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0" windowWidth="20730" windowHeight="10125" tabRatio="599" activeTab="7"/>
  </bookViews>
  <sheets>
    <sheet name="COORDENAÇÃO" sheetId="4" r:id="rId1"/>
    <sheet name="TGP" sheetId="1" r:id="rId2"/>
    <sheet name="RAIO X " sheetId="15" r:id="rId3"/>
    <sheet name="DEMAIS FUNCOES" sheetId="3" r:id="rId4"/>
    <sheet name="ENFERMEIROS " sheetId="9" r:id="rId5"/>
    <sheet name="TEC. ENF. DIA " sheetId="10" r:id="rId6"/>
    <sheet name="TEC. ENF. NOITE " sheetId="11" r:id="rId7"/>
    <sheet name="ACE" sheetId="12" r:id="rId8"/>
  </sheets>
  <calcPr calcId="144525"/>
</workbook>
</file>

<file path=xl/calcChain.xml><?xml version="1.0" encoding="utf-8"?>
<calcChain xmlns="http://schemas.openxmlformats.org/spreadsheetml/2006/main">
  <c r="AN12" i="4" l="1"/>
  <c r="AO12" i="4" s="1"/>
  <c r="AN9" i="4"/>
  <c r="AK9" i="1" l="1"/>
  <c r="AK7" i="15" l="1"/>
  <c r="AK6" i="15"/>
  <c r="AL6" i="15" s="1"/>
  <c r="AK24" i="15" l="1"/>
  <c r="AK23" i="15"/>
  <c r="AK22" i="15"/>
  <c r="AK25" i="15" s="1"/>
  <c r="AL21" i="15"/>
  <c r="AK21" i="15"/>
  <c r="AK20" i="15"/>
  <c r="AL20" i="15" s="1"/>
  <c r="AK19" i="15"/>
  <c r="AL19" i="15" s="1"/>
  <c r="AK18" i="15"/>
  <c r="AL18" i="15" s="1"/>
  <c r="AK15" i="15"/>
  <c r="AL15" i="15" s="1"/>
  <c r="AK14" i="15"/>
  <c r="AL14" i="15" s="1"/>
  <c r="AL13" i="15"/>
  <c r="AK13" i="15"/>
  <c r="AK12" i="15"/>
  <c r="AL12" i="15" s="1"/>
  <c r="AL9" i="15"/>
  <c r="AK9" i="15"/>
  <c r="AK8" i="15"/>
  <c r="AL8" i="15" s="1"/>
  <c r="AL7" i="15"/>
  <c r="AK32" i="1" l="1"/>
  <c r="AK31" i="1"/>
  <c r="AL31" i="1" s="1"/>
  <c r="AK30" i="1"/>
  <c r="AK23" i="1" l="1"/>
  <c r="AL23" i="1" s="1"/>
  <c r="AK24" i="1" l="1"/>
  <c r="AL11" i="1" l="1"/>
  <c r="AK28" i="1" l="1"/>
  <c r="AL28" i="1" s="1"/>
  <c r="AK27" i="1"/>
  <c r="AL27" i="1" s="1"/>
  <c r="AK21" i="1"/>
  <c r="AN18" i="15"/>
  <c r="AN17" i="15"/>
  <c r="AK6" i="1" l="1"/>
  <c r="AL6" i="1" s="1"/>
  <c r="AL24" i="1"/>
  <c r="AO9" i="4"/>
  <c r="AL21" i="1" l="1"/>
  <c r="AK22" i="1"/>
  <c r="AL22" i="1" s="1"/>
  <c r="AK29" i="1" l="1"/>
  <c r="AK18" i="1"/>
  <c r="AL18" i="1" s="1"/>
  <c r="AK15" i="1"/>
  <c r="AL15" i="1" s="1"/>
  <c r="AK14" i="1"/>
  <c r="AL14" i="1" s="1"/>
  <c r="AK11" i="1"/>
  <c r="AK10" i="1"/>
  <c r="AL10" i="1" s="1"/>
  <c r="AL9" i="1"/>
  <c r="AL33" i="1" l="1"/>
  <c r="AL56" i="1" s="1"/>
  <c r="AK12" i="3" l="1"/>
  <c r="AL12" i="3" s="1"/>
  <c r="AL13" i="3"/>
  <c r="BO18" i="3" l="1"/>
  <c r="BN18" i="3"/>
  <c r="BM18" i="3"/>
  <c r="BL18" i="3"/>
  <c r="BK18" i="3"/>
  <c r="BJ18" i="3"/>
  <c r="BI18" i="3"/>
  <c r="BH18" i="3"/>
  <c r="BG18" i="3"/>
  <c r="BF18" i="3"/>
  <c r="BE18" i="3"/>
  <c r="BD18" i="3"/>
  <c r="BC18" i="3"/>
  <c r="BB18" i="3"/>
  <c r="BA18" i="3"/>
  <c r="AZ18" i="3"/>
  <c r="AY18" i="3"/>
  <c r="AX18" i="3"/>
  <c r="AW18" i="3"/>
  <c r="BO17" i="3"/>
  <c r="BN17" i="3"/>
  <c r="BM17" i="3"/>
  <c r="BL17" i="3"/>
  <c r="BK17" i="3"/>
  <c r="BJ17" i="3"/>
  <c r="BI17" i="3"/>
  <c r="BH17" i="3"/>
  <c r="BG17" i="3"/>
  <c r="BF17" i="3"/>
  <c r="BE17" i="3"/>
  <c r="BD17" i="3"/>
  <c r="BC17" i="3"/>
  <c r="BB17" i="3"/>
  <c r="BA17" i="3"/>
  <c r="AZ17" i="3"/>
  <c r="AY17" i="3"/>
  <c r="AX17" i="3"/>
  <c r="AW17" i="3"/>
  <c r="BO16" i="3"/>
  <c r="BN16" i="3"/>
  <c r="BM16" i="3"/>
  <c r="BL16" i="3"/>
  <c r="BK16" i="3"/>
  <c r="BJ16" i="3"/>
  <c r="BI16" i="3"/>
  <c r="BH16" i="3"/>
  <c r="BG16" i="3"/>
  <c r="BF16" i="3"/>
  <c r="BE16" i="3"/>
  <c r="BD16" i="3"/>
  <c r="BC16" i="3"/>
  <c r="BB16" i="3"/>
  <c r="BA16" i="3"/>
  <c r="AZ16" i="3"/>
  <c r="AY16" i="3"/>
  <c r="AX16" i="3"/>
  <c r="AW16" i="3"/>
  <c r="BO15" i="3"/>
  <c r="BN15" i="3"/>
  <c r="BM15" i="3"/>
  <c r="BL15" i="3"/>
  <c r="BK15" i="3"/>
  <c r="BJ15" i="3"/>
  <c r="BI15" i="3"/>
  <c r="BH15" i="3"/>
  <c r="BG15" i="3"/>
  <c r="BF15" i="3"/>
  <c r="BE15" i="3"/>
  <c r="BD15" i="3"/>
  <c r="BC15" i="3"/>
  <c r="BB15" i="3"/>
  <c r="BA15" i="3"/>
  <c r="AZ15" i="3"/>
  <c r="AY15" i="3"/>
  <c r="AX15" i="3"/>
  <c r="AW15" i="3"/>
  <c r="BO14" i="3"/>
  <c r="BN14" i="3"/>
  <c r="BM14" i="3"/>
  <c r="BL14" i="3"/>
  <c r="BK14" i="3"/>
  <c r="BJ14" i="3"/>
  <c r="BI14" i="3"/>
  <c r="BH14" i="3"/>
  <c r="BG14" i="3"/>
  <c r="BF14" i="3"/>
  <c r="BE14" i="3"/>
  <c r="BD14" i="3"/>
  <c r="BC14" i="3"/>
  <c r="BB14" i="3"/>
  <c r="BA14" i="3"/>
  <c r="AZ14" i="3"/>
  <c r="AY14" i="3"/>
  <c r="AX14" i="3"/>
  <c r="AW14" i="3"/>
  <c r="BO13" i="3"/>
  <c r="BN13" i="3"/>
  <c r="BM13" i="3"/>
  <c r="BL13" i="3"/>
  <c r="BK13" i="3"/>
  <c r="BJ13" i="3"/>
  <c r="BI13" i="3"/>
  <c r="BH13" i="3"/>
  <c r="BG13" i="3"/>
  <c r="BF13" i="3"/>
  <c r="BE13" i="3"/>
  <c r="BD13" i="3"/>
  <c r="BC13" i="3"/>
  <c r="BB13" i="3"/>
  <c r="BA13" i="3"/>
  <c r="AZ13" i="3"/>
  <c r="AY13" i="3"/>
  <c r="AX13" i="3"/>
  <c r="AW13" i="3"/>
  <c r="BO12" i="3"/>
  <c r="BN12" i="3"/>
  <c r="BM12" i="3"/>
  <c r="BL12" i="3"/>
  <c r="BK12" i="3"/>
  <c r="BJ12" i="3"/>
  <c r="BI12" i="3"/>
  <c r="BH12" i="3"/>
  <c r="BG12" i="3"/>
  <c r="BF12" i="3"/>
  <c r="BE12" i="3"/>
  <c r="BD12" i="3"/>
  <c r="BC12" i="3"/>
  <c r="BB12" i="3"/>
  <c r="BA12" i="3"/>
  <c r="AZ12" i="3"/>
  <c r="AY12" i="3"/>
  <c r="AX12" i="3"/>
  <c r="AW12" i="3"/>
  <c r="BA10" i="3"/>
  <c r="BP10" i="3" s="1"/>
  <c r="BO9" i="3"/>
  <c r="AO9" i="3" s="1"/>
  <c r="BN9" i="3"/>
  <c r="BM9" i="3"/>
  <c r="BL9" i="3"/>
  <c r="BK9" i="3"/>
  <c r="BJ9" i="3"/>
  <c r="BI9" i="3"/>
  <c r="BH9" i="3"/>
  <c r="BG9" i="3"/>
  <c r="BF9" i="3"/>
  <c r="BE9" i="3"/>
  <c r="BD9" i="3"/>
  <c r="BC9" i="3"/>
  <c r="BB9" i="3"/>
  <c r="BA9" i="3"/>
  <c r="AZ9" i="3"/>
  <c r="AY9" i="3"/>
  <c r="AX9" i="3"/>
  <c r="AW9" i="3"/>
  <c r="BA7" i="3"/>
  <c r="BO6" i="3"/>
  <c r="BN6" i="3"/>
  <c r="BM6" i="3"/>
  <c r="BL6" i="3"/>
  <c r="BK6" i="3"/>
  <c r="BJ6" i="3"/>
  <c r="BI6" i="3"/>
  <c r="BH6" i="3"/>
  <c r="BG6" i="3"/>
  <c r="BF6" i="3"/>
  <c r="BE6" i="3"/>
  <c r="BD6" i="3"/>
  <c r="BC6" i="3"/>
  <c r="BB6" i="3"/>
  <c r="BA6" i="3"/>
  <c r="AZ6" i="3"/>
  <c r="AY6" i="3"/>
  <c r="AX6" i="3"/>
  <c r="AW6" i="3"/>
  <c r="BP17" i="3" l="1"/>
  <c r="AP17" i="3" s="1"/>
  <c r="BP16" i="3"/>
  <c r="AP16" i="3" s="1"/>
  <c r="BP9" i="3"/>
  <c r="AP9" i="3" s="1"/>
  <c r="BP18" i="3"/>
  <c r="AP18" i="3" s="1"/>
  <c r="BP6" i="3"/>
  <c r="AP6" i="3" s="1"/>
  <c r="BP13" i="3"/>
  <c r="AP13" i="3" s="1"/>
  <c r="BP14" i="3"/>
  <c r="AP14" i="3" s="1"/>
  <c r="BP15" i="3"/>
  <c r="AP15" i="3" s="1"/>
  <c r="BP12" i="3"/>
  <c r="AP12" i="3" s="1"/>
</calcChain>
</file>

<file path=xl/sharedStrings.xml><?xml version="1.0" encoding="utf-8"?>
<sst xmlns="http://schemas.openxmlformats.org/spreadsheetml/2006/main" count="3942" uniqueCount="481">
  <si>
    <t>Matricula</t>
  </si>
  <si>
    <t>NOME</t>
  </si>
  <si>
    <t>LOCAL</t>
  </si>
  <si>
    <t>TURNO</t>
  </si>
  <si>
    <t>CH</t>
  </si>
  <si>
    <t>CT</t>
  </si>
  <si>
    <t>HE</t>
  </si>
  <si>
    <t>Coordenação</t>
  </si>
  <si>
    <t>QUA</t>
  </si>
  <si>
    <t>QUI</t>
  </si>
  <si>
    <t>SEX</t>
  </si>
  <si>
    <t>DOM</t>
  </si>
  <si>
    <t>SEG</t>
  </si>
  <si>
    <t>TER</t>
  </si>
  <si>
    <t>F</t>
  </si>
  <si>
    <t>FE</t>
  </si>
  <si>
    <t>LP</t>
  </si>
  <si>
    <t>AT</t>
  </si>
  <si>
    <t>C</t>
  </si>
  <si>
    <t>M</t>
  </si>
  <si>
    <t>T</t>
  </si>
  <si>
    <t>P</t>
  </si>
  <si>
    <t>I¹</t>
  </si>
  <si>
    <t>I²</t>
  </si>
  <si>
    <t>M4</t>
  </si>
  <si>
    <t>M/SN</t>
  </si>
  <si>
    <t>T/SN</t>
  </si>
  <si>
    <t>T/I</t>
  </si>
  <si>
    <t>P/I</t>
  </si>
  <si>
    <t>M/I</t>
  </si>
  <si>
    <t>M4/T</t>
  </si>
  <si>
    <t>DCH</t>
  </si>
  <si>
    <t>THT</t>
  </si>
  <si>
    <t>FLEXÍVEL</t>
  </si>
  <si>
    <t>LIA PAIVA</t>
  </si>
  <si>
    <t>TEREZINHA NUNES</t>
  </si>
  <si>
    <t>RECEPÇÃO</t>
  </si>
  <si>
    <t>MARIA CRISTINA</t>
  </si>
  <si>
    <t>HIGINEZ ALVES</t>
  </si>
  <si>
    <t>SILVANA BRANDÃO</t>
  </si>
  <si>
    <t>DANIELE ROBERTI</t>
  </si>
  <si>
    <t>EXTERNO</t>
  </si>
  <si>
    <t>Legenda</t>
  </si>
  <si>
    <t>_________________________</t>
  </si>
  <si>
    <t>Coord. Administrativa</t>
  </si>
  <si>
    <t>Reg. Prof.</t>
  </si>
  <si>
    <t>Tec. Rx</t>
  </si>
  <si>
    <t>M1</t>
  </si>
  <si>
    <t>T1</t>
  </si>
  <si>
    <t>T2</t>
  </si>
  <si>
    <t>T3</t>
  </si>
  <si>
    <t>D1</t>
  </si>
  <si>
    <t>D2</t>
  </si>
  <si>
    <t>D3</t>
  </si>
  <si>
    <t>I</t>
  </si>
  <si>
    <t>N</t>
  </si>
  <si>
    <t>Jeferson Lopes</t>
  </si>
  <si>
    <t xml:space="preserve">0719 </t>
  </si>
  <si>
    <t>Dilcelia Arantes</t>
  </si>
  <si>
    <t>02224</t>
  </si>
  <si>
    <t>01269 T</t>
  </si>
  <si>
    <t>Adilson de Almeida</t>
  </si>
  <si>
    <t>03291T</t>
  </si>
  <si>
    <t>19-7h</t>
  </si>
  <si>
    <t xml:space="preserve">Anderson Meireles </t>
  </si>
  <si>
    <t>3201T</t>
  </si>
  <si>
    <t>Gustavo Albuquerque</t>
  </si>
  <si>
    <t>00858</t>
  </si>
  <si>
    <t>07H - 12H</t>
  </si>
  <si>
    <t>07H - 11H</t>
  </si>
  <si>
    <t>14H-19H</t>
  </si>
  <si>
    <t>11H - 15H</t>
  </si>
  <si>
    <t>_____________________________________</t>
  </si>
  <si>
    <t>Carolina A. F. Santini</t>
  </si>
  <si>
    <t>07H-13H</t>
  </si>
  <si>
    <t>07H-19H</t>
  </si>
  <si>
    <t>13H-19H</t>
  </si>
  <si>
    <t>19H - 07H</t>
  </si>
  <si>
    <t>Coord Administrativa</t>
  </si>
  <si>
    <t>Farmacêutica</t>
  </si>
  <si>
    <t>CRF PR</t>
  </si>
  <si>
    <t>M2</t>
  </si>
  <si>
    <t>M3</t>
  </si>
  <si>
    <t>Mta</t>
  </si>
  <si>
    <t>Assistente Social</t>
  </si>
  <si>
    <t>CRESS</t>
  </si>
  <si>
    <t>M5</t>
  </si>
  <si>
    <t>T6</t>
  </si>
  <si>
    <t>13765-0</t>
  </si>
  <si>
    <t>POLIANA DE PAULA AMANCIO</t>
  </si>
  <si>
    <t>6587 PR</t>
  </si>
  <si>
    <t>07h as 13h</t>
  </si>
  <si>
    <t>Rouparia</t>
  </si>
  <si>
    <t>11910-5</t>
  </si>
  <si>
    <t>JOAO VITOR DA SILVA</t>
  </si>
  <si>
    <t>07H30 as 13H30</t>
  </si>
  <si>
    <t>13h30-19h30</t>
  </si>
  <si>
    <t>Legendas:</t>
  </si>
  <si>
    <t>13H as 19H</t>
  </si>
  <si>
    <t>14:30 ÁS 20:30</t>
  </si>
  <si>
    <t>06h30 as 12h30</t>
  </si>
  <si>
    <t>08H AS 14H</t>
  </si>
  <si>
    <t>BH</t>
  </si>
  <si>
    <t>Banco de horas</t>
  </si>
  <si>
    <t>externo</t>
  </si>
  <si>
    <t>DULCINEIA ANDRADE</t>
  </si>
  <si>
    <t>LEGENDA</t>
  </si>
  <si>
    <t>_____________________________</t>
  </si>
  <si>
    <t>MEDICA</t>
  </si>
  <si>
    <t>Flexível</t>
  </si>
  <si>
    <t>ENFERMAGEM</t>
  </si>
  <si>
    <t>CAROLINA A.F.SANTINI</t>
  </si>
  <si>
    <t>ADMINISTRATIVA</t>
  </si>
  <si>
    <t>FL- Flexível</t>
  </si>
  <si>
    <t>06H</t>
  </si>
  <si>
    <t>ANA FREGONESE</t>
  </si>
  <si>
    <t>Carolina F. Santini</t>
  </si>
  <si>
    <t>Matrícula 15160-2</t>
  </si>
  <si>
    <t>GLAUBER GEHARD</t>
  </si>
  <si>
    <t>RUI DE MELO</t>
  </si>
  <si>
    <t>DANIEL RIBEIRO</t>
  </si>
  <si>
    <t>Matrícula 151602</t>
  </si>
  <si>
    <t>FL1- Flexível</t>
  </si>
  <si>
    <t>SÁB</t>
  </si>
  <si>
    <t>APOIO ADM</t>
  </si>
  <si>
    <t>19H-7H</t>
  </si>
  <si>
    <t>Matrícula</t>
  </si>
  <si>
    <t>APOIO</t>
  </si>
  <si>
    <t>Coord. Adm</t>
  </si>
  <si>
    <t>AVISOS</t>
  </si>
  <si>
    <r>
      <rPr>
        <sz val="8"/>
        <rFont val="Arial Black"/>
        <family val="2"/>
      </rPr>
      <t>M</t>
    </r>
    <r>
      <rPr>
        <sz val="8"/>
        <rFont val="Arial Narrow"/>
        <family val="2"/>
      </rPr>
      <t>: MANHA - 7:00  ÀS 13:00</t>
    </r>
  </si>
  <si>
    <r>
      <rPr>
        <sz val="8"/>
        <rFont val="Arial Black"/>
        <family val="2"/>
      </rPr>
      <t>T</t>
    </r>
    <r>
      <rPr>
        <sz val="8"/>
        <rFont val="Arial Narrow"/>
        <family val="2"/>
      </rPr>
      <t>: TARDE - 13:00 ÀS 19:00</t>
    </r>
  </si>
  <si>
    <r>
      <rPr>
        <sz val="8"/>
        <rFont val="Arial Black"/>
        <family val="2"/>
      </rPr>
      <t>P</t>
    </r>
    <r>
      <rPr>
        <sz val="8"/>
        <rFont val="Arial Narrow"/>
        <family val="2"/>
      </rPr>
      <t xml:space="preserve"> - DIA - 07:00 ÁS 19:00</t>
    </r>
  </si>
  <si>
    <t>pedido de folga</t>
  </si>
  <si>
    <t>Gabriela Matesco</t>
  </si>
  <si>
    <t>Cobertura</t>
  </si>
  <si>
    <t>7h-11h</t>
  </si>
  <si>
    <t>11h -15h</t>
  </si>
  <si>
    <t>15h-19h</t>
  </si>
  <si>
    <r>
      <rPr>
        <sz val="8"/>
        <rFont val="Arial Black"/>
        <family val="2"/>
      </rPr>
      <t>SN</t>
    </r>
    <r>
      <rPr>
        <sz val="8"/>
        <rFont val="Arial Narrow"/>
        <family val="2"/>
      </rPr>
      <t>: NOITE - 19:00 ÀS 07:00</t>
    </r>
  </si>
  <si>
    <r>
      <rPr>
        <b/>
        <sz val="8"/>
        <rFont val="Arial Black"/>
        <family val="2"/>
      </rPr>
      <t>FL</t>
    </r>
    <r>
      <rPr>
        <sz val="8"/>
        <rFont val="Arial Black"/>
        <family val="2"/>
      </rPr>
      <t>:</t>
    </r>
    <r>
      <rPr>
        <sz val="8"/>
        <rFont val="Arial Narrow"/>
        <family val="2"/>
      </rPr>
      <t xml:space="preserve"> HORÁRIO FLEXÍVEL</t>
    </r>
  </si>
  <si>
    <t>15H-19H</t>
  </si>
  <si>
    <t>10H - 15H</t>
  </si>
  <si>
    <t xml:space="preserve">Paulo Albuquerque </t>
  </si>
  <si>
    <t>Evelyne Pereira Merlini</t>
  </si>
  <si>
    <t>Felipe Sambati</t>
  </si>
  <si>
    <t>19H -01H</t>
  </si>
  <si>
    <t>SN</t>
  </si>
  <si>
    <t>FL</t>
  </si>
  <si>
    <t>FÉRIAS</t>
  </si>
  <si>
    <t>CAMILA DA ROCHA</t>
  </si>
  <si>
    <t>10H30 as 16H30</t>
  </si>
  <si>
    <t>Lourdes Pita</t>
  </si>
  <si>
    <t>DIA</t>
  </si>
  <si>
    <t>Tarde</t>
  </si>
  <si>
    <t>Período cobertura</t>
  </si>
  <si>
    <t>Manhã</t>
  </si>
  <si>
    <t>Noite</t>
  </si>
  <si>
    <t>Noite/Noite</t>
  </si>
  <si>
    <t>Domingo</t>
  </si>
  <si>
    <t>Segunda</t>
  </si>
  <si>
    <t>Terça</t>
  </si>
  <si>
    <t>Quarta</t>
  </si>
  <si>
    <t xml:space="preserve">Quinta </t>
  </si>
  <si>
    <t>Sexta</t>
  </si>
  <si>
    <t>Sábado</t>
  </si>
  <si>
    <t>Manhã/Manhã</t>
  </si>
  <si>
    <t>Tarde/Tarde</t>
  </si>
  <si>
    <t xml:space="preserve">Dia da Semana </t>
  </si>
  <si>
    <t>Gustavo Vitorino de Albuquerque</t>
  </si>
  <si>
    <t xml:space="preserve">        Matrícula 13585-2/ Reg. Prof. 00858</t>
  </si>
  <si>
    <t>60H</t>
  </si>
  <si>
    <t>Edson Silverio</t>
  </si>
  <si>
    <t>AF</t>
  </si>
  <si>
    <t>Coord. Adminitrativa</t>
  </si>
  <si>
    <t>Carolina A.F. Santini Mat. 15160-2</t>
  </si>
  <si>
    <t>MARCELO BARRETO</t>
  </si>
  <si>
    <r>
      <t xml:space="preserve">
</t>
    </r>
    <r>
      <rPr>
        <b/>
        <sz val="10"/>
        <color indexed="10"/>
        <rFont val="Arial"/>
        <family val="2"/>
      </rPr>
      <t>ESCALA PREVISTA OFICIAL DE TRABALHO UPA SABARÁ - JULHO 2026</t>
    </r>
    <r>
      <rPr>
        <b/>
        <sz val="10"/>
        <rFont val="Arial"/>
        <family val="2"/>
      </rPr>
      <t xml:space="preserve">
CARGA HORÁRIA - 23 DIAS ÚTEIS - 138 h
TÉCNICO DE GESTÃO PÚBLICA
</t>
    </r>
  </si>
  <si>
    <t>APOSENTADORIA</t>
  </si>
  <si>
    <t>Dani- substitução da coordenação- 13 a 26</t>
  </si>
  <si>
    <t>FÉRIAS OFICIAIS</t>
  </si>
  <si>
    <t>M#</t>
  </si>
  <si>
    <t>P#</t>
  </si>
  <si>
    <t>ATN</t>
  </si>
  <si>
    <t>MT</t>
  </si>
  <si>
    <t>D2N</t>
  </si>
  <si>
    <t>T/T1</t>
  </si>
  <si>
    <t>Férias</t>
  </si>
  <si>
    <t>TSN</t>
  </si>
  <si>
    <t>M#SN</t>
  </si>
  <si>
    <t>MSN</t>
  </si>
  <si>
    <r>
      <t>M</t>
    </r>
    <r>
      <rPr>
        <b/>
        <sz val="8"/>
        <rFont val="Arial"/>
        <family val="2"/>
      </rPr>
      <t>T</t>
    </r>
  </si>
  <si>
    <r>
      <t>M</t>
    </r>
    <r>
      <rPr>
        <b/>
        <u/>
        <sz val="8"/>
        <rFont val="Arial"/>
        <family val="2"/>
      </rPr>
      <t>T</t>
    </r>
  </si>
  <si>
    <r>
      <rPr>
        <b/>
        <u/>
        <sz val="8"/>
        <rFont val="Arial"/>
        <family val="2"/>
      </rPr>
      <t>M</t>
    </r>
    <r>
      <rPr>
        <sz val="8"/>
        <rFont val="Arial"/>
        <family val="2"/>
      </rPr>
      <t>T</t>
    </r>
  </si>
  <si>
    <t xml:space="preserve">Obs: Dia 25 D1 até as 14:00 - Gabi e D2 das 14:00 as19:00 </t>
  </si>
  <si>
    <r>
      <rPr>
        <b/>
        <u/>
        <sz val="8"/>
        <color theme="1"/>
        <rFont val="Arial"/>
        <family val="2"/>
      </rPr>
      <t>M</t>
    </r>
    <r>
      <rPr>
        <sz val="8"/>
        <color theme="1"/>
        <rFont val="Arial"/>
        <family val="2"/>
      </rPr>
      <t>SN</t>
    </r>
  </si>
  <si>
    <t xml:space="preserve">  Responsável Técnico</t>
  </si>
  <si>
    <t>16:30 AS 21:30</t>
  </si>
  <si>
    <t>M/D3</t>
  </si>
  <si>
    <t>Exter</t>
  </si>
  <si>
    <t>Externo</t>
  </si>
  <si>
    <t>Rodrigo Lima</t>
  </si>
  <si>
    <t>André Pereira</t>
  </si>
  <si>
    <t>AT6</t>
  </si>
  <si>
    <t>13231-4</t>
  </si>
  <si>
    <t>15990-5</t>
  </si>
  <si>
    <r>
      <rPr>
        <b/>
        <sz val="14"/>
        <color rgb="FFFF0000"/>
        <rFont val="Arial"/>
        <family val="2"/>
      </rPr>
      <t>ESCALA DE TRABALHO REALIZADA DO UPA SABARÁ - JULHO 2026</t>
    </r>
    <r>
      <rPr>
        <b/>
        <sz val="14"/>
        <color theme="1"/>
        <rFont val="Arial"/>
        <family val="2"/>
        <charset val="1"/>
      </rPr>
      <t xml:space="preserve">
CARGA HORÁRIA – 23 DIAS ÚTEIS 110,4  HS
ESCALA DE PLANTÃO Técnico de Radiologia</t>
    </r>
  </si>
  <si>
    <t>Camila Medici</t>
  </si>
  <si>
    <t>Rogério Correia</t>
  </si>
  <si>
    <t>Suelen Liba</t>
  </si>
  <si>
    <r>
      <t xml:space="preserve">ESCALA DE TRABALHO PREVISTA UPA Sabará – JULHO -  2026
</t>
    </r>
    <r>
      <rPr>
        <b/>
        <sz val="10"/>
        <rFont val="Arial"/>
        <family val="2"/>
        <charset val="1"/>
      </rPr>
      <t xml:space="preserve">CARGA HORÁRIA – 23 DIAS ÚTEIS - 138 HS
</t>
    </r>
    <r>
      <rPr>
        <b/>
        <sz val="9"/>
        <rFont val="Arial"/>
        <family val="2"/>
        <charset val="1"/>
      </rPr>
      <t>ESCALA DE PLANTÃO – DEMAIS FUNÇÕES</t>
    </r>
  </si>
  <si>
    <t>ATESTADO</t>
  </si>
  <si>
    <t xml:space="preserve">Paula </t>
  </si>
  <si>
    <r>
      <rPr>
        <b/>
        <sz val="8"/>
        <color theme="1"/>
        <rFont val="Arial"/>
        <family val="2"/>
      </rPr>
      <t>M</t>
    </r>
    <r>
      <rPr>
        <sz val="8"/>
        <color theme="1"/>
        <rFont val="Arial"/>
        <family val="2"/>
      </rPr>
      <t>SN</t>
    </r>
  </si>
  <si>
    <r>
      <t xml:space="preserve">
ESCALA DE TRABALHO REALIZADA - UPA Sabará  
COORDENAÇÃO – JULHO</t>
    </r>
    <r>
      <rPr>
        <b/>
        <sz val="10"/>
        <color indexed="10"/>
        <rFont val="Arial"/>
        <family val="2"/>
      </rPr>
      <t xml:space="preserve"> –</t>
    </r>
    <r>
      <rPr>
        <b/>
        <sz val="10"/>
        <rFont val="Arial"/>
        <family val="2"/>
        <charset val="1"/>
      </rPr>
      <t xml:space="preserve"> </t>
    </r>
    <r>
      <rPr>
        <b/>
        <sz val="10"/>
        <color indexed="10"/>
        <rFont val="Arial"/>
        <family val="2"/>
      </rPr>
      <t>2026</t>
    </r>
    <r>
      <rPr>
        <b/>
        <sz val="10"/>
        <rFont val="Arial"/>
        <family val="2"/>
        <charset val="1"/>
      </rPr>
      <t xml:space="preserve"> 
CARGA HORÁRIA –  DIAS 23 ÚTEIS - 138 HS
</t>
    </r>
  </si>
  <si>
    <t xml:space="preserve">Reg. Prof. </t>
  </si>
  <si>
    <t>Enfermeiro</t>
  </si>
  <si>
    <t>COREN</t>
  </si>
  <si>
    <t>15339-7</t>
  </si>
  <si>
    <t>ANA PAULA F PAGLEARINE</t>
  </si>
  <si>
    <t>FLEXIVEL</t>
  </si>
  <si>
    <t>FLEX</t>
  </si>
  <si>
    <t>S.A</t>
  </si>
  <si>
    <t>15679-5</t>
  </si>
  <si>
    <t>MAITE GOMES LIMA</t>
  </si>
  <si>
    <t>07-19H</t>
  </si>
  <si>
    <t>CP</t>
  </si>
  <si>
    <r>
      <t>M/</t>
    </r>
    <r>
      <rPr>
        <b/>
        <u/>
        <sz val="10"/>
        <rFont val="Arial"/>
        <family val="2"/>
      </rPr>
      <t>T</t>
    </r>
  </si>
  <si>
    <t>13614-0</t>
  </si>
  <si>
    <t>TANIA V. P. R. T. SANTOS</t>
  </si>
  <si>
    <t>13815-0</t>
  </si>
  <si>
    <t>LUCIANA PINHEIRO</t>
  </si>
  <si>
    <t>P1</t>
  </si>
  <si>
    <t>15702-3</t>
  </si>
  <si>
    <t>MICHEL ADEMAR DA CONCEIÇÃO</t>
  </si>
  <si>
    <t>15695-7</t>
  </si>
  <si>
    <t>LETICIA COUTINHO DE OLIVEIRA</t>
  </si>
  <si>
    <t>CUR S</t>
  </si>
  <si>
    <t>CUR</t>
  </si>
  <si>
    <t>13617-4</t>
  </si>
  <si>
    <t>ROMILDA AP. BORGES</t>
  </si>
  <si>
    <r>
      <rPr>
        <b/>
        <u/>
        <sz val="10"/>
        <rFont val="Arial"/>
        <family val="2"/>
      </rPr>
      <t>M</t>
    </r>
    <r>
      <rPr>
        <sz val="10"/>
        <rFont val="Arial"/>
        <family val="2"/>
      </rPr>
      <t>/T</t>
    </r>
  </si>
  <si>
    <t>T/N</t>
  </si>
  <si>
    <t>13944-0</t>
  </si>
  <si>
    <t>MANOEL CARLOS ARANTES</t>
  </si>
  <si>
    <t>19h-7h</t>
  </si>
  <si>
    <t>13615-8</t>
  </si>
  <si>
    <t>NEIVA MEIRA T. CARMO</t>
  </si>
  <si>
    <t>I/I</t>
  </si>
  <si>
    <t>15719-8</t>
  </si>
  <si>
    <t>CARLA PRISCILA S. VIANA</t>
  </si>
  <si>
    <r>
      <t>I</t>
    </r>
    <r>
      <rPr>
        <b/>
        <u/>
        <sz val="10"/>
        <rFont val="Arial"/>
        <family val="2"/>
      </rPr>
      <t>/I</t>
    </r>
  </si>
  <si>
    <t>16030-0</t>
  </si>
  <si>
    <t>ALINE FERNANDA M. DOMINGOS</t>
  </si>
  <si>
    <r>
      <t>I/</t>
    </r>
    <r>
      <rPr>
        <b/>
        <u/>
        <sz val="10"/>
        <rFont val="Arial"/>
        <family val="2"/>
      </rPr>
      <t>I</t>
    </r>
  </si>
  <si>
    <t>ENFERMEIROS EXTERNOS</t>
  </si>
  <si>
    <t>12958-5</t>
  </si>
  <si>
    <t>MICHELLE FABIANE DE FARIA</t>
  </si>
  <si>
    <t>14245-0</t>
  </si>
  <si>
    <t>KELEN MITIE WAKASSUGUI</t>
  </si>
  <si>
    <t>N1</t>
  </si>
  <si>
    <t>15680-9</t>
  </si>
  <si>
    <t>IVANILDO DOS SANTOS OLIVEIRA</t>
  </si>
  <si>
    <t>15693-7</t>
  </si>
  <si>
    <t>MAIRA LENA LIMA LEITE</t>
  </si>
  <si>
    <r>
      <rPr>
        <b/>
        <sz val="14"/>
        <color rgb="FFFF0000"/>
        <rFont val="Arial"/>
        <family val="2"/>
      </rPr>
      <t xml:space="preserve">
</t>
    </r>
    <r>
      <rPr>
        <b/>
        <sz val="14"/>
        <color theme="1"/>
        <rFont val="Arial"/>
        <family val="2"/>
      </rPr>
      <t>ESCALA PREVISTA OFICIAL DE TRABALHO UPA SABARÁ - JULHO 2026
CARGA HORÁRIA - 23 DIAS ÚTEIS - 138 h</t>
    </r>
    <r>
      <rPr>
        <b/>
        <sz val="14"/>
        <color rgb="FFFF0000"/>
        <rFont val="Arial"/>
        <family val="2"/>
      </rPr>
      <t xml:space="preserve">
ENFERMEIROS</t>
    </r>
  </si>
  <si>
    <t>CARGA HORÁRIA - 23 DIAS ÚTEIS - 138 HS</t>
  </si>
  <si>
    <t>ESCALA DE PLANTÃO TÉCNICOS DE ENFERMAGEM DIURNO</t>
  </si>
  <si>
    <t>TÉCNICO ENFERMAGEM</t>
  </si>
  <si>
    <t>13649-2</t>
  </si>
  <si>
    <t>AP MARCIA SPINASSI</t>
  </si>
  <si>
    <t>235203</t>
  </si>
  <si>
    <t>7h00 às 19h00</t>
  </si>
  <si>
    <t>14190-9</t>
  </si>
  <si>
    <t>CLÓVIS E .DA COSTA</t>
  </si>
  <si>
    <t>492325</t>
  </si>
  <si>
    <r>
      <t>M</t>
    </r>
    <r>
      <rPr>
        <b/>
        <u/>
        <sz val="12"/>
        <rFont val="Arial"/>
        <family val="2"/>
      </rPr>
      <t>/T</t>
    </r>
  </si>
  <si>
    <t>14098-8</t>
  </si>
  <si>
    <t>JAQUELINE SOUZA DE ALMEIDA</t>
  </si>
  <si>
    <t>13715-4</t>
  </si>
  <si>
    <t>ELISÂNGELA S.S.S.PEREIRA</t>
  </si>
  <si>
    <t>263106</t>
  </si>
  <si>
    <t xml:space="preserve">M.NILZA  BORGES </t>
  </si>
  <si>
    <t>15086-0</t>
  </si>
  <si>
    <t>MARTA REGINA M. OLIVEIRA</t>
  </si>
  <si>
    <r>
      <t>M/</t>
    </r>
    <r>
      <rPr>
        <b/>
        <u/>
        <sz val="12"/>
        <rFont val="Arial"/>
        <family val="2"/>
      </rPr>
      <t>T</t>
    </r>
  </si>
  <si>
    <t>13164-4</t>
  </si>
  <si>
    <t xml:space="preserve">MARTA LUISA ROSA DA SILVA </t>
  </si>
  <si>
    <t>13026-5</t>
  </si>
  <si>
    <t>SUELY B DE O RODRIGUES</t>
  </si>
  <si>
    <t>13740-5</t>
  </si>
  <si>
    <t>VERA LUCIA GLOOR</t>
  </si>
  <si>
    <t>492782</t>
  </si>
  <si>
    <t>15779-1</t>
  </si>
  <si>
    <t>GIULIANO ELIDIO ARLINDO</t>
  </si>
  <si>
    <r>
      <rPr>
        <b/>
        <u/>
        <sz val="12"/>
        <rFont val="Arial"/>
        <family val="2"/>
      </rPr>
      <t>M</t>
    </r>
    <r>
      <rPr>
        <sz val="12"/>
        <rFont val="Arial"/>
        <family val="2"/>
      </rPr>
      <t>/T</t>
    </r>
  </si>
  <si>
    <t>15803-8</t>
  </si>
  <si>
    <t>DANIELA VANESSA DE LIMA</t>
  </si>
  <si>
    <r>
      <t>P/</t>
    </r>
    <r>
      <rPr>
        <b/>
        <u/>
        <sz val="12"/>
        <rFont val="Arial"/>
        <family val="2"/>
      </rPr>
      <t>I</t>
    </r>
  </si>
  <si>
    <t>15938-7</t>
  </si>
  <si>
    <t>CINTHIA SECCO MIRNDA</t>
  </si>
  <si>
    <t>13705-7</t>
  </si>
  <si>
    <t>ANA CAROLINA DA C. RAMOS</t>
  </si>
  <si>
    <t>665004</t>
  </si>
  <si>
    <t>P/N</t>
  </si>
  <si>
    <t>N/CUR</t>
  </si>
  <si>
    <r>
      <t>CUR/</t>
    </r>
    <r>
      <rPr>
        <b/>
        <u/>
        <sz val="12"/>
        <rFont val="Arial"/>
        <family val="2"/>
      </rPr>
      <t>T</t>
    </r>
  </si>
  <si>
    <t>13689-1</t>
  </si>
  <si>
    <t>ADRIANA BORBA ALVES</t>
  </si>
  <si>
    <t>15120-3</t>
  </si>
  <si>
    <t>BIANCO ZAMPARO</t>
  </si>
  <si>
    <t>710920</t>
  </si>
  <si>
    <r>
      <t>P/</t>
    </r>
    <r>
      <rPr>
        <b/>
        <u/>
        <sz val="12"/>
        <rFont val="Arial"/>
        <family val="2"/>
      </rPr>
      <t>N</t>
    </r>
  </si>
  <si>
    <t>15329-0</t>
  </si>
  <si>
    <t>J WALDECI FREITAS</t>
  </si>
  <si>
    <t>NCUR</t>
  </si>
  <si>
    <t>11435-9</t>
  </si>
  <si>
    <t>ROSELAINE YANES PALMIERI</t>
  </si>
  <si>
    <t>12565-2</t>
  </si>
  <si>
    <t>SUZAMAR TREVISAN RODRIGUES</t>
  </si>
  <si>
    <t>15785-6</t>
  </si>
  <si>
    <t>LARISSA DE ANDRADE LOPES</t>
  </si>
  <si>
    <t>15853-4</t>
  </si>
  <si>
    <t>SANDRA MARIA DELMILIO</t>
  </si>
  <si>
    <t>15631-0</t>
  </si>
  <si>
    <t>MARIA MADALENA BRAVO SILVA</t>
  </si>
  <si>
    <t>15978-6</t>
  </si>
  <si>
    <t>LENARA DO CARMO B. TRINDADE</t>
  </si>
  <si>
    <t>DEC</t>
  </si>
  <si>
    <r>
      <t>M</t>
    </r>
    <r>
      <rPr>
        <b/>
        <u/>
        <sz val="12"/>
        <rFont val="Arial"/>
        <family val="2"/>
      </rPr>
      <t>/I</t>
    </r>
  </si>
  <si>
    <r>
      <t>M/</t>
    </r>
    <r>
      <rPr>
        <b/>
        <u/>
        <sz val="12"/>
        <rFont val="Arial"/>
        <family val="2"/>
      </rPr>
      <t>I</t>
    </r>
  </si>
  <si>
    <r>
      <t>M/</t>
    </r>
    <r>
      <rPr>
        <b/>
        <u/>
        <sz val="12"/>
        <rFont val="Arial"/>
        <family val="2"/>
      </rPr>
      <t>N</t>
    </r>
  </si>
  <si>
    <t>15750-3</t>
  </si>
  <si>
    <t>MARIA JOSÉ DE LIMA MACHADO</t>
  </si>
  <si>
    <r>
      <t>T/</t>
    </r>
    <r>
      <rPr>
        <b/>
        <u/>
        <sz val="12"/>
        <rFont val="Arial"/>
        <family val="2"/>
      </rPr>
      <t>N</t>
    </r>
  </si>
  <si>
    <t>T5</t>
  </si>
  <si>
    <t>12471-0</t>
  </si>
  <si>
    <t>WALDENIR GOMES BRITO</t>
  </si>
  <si>
    <t>13747-2</t>
  </si>
  <si>
    <t>AP FÁTIMA DE JESUS</t>
  </si>
  <si>
    <t>13729-4</t>
  </si>
  <si>
    <t>BENTO (ANDRE LUIS)</t>
  </si>
  <si>
    <t>541438</t>
  </si>
  <si>
    <t>7h00 às 13h00</t>
  </si>
  <si>
    <t>81507-1</t>
  </si>
  <si>
    <t>BRUNO DE ARAGÃO R0DRIGUES</t>
  </si>
  <si>
    <t>13h00 às 19h00</t>
  </si>
  <si>
    <t>14279-4</t>
  </si>
  <si>
    <t>CRISTIANE DE CASSIA P.PADILHA</t>
  </si>
  <si>
    <t>12946-1</t>
  </si>
  <si>
    <t>KARINA CARVALHO</t>
  </si>
  <si>
    <t>13865-7</t>
  </si>
  <si>
    <t>FATIMA CORDEIRO TORRES</t>
  </si>
  <si>
    <t>13859-2</t>
  </si>
  <si>
    <t>MARIA FERNANDA GALVÃO</t>
  </si>
  <si>
    <t>15105-0</t>
  </si>
  <si>
    <t>ANGELA CELESTE TELES BELTRAN</t>
  </si>
  <si>
    <t>p</t>
  </si>
  <si>
    <t>14091-0</t>
  </si>
  <si>
    <t>REGINA L M. RABELO</t>
  </si>
  <si>
    <t>731494</t>
  </si>
  <si>
    <t>16018-0</t>
  </si>
  <si>
    <t>CRISANGELA CONCEIÇÃO PIROLO</t>
  </si>
  <si>
    <t>15788-0</t>
  </si>
  <si>
    <t>JOCELAINE DE S.B.R SANTOS</t>
  </si>
  <si>
    <t>12147-9</t>
  </si>
  <si>
    <t>ESCALA REALIZADA DE TRABALHO UPA SABARÁ - JULHO -  2026</t>
  </si>
  <si>
    <t>ESCALA DE PLANTÃO TÉCNICOS DE ENFERMAGEM NOTURNO</t>
  </si>
  <si>
    <t>MATRÍCULA</t>
  </si>
  <si>
    <t>,</t>
  </si>
  <si>
    <t>M/T</t>
  </si>
  <si>
    <t>M/N</t>
  </si>
  <si>
    <t>I2/N</t>
  </si>
  <si>
    <t>CUR/N</t>
  </si>
  <si>
    <t>M6</t>
  </si>
  <si>
    <t>T2/N</t>
  </si>
  <si>
    <t>P2</t>
  </si>
  <si>
    <t>M5/I</t>
  </si>
  <si>
    <t>13222-5</t>
  </si>
  <si>
    <t>ANGELITA VENANCIO TRUCOLO</t>
  </si>
  <si>
    <t>OK</t>
  </si>
  <si>
    <t>11829-0</t>
  </si>
  <si>
    <t>JOSEFA IVANEIDE DA SILVA</t>
  </si>
  <si>
    <t>15492-0</t>
  </si>
  <si>
    <t>LILIAN SOARES DOS SANTOS PONCE</t>
  </si>
  <si>
    <t>12219-0</t>
  </si>
  <si>
    <t>MARCELO FABIANI SILVA</t>
  </si>
  <si>
    <r>
      <t>I/</t>
    </r>
    <r>
      <rPr>
        <b/>
        <u/>
        <sz val="12"/>
        <rFont val="Arial"/>
        <family val="2"/>
      </rPr>
      <t>I</t>
    </r>
  </si>
  <si>
    <r>
      <t>I</t>
    </r>
    <r>
      <rPr>
        <b/>
        <u/>
        <sz val="12"/>
        <rFont val="Arial"/>
        <family val="2"/>
      </rPr>
      <t>/I</t>
    </r>
  </si>
  <si>
    <t>13887-8</t>
  </si>
  <si>
    <t>MARIA APARECIDA DA SILVA</t>
  </si>
  <si>
    <t>388029</t>
  </si>
  <si>
    <t>19H - 01H</t>
  </si>
  <si>
    <t>13725-1</t>
  </si>
  <si>
    <t>ROSANGELA AP. REIS CASAGRANDE</t>
  </si>
  <si>
    <t>15740-6</t>
  </si>
  <si>
    <t>EDNA RODRIGUES BARBOSA DANIEL</t>
  </si>
  <si>
    <r>
      <rPr>
        <b/>
        <u/>
        <sz val="12"/>
        <rFont val="Arial"/>
        <family val="2"/>
      </rPr>
      <t>P</t>
    </r>
    <r>
      <rPr>
        <sz val="12"/>
        <rFont val="Arial"/>
        <family val="2"/>
      </rPr>
      <t>/N</t>
    </r>
  </si>
  <si>
    <r>
      <rPr>
        <b/>
        <u/>
        <sz val="12"/>
        <rFont val="Arial"/>
        <family val="2"/>
      </rPr>
      <t>T</t>
    </r>
    <r>
      <rPr>
        <sz val="12"/>
        <rFont val="Arial"/>
        <family val="2"/>
      </rPr>
      <t>/N</t>
    </r>
  </si>
  <si>
    <t>13659-0</t>
  </si>
  <si>
    <t>ANA KARINA DE LIMA</t>
  </si>
  <si>
    <t>15085-1</t>
  </si>
  <si>
    <t>VERA LUCIA SANTOS</t>
  </si>
  <si>
    <t>15621-3</t>
  </si>
  <si>
    <t>MARIA REGINA RODRIGUES SILVA</t>
  </si>
  <si>
    <t>13180-6</t>
  </si>
  <si>
    <t>DENISE BOAVENTURA</t>
  </si>
  <si>
    <t>12389-7</t>
  </si>
  <si>
    <t>ELIANIA DA SILVA</t>
  </si>
  <si>
    <t>12172-0</t>
  </si>
  <si>
    <t>JOÃO BATISTA DE OLIVEIRA FILHO</t>
  </si>
  <si>
    <t>12926-7</t>
  </si>
  <si>
    <t>LUCILENE A SILVA MENDES</t>
  </si>
  <si>
    <t>12420-6</t>
  </si>
  <si>
    <t>MARCIO LEANDRO DE OLIVEIRA</t>
  </si>
  <si>
    <t xml:space="preserve">NILZA MOREIRA PINHO </t>
  </si>
  <si>
    <t>12851-1</t>
  </si>
  <si>
    <t>ISMAR DA CRUZ REIS JUNIOR</t>
  </si>
  <si>
    <t>14262-0</t>
  </si>
  <si>
    <t>VANESSA LUIZA HONORATO FRANDINI</t>
  </si>
  <si>
    <t>13679-4</t>
  </si>
  <si>
    <t>THIAGO GONÇALVES MEDEIROS</t>
  </si>
  <si>
    <t>11128-7</t>
  </si>
  <si>
    <t>VANDERLUCIA CALDEIRA DA SILVA</t>
  </si>
  <si>
    <t>10722-0</t>
  </si>
  <si>
    <t>EDNA REGINA DA SILVA</t>
  </si>
  <si>
    <t>14169-0</t>
  </si>
  <si>
    <t>JOSÉ MARIA BARBOSA JR</t>
  </si>
  <si>
    <t>901599</t>
  </si>
  <si>
    <t>13712-0</t>
  </si>
  <si>
    <t>LISANIA PINTO</t>
  </si>
  <si>
    <t>741333</t>
  </si>
  <si>
    <t>13680-8</t>
  </si>
  <si>
    <t>13694-8</t>
  </si>
  <si>
    <t>SIMONE PEREIRA DA SILVA</t>
  </si>
  <si>
    <t>13268-3</t>
  </si>
  <si>
    <t>SILVIA LOPES DA SILVA</t>
  </si>
  <si>
    <t>15770-8</t>
  </si>
  <si>
    <t>ROSILAINE MORAIS CARVALHO</t>
  </si>
  <si>
    <t>15800-3</t>
  </si>
  <si>
    <t>KARINA FERREIRA DE OLIVEIRA</t>
  </si>
  <si>
    <t>13025-7</t>
  </si>
  <si>
    <t>NELCI ASSUNÇÃO SILVA</t>
  </si>
  <si>
    <t>16016-4</t>
  </si>
  <si>
    <t>KARINE RUTHES MURARO MEDEIROS</t>
  </si>
  <si>
    <t xml:space="preserve"> </t>
  </si>
  <si>
    <t>12422-2</t>
  </si>
  <si>
    <t>MARIA APARECIDA DA  SILVA</t>
  </si>
  <si>
    <t>ESCALA DE TRABALHO REALIZADA DA UPA SABARÁ - JULHO - 2026</t>
  </si>
  <si>
    <t>ESCALA REALIZADA DA UPA SABARÁ - AGOSTO - 2025
CARGA HORÁRIA -  21 DIAS ÚTEIS 144 HS
ESCALA DE PLANTÃO - ACE</t>
  </si>
  <si>
    <t>SIRLENE CARRETI</t>
  </si>
  <si>
    <t>P4.</t>
  </si>
  <si>
    <t>EDNA APARECIDA DA SILVA</t>
  </si>
  <si>
    <t>TI</t>
  </si>
  <si>
    <t>FRANCESCA A WILLY AMARAL</t>
  </si>
  <si>
    <t>I3</t>
  </si>
  <si>
    <t>EDIMARA DOS SANTOS PEREIRA</t>
  </si>
  <si>
    <t xml:space="preserve">MARCIA TOMOKO HORITA  </t>
  </si>
  <si>
    <t>M - DAS 07 AS 13HS</t>
  </si>
  <si>
    <t>M1 - DAS 07 AS 12HS</t>
  </si>
  <si>
    <t>T- DAS 13 ÀS 19HS</t>
  </si>
  <si>
    <t>I - DAS 19 À 01H</t>
  </si>
  <si>
    <t>T1 - DAS 12 AS 19HS</t>
  </si>
  <si>
    <t>TI - DAS 13 A 01H COM 1H INTERVALO REGISTRADA NO PONTO</t>
  </si>
  <si>
    <t>I2 - DAS 16 À 01H COM 1H INTERVALO REGISTRADO NO PONTO</t>
  </si>
  <si>
    <t>I1 - DAS 18 A 01H</t>
  </si>
  <si>
    <t>I3 - DAS 19 AS 23H</t>
  </si>
  <si>
    <t>P - DAS 07 AS 19H COM 1 H INTERVALO REGISTRADA NO PONTO</t>
  </si>
  <si>
    <t>P1 - DAS 07 AS 16HS COM 1 H INTERVALO REGISTRADA NO PONTO</t>
  </si>
  <si>
    <t>P1. - DAS 07 AS 15HS COM 1 H INTERVALO REGISTRADA NO PONTO</t>
  </si>
  <si>
    <t>P2 - DAS 10 AS 19HS COM 1 HORA INTERVALO REGISTRADO NO PONTO</t>
  </si>
  <si>
    <t>P3 - DAS 11 AS 23HS COM 1 H INTERVALO REGISTRADA NO PONTO</t>
  </si>
  <si>
    <t>P4 - DAS 08 ÀS 19HS COM 1 H INTERVALO REGISTRADA NO PONTO</t>
  </si>
  <si>
    <t>P4. - DAS 07 ÀS 20HS COM 1 H INTERVALO REGISTRADA NO PONTO</t>
  </si>
  <si>
    <t>P5 - DAS 10 AS 20HS COM 1 H INTERVALO REGISTRADA NO PONTO</t>
  </si>
  <si>
    <t>I2</t>
  </si>
  <si>
    <t>P1.</t>
  </si>
  <si>
    <t>P3</t>
  </si>
  <si>
    <t>I1</t>
  </si>
  <si>
    <t>P4</t>
  </si>
  <si>
    <t>P5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</si>
</sst>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3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b/>
      <sz val="8"/>
      <name val="Calibri"/>
      <family val="2"/>
      <charset val="1"/>
    </font>
    <font>
      <b/>
      <sz val="6.5"/>
      <name val="Arial"/>
      <family val="2"/>
      <charset val="1"/>
    </font>
    <font>
      <b/>
      <sz val="9"/>
      <name val="Arial"/>
      <family val="2"/>
      <charset val="1"/>
    </font>
    <font>
      <b/>
      <sz val="9"/>
      <name val="Arial Narrow"/>
      <family val="2"/>
      <charset val="1"/>
    </font>
    <font>
      <b/>
      <sz val="6"/>
      <name val="Arial"/>
      <family val="2"/>
    </font>
    <font>
      <b/>
      <sz val="8"/>
      <name val="Arial"/>
      <family val="2"/>
      <charset val="1"/>
    </font>
    <font>
      <sz val="11"/>
      <name val="Calibri"/>
      <family val="2"/>
      <charset val="1"/>
    </font>
    <font>
      <sz val="8"/>
      <name val="Calibri"/>
      <family val="2"/>
      <charset val="1"/>
    </font>
    <font>
      <sz val="9"/>
      <name val="Arial Narrow"/>
      <family val="2"/>
      <charset val="1"/>
    </font>
    <font>
      <sz val="8"/>
      <name val="Arial"/>
      <family val="2"/>
      <charset val="1"/>
    </font>
    <font>
      <b/>
      <sz val="12"/>
      <name val="Arial"/>
      <family val="2"/>
      <charset val="1"/>
    </font>
    <font>
      <sz val="12"/>
      <name val="Arial"/>
      <family val="2"/>
      <charset val="1"/>
    </font>
    <font>
      <sz val="12"/>
      <name val="Arial Narrow"/>
      <family val="2"/>
      <charset val="1"/>
    </font>
    <font>
      <sz val="10"/>
      <name val="Arial"/>
      <family val="2"/>
      <charset val="1"/>
    </font>
    <font>
      <sz val="11"/>
      <color indexed="8"/>
      <name val="Calibri"/>
      <family val="2"/>
    </font>
    <font>
      <sz val="12"/>
      <name val="Arial"/>
      <family val="2"/>
    </font>
    <font>
      <b/>
      <sz val="9"/>
      <name val="Calibri"/>
      <family val="2"/>
      <charset val="1"/>
    </font>
    <font>
      <b/>
      <sz val="8.5"/>
      <name val="Arial"/>
      <family val="2"/>
      <charset val="1"/>
    </font>
    <font>
      <sz val="9"/>
      <name val="Arial"/>
      <family val="2"/>
      <charset val="1"/>
    </font>
    <font>
      <sz val="9"/>
      <name val="Calibri"/>
      <family val="2"/>
      <charset val="1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charset val="1"/>
    </font>
    <font>
      <sz val="7"/>
      <color rgb="FF000000"/>
      <name val="Arial"/>
      <family val="2"/>
      <charset val="1"/>
    </font>
    <font>
      <b/>
      <sz val="7"/>
      <color rgb="FF000000"/>
      <name val="Arial"/>
      <family val="2"/>
      <charset val="1"/>
    </font>
    <font>
      <sz val="7"/>
      <color rgb="FF000000"/>
      <name val="Albertus MT"/>
      <family val="2"/>
      <charset val="1"/>
    </font>
    <font>
      <sz val="9"/>
      <color rgb="FF000000"/>
      <name val="Calibri"/>
      <family val="2"/>
      <charset val="1"/>
    </font>
    <font>
      <sz val="7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sz val="12"/>
      <color rgb="FF000000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Arial"/>
      <family val="2"/>
      <charset val="1"/>
    </font>
    <font>
      <sz val="9"/>
      <color theme="1"/>
      <name val="Calibri"/>
      <family val="2"/>
      <charset val="1"/>
    </font>
    <font>
      <b/>
      <sz val="10"/>
      <color rgb="FF000000"/>
      <name val="Arial"/>
      <family val="2"/>
      <charset val="1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rgb="FF000000"/>
      <name val="Calibri"/>
      <family val="2"/>
      <charset val="1"/>
    </font>
    <font>
      <b/>
      <sz val="6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7"/>
      <color rgb="FF000000"/>
      <name val="Arial Narrow"/>
      <family val="2"/>
      <charset val="1"/>
    </font>
    <font>
      <b/>
      <sz val="10"/>
      <color rgb="FFFF0000"/>
      <name val="Arial"/>
      <family val="2"/>
      <charset val="1"/>
    </font>
    <font>
      <b/>
      <sz val="12"/>
      <color rgb="FF000000"/>
      <name val="Calibri"/>
      <family val="2"/>
      <charset val="1"/>
    </font>
    <font>
      <b/>
      <sz val="9"/>
      <color rgb="FFFF0000"/>
      <name val="Arial"/>
      <family val="2"/>
      <charset val="1"/>
    </font>
    <font>
      <b/>
      <sz val="9"/>
      <color rgb="FF000000"/>
      <name val="Arial Narrow"/>
      <family val="2"/>
    </font>
    <font>
      <b/>
      <sz val="7"/>
      <color rgb="FF000000"/>
      <name val="Calibri"/>
      <family val="2"/>
      <charset val="1"/>
    </font>
    <font>
      <sz val="9"/>
      <name val="Arial"/>
      <family val="2"/>
    </font>
    <font>
      <b/>
      <sz val="8"/>
      <name val="Calibri"/>
      <family val="2"/>
    </font>
    <font>
      <b/>
      <sz val="16"/>
      <name val="Calibri"/>
      <family val="2"/>
      <charset val="1"/>
    </font>
    <font>
      <b/>
      <sz val="16"/>
      <name val="Arial Narrow"/>
      <family val="2"/>
      <charset val="1"/>
    </font>
    <font>
      <b/>
      <sz val="16"/>
      <name val="Arial"/>
      <family val="2"/>
      <charset val="1"/>
    </font>
    <font>
      <sz val="16"/>
      <name val="Arial"/>
      <family val="2"/>
      <charset val="1"/>
    </font>
    <font>
      <sz val="16"/>
      <color rgb="FF000000"/>
      <name val="Arial"/>
      <family val="2"/>
      <charset val="1"/>
    </font>
    <font>
      <sz val="16"/>
      <name val="Arial Narrow"/>
      <family val="2"/>
      <charset val="1"/>
    </font>
    <font>
      <sz val="16"/>
      <color rgb="FF000000"/>
      <name val="Calibri"/>
      <family val="2"/>
      <charset val="1"/>
    </font>
    <font>
      <b/>
      <sz val="14"/>
      <color theme="1"/>
      <name val="Arial"/>
      <family val="2"/>
      <charset val="1"/>
    </font>
    <font>
      <b/>
      <sz val="8"/>
      <color rgb="FF000000"/>
      <name val="Calibri"/>
      <family val="2"/>
      <scheme val="minor"/>
    </font>
    <font>
      <sz val="10"/>
      <name val="Calibri"/>
      <family val="2"/>
      <charset val="1"/>
    </font>
    <font>
      <b/>
      <sz val="14"/>
      <color rgb="FFFF0000"/>
      <name val="Arial"/>
      <family val="2"/>
    </font>
    <font>
      <b/>
      <sz val="14"/>
      <color theme="1"/>
      <name val="Arial"/>
      <family val="2"/>
    </font>
    <font>
      <b/>
      <sz val="16"/>
      <color rgb="FFFF0000"/>
      <name val="Calibri"/>
      <family val="2"/>
      <charset val="1"/>
    </font>
    <font>
      <b/>
      <sz val="16"/>
      <color rgb="FFFF0000"/>
      <name val="Arial"/>
      <family val="2"/>
      <charset val="1"/>
    </font>
    <font>
      <b/>
      <sz val="8"/>
      <name val="Arial Black"/>
      <family val="2"/>
    </font>
    <font>
      <sz val="8"/>
      <name val="Arial"/>
      <family val="2"/>
    </font>
    <font>
      <b/>
      <sz val="8"/>
      <color theme="1"/>
      <name val="Calibri"/>
      <family val="2"/>
      <charset val="1"/>
    </font>
    <font>
      <b/>
      <sz val="8"/>
      <color theme="1"/>
      <name val="Calibri"/>
      <family val="2"/>
      <scheme val="minor"/>
    </font>
    <font>
      <b/>
      <sz val="8"/>
      <color rgb="FFFF0000"/>
      <name val="Arial"/>
      <family val="2"/>
      <charset val="1"/>
    </font>
    <font>
      <b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b/>
      <sz val="6"/>
      <color indexed="8"/>
      <name val="Arial"/>
      <family val="2"/>
    </font>
    <font>
      <sz val="6"/>
      <name val="Arial"/>
      <family val="2"/>
    </font>
    <font>
      <b/>
      <sz val="7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Calibri"/>
      <family val="2"/>
    </font>
    <font>
      <sz val="11"/>
      <name val="Calibri"/>
      <family val="2"/>
    </font>
    <font>
      <sz val="8"/>
      <name val="Arial Narrow"/>
      <family val="2"/>
    </font>
    <font>
      <sz val="8"/>
      <name val="Arial Black"/>
      <family val="2"/>
    </font>
    <font>
      <sz val="6"/>
      <color indexed="8"/>
      <name val="Arial"/>
      <family val="2"/>
    </font>
    <font>
      <sz val="5"/>
      <name val="Arial"/>
      <family val="2"/>
    </font>
    <font>
      <sz val="6"/>
      <name val="Arial Narrow"/>
      <family val="2"/>
    </font>
    <font>
      <sz val="7"/>
      <name val="Arial"/>
      <family val="2"/>
    </font>
    <font>
      <sz val="5"/>
      <color indexed="8"/>
      <name val="Albertus MT"/>
      <family val="2"/>
    </font>
    <font>
      <sz val="5"/>
      <color indexed="8"/>
      <name val="Calibri"/>
      <family val="2"/>
    </font>
    <font>
      <b/>
      <sz val="6"/>
      <color indexed="10"/>
      <name val="Arial"/>
      <family val="2"/>
    </font>
    <font>
      <sz val="7"/>
      <color indexed="10"/>
      <name val="Arial"/>
      <family val="2"/>
    </font>
    <font>
      <sz val="8"/>
      <color rgb="FF212529"/>
      <name val="Arial"/>
      <family val="2"/>
    </font>
    <font>
      <sz val="8"/>
      <color theme="1"/>
      <name val="Arial"/>
      <family val="2"/>
    </font>
    <font>
      <sz val="10"/>
      <color indexed="8"/>
      <name val="Calibri"/>
      <family val="2"/>
    </font>
    <font>
      <sz val="8"/>
      <color rgb="FFFF0000"/>
      <name val="Arial"/>
      <family val="2"/>
    </font>
    <font>
      <sz val="6"/>
      <color rgb="FFFF0000"/>
      <name val="Arial"/>
      <family val="2"/>
    </font>
    <font>
      <b/>
      <sz val="8"/>
      <color rgb="FFFF0000"/>
      <name val="Arial"/>
      <family val="2"/>
    </font>
    <font>
      <b/>
      <sz val="6"/>
      <color rgb="FFFF0000"/>
      <name val="Arial"/>
      <family val="2"/>
    </font>
    <font>
      <sz val="11"/>
      <color rgb="FFFF0000"/>
      <name val="Calibri"/>
      <family val="2"/>
    </font>
    <font>
      <b/>
      <sz val="14"/>
      <name val="Arial"/>
      <family val="2"/>
      <charset val="1"/>
    </font>
    <font>
      <sz val="16"/>
      <color theme="1"/>
      <name val="Arial"/>
      <family val="2"/>
      <charset val="1"/>
    </font>
    <font>
      <b/>
      <sz val="16"/>
      <color theme="1"/>
      <name val="Arial"/>
      <family val="2"/>
    </font>
    <font>
      <sz val="14"/>
      <color theme="1"/>
      <name val="Arial Narrow"/>
      <family val="2"/>
      <charset val="1"/>
    </font>
    <font>
      <sz val="10"/>
      <color theme="1"/>
      <name val="Calibri"/>
      <family val="2"/>
      <charset val="1"/>
    </font>
    <font>
      <sz val="16"/>
      <color theme="1"/>
      <name val="Arial"/>
      <family val="2"/>
    </font>
    <font>
      <sz val="16"/>
      <color rgb="FF000000"/>
      <name val="Arial"/>
      <family val="2"/>
    </font>
    <font>
      <sz val="11"/>
      <color rgb="FFFF0000"/>
      <name val="Calibri"/>
      <family val="2"/>
      <scheme val="minor"/>
    </font>
    <font>
      <sz val="16"/>
      <color rgb="FFFF0000"/>
      <name val="Arial"/>
      <family val="2"/>
      <charset val="1"/>
    </font>
    <font>
      <sz val="16"/>
      <color rgb="FFFF0000"/>
      <name val="Arial Narrow"/>
      <family val="2"/>
      <charset val="1"/>
    </font>
    <font>
      <b/>
      <u/>
      <sz val="8"/>
      <color theme="1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9"/>
      <name val="Arial Narrow"/>
      <family val="2"/>
    </font>
    <font>
      <sz val="9"/>
      <color indexed="8"/>
      <name val="Calibri"/>
      <family val="2"/>
    </font>
    <font>
      <b/>
      <sz val="12"/>
      <name val="Arial"/>
      <family val="2"/>
    </font>
    <font>
      <b/>
      <sz val="16"/>
      <color rgb="FFFF0000"/>
      <name val="Arial"/>
      <family val="2"/>
    </font>
    <font>
      <b/>
      <sz val="16"/>
      <color rgb="FFFF0000"/>
      <name val="Arial Narrow"/>
      <family val="2"/>
      <charset val="1"/>
    </font>
    <font>
      <b/>
      <sz val="11"/>
      <color rgb="FFFF0000"/>
      <name val="Calibri"/>
      <family val="2"/>
      <scheme val="minor"/>
    </font>
    <font>
      <b/>
      <sz val="16"/>
      <color theme="0"/>
      <name val="Arial"/>
      <family val="2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0"/>
      <color rgb="FF000000"/>
      <name val="Times New Roman"/>
      <family val="1"/>
    </font>
    <font>
      <sz val="11"/>
      <color rgb="FF000000"/>
      <name val="Calibri"/>
      <family val="2"/>
    </font>
    <font>
      <sz val="18"/>
      <color theme="3"/>
      <name val="Cambria"/>
      <family val="1"/>
      <scheme val="major"/>
    </font>
    <font>
      <b/>
      <sz val="8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8"/>
      <color theme="0"/>
      <name val="Calibri"/>
      <family val="2"/>
    </font>
    <font>
      <sz val="8"/>
      <color theme="1"/>
      <name val="Calibri"/>
      <family val="2"/>
      <charset val="1"/>
    </font>
    <font>
      <sz val="8"/>
      <color theme="1"/>
      <name val="Calibri"/>
      <family val="2"/>
      <scheme val="minor"/>
    </font>
    <font>
      <sz val="16"/>
      <name val="Arial"/>
      <family val="2"/>
    </font>
    <font>
      <sz val="6"/>
      <color theme="1"/>
      <name val="Arial"/>
      <family val="2"/>
    </font>
    <font>
      <b/>
      <sz val="6"/>
      <color theme="1"/>
      <name val="Arial"/>
      <family val="2"/>
    </font>
    <font>
      <sz val="8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charset val="1"/>
    </font>
    <font>
      <sz val="18"/>
      <color theme="3"/>
      <name val="Cambria"/>
      <family val="2"/>
      <scheme val="major"/>
    </font>
    <font>
      <b/>
      <u/>
      <sz val="16"/>
      <color theme="1"/>
      <name val="Arial"/>
      <family val="2"/>
    </font>
    <font>
      <sz val="16"/>
      <color rgb="FFFF0000"/>
      <name val="Arial"/>
      <family val="2"/>
    </font>
    <font>
      <sz val="14"/>
      <name val="Arial Narrow"/>
      <family val="2"/>
      <charset val="1"/>
    </font>
    <font>
      <sz val="10"/>
      <color rgb="FFFF0000"/>
      <name val="Calibri"/>
      <family val="2"/>
      <charset val="1"/>
    </font>
    <font>
      <u/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1"/>
      <name val="Calibri"/>
      <family val="2"/>
    </font>
    <font>
      <b/>
      <u/>
      <sz val="8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b/>
      <u/>
      <sz val="8"/>
      <name val="Arial"/>
      <family val="2"/>
      <charset val="1"/>
    </font>
    <font>
      <u/>
      <sz val="8"/>
      <name val="Arial"/>
      <family val="2"/>
      <charset val="1"/>
    </font>
    <font>
      <b/>
      <u/>
      <sz val="8"/>
      <color rgb="FFFF0000"/>
      <name val="Arial"/>
      <family val="2"/>
      <charset val="1"/>
    </font>
    <font>
      <sz val="16"/>
      <color theme="1"/>
      <name val="Arial Narrow"/>
      <family val="2"/>
      <charset val="1"/>
    </font>
    <font>
      <sz val="10"/>
      <color rgb="FF000000"/>
      <name val="Times New Roman"/>
      <family val="1"/>
      <charset val="1"/>
    </font>
    <font>
      <sz val="10"/>
      <name val="Verdana"/>
      <family val="2"/>
      <charset val="1"/>
    </font>
    <font>
      <sz val="11"/>
      <name val="Arial Narrow"/>
      <family val="2"/>
    </font>
    <font>
      <b/>
      <u/>
      <sz val="10"/>
      <name val="Arial"/>
      <family val="2"/>
    </font>
    <font>
      <b/>
      <sz val="11"/>
      <color theme="1"/>
      <name val="Arial"/>
      <family val="2"/>
      <charset val="1"/>
    </font>
    <font>
      <b/>
      <sz val="11"/>
      <name val="Arial"/>
      <family val="2"/>
      <charset val="1"/>
    </font>
    <font>
      <sz val="11"/>
      <name val="Arial"/>
      <family val="2"/>
      <charset val="1"/>
    </font>
    <font>
      <b/>
      <u/>
      <sz val="12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6.5"/>
      <name val="Arial"/>
      <family val="2"/>
      <charset val="1"/>
    </font>
    <font>
      <sz val="14"/>
      <color rgb="FFFF0000"/>
      <name val="Arial"/>
      <family val="2"/>
    </font>
    <font>
      <sz val="13"/>
      <name val="Arial"/>
      <family val="2"/>
      <charset val="1"/>
    </font>
    <font>
      <b/>
      <sz val="13"/>
      <name val="Arial"/>
      <family val="2"/>
      <charset val="1"/>
    </font>
    <font>
      <b/>
      <sz val="13"/>
      <color rgb="FF000000"/>
      <name val="Arial"/>
      <family val="2"/>
      <charset val="1"/>
    </font>
    <font>
      <sz val="11"/>
      <color theme="1"/>
      <name val="Arial"/>
      <family val="2"/>
      <charset val="1"/>
    </font>
    <font>
      <sz val="11"/>
      <color theme="1"/>
      <name val="Arial"/>
      <family val="2"/>
    </font>
    <font>
      <sz val="12"/>
      <name val="Arial Narrow"/>
      <family val="2"/>
    </font>
    <font>
      <sz val="13"/>
      <name val="Arial"/>
      <family val="2"/>
    </font>
    <font>
      <u/>
      <sz val="12"/>
      <name val="Arial"/>
      <family val="2"/>
    </font>
    <font>
      <b/>
      <sz val="13"/>
      <color rgb="FFFF0000"/>
      <name val="Arial"/>
      <family val="2"/>
      <charset val="1"/>
    </font>
    <font>
      <sz val="7.5"/>
      <color rgb="FFFF0000"/>
      <name val="Arial"/>
      <family val="2"/>
      <charset val="1"/>
    </font>
    <font>
      <sz val="7.5"/>
      <name val="Arial"/>
      <family val="2"/>
      <charset val="1"/>
    </font>
    <font>
      <sz val="6.5"/>
      <color rgb="FFFF0000"/>
      <name val="Arial"/>
      <family val="2"/>
      <charset val="1"/>
    </font>
    <font>
      <b/>
      <sz val="10"/>
      <name val="Arial Narrow"/>
      <family val="2"/>
      <charset val="1"/>
    </font>
    <font>
      <sz val="8"/>
      <color rgb="FFFF0000"/>
      <name val="Arial"/>
      <family val="2"/>
      <charset val="1"/>
    </font>
    <font>
      <sz val="12"/>
      <color rgb="FFFF0000"/>
      <name val="Arial"/>
      <family val="2"/>
      <charset val="1"/>
    </font>
    <font>
      <b/>
      <sz val="12"/>
      <color rgb="FFFF0000"/>
      <name val="Arial"/>
      <family val="2"/>
      <charset val="1"/>
    </font>
    <font>
      <b/>
      <sz val="12"/>
      <name val="Arial Narrow"/>
      <family val="2"/>
      <charset val="1"/>
    </font>
    <font>
      <b/>
      <sz val="11"/>
      <color rgb="FF000000"/>
      <name val="Arial"/>
      <family val="2"/>
      <charset val="1"/>
    </font>
    <font>
      <sz val="10"/>
      <name val="Arial Narrow"/>
      <family val="2"/>
      <charset val="1"/>
    </font>
    <font>
      <b/>
      <sz val="12"/>
      <name val="Arial Narrow"/>
      <family val="2"/>
    </font>
    <font>
      <sz val="10"/>
      <name val="Arial Narrow"/>
      <family val="2"/>
    </font>
    <font>
      <sz val="10.9"/>
      <name val="Arial"/>
      <family val="2"/>
    </font>
    <font>
      <b/>
      <sz val="10"/>
      <name val="Calibri"/>
      <family val="2"/>
      <scheme val="minor"/>
    </font>
    <font>
      <sz val="11"/>
      <name val="Arial "/>
    </font>
    <font>
      <b/>
      <u/>
      <sz val="12"/>
      <name val="Arial Narrow"/>
      <family val="2"/>
    </font>
    <font>
      <b/>
      <sz val="11"/>
      <color rgb="FF000000"/>
      <name val="Calibri"/>
      <family val="2"/>
    </font>
    <font>
      <b/>
      <sz val="12"/>
      <color theme="1"/>
      <name val="Arial"/>
      <family val="2"/>
      <charset val="1"/>
    </font>
    <font>
      <sz val="10"/>
      <name val="Arial  "/>
    </font>
    <font>
      <sz val="10"/>
      <color theme="1"/>
      <name val="Arial  "/>
    </font>
    <font>
      <b/>
      <sz val="1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</fonts>
  <fills count="80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rgb="FFCCFFFF"/>
      </patternFill>
    </fill>
    <fill>
      <patternFill patternType="solid">
        <fgColor theme="9" tint="0.39997558519241921"/>
        <bgColor rgb="FFF2DCDB"/>
      </patternFill>
    </fill>
    <fill>
      <patternFill patternType="solid">
        <fgColor theme="9" tint="0.39997558519241921"/>
        <bgColor rgb="FFF7D1D5"/>
      </patternFill>
    </fill>
    <fill>
      <patternFill patternType="solid">
        <fgColor rgb="FFFFFFFF"/>
        <bgColor rgb="FFFDEADA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FBFBF"/>
      </patternFill>
    </fill>
    <fill>
      <patternFill patternType="solid">
        <fgColor theme="9" tint="0.39997558519241921"/>
        <bgColor rgb="FFFAC090"/>
      </patternFill>
    </fill>
    <fill>
      <patternFill patternType="solid">
        <fgColor rgb="FFBFBFBF"/>
        <bgColor rgb="FFB2B2B2"/>
      </patternFill>
    </fill>
    <fill>
      <patternFill patternType="solid">
        <fgColor rgb="FFFFB66C"/>
        <bgColor rgb="FFFAC090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B2B2B2"/>
      </patternFill>
    </fill>
    <fill>
      <patternFill patternType="solid">
        <fgColor theme="0"/>
        <bgColor indexed="22"/>
      </patternFill>
    </fill>
    <fill>
      <patternFill patternType="solid">
        <fgColor rgb="FFFAC090"/>
        <bgColor rgb="FFFCD5B5"/>
      </patternFill>
    </fill>
    <fill>
      <patternFill patternType="solid">
        <fgColor theme="9" tint="0.39997558519241921"/>
        <bgColor rgb="FF993300"/>
      </patternFill>
    </fill>
    <fill>
      <patternFill patternType="solid">
        <fgColor theme="9" tint="0.39997558519241921"/>
        <bgColor rgb="FFFFA6A6"/>
      </patternFill>
    </fill>
    <fill>
      <patternFill patternType="solid">
        <fgColor theme="9" tint="0.39997558519241921"/>
        <bgColor rgb="FFCCFFFF"/>
      </patternFill>
    </fill>
    <fill>
      <patternFill patternType="solid">
        <fgColor theme="9" tint="0.39997558519241921"/>
        <bgColor rgb="FFFCD5B5"/>
      </patternFill>
    </fill>
    <fill>
      <patternFill patternType="solid">
        <fgColor theme="0"/>
        <bgColor rgb="FFFDEADA"/>
      </patternFill>
    </fill>
    <fill>
      <patternFill patternType="solid">
        <fgColor theme="0"/>
        <bgColor rgb="FFF7D1D5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rgb="FFFAC09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FAC090"/>
      </patternFill>
    </fill>
    <fill>
      <patternFill patternType="solid">
        <fgColor rgb="FFFAC090"/>
        <bgColor rgb="FFFFA6A6"/>
      </patternFill>
    </fill>
    <fill>
      <patternFill patternType="solid">
        <fgColor theme="0"/>
        <bgColor rgb="FFFFA6A6"/>
      </patternFill>
    </fill>
    <fill>
      <patternFill patternType="solid">
        <fgColor indexed="9"/>
        <bgColor indexed="2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1"/>
      </patternFill>
    </fill>
    <fill>
      <patternFill patternType="solid">
        <fgColor rgb="FFFFFF00"/>
        <bgColor indexed="26"/>
      </patternFill>
    </fill>
    <fill>
      <patternFill patternType="solid">
        <fgColor theme="0" tint="-0.3499862666707357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9" tint="0.39997558519241921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BFBFBF"/>
      </patternFill>
    </fill>
    <fill>
      <patternFill patternType="solid">
        <fgColor theme="1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rgb="FFFDEADA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FFA6A6"/>
      </patternFill>
    </fill>
    <fill>
      <patternFill patternType="solid">
        <fgColor rgb="FFFAC090"/>
        <bgColor rgb="FFD9D9D9"/>
      </patternFill>
    </fill>
    <fill>
      <patternFill patternType="solid">
        <fgColor rgb="FFBFBFBF"/>
        <bgColor rgb="FFA6A6A6"/>
      </patternFill>
    </fill>
    <fill>
      <patternFill patternType="solid">
        <fgColor rgb="FFD9D9D9"/>
        <bgColor rgb="FFBFBFBF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rgb="FFD9D9D9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74">
    <xf numFmtId="0" fontId="0" fillId="0" borderId="0"/>
    <xf numFmtId="0" fontId="8" fillId="0" borderId="0"/>
    <xf numFmtId="0" fontId="8" fillId="0" borderId="0"/>
    <xf numFmtId="0" fontId="8" fillId="0" borderId="0"/>
    <xf numFmtId="0" fontId="16" fillId="0" borderId="0"/>
    <xf numFmtId="0" fontId="22" fillId="0" borderId="0"/>
    <xf numFmtId="0" fontId="125" fillId="0" borderId="0"/>
    <xf numFmtId="0" fontId="126" fillId="0" borderId="0"/>
    <xf numFmtId="0" fontId="125" fillId="0" borderId="0"/>
    <xf numFmtId="0" fontId="127" fillId="0" borderId="0"/>
    <xf numFmtId="0" fontId="128" fillId="0" borderId="0"/>
    <xf numFmtId="0" fontId="124" fillId="0" borderId="0"/>
    <xf numFmtId="0" fontId="83" fillId="0" borderId="0"/>
    <xf numFmtId="0" fontId="83" fillId="0" borderId="0"/>
    <xf numFmtId="0" fontId="127" fillId="0" borderId="0"/>
    <xf numFmtId="0" fontId="83" fillId="0" borderId="0"/>
    <xf numFmtId="0" fontId="16" fillId="0" borderId="0"/>
    <xf numFmtId="0" fontId="128" fillId="0" borderId="0"/>
    <xf numFmtId="0" fontId="129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40" fillId="0" borderId="48" applyNumberFormat="0" applyFill="0" applyAlignment="0" applyProtection="0"/>
    <xf numFmtId="0" fontId="141" fillId="0" borderId="49" applyNumberFormat="0" applyFill="0" applyAlignment="0" applyProtection="0"/>
    <xf numFmtId="0" fontId="142" fillId="0" borderId="50" applyNumberFormat="0" applyFill="0" applyAlignment="0" applyProtection="0"/>
    <xf numFmtId="0" fontId="142" fillId="0" borderId="0" applyNumberFormat="0" applyFill="0" applyBorder="0" applyAlignment="0" applyProtection="0"/>
    <xf numFmtId="0" fontId="143" fillId="41" borderId="0" applyNumberFormat="0" applyBorder="0" applyAlignment="0" applyProtection="0"/>
    <xf numFmtId="0" fontId="144" fillId="42" borderId="0" applyNumberFormat="0" applyBorder="0" applyAlignment="0" applyProtection="0"/>
    <xf numFmtId="0" fontId="145" fillId="43" borderId="0" applyNumberFormat="0" applyBorder="0" applyAlignment="0" applyProtection="0"/>
    <xf numFmtId="0" fontId="146" fillId="44" borderId="51" applyNumberFormat="0" applyAlignment="0" applyProtection="0"/>
    <xf numFmtId="0" fontId="147" fillId="45" borderId="52" applyNumberFormat="0" applyAlignment="0" applyProtection="0"/>
    <xf numFmtId="0" fontId="148" fillId="45" borderId="51" applyNumberFormat="0" applyAlignment="0" applyProtection="0"/>
    <xf numFmtId="0" fontId="149" fillId="0" borderId="53" applyNumberFormat="0" applyFill="0" applyAlignment="0" applyProtection="0"/>
    <xf numFmtId="0" fontId="150" fillId="46" borderId="54" applyNumberFormat="0" applyAlignment="0" applyProtection="0"/>
    <xf numFmtId="0" fontId="109" fillId="0" borderId="0" applyNumberFormat="0" applyFill="0" applyBorder="0" applyAlignment="0" applyProtection="0"/>
    <xf numFmtId="0" fontId="124" fillId="47" borderId="55" applyNumberFormat="0" applyFont="0" applyAlignment="0" applyProtection="0"/>
    <xf numFmtId="0" fontId="151" fillId="0" borderId="0" applyNumberFormat="0" applyFill="0" applyBorder="0" applyAlignment="0" applyProtection="0"/>
    <xf numFmtId="0" fontId="24" fillId="0" borderId="56" applyNumberFormat="0" applyFill="0" applyAlignment="0" applyProtection="0"/>
    <xf numFmtId="0" fontId="152" fillId="48" borderId="0" applyNumberFormat="0" applyBorder="0" applyAlignment="0" applyProtection="0"/>
    <xf numFmtId="0" fontId="124" fillId="49" borderId="0" applyNumberFormat="0" applyBorder="0" applyAlignment="0" applyProtection="0"/>
    <xf numFmtId="0" fontId="124" fillId="50" borderId="0" applyNumberFormat="0" applyBorder="0" applyAlignment="0" applyProtection="0"/>
    <xf numFmtId="0" fontId="152" fillId="51" borderId="0" applyNumberFormat="0" applyBorder="0" applyAlignment="0" applyProtection="0"/>
    <xf numFmtId="0" fontId="152" fillId="52" borderId="0" applyNumberFormat="0" applyBorder="0" applyAlignment="0" applyProtection="0"/>
    <xf numFmtId="0" fontId="124" fillId="53" borderId="0" applyNumberFormat="0" applyBorder="0" applyAlignment="0" applyProtection="0"/>
    <xf numFmtId="0" fontId="124" fillId="54" borderId="0" applyNumberFormat="0" applyBorder="0" applyAlignment="0" applyProtection="0"/>
    <xf numFmtId="0" fontId="152" fillId="55" borderId="0" applyNumberFormat="0" applyBorder="0" applyAlignment="0" applyProtection="0"/>
    <xf numFmtId="0" fontId="152" fillId="56" borderId="0" applyNumberFormat="0" applyBorder="0" applyAlignment="0" applyProtection="0"/>
    <xf numFmtId="0" fontId="124" fillId="57" borderId="0" applyNumberFormat="0" applyBorder="0" applyAlignment="0" applyProtection="0"/>
    <xf numFmtId="0" fontId="124" fillId="58" borderId="0" applyNumberFormat="0" applyBorder="0" applyAlignment="0" applyProtection="0"/>
    <xf numFmtId="0" fontId="152" fillId="59" borderId="0" applyNumberFormat="0" applyBorder="0" applyAlignment="0" applyProtection="0"/>
    <xf numFmtId="0" fontId="152" fillId="60" borderId="0" applyNumberFormat="0" applyBorder="0" applyAlignment="0" applyProtection="0"/>
    <xf numFmtId="0" fontId="124" fillId="61" borderId="0" applyNumberFormat="0" applyBorder="0" applyAlignment="0" applyProtection="0"/>
    <xf numFmtId="0" fontId="124" fillId="62" borderId="0" applyNumberFormat="0" applyBorder="0" applyAlignment="0" applyProtection="0"/>
    <xf numFmtId="0" fontId="152" fillId="63" borderId="0" applyNumberFormat="0" applyBorder="0" applyAlignment="0" applyProtection="0"/>
    <xf numFmtId="0" fontId="152" fillId="64" borderId="0" applyNumberFormat="0" applyBorder="0" applyAlignment="0" applyProtection="0"/>
    <xf numFmtId="0" fontId="124" fillId="65" borderId="0" applyNumberFormat="0" applyBorder="0" applyAlignment="0" applyProtection="0"/>
    <xf numFmtId="0" fontId="124" fillId="66" borderId="0" applyNumberFormat="0" applyBorder="0" applyAlignment="0" applyProtection="0"/>
    <xf numFmtId="0" fontId="152" fillId="67" borderId="0" applyNumberFormat="0" applyBorder="0" applyAlignment="0" applyProtection="0"/>
    <xf numFmtId="0" fontId="152" fillId="68" borderId="0" applyNumberFormat="0" applyBorder="0" applyAlignment="0" applyProtection="0"/>
    <xf numFmtId="0" fontId="124" fillId="69" borderId="0" applyNumberFormat="0" applyBorder="0" applyAlignment="0" applyProtection="0"/>
    <xf numFmtId="0" fontId="124" fillId="70" borderId="0" applyNumberFormat="0" applyBorder="0" applyAlignment="0" applyProtection="0"/>
    <xf numFmtId="0" fontId="152" fillId="71" borderId="0" applyNumberFormat="0" applyBorder="0" applyAlignment="0" applyProtection="0"/>
    <xf numFmtId="0" fontId="153" fillId="0" borderId="0"/>
    <xf numFmtId="0" fontId="15" fillId="0" borderId="0"/>
    <xf numFmtId="0" fontId="32" fillId="0" borderId="0"/>
    <xf numFmtId="0" fontId="153" fillId="0" borderId="0"/>
    <xf numFmtId="0" fontId="154" fillId="0" borderId="0" applyNumberFormat="0" applyFill="0" applyBorder="0" applyAlignment="0" applyProtection="0"/>
    <xf numFmtId="0" fontId="169" fillId="0" borderId="0"/>
    <xf numFmtId="0" fontId="153" fillId="0" borderId="0"/>
    <xf numFmtId="0" fontId="15" fillId="0" borderId="0"/>
    <xf numFmtId="0" fontId="153" fillId="0" borderId="0"/>
    <xf numFmtId="0" fontId="153" fillId="0" borderId="0"/>
    <xf numFmtId="0" fontId="153" fillId="0" borderId="0"/>
    <xf numFmtId="0" fontId="153" fillId="0" borderId="0"/>
  </cellStyleXfs>
  <cellXfs count="771">
    <xf numFmtId="0" fontId="0" fillId="0" borderId="0" xfId="0"/>
    <xf numFmtId="0" fontId="7" fillId="0" borderId="1" xfId="0" applyFont="1" applyBorder="1" applyAlignment="1" applyProtection="1">
      <alignment horizontal="center" vertical="center" readingOrder="1"/>
      <protection locked="0"/>
    </xf>
    <xf numFmtId="0" fontId="24" fillId="0" borderId="0" xfId="0" applyFont="1"/>
    <xf numFmtId="0" fontId="26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8" fillId="0" borderId="0" xfId="0" applyFont="1"/>
    <xf numFmtId="0" fontId="26" fillId="0" borderId="0" xfId="0" applyFont="1" applyAlignment="1">
      <alignment vertical="center"/>
    </xf>
    <xf numFmtId="0" fontId="26" fillId="0" borderId="0" xfId="0" applyFont="1"/>
    <xf numFmtId="0" fontId="29" fillId="0" borderId="0" xfId="0" applyFont="1" applyAlignment="1">
      <alignment horizontal="left" vertical="center"/>
    </xf>
    <xf numFmtId="0" fontId="30" fillId="0" borderId="0" xfId="0" applyFont="1"/>
    <xf numFmtId="0" fontId="29" fillId="0" borderId="0" xfId="0" applyFont="1" applyAlignment="1">
      <alignment vertical="center"/>
    </xf>
    <xf numFmtId="0" fontId="0" fillId="0" borderId="0" xfId="0" applyAlignment="1">
      <alignment vertical="center"/>
    </xf>
    <xf numFmtId="0" fontId="31" fillId="0" borderId="0" xfId="0" applyFont="1" applyAlignment="1">
      <alignment vertical="center"/>
    </xf>
    <xf numFmtId="0" fontId="1" fillId="0" borderId="1" xfId="0" applyFont="1" applyBorder="1" applyAlignment="1" applyProtection="1">
      <alignment horizontal="center" vertical="center" readingOrder="1"/>
      <protection locked="0"/>
    </xf>
    <xf numFmtId="0" fontId="13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readingOrder="1"/>
    </xf>
    <xf numFmtId="0" fontId="11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36" fillId="0" borderId="0" xfId="0" applyFont="1"/>
    <xf numFmtId="0" fontId="5" fillId="9" borderId="1" xfId="3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" fillId="10" borderId="1" xfId="0" applyFont="1" applyFill="1" applyBorder="1" applyAlignment="1">
      <alignment horizontal="center" vertical="center" readingOrder="1"/>
    </xf>
    <xf numFmtId="0" fontId="1" fillId="10" borderId="1" xfId="0" applyFont="1" applyFill="1" applyBorder="1" applyAlignment="1" applyProtection="1">
      <alignment horizontal="center" vertical="center" readingOrder="1"/>
      <protection locked="0"/>
    </xf>
    <xf numFmtId="0" fontId="7" fillId="10" borderId="1" xfId="0" applyFont="1" applyFill="1" applyBorder="1" applyAlignment="1">
      <alignment horizontal="center" vertical="center" readingOrder="1"/>
    </xf>
    <xf numFmtId="0" fontId="20" fillId="9" borderId="1" xfId="3" applyFont="1" applyFill="1" applyBorder="1" applyAlignment="1">
      <alignment horizontal="center" vertical="center"/>
    </xf>
    <xf numFmtId="0" fontId="20" fillId="11" borderId="1" xfId="3" applyFont="1" applyFill="1" applyBorder="1" applyAlignment="1">
      <alignment horizontal="center" vertical="center"/>
    </xf>
    <xf numFmtId="0" fontId="10" fillId="11" borderId="1" xfId="3" applyFont="1" applyFill="1" applyBorder="1" applyAlignment="1">
      <alignment horizontal="center" vertical="center" shrinkToFit="1"/>
    </xf>
    <xf numFmtId="0" fontId="10" fillId="11" borderId="8" xfId="3" applyFont="1" applyFill="1" applyBorder="1" applyAlignment="1">
      <alignment horizontal="center" vertical="center" shrinkToFit="1"/>
    </xf>
    <xf numFmtId="0" fontId="15" fillId="10" borderId="1" xfId="0" applyFont="1" applyFill="1" applyBorder="1" applyAlignment="1">
      <alignment horizontal="right" vertical="center" readingOrder="1"/>
    </xf>
    <xf numFmtId="0" fontId="20" fillId="9" borderId="1" xfId="0" applyFont="1" applyFill="1" applyBorder="1" applyAlignment="1">
      <alignment horizontal="center" vertical="center"/>
    </xf>
    <xf numFmtId="0" fontId="15" fillId="12" borderId="11" xfId="0" applyFont="1" applyFill="1" applyBorder="1" applyAlignment="1">
      <alignment vertical="center"/>
    </xf>
    <xf numFmtId="0" fontId="1" fillId="0" borderId="0" xfId="0" applyFont="1" applyAlignment="1">
      <alignment vertical="center" readingOrder="1"/>
    </xf>
    <xf numFmtId="0" fontId="1" fillId="0" borderId="0" xfId="0" applyFont="1" applyAlignment="1" applyProtection="1">
      <alignment horizontal="center" vertical="center" readingOrder="1"/>
      <protection locked="0"/>
    </xf>
    <xf numFmtId="0" fontId="1" fillId="10" borderId="0" xfId="0" applyFont="1" applyFill="1" applyAlignment="1">
      <alignment horizontal="center" vertical="center" readingOrder="1"/>
    </xf>
    <xf numFmtId="0" fontId="15" fillId="10" borderId="0" xfId="0" applyFont="1" applyFill="1" applyAlignment="1">
      <alignment horizontal="right" vertical="center" readingOrder="1"/>
    </xf>
    <xf numFmtId="0" fontId="39" fillId="12" borderId="11" xfId="0" applyFont="1" applyFill="1" applyBorder="1" applyAlignment="1">
      <alignment horizontal="center" vertical="center"/>
    </xf>
    <xf numFmtId="0" fontId="39" fillId="12" borderId="3" xfId="0" applyFont="1" applyFill="1" applyBorder="1" applyAlignment="1">
      <alignment horizontal="center" vertical="center"/>
    </xf>
    <xf numFmtId="0" fontId="39" fillId="14" borderId="11" xfId="0" applyFont="1" applyFill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40" fillId="0" borderId="11" xfId="0" applyFont="1" applyBorder="1" applyAlignment="1">
      <alignment horizontal="center" vertical="center"/>
    </xf>
    <xf numFmtId="0" fontId="39" fillId="14" borderId="3" xfId="0" applyFont="1" applyFill="1" applyBorder="1" applyAlignment="1">
      <alignment horizontal="center" vertical="center"/>
    </xf>
    <xf numFmtId="0" fontId="41" fillId="14" borderId="5" xfId="0" applyFont="1" applyFill="1" applyBorder="1" applyAlignment="1">
      <alignment horizontal="center" vertical="center"/>
    </xf>
    <xf numFmtId="0" fontId="22" fillId="14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22" fillId="14" borderId="15" xfId="0" applyFont="1" applyFill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1" xfId="3" applyFont="1" applyBorder="1" applyAlignment="1">
      <alignment horizontal="center" vertical="center"/>
    </xf>
    <xf numFmtId="0" fontId="42" fillId="0" borderId="4" xfId="3" applyFont="1" applyBorder="1" applyAlignment="1">
      <alignment horizontal="center" vertical="center"/>
    </xf>
    <xf numFmtId="0" fontId="42" fillId="12" borderId="4" xfId="3" applyFont="1" applyFill="1" applyBorder="1" applyAlignment="1">
      <alignment horizontal="center" vertical="center"/>
    </xf>
    <xf numFmtId="0" fontId="43" fillId="0" borderId="4" xfId="0" applyFont="1" applyBorder="1" applyAlignment="1">
      <alignment horizontal="center" vertical="center"/>
    </xf>
    <xf numFmtId="0" fontId="42" fillId="12" borderId="6" xfId="3" applyFont="1" applyFill="1" applyBorder="1" applyAlignment="1">
      <alignment horizontal="center" vertical="center"/>
    </xf>
    <xf numFmtId="0" fontId="24" fillId="0" borderId="15" xfId="0" applyFont="1" applyBorder="1" applyAlignment="1">
      <alignment vertical="center"/>
    </xf>
    <xf numFmtId="0" fontId="3" fillId="17" borderId="1" xfId="0" applyFont="1" applyFill="1" applyBorder="1" applyAlignment="1">
      <alignment horizontal="center"/>
    </xf>
    <xf numFmtId="0" fontId="45" fillId="16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3" borderId="1" xfId="0" applyFont="1" applyFill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7" xfId="1" applyFont="1" applyBorder="1" applyAlignment="1">
      <alignment horizontal="center" vertical="center"/>
    </xf>
    <xf numFmtId="0" fontId="9" fillId="7" borderId="1" xfId="1" applyFont="1" applyFill="1" applyBorder="1" applyAlignment="1">
      <alignment horizontal="center" vertical="center"/>
    </xf>
    <xf numFmtId="0" fontId="49" fillId="0" borderId="28" xfId="0" applyFont="1" applyBorder="1" applyAlignment="1">
      <alignment wrapText="1"/>
    </xf>
    <xf numFmtId="0" fontId="49" fillId="0" borderId="29" xfId="0" applyFont="1" applyBorder="1" applyAlignment="1">
      <alignment wrapText="1"/>
    </xf>
    <xf numFmtId="0" fontId="49" fillId="0" borderId="0" xfId="0" applyFont="1" applyAlignment="1">
      <alignment wrapText="1"/>
    </xf>
    <xf numFmtId="0" fontId="49" fillId="0" borderId="12" xfId="0" applyFont="1" applyBorder="1" applyAlignment="1">
      <alignment wrapText="1"/>
    </xf>
    <xf numFmtId="0" fontId="49" fillId="0" borderId="2" xfId="0" applyFont="1" applyBorder="1" applyAlignment="1">
      <alignment wrapText="1"/>
    </xf>
    <xf numFmtId="0" fontId="49" fillId="0" borderId="31" xfId="0" applyFont="1" applyBorder="1" applyAlignment="1">
      <alignment wrapText="1"/>
    </xf>
    <xf numFmtId="0" fontId="3" fillId="9" borderId="1" xfId="0" applyFont="1" applyFill="1" applyBorder="1" applyAlignment="1">
      <alignment horizontal="center"/>
    </xf>
    <xf numFmtId="0" fontId="3" fillId="18" borderId="1" xfId="0" applyFont="1" applyFill="1" applyBorder="1" applyAlignment="1">
      <alignment horizontal="center"/>
    </xf>
    <xf numFmtId="0" fontId="52" fillId="0" borderId="1" xfId="0" applyFont="1" applyBorder="1" applyAlignment="1">
      <alignment horizontal="center" vertical="center"/>
    </xf>
    <xf numFmtId="0" fontId="20" fillId="19" borderId="1" xfId="1" applyFont="1" applyFill="1" applyBorder="1" applyAlignment="1">
      <alignment horizontal="center" vertical="center"/>
    </xf>
    <xf numFmtId="0" fontId="10" fillId="19" borderId="1" xfId="0" applyFont="1" applyFill="1" applyBorder="1" applyAlignment="1">
      <alignment horizontal="center" vertical="center" shrinkToFit="1"/>
    </xf>
    <xf numFmtId="0" fontId="10" fillId="19" borderId="8" xfId="0" applyFont="1" applyFill="1" applyBorder="1" applyAlignment="1">
      <alignment horizontal="center" vertical="center" shrinkToFit="1"/>
    </xf>
    <xf numFmtId="0" fontId="53" fillId="3" borderId="1" xfId="0" applyFont="1" applyFill="1" applyBorder="1" applyAlignment="1">
      <alignment horizontal="center" vertical="center"/>
    </xf>
    <xf numFmtId="0" fontId="25" fillId="20" borderId="1" xfId="0" applyFont="1" applyFill="1" applyBorder="1" applyAlignment="1">
      <alignment horizontal="center" vertical="center"/>
    </xf>
    <xf numFmtId="0" fontId="48" fillId="20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32" fillId="7" borderId="0" xfId="2" applyFont="1" applyFill="1" applyAlignment="1">
      <alignment horizontal="center" vertical="center"/>
    </xf>
    <xf numFmtId="49" fontId="13" fillId="7" borderId="0" xfId="0" applyNumberFormat="1" applyFont="1" applyFill="1" applyAlignment="1">
      <alignment horizontal="center" vertical="center"/>
    </xf>
    <xf numFmtId="0" fontId="13" fillId="21" borderId="0" xfId="0" applyFont="1" applyFill="1" applyAlignment="1">
      <alignment horizontal="center" vertical="center"/>
    </xf>
    <xf numFmtId="0" fontId="32" fillId="8" borderId="0" xfId="2" applyFont="1" applyFill="1" applyAlignment="1">
      <alignment horizontal="center" vertical="center"/>
    </xf>
    <xf numFmtId="0" fontId="13" fillId="22" borderId="0" xfId="0" applyFont="1" applyFill="1" applyAlignment="1">
      <alignment horizontal="center" vertical="center"/>
    </xf>
    <xf numFmtId="2" fontId="14" fillId="22" borderId="0" xfId="0" applyNumberFormat="1" applyFont="1" applyFill="1" applyAlignment="1">
      <alignment horizontal="center" vertical="center" shrinkToFit="1"/>
    </xf>
    <xf numFmtId="2" fontId="14" fillId="22" borderId="12" xfId="0" applyNumberFormat="1" applyFont="1" applyFill="1" applyBorder="1" applyAlignment="1">
      <alignment horizontal="center" vertical="center" shrinkToFit="1"/>
    </xf>
    <xf numFmtId="0" fontId="0" fillId="7" borderId="0" xfId="0" applyFill="1"/>
    <xf numFmtId="0" fontId="59" fillId="6" borderId="1" xfId="0" applyFont="1" applyFill="1" applyBorder="1" applyAlignment="1">
      <alignment horizontal="center" vertical="center"/>
    </xf>
    <xf numFmtId="0" fontId="60" fillId="7" borderId="1" xfId="2" applyFont="1" applyFill="1" applyBorder="1" applyAlignment="1">
      <alignment horizontal="center" vertical="center"/>
    </xf>
    <xf numFmtId="0" fontId="59" fillId="5" borderId="1" xfId="0" applyFont="1" applyFill="1" applyBorder="1" applyAlignment="1">
      <alignment horizontal="center" vertical="center"/>
    </xf>
    <xf numFmtId="2" fontId="61" fillId="5" borderId="1" xfId="0" applyNumberFormat="1" applyFont="1" applyFill="1" applyBorder="1" applyAlignment="1">
      <alignment horizontal="center" vertical="center" shrinkToFit="1"/>
    </xf>
    <xf numFmtId="2" fontId="61" fillId="5" borderId="8" xfId="0" applyNumberFormat="1" applyFont="1" applyFill="1" applyBorder="1" applyAlignment="1">
      <alignment horizontal="center" vertical="center" shrinkToFit="1"/>
    </xf>
    <xf numFmtId="49" fontId="59" fillId="0" borderId="1" xfId="0" applyNumberFormat="1" applyFont="1" applyBorder="1" applyAlignment="1">
      <alignment horizontal="center" vertical="center"/>
    </xf>
    <xf numFmtId="0" fontId="60" fillId="8" borderId="1" xfId="2" applyFont="1" applyFill="1" applyBorder="1" applyAlignment="1">
      <alignment horizontal="center" vertical="center"/>
    </xf>
    <xf numFmtId="0" fontId="0" fillId="0" borderId="12" xfId="0" applyBorder="1"/>
    <xf numFmtId="0" fontId="0" fillId="0" borderId="11" xfId="0" applyBorder="1"/>
    <xf numFmtId="0" fontId="64" fillId="0" borderId="1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20" fillId="24" borderId="1" xfId="3" applyFont="1" applyFill="1" applyBorder="1" applyAlignment="1">
      <alignment horizontal="center" vertical="center"/>
    </xf>
    <xf numFmtId="17" fontId="36" fillId="25" borderId="19" xfId="1" applyNumberFormat="1" applyFont="1" applyFill="1" applyBorder="1" applyAlignment="1">
      <alignment horizontal="center" vertical="center"/>
    </xf>
    <xf numFmtId="17" fontId="36" fillId="25" borderId="1" xfId="1" applyNumberFormat="1" applyFont="1" applyFill="1" applyBorder="1" applyAlignment="1">
      <alignment horizontal="center" vertical="center"/>
    </xf>
    <xf numFmtId="49" fontId="69" fillId="0" borderId="1" xfId="0" applyNumberFormat="1" applyFont="1" applyBorder="1" applyAlignment="1">
      <alignment horizontal="center" vertical="center"/>
    </xf>
    <xf numFmtId="0" fontId="69" fillId="6" borderId="1" xfId="0" applyFont="1" applyFill="1" applyBorder="1" applyAlignment="1">
      <alignment horizontal="center" vertical="center"/>
    </xf>
    <xf numFmtId="0" fontId="69" fillId="8" borderId="1" xfId="2" applyFont="1" applyFill="1" applyBorder="1" applyAlignment="1">
      <alignment horizontal="center" vertical="center"/>
    </xf>
    <xf numFmtId="0" fontId="69" fillId="7" borderId="1" xfId="2" applyFont="1" applyFill="1" applyBorder="1" applyAlignment="1">
      <alignment horizontal="center" vertical="center"/>
    </xf>
    <xf numFmtId="0" fontId="5" fillId="16" borderId="1" xfId="0" applyFont="1" applyFill="1" applyBorder="1" applyAlignment="1">
      <alignment horizontal="center" shrinkToFit="1"/>
    </xf>
    <xf numFmtId="0" fontId="5" fillId="16" borderId="8" xfId="0" applyFont="1" applyFill="1" applyBorder="1" applyAlignment="1">
      <alignment horizontal="center" shrinkToFit="1"/>
    </xf>
    <xf numFmtId="0" fontId="25" fillId="16" borderId="7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horizontal="center"/>
    </xf>
    <xf numFmtId="0" fontId="25" fillId="16" borderId="1" xfId="0" applyFont="1" applyFill="1" applyBorder="1" applyAlignment="1">
      <alignment horizontal="center" vertical="center"/>
    </xf>
    <xf numFmtId="0" fontId="51" fillId="0" borderId="0" xfId="3" applyFont="1" applyAlignment="1">
      <alignment horizontal="center" vertical="center" wrapText="1"/>
    </xf>
    <xf numFmtId="0" fontId="5" fillId="26" borderId="0" xfId="3" applyFont="1" applyFill="1" applyAlignment="1">
      <alignment horizontal="center" vertical="center" shrinkToFit="1"/>
    </xf>
    <xf numFmtId="0" fontId="10" fillId="26" borderId="0" xfId="3" applyFont="1" applyFill="1" applyAlignment="1">
      <alignment horizontal="center" vertical="center" shrinkToFit="1"/>
    </xf>
    <xf numFmtId="0" fontId="15" fillId="12" borderId="11" xfId="0" applyFont="1" applyFill="1" applyBorder="1" applyAlignment="1">
      <alignment horizontal="left" vertical="center"/>
    </xf>
    <xf numFmtId="0" fontId="15" fillId="12" borderId="0" xfId="0" applyFont="1" applyFill="1" applyAlignment="1">
      <alignment horizontal="left" vertical="center"/>
    </xf>
    <xf numFmtId="0" fontId="38" fillId="0" borderId="0" xfId="1" applyFont="1" applyAlignment="1">
      <alignment horizontal="center" vertical="center"/>
    </xf>
    <xf numFmtId="17" fontId="36" fillId="0" borderId="0" xfId="1" applyNumberFormat="1" applyFont="1" applyAlignment="1">
      <alignment horizontal="center" vertical="center"/>
    </xf>
    <xf numFmtId="0" fontId="21" fillId="13" borderId="0" xfId="1" applyFont="1" applyFill="1" applyAlignment="1">
      <alignment horizontal="center" vertical="center"/>
    </xf>
    <xf numFmtId="0" fontId="21" fillId="14" borderId="0" xfId="1" applyFont="1" applyFill="1" applyAlignment="1">
      <alignment horizontal="center" vertical="center"/>
    </xf>
    <xf numFmtId="0" fontId="20" fillId="0" borderId="0" xfId="3" applyFont="1" applyAlignment="1">
      <alignment vertical="center"/>
    </xf>
    <xf numFmtId="0" fontId="20" fillId="7" borderId="0" xfId="3" applyFont="1" applyFill="1" applyAlignment="1">
      <alignment vertical="center"/>
    </xf>
    <xf numFmtId="0" fontId="39" fillId="0" borderId="0" xfId="3" applyFont="1" applyAlignment="1">
      <alignment vertical="center"/>
    </xf>
    <xf numFmtId="0" fontId="21" fillId="0" borderId="0" xfId="1" applyFont="1" applyAlignment="1">
      <alignment horizontal="center" vertical="center"/>
    </xf>
    <xf numFmtId="0" fontId="20" fillId="0" borderId="0" xfId="3" applyFont="1" applyAlignment="1">
      <alignment horizontal="center" vertical="center"/>
    </xf>
    <xf numFmtId="0" fontId="29" fillId="0" borderId="0" xfId="3" applyFont="1" applyAlignment="1">
      <alignment vertical="center"/>
    </xf>
    <xf numFmtId="0" fontId="40" fillId="0" borderId="0" xfId="3" applyFont="1" applyAlignment="1">
      <alignment vertical="center"/>
    </xf>
    <xf numFmtId="0" fontId="47" fillId="0" borderId="0" xfId="0" applyFont="1" applyAlignment="1">
      <alignment vertical="center"/>
    </xf>
    <xf numFmtId="0" fontId="41" fillId="14" borderId="0" xfId="0" applyFont="1" applyFill="1" applyAlignment="1">
      <alignment horizontal="center" vertical="center"/>
    </xf>
    <xf numFmtId="0" fontId="42" fillId="12" borderId="0" xfId="3" applyFont="1" applyFill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4" fillId="0" borderId="0" xfId="0" applyFont="1" applyAlignment="1">
      <alignment vertical="center"/>
    </xf>
    <xf numFmtId="0" fontId="39" fillId="0" borderId="20" xfId="3" applyFont="1" applyBorder="1" applyAlignment="1">
      <alignment horizontal="left" vertical="center"/>
    </xf>
    <xf numFmtId="0" fontId="38" fillId="0" borderId="21" xfId="1" applyFont="1" applyBorder="1" applyAlignment="1">
      <alignment horizontal="center" vertical="center"/>
    </xf>
    <xf numFmtId="0" fontId="8" fillId="0" borderId="1" xfId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55" fillId="7" borderId="1" xfId="1" applyFont="1" applyFill="1" applyBorder="1" applyAlignment="1">
      <alignment vertical="center"/>
    </xf>
    <xf numFmtId="0" fontId="3" fillId="27" borderId="1" xfId="0" applyFont="1" applyFill="1" applyBorder="1" applyAlignment="1">
      <alignment horizontal="center"/>
    </xf>
    <xf numFmtId="0" fontId="73" fillId="0" borderId="1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79" fillId="7" borderId="7" xfId="0" applyFont="1" applyFill="1" applyBorder="1" applyAlignment="1">
      <alignment horizontal="center" vertical="center"/>
    </xf>
    <xf numFmtId="0" fontId="80" fillId="0" borderId="1" xfId="0" applyFont="1" applyBorder="1" applyAlignment="1">
      <alignment horizontal="center" vertical="center"/>
    </xf>
    <xf numFmtId="17" fontId="79" fillId="29" borderId="1" xfId="0" applyNumberFormat="1" applyFont="1" applyFill="1" applyBorder="1" applyAlignment="1">
      <alignment horizontal="center" vertical="center"/>
    </xf>
    <xf numFmtId="0" fontId="79" fillId="29" borderId="1" xfId="0" applyFont="1" applyFill="1" applyBorder="1" applyAlignment="1">
      <alignment horizontal="center" vertical="center"/>
    </xf>
    <xf numFmtId="0" fontId="79" fillId="31" borderId="0" xfId="0" applyFont="1" applyFill="1" applyAlignment="1">
      <alignment horizontal="center" vertical="center"/>
    </xf>
    <xf numFmtId="0" fontId="71" fillId="32" borderId="0" xfId="0" applyFont="1" applyFill="1" applyAlignment="1">
      <alignment horizontal="center" vertical="center"/>
    </xf>
    <xf numFmtId="1" fontId="81" fillId="7" borderId="0" xfId="0" applyNumberFormat="1" applyFont="1" applyFill="1" applyAlignment="1">
      <alignment horizontal="center" vertical="center"/>
    </xf>
    <xf numFmtId="1" fontId="81" fillId="7" borderId="12" xfId="0" applyNumberFormat="1" applyFont="1" applyFill="1" applyBorder="1" applyAlignment="1">
      <alignment horizontal="center" vertical="center"/>
    </xf>
    <xf numFmtId="0" fontId="79" fillId="7" borderId="11" xfId="0" applyFont="1" applyFill="1" applyBorder="1" applyAlignment="1">
      <alignment horizontal="center" vertical="center"/>
    </xf>
    <xf numFmtId="0" fontId="71" fillId="7" borderId="0" xfId="0" applyFont="1" applyFill="1" applyAlignment="1">
      <alignment horizontal="center"/>
    </xf>
    <xf numFmtId="0" fontId="77" fillId="0" borderId="1" xfId="0" applyFont="1" applyBorder="1" applyAlignment="1">
      <alignment horizontal="center" vertical="center"/>
    </xf>
    <xf numFmtId="0" fontId="78" fillId="0" borderId="11" xfId="0" applyFont="1" applyBorder="1" applyAlignment="1">
      <alignment horizontal="center" vertical="center"/>
    </xf>
    <xf numFmtId="0" fontId="86" fillId="7" borderId="0" xfId="0" applyFont="1" applyFill="1" applyAlignment="1">
      <alignment horizontal="center" vertical="center"/>
    </xf>
    <xf numFmtId="0" fontId="87" fillId="0" borderId="0" xfId="0" applyFont="1" applyAlignment="1">
      <alignment horizontal="center" vertical="center"/>
    </xf>
    <xf numFmtId="0" fontId="87" fillId="0" borderId="0" xfId="0" applyFont="1" applyAlignment="1">
      <alignment horizontal="center" vertical="center" shrinkToFit="1"/>
    </xf>
    <xf numFmtId="1" fontId="22" fillId="0" borderId="12" xfId="0" applyNumberFormat="1" applyFont="1" applyBorder="1" applyAlignment="1">
      <alignment horizontal="center" vertical="center" shrinkToFit="1"/>
    </xf>
    <xf numFmtId="0" fontId="76" fillId="31" borderId="11" xfId="0" applyFont="1" applyFill="1" applyBorder="1" applyAlignment="1">
      <alignment horizontal="center" vertical="center"/>
    </xf>
    <xf numFmtId="0" fontId="88" fillId="7" borderId="0" xfId="0" applyFont="1" applyFill="1" applyAlignment="1">
      <alignment horizontal="center"/>
    </xf>
    <xf numFmtId="0" fontId="89" fillId="31" borderId="11" xfId="0" applyFont="1" applyFill="1" applyBorder="1" applyAlignment="1">
      <alignment horizontal="center" vertical="center"/>
    </xf>
    <xf numFmtId="0" fontId="88" fillId="7" borderId="0" xfId="0" applyFont="1" applyFill="1" applyAlignment="1">
      <alignment horizontal="center" vertical="center"/>
    </xf>
    <xf numFmtId="0" fontId="92" fillId="31" borderId="11" xfId="0" applyFont="1" applyFill="1" applyBorder="1" applyAlignment="1">
      <alignment horizontal="center" vertical="center"/>
    </xf>
    <xf numFmtId="0" fontId="0" fillId="29" borderId="14" xfId="0" applyFill="1" applyBorder="1" applyAlignment="1">
      <alignment horizontal="center"/>
    </xf>
    <xf numFmtId="0" fontId="0" fillId="33" borderId="0" xfId="0" applyFill="1" applyAlignment="1">
      <alignment horizontal="center"/>
    </xf>
    <xf numFmtId="0" fontId="80" fillId="7" borderId="0" xfId="0" applyFont="1" applyFill="1" applyAlignment="1">
      <alignment horizontal="center" vertical="center"/>
    </xf>
    <xf numFmtId="17" fontId="89" fillId="31" borderId="0" xfId="0" applyNumberFormat="1" applyFont="1" applyFill="1" applyAlignment="1">
      <alignment horizontal="center" vertical="center"/>
    </xf>
    <xf numFmtId="0" fontId="94" fillId="7" borderId="0" xfId="0" applyFont="1" applyFill="1" applyAlignment="1">
      <alignment horizontal="center"/>
    </xf>
    <xf numFmtId="0" fontId="79" fillId="7" borderId="0" xfId="0" applyFont="1" applyFill="1" applyAlignment="1">
      <alignment horizontal="center"/>
    </xf>
    <xf numFmtId="0" fontId="78" fillId="0" borderId="0" xfId="0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79" fillId="7" borderId="0" xfId="0" applyFont="1" applyFill="1" applyAlignment="1">
      <alignment horizontal="center" vertical="center"/>
    </xf>
    <xf numFmtId="1" fontId="22" fillId="0" borderId="0" xfId="0" applyNumberFormat="1" applyFont="1" applyAlignment="1">
      <alignment horizontal="center" vertical="center" shrinkToFit="1"/>
    </xf>
    <xf numFmtId="0" fontId="76" fillId="31" borderId="0" xfId="0" applyFont="1" applyFill="1" applyAlignment="1">
      <alignment horizontal="center" vertical="center"/>
    </xf>
    <xf numFmtId="0" fontId="92" fillId="31" borderId="0" xfId="0" applyFont="1" applyFill="1" applyAlignment="1">
      <alignment horizontal="center" vertical="center"/>
    </xf>
    <xf numFmtId="0" fontId="0" fillId="31" borderId="0" xfId="0" applyFill="1" applyAlignment="1">
      <alignment horizontal="center"/>
    </xf>
    <xf numFmtId="0" fontId="95" fillId="7" borderId="0" xfId="0" applyFont="1" applyFill="1" applyAlignment="1">
      <alignment horizontal="center"/>
    </xf>
    <xf numFmtId="0" fontId="71" fillId="36" borderId="10" xfId="0" applyFont="1" applyFill="1" applyBorder="1" applyAlignment="1">
      <alignment horizontal="center" vertical="center"/>
    </xf>
    <xf numFmtId="1" fontId="81" fillId="2" borderId="1" xfId="0" applyNumberFormat="1" applyFont="1" applyFill="1" applyBorder="1" applyAlignment="1">
      <alignment horizontal="center" vertical="center"/>
    </xf>
    <xf numFmtId="0" fontId="71" fillId="36" borderId="1" xfId="0" applyFont="1" applyFill="1" applyBorder="1" applyAlignment="1">
      <alignment horizontal="center" vertical="center" shrinkToFit="1"/>
    </xf>
    <xf numFmtId="0" fontId="71" fillId="36" borderId="1" xfId="0" applyFont="1" applyFill="1" applyBorder="1" applyAlignment="1">
      <alignment horizontal="center" vertical="center"/>
    </xf>
    <xf numFmtId="1" fontId="81" fillId="2" borderId="8" xfId="0" applyNumberFormat="1" applyFont="1" applyFill="1" applyBorder="1" applyAlignment="1">
      <alignment horizontal="center" vertical="center"/>
    </xf>
    <xf numFmtId="0" fontId="98" fillId="0" borderId="11" xfId="0" applyFont="1" applyBorder="1" applyAlignment="1">
      <alignment horizontal="center" vertical="center"/>
    </xf>
    <xf numFmtId="0" fontId="97" fillId="32" borderId="0" xfId="0" applyFont="1" applyFill="1" applyAlignment="1">
      <alignment horizontal="center" vertical="center"/>
    </xf>
    <xf numFmtId="1" fontId="99" fillId="7" borderId="0" xfId="0" applyNumberFormat="1" applyFont="1" applyFill="1" applyAlignment="1">
      <alignment horizontal="center" vertical="center"/>
    </xf>
    <xf numFmtId="1" fontId="99" fillId="7" borderId="12" xfId="0" applyNumberFormat="1" applyFont="1" applyFill="1" applyBorder="1" applyAlignment="1">
      <alignment horizontal="center" vertical="center"/>
    </xf>
    <xf numFmtId="0" fontId="102" fillId="27" borderId="1" xfId="0" applyFont="1" applyFill="1" applyBorder="1" applyAlignment="1">
      <alignment horizontal="center"/>
    </xf>
    <xf numFmtId="0" fontId="103" fillId="5" borderId="1" xfId="0" applyFont="1" applyFill="1" applyBorder="1" applyAlignment="1">
      <alignment horizontal="center" vertical="center"/>
    </xf>
    <xf numFmtId="2" fontId="105" fillId="5" borderId="8" xfId="0" applyNumberFormat="1" applyFont="1" applyFill="1" applyBorder="1" applyAlignment="1">
      <alignment horizontal="center" vertical="center" shrinkToFit="1"/>
    </xf>
    <xf numFmtId="0" fontId="106" fillId="0" borderId="0" xfId="0" applyFont="1" applyAlignment="1">
      <alignment vertical="center"/>
    </xf>
    <xf numFmtId="0" fontId="110" fillId="5" borderId="1" xfId="0" applyFont="1" applyFill="1" applyBorder="1" applyAlignment="1">
      <alignment horizontal="center" vertical="center"/>
    </xf>
    <xf numFmtId="2" fontId="111" fillId="5" borderId="1" xfId="0" applyNumberFormat="1" applyFont="1" applyFill="1" applyBorder="1" applyAlignment="1">
      <alignment horizontal="center" vertical="center" shrinkToFit="1"/>
    </xf>
    <xf numFmtId="2" fontId="111" fillId="5" borderId="8" xfId="0" applyNumberFormat="1" applyFont="1" applyFill="1" applyBorder="1" applyAlignment="1">
      <alignment horizontal="center" vertical="center" shrinkToFit="1"/>
    </xf>
    <xf numFmtId="0" fontId="109" fillId="0" borderId="0" xfId="0" applyFont="1"/>
    <xf numFmtId="49" fontId="104" fillId="0" borderId="1" xfId="0" applyNumberFormat="1" applyFont="1" applyBorder="1" applyAlignment="1">
      <alignment horizontal="center" vertical="center"/>
    </xf>
    <xf numFmtId="0" fontId="0" fillId="7" borderId="11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54" fillId="7" borderId="9" xfId="0" applyFont="1" applyFill="1" applyBorder="1" applyAlignment="1">
      <alignment horizontal="center" vertical="center"/>
    </xf>
    <xf numFmtId="0" fontId="114" fillId="7" borderId="9" xfId="0" applyFont="1" applyFill="1" applyBorder="1" applyAlignment="1">
      <alignment horizontal="center" vertical="center"/>
    </xf>
    <xf numFmtId="0" fontId="114" fillId="7" borderId="2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8" fillId="0" borderId="1" xfId="0" applyFont="1" applyBorder="1" applyAlignment="1">
      <alignment horizontal="center" vertical="center"/>
    </xf>
    <xf numFmtId="0" fontId="118" fillId="6" borderId="1" xfId="0" applyFont="1" applyFill="1" applyBorder="1" applyAlignment="1">
      <alignment horizontal="center" vertical="center"/>
    </xf>
    <xf numFmtId="0" fontId="107" fillId="6" borderId="1" xfId="0" applyFont="1" applyFill="1" applyBorder="1" applyAlignment="1">
      <alignment horizontal="center" vertical="center"/>
    </xf>
    <xf numFmtId="0" fontId="75" fillId="6" borderId="1" xfId="0" applyFont="1" applyFill="1" applyBorder="1" applyAlignment="1">
      <alignment horizontal="center" vertical="center"/>
    </xf>
    <xf numFmtId="0" fontId="18" fillId="9" borderId="7" xfId="3" applyFont="1" applyFill="1" applyBorder="1" applyAlignment="1">
      <alignment horizontal="center" vertical="center"/>
    </xf>
    <xf numFmtId="0" fontId="20" fillId="0" borderId="7" xfId="3" applyFont="1" applyBorder="1" applyAlignment="1">
      <alignment horizontal="center" vertical="center"/>
    </xf>
    <xf numFmtId="0" fontId="20" fillId="0" borderId="1" xfId="3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22" fillId="15" borderId="7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9" fillId="2" borderId="1" xfId="0" applyFont="1" applyFill="1" applyBorder="1" applyAlignment="1">
      <alignment horizontal="center"/>
    </xf>
    <xf numFmtId="0" fontId="59" fillId="0" borderId="7" xfId="0" applyFont="1" applyBorder="1" applyAlignment="1">
      <alignment horizontal="center" vertical="center"/>
    </xf>
    <xf numFmtId="0" fontId="60" fillId="0" borderId="0" xfId="0" applyFont="1" applyAlignment="1">
      <alignment horizontal="center"/>
    </xf>
    <xf numFmtId="2" fontId="105" fillId="5" borderId="1" xfId="0" applyNumberFormat="1" applyFont="1" applyFill="1" applyBorder="1" applyAlignment="1">
      <alignment horizontal="center" vertical="center" shrinkToFit="1"/>
    </xf>
    <xf numFmtId="0" fontId="7" fillId="27" borderId="1" xfId="0" applyFont="1" applyFill="1" applyBorder="1" applyAlignment="1">
      <alignment horizontal="center"/>
    </xf>
    <xf numFmtId="0" fontId="69" fillId="5" borderId="1" xfId="0" applyFont="1" applyFill="1" applyBorder="1" applyAlignment="1">
      <alignment horizontal="center" vertical="center"/>
    </xf>
    <xf numFmtId="2" fontId="120" fillId="5" borderId="8" xfId="0" applyNumberFormat="1" applyFont="1" applyFill="1" applyBorder="1" applyAlignment="1">
      <alignment horizontal="center" vertical="center" shrinkToFit="1"/>
    </xf>
    <xf numFmtId="0" fontId="119" fillId="7" borderId="1" xfId="2" applyFont="1" applyFill="1" applyBorder="1" applyAlignment="1">
      <alignment horizontal="center" vertical="center"/>
    </xf>
    <xf numFmtId="0" fontId="7" fillId="18" borderId="1" xfId="0" applyFont="1" applyFill="1" applyBorder="1" applyAlignment="1">
      <alignment horizontal="center"/>
    </xf>
    <xf numFmtId="0" fontId="71" fillId="0" borderId="1" xfId="0" applyFont="1" applyBorder="1" applyAlignment="1">
      <alignment horizontal="center" vertical="center"/>
    </xf>
    <xf numFmtId="1" fontId="99" fillId="2" borderId="1" xfId="0" applyNumberFormat="1" applyFont="1" applyFill="1" applyBorder="1" applyAlignment="1">
      <alignment horizontal="center" vertical="center"/>
    </xf>
    <xf numFmtId="0" fontId="77" fillId="7" borderId="1" xfId="0" applyFont="1" applyFill="1" applyBorder="1" applyAlignment="1">
      <alignment horizontal="center" vertical="center"/>
    </xf>
    <xf numFmtId="0" fontId="10" fillId="9" borderId="1" xfId="3" applyFont="1" applyFill="1" applyBorder="1" applyAlignment="1">
      <alignment horizontal="center" vertical="center" shrinkToFit="1"/>
    </xf>
    <xf numFmtId="0" fontId="121" fillId="0" borderId="0" xfId="0" applyFont="1"/>
    <xf numFmtId="0" fontId="0" fillId="0" borderId="1" xfId="0" applyBorder="1" applyAlignment="1">
      <alignment horizontal="center"/>
    </xf>
    <xf numFmtId="0" fontId="25" fillId="28" borderId="1" xfId="0" applyFont="1" applyFill="1" applyBorder="1" applyAlignment="1">
      <alignment horizontal="center" vertical="center"/>
    </xf>
    <xf numFmtId="1" fontId="123" fillId="2" borderId="1" xfId="0" applyNumberFormat="1" applyFont="1" applyFill="1" applyBorder="1" applyAlignment="1">
      <alignment horizontal="center" vertical="center"/>
    </xf>
    <xf numFmtId="1" fontId="123" fillId="2" borderId="8" xfId="0" applyNumberFormat="1" applyFont="1" applyFill="1" applyBorder="1" applyAlignment="1">
      <alignment horizontal="center" vertical="center"/>
    </xf>
    <xf numFmtId="0" fontId="0" fillId="37" borderId="1" xfId="0" applyFill="1" applyBorder="1" applyAlignment="1">
      <alignment horizontal="center"/>
    </xf>
    <xf numFmtId="0" fontId="132" fillId="0" borderId="1" xfId="0" applyFont="1" applyBorder="1" applyAlignment="1">
      <alignment horizontal="center"/>
    </xf>
    <xf numFmtId="0" fontId="83" fillId="37" borderId="1" xfId="0" applyFont="1" applyFill="1" applyBorder="1" applyAlignment="1">
      <alignment horizontal="center"/>
    </xf>
    <xf numFmtId="0" fontId="101" fillId="37" borderId="1" xfId="0" applyFont="1" applyFill="1" applyBorder="1" applyAlignment="1">
      <alignment horizontal="center"/>
    </xf>
    <xf numFmtId="0" fontId="101" fillId="0" borderId="1" xfId="0" applyFont="1" applyBorder="1" applyAlignment="1">
      <alignment horizontal="center"/>
    </xf>
    <xf numFmtId="0" fontId="135" fillId="0" borderId="1" xfId="0" applyFont="1" applyBorder="1" applyAlignment="1">
      <alignment horizontal="center" vertical="center"/>
    </xf>
    <xf numFmtId="1" fontId="95" fillId="2" borderId="1" xfId="0" applyNumberFormat="1" applyFont="1" applyFill="1" applyBorder="1" applyAlignment="1">
      <alignment horizontal="center" vertical="center"/>
    </xf>
    <xf numFmtId="0" fontId="119" fillId="8" borderId="1" xfId="2" applyFont="1" applyFill="1" applyBorder="1" applyAlignment="1">
      <alignment horizontal="center" vertical="center"/>
    </xf>
    <xf numFmtId="0" fontId="137" fillId="0" borderId="1" xfId="0" applyFont="1" applyBorder="1" applyAlignment="1">
      <alignment horizontal="center" vertical="center"/>
    </xf>
    <xf numFmtId="0" fontId="95" fillId="36" borderId="1" xfId="0" applyFont="1" applyFill="1" applyBorder="1" applyAlignment="1">
      <alignment horizontal="center" vertical="center"/>
    </xf>
    <xf numFmtId="0" fontId="76" fillId="32" borderId="1" xfId="0" applyFont="1" applyFill="1" applyBorder="1" applyAlignment="1">
      <alignment horizontal="center" vertical="center"/>
    </xf>
    <xf numFmtId="0" fontId="132" fillId="7" borderId="1" xfId="0" applyFont="1" applyFill="1" applyBorder="1" applyAlignment="1">
      <alignment horizontal="center"/>
    </xf>
    <xf numFmtId="0" fontId="24" fillId="7" borderId="1" xfId="0" applyFont="1" applyFill="1" applyBorder="1" applyAlignment="1">
      <alignment horizontal="center"/>
    </xf>
    <xf numFmtId="0" fontId="83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75" fillId="0" borderId="1" xfId="0" applyFont="1" applyBorder="1" applyAlignment="1">
      <alignment horizontal="center" vertical="center"/>
    </xf>
    <xf numFmtId="0" fontId="75" fillId="32" borderId="13" xfId="0" applyFont="1" applyFill="1" applyBorder="1" applyAlignment="1">
      <alignment horizontal="center" vertical="center"/>
    </xf>
    <xf numFmtId="0" fontId="7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6" fillId="36" borderId="1" xfId="0" applyFont="1" applyFill="1" applyBorder="1" applyAlignment="1">
      <alignment horizontal="center" vertical="center"/>
    </xf>
    <xf numFmtId="0" fontId="76" fillId="36" borderId="13" xfId="0" applyFont="1" applyFill="1" applyBorder="1" applyAlignment="1">
      <alignment horizontal="center" vertical="center"/>
    </xf>
    <xf numFmtId="0" fontId="77" fillId="36" borderId="10" xfId="0" applyFont="1" applyFill="1" applyBorder="1" applyAlignment="1">
      <alignment horizontal="center" vertical="center"/>
    </xf>
    <xf numFmtId="0" fontId="77" fillId="36" borderId="1" xfId="0" applyFont="1" applyFill="1" applyBorder="1" applyAlignment="1">
      <alignment horizontal="center" vertical="center" shrinkToFit="1"/>
    </xf>
    <xf numFmtId="0" fontId="84" fillId="7" borderId="0" xfId="0" applyFont="1" applyFill="1" applyAlignment="1">
      <alignment horizontal="center" vertical="center"/>
    </xf>
    <xf numFmtId="0" fontId="77" fillId="7" borderId="0" xfId="0" applyFont="1" applyFill="1" applyAlignment="1">
      <alignment horizontal="center" vertical="top"/>
    </xf>
    <xf numFmtId="0" fontId="0" fillId="29" borderId="0" xfId="0" applyFill="1" applyAlignment="1">
      <alignment horizontal="center"/>
    </xf>
    <xf numFmtId="0" fontId="24" fillId="0" borderId="1" xfId="0" applyFont="1" applyBorder="1" applyAlignment="1">
      <alignment horizontal="center"/>
    </xf>
    <xf numFmtId="0" fontId="89" fillId="31" borderId="0" xfId="0" applyFont="1" applyFill="1" applyAlignment="1">
      <alignment horizontal="center" vertical="center"/>
    </xf>
    <xf numFmtId="0" fontId="77" fillId="7" borderId="0" xfId="0" applyFont="1" applyFill="1" applyAlignment="1">
      <alignment horizontal="center" vertical="center"/>
    </xf>
    <xf numFmtId="0" fontId="77" fillId="7" borderId="0" xfId="0" applyFont="1" applyFill="1" applyAlignment="1">
      <alignment horizontal="center"/>
    </xf>
    <xf numFmtId="0" fontId="21" fillId="40" borderId="1" xfId="1" applyFont="1" applyFill="1" applyBorder="1" applyAlignment="1">
      <alignment horizontal="center" vertical="center"/>
    </xf>
    <xf numFmtId="0" fontId="65" fillId="40" borderId="1" xfId="1" applyFont="1" applyFill="1" applyBorder="1" applyAlignment="1">
      <alignment horizontal="center" vertical="center"/>
    </xf>
    <xf numFmtId="0" fontId="37" fillId="40" borderId="1" xfId="1" applyFont="1" applyFill="1" applyBorder="1" applyAlignment="1">
      <alignment horizontal="center" vertical="center"/>
    </xf>
    <xf numFmtId="0" fontId="133" fillId="7" borderId="1" xfId="1" applyFont="1" applyFill="1" applyBorder="1" applyAlignment="1">
      <alignment horizontal="center" vertical="center"/>
    </xf>
    <xf numFmtId="0" fontId="133" fillId="40" borderId="1" xfId="1" applyFont="1" applyFill="1" applyBorder="1" applyAlignment="1">
      <alignment horizontal="center" vertical="center"/>
    </xf>
    <xf numFmtId="0" fontId="55" fillId="40" borderId="1" xfId="1" applyFont="1" applyFill="1" applyBorder="1" applyAlignment="1">
      <alignment vertical="center"/>
    </xf>
    <xf numFmtId="0" fontId="139" fillId="7" borderId="1" xfId="1" applyFont="1" applyFill="1" applyBorder="1" applyAlignment="1">
      <alignment vertical="center"/>
    </xf>
    <xf numFmtId="0" fontId="72" fillId="0" borderId="7" xfId="0" applyFont="1" applyBorder="1" applyAlignment="1">
      <alignment horizontal="center" vertical="center"/>
    </xf>
    <xf numFmtId="0" fontId="72" fillId="0" borderId="1" xfId="0" applyFont="1" applyBorder="1" applyAlignment="1">
      <alignment horizontal="center" vertical="center"/>
    </xf>
    <xf numFmtId="0" fontId="73" fillId="28" borderId="1" xfId="0" applyFont="1" applyFill="1" applyBorder="1" applyAlignment="1">
      <alignment horizontal="center" vertical="center"/>
    </xf>
    <xf numFmtId="0" fontId="134" fillId="28" borderId="1" xfId="0" applyFont="1" applyFill="1" applyBorder="1" applyAlignment="1">
      <alignment horizontal="center" vertical="center"/>
    </xf>
    <xf numFmtId="0" fontId="72" fillId="28" borderId="1" xfId="0" applyFont="1" applyFill="1" applyBorder="1" applyAlignment="1">
      <alignment horizontal="center" vertical="center"/>
    </xf>
    <xf numFmtId="0" fontId="73" fillId="0" borderId="7" xfId="0" applyFont="1" applyBorder="1" applyAlignment="1">
      <alignment horizontal="center" vertical="center"/>
    </xf>
    <xf numFmtId="0" fontId="131" fillId="0" borderId="0" xfId="0" applyFont="1" applyAlignment="1">
      <alignment horizontal="center"/>
    </xf>
    <xf numFmtId="0" fontId="83" fillId="0" borderId="0" xfId="0" applyFont="1" applyAlignment="1">
      <alignment horizontal="center"/>
    </xf>
    <xf numFmtId="0" fontId="83" fillId="7" borderId="0" xfId="0" applyFont="1" applyFill="1" applyAlignment="1">
      <alignment horizontal="center"/>
    </xf>
    <xf numFmtId="0" fontId="123" fillId="0" borderId="1" xfId="0" applyFont="1" applyBorder="1" applyAlignment="1">
      <alignment horizontal="center" vertical="center"/>
    </xf>
    <xf numFmtId="0" fontId="138" fillId="0" borderId="1" xfId="0" applyFont="1" applyBorder="1" applyAlignment="1">
      <alignment horizontal="center" vertical="center"/>
    </xf>
    <xf numFmtId="0" fontId="131" fillId="0" borderId="1" xfId="0" applyFont="1" applyBorder="1" applyAlignment="1">
      <alignment horizontal="center"/>
    </xf>
    <xf numFmtId="0" fontId="101" fillId="0" borderId="0" xfId="0" applyFont="1" applyAlignment="1">
      <alignment horizontal="center"/>
    </xf>
    <xf numFmtId="0" fontId="99" fillId="0" borderId="0" xfId="0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113" fillId="7" borderId="20" xfId="0" applyFont="1" applyFill="1" applyBorder="1" applyAlignment="1">
      <alignment horizontal="center" vertical="center"/>
    </xf>
    <xf numFmtId="0" fontId="115" fillId="0" borderId="3" xfId="0" applyFont="1" applyBorder="1" applyAlignment="1">
      <alignment horizontal="center"/>
    </xf>
    <xf numFmtId="0" fontId="115" fillId="0" borderId="0" xfId="0" applyFont="1" applyAlignment="1">
      <alignment horizontal="center"/>
    </xf>
    <xf numFmtId="0" fontId="115" fillId="0" borderId="4" xfId="0" applyFont="1" applyBorder="1" applyAlignment="1">
      <alignment horizontal="center"/>
    </xf>
    <xf numFmtId="0" fontId="84" fillId="0" borderId="1" xfId="0" applyFont="1" applyBorder="1" applyAlignment="1">
      <alignment horizontal="center" vertical="center"/>
    </xf>
    <xf numFmtId="0" fontId="84" fillId="7" borderId="1" xfId="0" applyFont="1" applyFill="1" applyBorder="1" applyAlignment="1">
      <alignment horizontal="center"/>
    </xf>
    <xf numFmtId="0" fontId="89" fillId="31" borderId="0" xfId="0" applyFont="1" applyFill="1" applyAlignment="1">
      <alignment horizontal="center"/>
    </xf>
    <xf numFmtId="0" fontId="84" fillId="7" borderId="1" xfId="0" applyFont="1" applyFill="1" applyBorder="1" applyAlignment="1">
      <alignment horizontal="center" vertical="center"/>
    </xf>
    <xf numFmtId="0" fontId="116" fillId="7" borderId="5" xfId="0" applyFont="1" applyFill="1" applyBorder="1" applyAlignment="1">
      <alignment horizontal="center"/>
    </xf>
    <xf numFmtId="0" fontId="117" fillId="31" borderId="2" xfId="0" applyFont="1" applyFill="1" applyBorder="1" applyAlignment="1">
      <alignment horizontal="center"/>
    </xf>
    <xf numFmtId="0" fontId="117" fillId="31" borderId="6" xfId="0" applyFont="1" applyFill="1" applyBorder="1" applyAlignment="1">
      <alignment horizontal="center"/>
    </xf>
    <xf numFmtId="0" fontId="91" fillId="0" borderId="0" xfId="0" applyFont="1" applyAlignment="1">
      <alignment horizontal="center"/>
    </xf>
    <xf numFmtId="0" fontId="90" fillId="31" borderId="0" xfId="0" applyFont="1" applyFill="1" applyAlignment="1">
      <alignment horizontal="center"/>
    </xf>
    <xf numFmtId="0" fontId="91" fillId="29" borderId="0" xfId="0" applyFont="1" applyFill="1" applyAlignment="1">
      <alignment horizontal="center"/>
    </xf>
    <xf numFmtId="0" fontId="91" fillId="29" borderId="12" xfId="0" applyFont="1" applyFill="1" applyBorder="1" applyAlignment="1">
      <alignment horizontal="center"/>
    </xf>
    <xf numFmtId="0" fontId="84" fillId="7" borderId="36" xfId="0" applyFont="1" applyFill="1" applyBorder="1" applyAlignment="1">
      <alignment horizontal="center"/>
    </xf>
    <xf numFmtId="0" fontId="88" fillId="7" borderId="15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91" fillId="0" borderId="15" xfId="0" applyFont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31" borderId="15" xfId="0" applyFill="1" applyBorder="1" applyAlignment="1">
      <alignment horizontal="center"/>
    </xf>
    <xf numFmtId="0" fontId="90" fillId="31" borderId="15" xfId="0" applyFont="1" applyFill="1" applyBorder="1" applyAlignment="1">
      <alignment horizontal="center"/>
    </xf>
    <xf numFmtId="0" fontId="91" fillId="29" borderId="15" xfId="0" applyFont="1" applyFill="1" applyBorder="1" applyAlignment="1">
      <alignment horizontal="center"/>
    </xf>
    <xf numFmtId="0" fontId="91" fillId="29" borderId="16" xfId="0" applyFont="1" applyFill="1" applyBorder="1" applyAlignment="1">
      <alignment horizontal="center"/>
    </xf>
    <xf numFmtId="0" fontId="91" fillId="7" borderId="0" xfId="0" applyFont="1" applyFill="1" applyAlignment="1">
      <alignment horizontal="center"/>
    </xf>
    <xf numFmtId="0" fontId="91" fillId="31" borderId="0" xfId="0" applyFont="1" applyFill="1" applyAlignment="1">
      <alignment horizontal="center"/>
    </xf>
    <xf numFmtId="0" fontId="84" fillId="7" borderId="0" xfId="0" applyFont="1" applyFill="1" applyAlignment="1">
      <alignment horizontal="center"/>
    </xf>
    <xf numFmtId="0" fontId="82" fillId="31" borderId="0" xfId="0" applyFont="1" applyFill="1" applyAlignment="1">
      <alignment horizontal="center"/>
    </xf>
    <xf numFmtId="1" fontId="91" fillId="29" borderId="0" xfId="0" applyNumberFormat="1" applyFont="1" applyFill="1" applyAlignment="1">
      <alignment horizontal="center"/>
    </xf>
    <xf numFmtId="0" fontId="96" fillId="31" borderId="0" xfId="0" applyFont="1" applyFill="1" applyAlignment="1">
      <alignment horizontal="center"/>
    </xf>
    <xf numFmtId="0" fontId="0" fillId="34" borderId="0" xfId="0" applyFill="1" applyAlignment="1">
      <alignment horizontal="center"/>
    </xf>
    <xf numFmtId="0" fontId="0" fillId="30" borderId="0" xfId="0" applyFill="1" applyAlignment="1">
      <alignment horizontal="center"/>
    </xf>
    <xf numFmtId="0" fontId="91" fillId="35" borderId="0" xfId="0" applyFont="1" applyFill="1" applyAlignment="1">
      <alignment horizontal="center"/>
    </xf>
    <xf numFmtId="0" fontId="139" fillId="40" borderId="1" xfId="1" applyFont="1" applyFill="1" applyBorder="1" applyAlignment="1">
      <alignment vertical="center"/>
    </xf>
    <xf numFmtId="1" fontId="10" fillId="19" borderId="8" xfId="0" applyNumberFormat="1" applyFont="1" applyFill="1" applyBorder="1" applyAlignment="1">
      <alignment horizontal="center" vertical="center" shrinkToFit="1"/>
    </xf>
    <xf numFmtId="0" fontId="122" fillId="8" borderId="1" xfId="2" applyFont="1" applyFill="1" applyBorder="1" applyAlignment="1">
      <alignment horizontal="center" vertical="center"/>
    </xf>
    <xf numFmtId="0" fontId="71" fillId="7" borderId="1" xfId="0" applyFont="1" applyFill="1" applyBorder="1" applyAlignment="1">
      <alignment horizontal="center" vertical="center"/>
    </xf>
    <xf numFmtId="0" fontId="71" fillId="7" borderId="1" xfId="1" applyFont="1" applyFill="1" applyBorder="1" applyAlignment="1">
      <alignment horizontal="center" vertical="center"/>
    </xf>
    <xf numFmtId="0" fontId="97" fillId="7" borderId="1" xfId="1" applyFont="1" applyFill="1" applyBorder="1" applyAlignment="1">
      <alignment horizontal="center" vertical="center"/>
    </xf>
    <xf numFmtId="0" fontId="95" fillId="7" borderId="1" xfId="1" applyFont="1" applyFill="1" applyBorder="1" applyAlignment="1">
      <alignment horizontal="center" vertical="center"/>
    </xf>
    <xf numFmtId="0" fontId="112" fillId="7" borderId="1" xfId="1" applyFont="1" applyFill="1" applyBorder="1" applyAlignment="1">
      <alignment horizontal="center" vertical="center"/>
    </xf>
    <xf numFmtId="0" fontId="12" fillId="27" borderId="1" xfId="0" applyFont="1" applyFill="1" applyBorder="1" applyAlignment="1">
      <alignment horizontal="center"/>
    </xf>
    <xf numFmtId="0" fontId="123" fillId="7" borderId="1" xfId="1" applyFont="1" applyFill="1" applyBorder="1" applyAlignment="1">
      <alignment horizontal="center" vertical="center"/>
    </xf>
    <xf numFmtId="0" fontId="71" fillId="37" borderId="1" xfId="1" applyFont="1" applyFill="1" applyBorder="1" applyAlignment="1">
      <alignment horizontal="center" vertical="center"/>
    </xf>
    <xf numFmtId="0" fontId="95" fillId="37" borderId="1" xfId="1" applyFont="1" applyFill="1" applyBorder="1" applyAlignment="1">
      <alignment horizontal="center" vertical="center"/>
    </xf>
    <xf numFmtId="0" fontId="71" fillId="37" borderId="1" xfId="0" applyFont="1" applyFill="1" applyBorder="1" applyAlignment="1">
      <alignment horizontal="center" vertical="center"/>
    </xf>
    <xf numFmtId="0" fontId="123" fillId="37" borderId="1" xfId="1" applyFont="1" applyFill="1" applyBorder="1" applyAlignment="1">
      <alignment horizontal="center" vertical="center"/>
    </xf>
    <xf numFmtId="0" fontId="136" fillId="8" borderId="1" xfId="2" applyFont="1" applyFill="1" applyBorder="1" applyAlignment="1">
      <alignment horizontal="center" vertical="center"/>
    </xf>
    <xf numFmtId="0" fontId="136" fillId="38" borderId="1" xfId="2" applyFont="1" applyFill="1" applyBorder="1" applyAlignment="1">
      <alignment horizontal="center" vertical="center"/>
    </xf>
    <xf numFmtId="1" fontId="95" fillId="2" borderId="8" xfId="0" applyNumberFormat="1" applyFont="1" applyFill="1" applyBorder="1" applyAlignment="1">
      <alignment horizontal="center" vertical="center"/>
    </xf>
    <xf numFmtId="0" fontId="122" fillId="38" borderId="1" xfId="2" applyFont="1" applyFill="1" applyBorder="1" applyAlignment="1">
      <alignment horizontal="center" vertical="center"/>
    </xf>
    <xf numFmtId="49" fontId="103" fillId="72" borderId="1" xfId="0" applyNumberFormat="1" applyFont="1" applyFill="1" applyBorder="1" applyAlignment="1">
      <alignment horizontal="center" vertical="center"/>
    </xf>
    <xf numFmtId="0" fontId="103" fillId="72" borderId="1" xfId="0" applyFont="1" applyFill="1" applyBorder="1" applyAlignment="1">
      <alignment horizontal="center" vertical="center"/>
    </xf>
    <xf numFmtId="49" fontId="103" fillId="2" borderId="1" xfId="0" applyNumberFormat="1" applyFont="1" applyFill="1" applyBorder="1" applyAlignment="1">
      <alignment horizontal="center" vertical="center"/>
    </xf>
    <xf numFmtId="49" fontId="59" fillId="2" borderId="1" xfId="0" applyNumberFormat="1" applyFont="1" applyFill="1" applyBorder="1" applyAlignment="1">
      <alignment horizontal="center" vertical="center"/>
    </xf>
    <xf numFmtId="0" fontId="59" fillId="72" borderId="1" xfId="0" applyFont="1" applyFill="1" applyBorder="1" applyAlignment="1">
      <alignment horizontal="center" vertical="center"/>
    </xf>
    <xf numFmtId="0" fontId="107" fillId="72" borderId="1" xfId="0" applyFont="1" applyFill="1" applyBorder="1" applyAlignment="1">
      <alignment horizontal="center" vertical="center"/>
    </xf>
    <xf numFmtId="49" fontId="104" fillId="2" borderId="1" xfId="0" applyNumberFormat="1" applyFont="1" applyFill="1" applyBorder="1" applyAlignment="1">
      <alignment horizontal="center" vertical="center"/>
    </xf>
    <xf numFmtId="0" fontId="136" fillId="0" borderId="0" xfId="0" applyFont="1" applyAlignment="1">
      <alignment horizontal="center"/>
    </xf>
    <xf numFmtId="0" fontId="136" fillId="72" borderId="1" xfId="0" applyFont="1" applyFill="1" applyBorder="1" applyAlignment="1">
      <alignment horizontal="center" vertical="center"/>
    </xf>
    <xf numFmtId="2" fontId="157" fillId="5" borderId="8" xfId="0" applyNumberFormat="1" applyFont="1" applyFill="1" applyBorder="1" applyAlignment="1">
      <alignment horizontal="center" vertical="center" shrinkToFit="1"/>
    </xf>
    <xf numFmtId="0" fontId="65" fillId="0" borderId="0" xfId="0" applyFont="1" applyAlignment="1">
      <alignment vertical="center"/>
    </xf>
    <xf numFmtId="49" fontId="119" fillId="0" borderId="1" xfId="0" applyNumberFormat="1" applyFont="1" applyBorder="1" applyAlignment="1">
      <alignment horizontal="center" vertical="center"/>
    </xf>
    <xf numFmtId="0" fontId="156" fillId="6" borderId="1" xfId="0" applyFont="1" applyFill="1" applyBorder="1" applyAlignment="1">
      <alignment horizontal="center" vertical="center"/>
    </xf>
    <xf numFmtId="0" fontId="158" fillId="0" borderId="0" xfId="0" applyFont="1" applyAlignment="1">
      <alignment vertical="center"/>
    </xf>
    <xf numFmtId="0" fontId="112" fillId="37" borderId="1" xfId="1" applyFont="1" applyFill="1" applyBorder="1" applyAlignment="1">
      <alignment horizontal="center" vertical="center"/>
    </xf>
    <xf numFmtId="0" fontId="159" fillId="7" borderId="1" xfId="1" applyFont="1" applyFill="1" applyBorder="1" applyAlignment="1">
      <alignment horizontal="center" vertical="center"/>
    </xf>
    <xf numFmtId="0" fontId="123" fillId="73" borderId="1" xfId="1" applyFont="1" applyFill="1" applyBorder="1" applyAlignment="1">
      <alignment horizontal="center" vertical="center"/>
    </xf>
    <xf numFmtId="0" fontId="161" fillId="0" borderId="7" xfId="0" applyFont="1" applyBorder="1" applyAlignment="1">
      <alignment horizontal="center" vertical="center"/>
    </xf>
    <xf numFmtId="0" fontId="161" fillId="0" borderId="1" xfId="0" applyFont="1" applyBorder="1" applyAlignment="1">
      <alignment horizontal="center" vertical="center"/>
    </xf>
    <xf numFmtId="0" fontId="162" fillId="37" borderId="1" xfId="0" applyFont="1" applyFill="1" applyBorder="1" applyAlignment="1">
      <alignment horizontal="center" vertical="center"/>
    </xf>
    <xf numFmtId="0" fontId="103" fillId="6" borderId="7" xfId="0" applyFont="1" applyFill="1" applyBorder="1" applyAlignment="1">
      <alignment horizontal="center" vertical="center"/>
    </xf>
    <xf numFmtId="0" fontId="103" fillId="6" borderId="1" xfId="0" applyFont="1" applyFill="1" applyBorder="1" applyAlignment="1">
      <alignment horizontal="center" vertical="center"/>
    </xf>
    <xf numFmtId="0" fontId="107" fillId="38" borderId="1" xfId="2" applyFont="1" applyFill="1" applyBorder="1" applyAlignment="1">
      <alignment horizontal="center" vertical="center"/>
    </xf>
    <xf numFmtId="0" fontId="107" fillId="8" borderId="1" xfId="2" applyFont="1" applyFill="1" applyBorder="1" applyAlignment="1">
      <alignment horizontal="center" vertical="center"/>
    </xf>
    <xf numFmtId="0" fontId="103" fillId="0" borderId="7" xfId="0" applyFont="1" applyBorder="1" applyAlignment="1">
      <alignment horizontal="center" vertical="center"/>
    </xf>
    <xf numFmtId="0" fontId="103" fillId="0" borderId="1" xfId="0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/>
    </xf>
    <xf numFmtId="0" fontId="59" fillId="8" borderId="1" xfId="2" applyFont="1" applyFill="1" applyBorder="1" applyAlignment="1">
      <alignment horizontal="center" vertical="center"/>
    </xf>
    <xf numFmtId="0" fontId="58" fillId="8" borderId="1" xfId="2" applyFont="1" applyFill="1" applyBorder="1" applyAlignment="1">
      <alignment horizontal="center" vertical="center"/>
    </xf>
    <xf numFmtId="0" fontId="59" fillId="38" borderId="1" xfId="2" applyFont="1" applyFill="1" applyBorder="1" applyAlignment="1">
      <alignment horizontal="center" vertical="center"/>
    </xf>
    <xf numFmtId="0" fontId="58" fillId="38" borderId="1" xfId="2" applyFont="1" applyFill="1" applyBorder="1" applyAlignment="1">
      <alignment horizontal="center" vertical="center"/>
    </xf>
    <xf numFmtId="0" fontId="156" fillId="8" borderId="1" xfId="2" applyFont="1" applyFill="1" applyBorder="1" applyAlignment="1">
      <alignment horizontal="center" vertical="center"/>
    </xf>
    <xf numFmtId="0" fontId="119" fillId="38" borderId="1" xfId="2" applyFont="1" applyFill="1" applyBorder="1" applyAlignment="1">
      <alignment horizontal="center" vertical="center"/>
    </xf>
    <xf numFmtId="0" fontId="163" fillId="38" borderId="1" xfId="2" applyFont="1" applyFill="1" applyBorder="1" applyAlignment="1">
      <alignment horizontal="center" vertical="center"/>
    </xf>
    <xf numFmtId="0" fontId="155" fillId="8" borderId="1" xfId="2" applyFont="1" applyFill="1" applyBorder="1" applyAlignment="1">
      <alignment horizontal="center" vertical="center"/>
    </xf>
    <xf numFmtId="0" fontId="104" fillId="8" borderId="1" xfId="2" applyFont="1" applyFill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69" fillId="0" borderId="10" xfId="0" applyFont="1" applyBorder="1" applyAlignment="1">
      <alignment horizontal="center" vertical="center"/>
    </xf>
    <xf numFmtId="0" fontId="62" fillId="0" borderId="1" xfId="0" applyFont="1" applyBorder="1" applyAlignment="1">
      <alignment horizontal="center" vertical="center"/>
    </xf>
    <xf numFmtId="0" fontId="59" fillId="0" borderId="10" xfId="0" applyFont="1" applyBorder="1" applyAlignment="1">
      <alignment horizontal="center" vertical="center"/>
    </xf>
    <xf numFmtId="0" fontId="33" fillId="7" borderId="0" xfId="0" applyFont="1" applyFill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4" fillId="0" borderId="15" xfId="0" applyFont="1" applyBorder="1" applyAlignment="1">
      <alignment horizontal="center" vertical="center"/>
    </xf>
    <xf numFmtId="0" fontId="34" fillId="0" borderId="16" xfId="0" applyFont="1" applyBorder="1" applyAlignment="1">
      <alignment horizontal="center" vertical="center"/>
    </xf>
    <xf numFmtId="0" fontId="164" fillId="38" borderId="1" xfId="2" applyFont="1" applyFill="1" applyBorder="1" applyAlignment="1">
      <alignment horizontal="center" vertical="center"/>
    </xf>
    <xf numFmtId="0" fontId="165" fillId="28" borderId="1" xfId="0" applyFont="1" applyFill="1" applyBorder="1" applyAlignment="1">
      <alignment horizontal="center"/>
    </xf>
    <xf numFmtId="0" fontId="165" fillId="74" borderId="1" xfId="0" applyFont="1" applyFill="1" applyBorder="1" applyAlignment="1">
      <alignment horizontal="center"/>
    </xf>
    <xf numFmtId="0" fontId="166" fillId="7" borderId="1" xfId="1" applyFont="1" applyFill="1" applyBorder="1" applyAlignment="1">
      <alignment horizontal="center" vertical="center"/>
    </xf>
    <xf numFmtId="0" fontId="166" fillId="37" borderId="1" xfId="0" applyFont="1" applyFill="1" applyBorder="1" applyAlignment="1">
      <alignment horizontal="center" vertical="center"/>
    </xf>
    <xf numFmtId="0" fontId="166" fillId="7" borderId="1" xfId="0" applyFont="1" applyFill="1" applyBorder="1" applyAlignment="1">
      <alignment horizontal="center" vertical="center"/>
    </xf>
    <xf numFmtId="0" fontId="165" fillId="7" borderId="1" xfId="0" applyFont="1" applyFill="1" applyBorder="1" applyAlignment="1">
      <alignment horizontal="center" vertical="center"/>
    </xf>
    <xf numFmtId="0" fontId="165" fillId="37" borderId="1" xfId="0" applyFont="1" applyFill="1" applyBorder="1" applyAlignment="1">
      <alignment horizontal="center" vertical="center"/>
    </xf>
    <xf numFmtId="0" fontId="165" fillId="37" borderId="1" xfId="1" applyFont="1" applyFill="1" applyBorder="1" applyAlignment="1">
      <alignment horizontal="center" vertical="center"/>
    </xf>
    <xf numFmtId="0" fontId="165" fillId="7" borderId="1" xfId="1" applyFont="1" applyFill="1" applyBorder="1" applyAlignment="1">
      <alignment horizontal="center" vertical="center"/>
    </xf>
    <xf numFmtId="0" fontId="167" fillId="7" borderId="1" xfId="0" applyFont="1" applyFill="1" applyBorder="1" applyAlignment="1">
      <alignment horizontal="center" vertical="center"/>
    </xf>
    <xf numFmtId="0" fontId="167" fillId="37" borderId="1" xfId="0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center"/>
    </xf>
    <xf numFmtId="0" fontId="37" fillId="0" borderId="1" xfId="1" applyFont="1" applyFill="1" applyBorder="1" applyAlignment="1">
      <alignment horizontal="center" vertical="center"/>
    </xf>
    <xf numFmtId="0" fontId="65" fillId="0" borderId="1" xfId="1" applyFont="1" applyFill="1" applyBorder="1" applyAlignment="1">
      <alignment horizontal="center" vertical="center"/>
    </xf>
    <xf numFmtId="0" fontId="75" fillId="32" borderId="35" xfId="0" applyFont="1" applyFill="1" applyBorder="1" applyAlignment="1">
      <alignment horizontal="center" vertical="center"/>
    </xf>
    <xf numFmtId="0" fontId="75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7" fillId="4" borderId="1" xfId="0" applyFont="1" applyFill="1" applyBorder="1" applyAlignment="1">
      <alignment horizontal="center" vertical="center"/>
    </xf>
    <xf numFmtId="0" fontId="56" fillId="4" borderId="7" xfId="0" applyFont="1" applyFill="1" applyBorder="1" applyAlignment="1">
      <alignment horizontal="center" vertical="center"/>
    </xf>
    <xf numFmtId="0" fontId="108" fillId="0" borderId="1" xfId="0" applyFont="1" applyBorder="1" applyAlignment="1">
      <alignment horizontal="center"/>
    </xf>
    <xf numFmtId="0" fontId="104" fillId="38" borderId="1" xfId="2" applyFont="1" applyFill="1" applyBorder="1" applyAlignment="1">
      <alignment horizontal="center" vertical="center"/>
    </xf>
    <xf numFmtId="0" fontId="103" fillId="0" borderId="1" xfId="0" applyFont="1" applyBorder="1" applyAlignment="1">
      <alignment horizontal="center"/>
    </xf>
    <xf numFmtId="0" fontId="22" fillId="0" borderId="7" xfId="0" applyFont="1" applyBorder="1" applyAlignment="1">
      <alignment horizontal="center" vertical="center"/>
    </xf>
    <xf numFmtId="0" fontId="49" fillId="0" borderId="27" xfId="0" applyFont="1" applyBorder="1" applyAlignment="1">
      <alignment horizontal="center" vertical="center" wrapText="1"/>
    </xf>
    <xf numFmtId="0" fontId="49" fillId="0" borderId="28" xfId="0" applyFont="1" applyBorder="1" applyAlignment="1">
      <alignment horizontal="center" vertical="center" wrapText="1"/>
    </xf>
    <xf numFmtId="0" fontId="49" fillId="0" borderId="11" xfId="0" applyFont="1" applyBorder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49" fillId="0" borderId="30" xfId="0" applyFont="1" applyBorder="1" applyAlignment="1">
      <alignment horizontal="center" vertical="center" wrapText="1"/>
    </xf>
    <xf numFmtId="0" fontId="49" fillId="0" borderId="2" xfId="0" applyFont="1" applyBorder="1" applyAlignment="1">
      <alignment horizontal="center" vertical="center" wrapText="1"/>
    </xf>
    <xf numFmtId="0" fontId="25" fillId="16" borderId="7" xfId="0" applyFont="1" applyFill="1" applyBorder="1" applyAlignment="1">
      <alignment horizontal="center" vertical="center"/>
    </xf>
    <xf numFmtId="0" fontId="25" fillId="16" borderId="1" xfId="0" applyFont="1" applyFill="1" applyBorder="1" applyAlignment="1">
      <alignment horizontal="center" vertical="center"/>
    </xf>
    <xf numFmtId="0" fontId="48" fillId="16" borderId="1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0" borderId="32" xfId="1" applyFont="1" applyBorder="1" applyAlignment="1">
      <alignment horizontal="center" vertical="center"/>
    </xf>
    <xf numFmtId="0" fontId="25" fillId="0" borderId="33" xfId="1" applyFont="1" applyBorder="1" applyAlignment="1">
      <alignment horizontal="center" vertical="center"/>
    </xf>
    <xf numFmtId="0" fontId="25" fillId="0" borderId="34" xfId="1" applyFont="1" applyBorder="1" applyAlignment="1">
      <alignment horizontal="center" vertical="center"/>
    </xf>
    <xf numFmtId="0" fontId="46" fillId="0" borderId="0" xfId="0" applyFont="1" applyAlignment="1">
      <alignment horizontal="center"/>
    </xf>
    <xf numFmtId="0" fontId="27" fillId="0" borderId="22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20" borderId="1" xfId="0" applyFont="1" applyFill="1" applyBorder="1" applyAlignment="1">
      <alignment horizontal="center"/>
    </xf>
    <xf numFmtId="0" fontId="5" fillId="20" borderId="1" xfId="0" applyFont="1" applyFill="1" applyBorder="1" applyAlignment="1">
      <alignment horizontal="center" shrinkToFit="1"/>
    </xf>
    <xf numFmtId="0" fontId="5" fillId="20" borderId="8" xfId="0" applyFont="1" applyFill="1" applyBorder="1" applyAlignment="1">
      <alignment horizontal="center" shrinkToFit="1"/>
    </xf>
    <xf numFmtId="0" fontId="4" fillId="16" borderId="1" xfId="0" applyFont="1" applyFill="1" applyBorder="1" applyAlignment="1">
      <alignment horizontal="center"/>
    </xf>
    <xf numFmtId="0" fontId="5" fillId="16" borderId="1" xfId="0" applyFont="1" applyFill="1" applyBorder="1" applyAlignment="1">
      <alignment horizontal="center" shrinkToFit="1"/>
    </xf>
    <xf numFmtId="0" fontId="5" fillId="16" borderId="8" xfId="0" applyFont="1" applyFill="1" applyBorder="1" applyAlignment="1">
      <alignment horizontal="center" shrinkToFit="1"/>
    </xf>
    <xf numFmtId="0" fontId="83" fillId="0" borderId="15" xfId="0" applyFont="1" applyBorder="1" applyAlignment="1">
      <alignment horizontal="center"/>
    </xf>
    <xf numFmtId="0" fontId="116" fillId="7" borderId="3" xfId="0" applyFont="1" applyFill="1" applyBorder="1" applyAlignment="1">
      <alignment horizontal="center" vertical="center"/>
    </xf>
    <xf numFmtId="0" fontId="116" fillId="7" borderId="0" xfId="0" applyFont="1" applyFill="1" applyAlignment="1">
      <alignment horizontal="center" vertical="center"/>
    </xf>
    <xf numFmtId="0" fontId="116" fillId="7" borderId="4" xfId="0" applyFont="1" applyFill="1" applyBorder="1" applyAlignment="1">
      <alignment horizontal="center" vertical="center"/>
    </xf>
    <xf numFmtId="0" fontId="77" fillId="7" borderId="0" xfId="0" applyFont="1" applyFill="1" applyAlignment="1">
      <alignment horizontal="center" vertical="top"/>
    </xf>
    <xf numFmtId="0" fontId="93" fillId="31" borderId="0" xfId="0" applyFont="1" applyFill="1" applyAlignment="1">
      <alignment horizontal="center" vertical="center"/>
    </xf>
    <xf numFmtId="0" fontId="54" fillId="7" borderId="3" xfId="0" applyFont="1" applyFill="1" applyBorder="1" applyAlignment="1">
      <alignment horizontal="center" vertical="center"/>
    </xf>
    <xf numFmtId="0" fontId="54" fillId="7" borderId="0" xfId="0" applyFont="1" applyFill="1" applyAlignment="1">
      <alignment horizontal="center" vertical="center"/>
    </xf>
    <xf numFmtId="0" fontId="54" fillId="7" borderId="4" xfId="0" applyFont="1" applyFill="1" applyBorder="1" applyAlignment="1">
      <alignment horizontal="center" vertical="center"/>
    </xf>
    <xf numFmtId="0" fontId="76" fillId="36" borderId="46" xfId="0" applyFont="1" applyFill="1" applyBorder="1" applyAlignment="1">
      <alignment horizontal="center" vertical="center"/>
    </xf>
    <xf numFmtId="0" fontId="76" fillId="36" borderId="35" xfId="0" applyFont="1" applyFill="1" applyBorder="1" applyAlignment="1">
      <alignment horizontal="center" vertical="center"/>
    </xf>
    <xf numFmtId="0" fontId="76" fillId="36" borderId="19" xfId="0" applyFont="1" applyFill="1" applyBorder="1" applyAlignment="1">
      <alignment horizontal="center" vertical="center"/>
    </xf>
    <xf numFmtId="0" fontId="76" fillId="36" borderId="13" xfId="0" applyFont="1" applyFill="1" applyBorder="1" applyAlignment="1">
      <alignment horizontal="center" vertical="center"/>
    </xf>
    <xf numFmtId="0" fontId="76" fillId="36" borderId="1" xfId="0" applyFont="1" applyFill="1" applyBorder="1" applyAlignment="1">
      <alignment horizontal="center" vertical="center"/>
    </xf>
    <xf numFmtId="0" fontId="130" fillId="23" borderId="22" xfId="1" applyFont="1" applyFill="1" applyBorder="1" applyAlignment="1">
      <alignment horizontal="center" vertical="center"/>
    </xf>
    <xf numFmtId="0" fontId="130" fillId="23" borderId="47" xfId="1" applyFont="1" applyFill="1" applyBorder="1" applyAlignment="1">
      <alignment horizontal="center" vertical="center"/>
    </xf>
    <xf numFmtId="0" fontId="130" fillId="23" borderId="10" xfId="1" applyFont="1" applyFill="1" applyBorder="1" applyAlignment="1">
      <alignment horizontal="center" vertical="center"/>
    </xf>
    <xf numFmtId="0" fontId="76" fillId="36" borderId="7" xfId="0" applyFont="1" applyFill="1" applyBorder="1" applyAlignment="1">
      <alignment horizontal="center" vertical="center"/>
    </xf>
    <xf numFmtId="0" fontId="77" fillId="36" borderId="8" xfId="0" applyFont="1" applyFill="1" applyBorder="1" applyAlignment="1">
      <alignment horizontal="center" vertical="center" shrinkToFit="1"/>
    </xf>
    <xf numFmtId="0" fontId="75" fillId="0" borderId="37" xfId="0" applyFont="1" applyBorder="1" applyAlignment="1">
      <alignment horizontal="center" vertical="center" wrapText="1"/>
    </xf>
    <xf numFmtId="0" fontId="75" fillId="0" borderId="38" xfId="0" applyFont="1" applyBorder="1" applyAlignment="1">
      <alignment horizontal="center" vertical="center" wrapText="1"/>
    </xf>
    <xf numFmtId="0" fontId="75" fillId="0" borderId="39" xfId="0" applyFont="1" applyBorder="1" applyAlignment="1">
      <alignment horizontal="center" vertical="center" wrapText="1"/>
    </xf>
    <xf numFmtId="0" fontId="75" fillId="0" borderId="40" xfId="0" applyFont="1" applyBorder="1" applyAlignment="1">
      <alignment horizontal="center" vertical="center" wrapText="1"/>
    </xf>
    <xf numFmtId="0" fontId="75" fillId="0" borderId="41" xfId="0" applyFont="1" applyBorder="1" applyAlignment="1">
      <alignment horizontal="center" vertical="center" wrapText="1"/>
    </xf>
    <xf numFmtId="0" fontId="75" fillId="0" borderId="42" xfId="0" applyFont="1" applyBorder="1" applyAlignment="1">
      <alignment horizontal="center" vertical="center" wrapText="1"/>
    </xf>
    <xf numFmtId="0" fontId="75" fillId="0" borderId="43" xfId="0" applyFont="1" applyBorder="1" applyAlignment="1">
      <alignment horizontal="center" vertical="center" wrapText="1"/>
    </xf>
    <xf numFmtId="0" fontId="75" fillId="0" borderId="44" xfId="0" applyFont="1" applyBorder="1" applyAlignment="1">
      <alignment horizontal="center" vertical="center" wrapText="1"/>
    </xf>
    <xf numFmtId="0" fontId="75" fillId="0" borderId="45" xfId="0" applyFont="1" applyBorder="1" applyAlignment="1">
      <alignment horizontal="center" vertical="center" wrapText="1"/>
    </xf>
    <xf numFmtId="0" fontId="77" fillId="36" borderId="10" xfId="0" applyFont="1" applyFill="1" applyBorder="1" applyAlignment="1">
      <alignment horizontal="center" vertical="center"/>
    </xf>
    <xf numFmtId="0" fontId="77" fillId="36" borderId="1" xfId="0" applyFont="1" applyFill="1" applyBorder="1" applyAlignment="1">
      <alignment horizontal="center" vertical="center" shrinkToFit="1"/>
    </xf>
    <xf numFmtId="0" fontId="24" fillId="0" borderId="1" xfId="0" applyFont="1" applyBorder="1" applyAlignment="1">
      <alignment horizontal="center"/>
    </xf>
    <xf numFmtId="0" fontId="89" fillId="31" borderId="0" xfId="0" applyFont="1" applyFill="1" applyAlignment="1">
      <alignment horizontal="center" vertical="center"/>
    </xf>
    <xf numFmtId="0" fontId="77" fillId="7" borderId="0" xfId="0" applyFont="1" applyFill="1" applyAlignment="1">
      <alignment horizontal="center" vertical="center"/>
    </xf>
    <xf numFmtId="0" fontId="77" fillId="7" borderId="0" xfId="0" applyFont="1" applyFill="1" applyAlignment="1">
      <alignment horizontal="center"/>
    </xf>
    <xf numFmtId="0" fontId="160" fillId="23" borderId="22" xfId="1" applyFont="1" applyFill="1" applyBorder="1" applyAlignment="1">
      <alignment horizontal="center" vertical="center"/>
    </xf>
    <xf numFmtId="0" fontId="160" fillId="23" borderId="47" xfId="1" applyFont="1" applyFill="1" applyBorder="1" applyAlignment="1">
      <alignment horizontal="center" vertical="center"/>
    </xf>
    <xf numFmtId="0" fontId="160" fillId="23" borderId="10" xfId="1" applyFont="1" applyFill="1" applyBorder="1" applyAlignment="1">
      <alignment horizontal="center" vertical="center"/>
    </xf>
    <xf numFmtId="0" fontId="84" fillId="7" borderId="0" xfId="0" applyFont="1" applyFill="1" applyAlignment="1">
      <alignment horizontal="center" vertical="center"/>
    </xf>
    <xf numFmtId="0" fontId="0" fillId="29" borderId="0" xfId="0" applyFill="1" applyAlignment="1">
      <alignment horizontal="center"/>
    </xf>
    <xf numFmtId="0" fontId="67" fillId="0" borderId="23" xfId="0" applyFont="1" applyBorder="1" applyAlignment="1">
      <alignment horizontal="center" vertical="center" wrapText="1"/>
    </xf>
    <xf numFmtId="0" fontId="63" fillId="0" borderId="23" xfId="0" applyFont="1" applyBorder="1" applyAlignment="1">
      <alignment horizontal="center" vertical="center" wrapText="1"/>
    </xf>
    <xf numFmtId="0" fontId="56" fillId="4" borderId="7" xfId="0" applyFont="1" applyFill="1" applyBorder="1" applyAlignment="1">
      <alignment horizontal="center" vertical="center"/>
    </xf>
    <xf numFmtId="0" fontId="57" fillId="4" borderId="1" xfId="0" applyFont="1" applyFill="1" applyBorder="1" applyAlignment="1">
      <alignment horizontal="center" vertical="center" wrapText="1"/>
    </xf>
    <xf numFmtId="0" fontId="57" fillId="4" borderId="1" xfId="0" applyFont="1" applyFill="1" applyBorder="1" applyAlignment="1">
      <alignment horizontal="center" vertical="center"/>
    </xf>
    <xf numFmtId="0" fontId="58" fillId="5" borderId="1" xfId="0" applyFont="1" applyFill="1" applyBorder="1" applyAlignment="1">
      <alignment horizontal="center" vertical="center"/>
    </xf>
    <xf numFmtId="0" fontId="57" fillId="5" borderId="1" xfId="0" applyFont="1" applyFill="1" applyBorder="1" applyAlignment="1">
      <alignment horizontal="center" vertical="center" shrinkToFit="1"/>
    </xf>
    <xf numFmtId="0" fontId="57" fillId="5" borderId="8" xfId="0" applyFont="1" applyFill="1" applyBorder="1" applyAlignment="1">
      <alignment horizontal="center" vertical="center" shrinkToFit="1"/>
    </xf>
    <xf numFmtId="0" fontId="68" fillId="0" borderId="22" xfId="0" applyFont="1" applyBorder="1" applyAlignment="1">
      <alignment horizontal="center" vertical="center"/>
    </xf>
    <xf numFmtId="0" fontId="68" fillId="0" borderId="1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top"/>
    </xf>
    <xf numFmtId="0" fontId="15" fillId="6" borderId="0" xfId="0" applyFont="1" applyFill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 vertical="top"/>
    </xf>
    <xf numFmtId="0" fontId="35" fillId="0" borderId="0" xfId="0" applyFont="1" applyAlignment="1">
      <alignment horizontal="center" vertical="center"/>
    </xf>
    <xf numFmtId="0" fontId="17" fillId="0" borderId="0" xfId="4" applyFont="1" applyAlignment="1">
      <alignment horizontal="center" vertical="center"/>
    </xf>
    <xf numFmtId="0" fontId="34" fillId="7" borderId="0" xfId="0" applyFont="1" applyFill="1" applyAlignment="1">
      <alignment horizontal="center"/>
    </xf>
    <xf numFmtId="0" fontId="12" fillId="0" borderId="57" xfId="0" applyFont="1" applyBorder="1" applyAlignment="1">
      <alignment horizontal="center" vertical="center"/>
    </xf>
    <xf numFmtId="0" fontId="12" fillId="0" borderId="58" xfId="0" applyFont="1" applyBorder="1" applyAlignment="1">
      <alignment horizontal="center" vertical="center"/>
    </xf>
    <xf numFmtId="0" fontId="12" fillId="0" borderId="59" xfId="0" applyFont="1" applyBorder="1" applyAlignment="1">
      <alignment horizontal="center" vertical="center"/>
    </xf>
    <xf numFmtId="0" fontId="122" fillId="39" borderId="22" xfId="2" applyFont="1" applyFill="1" applyBorder="1" applyAlignment="1">
      <alignment horizontal="center" vertical="center"/>
    </xf>
    <xf numFmtId="0" fontId="122" fillId="39" borderId="47" xfId="2" applyFont="1" applyFill="1" applyBorder="1" applyAlignment="1">
      <alignment horizontal="center" vertical="center"/>
    </xf>
    <xf numFmtId="0" fontId="122" fillId="39" borderId="10" xfId="2" applyFont="1" applyFill="1" applyBorder="1" applyAlignment="1">
      <alignment horizontal="center" vertical="center"/>
    </xf>
    <xf numFmtId="0" fontId="5" fillId="9" borderId="19" xfId="3" applyFont="1" applyFill="1" applyBorder="1" applyAlignment="1">
      <alignment horizontal="center" vertical="center"/>
    </xf>
    <xf numFmtId="0" fontId="5" fillId="9" borderId="13" xfId="3" applyFont="1" applyFill="1" applyBorder="1" applyAlignment="1">
      <alignment horizontal="center" vertical="center"/>
    </xf>
    <xf numFmtId="0" fontId="4" fillId="11" borderId="19" xfId="3" applyFont="1" applyFill="1" applyBorder="1" applyAlignment="1">
      <alignment horizontal="center" vertical="center"/>
    </xf>
    <xf numFmtId="0" fontId="4" fillId="11" borderId="13" xfId="3" applyFont="1" applyFill="1" applyBorder="1" applyAlignment="1">
      <alignment horizontal="center" vertical="center"/>
    </xf>
    <xf numFmtId="0" fontId="5" fillId="11" borderId="25" xfId="3" applyFont="1" applyFill="1" applyBorder="1" applyAlignment="1">
      <alignment horizontal="center" vertical="center" shrinkToFit="1"/>
    </xf>
    <xf numFmtId="0" fontId="5" fillId="11" borderId="26" xfId="3" applyFont="1" applyFill="1" applyBorder="1" applyAlignment="1">
      <alignment horizontal="center" vertical="center" shrinkToFit="1"/>
    </xf>
    <xf numFmtId="0" fontId="51" fillId="0" borderId="27" xfId="3" applyFont="1" applyBorder="1" applyAlignment="1">
      <alignment horizontal="center" vertical="center" wrapText="1"/>
    </xf>
    <xf numFmtId="0" fontId="51" fillId="0" borderId="28" xfId="3" applyFont="1" applyBorder="1" applyAlignment="1">
      <alignment horizontal="center" vertical="center" wrapText="1"/>
    </xf>
    <xf numFmtId="0" fontId="51" fillId="0" borderId="29" xfId="3" applyFont="1" applyBorder="1" applyAlignment="1">
      <alignment horizontal="center" vertical="center" wrapText="1"/>
    </xf>
    <xf numFmtId="0" fontId="51" fillId="0" borderId="11" xfId="3" applyFont="1" applyBorder="1" applyAlignment="1">
      <alignment horizontal="center" vertical="center" wrapText="1"/>
    </xf>
    <xf numFmtId="0" fontId="51" fillId="0" borderId="0" xfId="3" applyFont="1" applyAlignment="1">
      <alignment horizontal="center" vertical="center" wrapText="1"/>
    </xf>
    <xf numFmtId="0" fontId="51" fillId="0" borderId="12" xfId="3" applyFont="1" applyBorder="1" applyAlignment="1">
      <alignment horizontal="center" vertical="center" wrapText="1"/>
    </xf>
    <xf numFmtId="0" fontId="51" fillId="0" borderId="30" xfId="3" applyFont="1" applyBorder="1" applyAlignment="1">
      <alignment horizontal="center" vertical="center" wrapText="1"/>
    </xf>
    <xf numFmtId="0" fontId="51" fillId="0" borderId="2" xfId="3" applyFont="1" applyBorder="1" applyAlignment="1">
      <alignment horizontal="center" vertical="center" wrapText="1"/>
    </xf>
    <xf numFmtId="0" fontId="51" fillId="0" borderId="31" xfId="3" applyFont="1" applyBorder="1" applyAlignment="1">
      <alignment horizontal="center" vertical="center" wrapText="1"/>
    </xf>
    <xf numFmtId="0" fontId="5" fillId="11" borderId="19" xfId="3" applyFont="1" applyFill="1" applyBorder="1" applyAlignment="1">
      <alignment horizontal="center" vertical="center" shrinkToFit="1"/>
    </xf>
    <xf numFmtId="0" fontId="5" fillId="11" borderId="13" xfId="3" applyFont="1" applyFill="1" applyBorder="1" applyAlignment="1">
      <alignment horizontal="center" vertical="center" shrinkToFit="1"/>
    </xf>
    <xf numFmtId="0" fontId="55" fillId="7" borderId="60" xfId="1" applyFont="1" applyFill="1" applyBorder="1" applyAlignment="1">
      <alignment vertical="center"/>
    </xf>
    <xf numFmtId="2" fontId="168" fillId="5" borderId="1" xfId="0" applyNumberFormat="1" applyFont="1" applyFill="1" applyBorder="1" applyAlignment="1">
      <alignment horizontal="center" vertical="center" shrinkToFit="1"/>
    </xf>
    <xf numFmtId="0" fontId="15" fillId="0" borderId="0" xfId="65" applyFont="1"/>
    <xf numFmtId="0" fontId="1" fillId="0" borderId="62" xfId="65" applyFont="1" applyBorder="1" applyAlignment="1">
      <alignment wrapText="1"/>
    </xf>
    <xf numFmtId="0" fontId="1" fillId="0" borderId="4" xfId="65" applyFont="1" applyBorder="1" applyAlignment="1">
      <alignment wrapText="1"/>
    </xf>
    <xf numFmtId="0" fontId="15" fillId="0" borderId="0" xfId="65" applyFont="1" applyAlignment="1">
      <alignment vertical="center"/>
    </xf>
    <xf numFmtId="0" fontId="15" fillId="75" borderId="61" xfId="68" applyFont="1" applyFill="1" applyBorder="1" applyAlignment="1">
      <alignment horizontal="center" vertical="center"/>
    </xf>
    <xf numFmtId="0" fontId="11" fillId="75" borderId="61" xfId="68" applyFont="1" applyFill="1" applyBorder="1" applyAlignment="1">
      <alignment horizontal="center" vertical="center"/>
    </xf>
    <xf numFmtId="0" fontId="22" fillId="77" borderId="61" xfId="68" applyFont="1" applyFill="1" applyBorder="1" applyAlignment="1">
      <alignment horizontal="center" vertical="center" shrinkToFit="1"/>
    </xf>
    <xf numFmtId="0" fontId="15" fillId="0" borderId="61" xfId="68" applyFont="1" applyBorder="1" applyAlignment="1">
      <alignment horizontal="center" vertical="center"/>
    </xf>
    <xf numFmtId="0" fontId="15" fillId="0" borderId="61" xfId="68" applyFont="1" applyBorder="1" applyAlignment="1">
      <alignment horizontal="left" vertical="center"/>
    </xf>
    <xf numFmtId="1" fontId="15" fillId="0" borderId="61" xfId="67" applyNumberFormat="1" applyFont="1" applyBorder="1" applyAlignment="1">
      <alignment horizontal="center" vertical="center" shrinkToFit="1"/>
    </xf>
    <xf numFmtId="1" fontId="15" fillId="0" borderId="5" xfId="67" applyNumberFormat="1" applyFont="1" applyBorder="1" applyAlignment="1">
      <alignment horizontal="center" vertical="center" shrinkToFit="1"/>
    </xf>
    <xf numFmtId="0" fontId="15" fillId="0" borderId="61" xfId="67" applyFont="1" applyBorder="1" applyAlignment="1">
      <alignment horizontal="left" vertical="center" wrapText="1"/>
    </xf>
    <xf numFmtId="0" fontId="75" fillId="75" borderId="61" xfId="68" applyFont="1" applyFill="1" applyBorder="1" applyAlignment="1">
      <alignment horizontal="left" vertical="center"/>
    </xf>
    <xf numFmtId="0" fontId="75" fillId="75" borderId="61" xfId="65" applyFont="1" applyFill="1" applyBorder="1" applyAlignment="1">
      <alignment horizontal="center" vertical="center"/>
    </xf>
    <xf numFmtId="0" fontId="75" fillId="75" borderId="61" xfId="68" applyFont="1" applyFill="1" applyBorder="1" applyAlignment="1">
      <alignment horizontal="center" vertical="center"/>
    </xf>
    <xf numFmtId="0" fontId="22" fillId="40" borderId="61" xfId="1" applyFont="1" applyFill="1" applyBorder="1" applyAlignment="1">
      <alignment horizontal="center" vertical="center"/>
    </xf>
    <xf numFmtId="0" fontId="22" fillId="0" borderId="61" xfId="1" applyFont="1" applyFill="1" applyBorder="1" applyAlignment="1">
      <alignment horizontal="center" vertical="center"/>
    </xf>
    <xf numFmtId="0" fontId="75" fillId="0" borderId="61" xfId="1" applyFont="1" applyFill="1" applyBorder="1" applyAlignment="1">
      <alignment horizontal="center" vertical="center"/>
    </xf>
    <xf numFmtId="0" fontId="172" fillId="0" borderId="61" xfId="1" applyFont="1" applyFill="1" applyBorder="1" applyAlignment="1">
      <alignment horizontal="center" vertical="center"/>
    </xf>
    <xf numFmtId="0" fontId="172" fillId="40" borderId="61" xfId="1" applyFont="1" applyFill="1" applyBorder="1" applyAlignment="1">
      <alignment horizontal="center" vertical="center"/>
    </xf>
    <xf numFmtId="0" fontId="15" fillId="0" borderId="61" xfId="68" applyFont="1" applyBorder="1" applyAlignment="1">
      <alignment horizontal="left" vertical="center" wrapText="1"/>
    </xf>
    <xf numFmtId="0" fontId="22" fillId="0" borderId="61" xfId="68" applyFont="1" applyBorder="1" applyAlignment="1">
      <alignment horizontal="left" vertical="center" wrapText="1"/>
    </xf>
    <xf numFmtId="1" fontId="15" fillId="0" borderId="5" xfId="67" applyNumberFormat="1" applyFont="1" applyBorder="1" applyAlignment="1">
      <alignment horizontal="left" vertical="center" shrinkToFit="1"/>
    </xf>
    <xf numFmtId="0" fontId="15" fillId="0" borderId="64" xfId="65" applyFont="1" applyBorder="1" applyAlignment="1">
      <alignment horizontal="left" vertical="center" readingOrder="1"/>
    </xf>
    <xf numFmtId="0" fontId="15" fillId="0" borderId="61" xfId="65" applyFont="1" applyBorder="1" applyAlignment="1">
      <alignment horizontal="left" vertical="center" readingOrder="1"/>
    </xf>
    <xf numFmtId="1" fontId="15" fillId="0" borderId="61" xfId="67" applyNumberFormat="1" applyFont="1" applyBorder="1" applyAlignment="1">
      <alignment horizontal="left" vertical="center" shrinkToFit="1"/>
    </xf>
    <xf numFmtId="0" fontId="169" fillId="0" borderId="0" xfId="67" applyAlignment="1">
      <alignment horizontal="left" vertical="center" wrapText="1"/>
    </xf>
    <xf numFmtId="0" fontId="22" fillId="0" borderId="7" xfId="68" applyFont="1" applyFill="1" applyBorder="1" applyAlignment="1">
      <alignment horizontal="left" vertical="center" wrapText="1"/>
    </xf>
    <xf numFmtId="0" fontId="22" fillId="0" borderId="66" xfId="68" applyFont="1" applyFill="1" applyBorder="1" applyAlignment="1">
      <alignment horizontal="center" vertical="center" wrapText="1"/>
    </xf>
    <xf numFmtId="1" fontId="22" fillId="0" borderId="5" xfId="67" applyNumberFormat="1" applyFont="1" applyBorder="1" applyAlignment="1">
      <alignment horizontal="left" vertical="center" wrapText="1" shrinkToFit="1"/>
    </xf>
    <xf numFmtId="0" fontId="178" fillId="0" borderId="61" xfId="65" applyFont="1" applyBorder="1" applyAlignment="1">
      <alignment horizontal="center"/>
    </xf>
    <xf numFmtId="0" fontId="22" fillId="0" borderId="7" xfId="68" applyFont="1" applyFill="1" applyBorder="1" applyAlignment="1">
      <alignment horizontal="left" vertical="center"/>
    </xf>
    <xf numFmtId="0" fontId="22" fillId="0" borderId="64" xfId="68" applyFont="1" applyFill="1" applyBorder="1" applyAlignment="1">
      <alignment horizontal="left" vertical="center"/>
    </xf>
    <xf numFmtId="1" fontId="22" fillId="0" borderId="61" xfId="67" applyNumberFormat="1" applyFont="1" applyFill="1" applyBorder="1" applyAlignment="1">
      <alignment horizontal="center" vertical="center" shrinkToFit="1"/>
    </xf>
    <xf numFmtId="0" fontId="75" fillId="40" borderId="61" xfId="1" applyFont="1" applyFill="1" applyBorder="1" applyAlignment="1">
      <alignment horizontal="center" vertical="center"/>
    </xf>
    <xf numFmtId="1" fontId="22" fillId="0" borderId="11" xfId="67" applyNumberFormat="1" applyFont="1" applyFill="1" applyBorder="1" applyAlignment="1">
      <alignment horizontal="left" vertical="center" shrinkToFit="1"/>
    </xf>
    <xf numFmtId="1" fontId="22" fillId="0" borderId="61" xfId="67" applyNumberFormat="1" applyFont="1" applyFill="1" applyBorder="1" applyAlignment="1">
      <alignment horizontal="left" vertical="center" shrinkToFit="1"/>
    </xf>
    <xf numFmtId="1" fontId="22" fillId="0" borderId="5" xfId="67" applyNumberFormat="1" applyFont="1" applyFill="1" applyBorder="1" applyAlignment="1">
      <alignment horizontal="left" vertical="center" wrapText="1" shrinkToFit="1"/>
    </xf>
    <xf numFmtId="0" fontId="75" fillId="75" borderId="61" xfId="68" applyFont="1" applyFill="1" applyBorder="1" applyAlignment="1">
      <alignment horizontal="center" vertical="center" shrinkToFit="1"/>
    </xf>
    <xf numFmtId="0" fontId="75" fillId="75" borderId="61" xfId="68" applyFont="1" applyFill="1" applyBorder="1" applyAlignment="1">
      <alignment horizontal="center" vertical="center"/>
    </xf>
    <xf numFmtId="0" fontId="75" fillId="78" borderId="63" xfId="1" applyFont="1" applyFill="1" applyBorder="1" applyAlignment="1">
      <alignment horizontal="center" vertical="center"/>
    </xf>
    <xf numFmtId="0" fontId="75" fillId="78" borderId="47" xfId="1" applyFont="1" applyFill="1" applyBorder="1" applyAlignment="1">
      <alignment horizontal="center" vertical="center"/>
    </xf>
    <xf numFmtId="0" fontId="75" fillId="78" borderId="64" xfId="1" applyFont="1" applyFill="1" applyBorder="1" applyAlignment="1">
      <alignment horizontal="center" vertical="center"/>
    </xf>
    <xf numFmtId="0" fontId="180" fillId="0" borderId="61" xfId="65" applyFont="1" applyBorder="1" applyAlignment="1">
      <alignment horizontal="center" vertical="center" wrapText="1"/>
    </xf>
    <xf numFmtId="0" fontId="66" fillId="0" borderId="61" xfId="65" applyFont="1" applyBorder="1" applyAlignment="1">
      <alignment horizontal="center" vertical="center" wrapText="1"/>
    </xf>
    <xf numFmtId="0" fontId="182" fillId="0" borderId="65" xfId="65" applyFont="1" applyBorder="1" applyAlignment="1">
      <alignment horizontal="center"/>
    </xf>
    <xf numFmtId="0" fontId="173" fillId="75" borderId="61" xfId="65" applyFont="1" applyFill="1" applyBorder="1" applyAlignment="1">
      <alignment horizontal="center" vertical="center" shrinkToFit="1"/>
    </xf>
    <xf numFmtId="0" fontId="173" fillId="75" borderId="61" xfId="65" applyFont="1" applyFill="1" applyBorder="1" applyAlignment="1">
      <alignment horizontal="center" vertical="center"/>
    </xf>
    <xf numFmtId="0" fontId="182" fillId="75" borderId="61" xfId="65" applyFont="1" applyFill="1" applyBorder="1" applyAlignment="1">
      <alignment horizontal="center" vertical="center"/>
    </xf>
    <xf numFmtId="0" fontId="174" fillId="75" borderId="61" xfId="65" applyFont="1" applyFill="1" applyBorder="1" applyAlignment="1">
      <alignment horizontal="center" vertical="center" shrinkToFit="1"/>
    </xf>
    <xf numFmtId="0" fontId="182" fillId="0" borderId="67" xfId="65" applyFont="1" applyBorder="1" applyAlignment="1"/>
    <xf numFmtId="0" fontId="182" fillId="0" borderId="62" xfId="65" applyFont="1" applyBorder="1" applyAlignment="1"/>
    <xf numFmtId="0" fontId="182" fillId="0" borderId="0" xfId="65" applyFont="1" applyBorder="1" applyAlignment="1">
      <alignment vertical="center" wrapText="1"/>
    </xf>
    <xf numFmtId="0" fontId="182" fillId="0" borderId="4" xfId="65" applyFont="1" applyBorder="1" applyAlignment="1">
      <alignment vertical="center" wrapText="1"/>
    </xf>
    <xf numFmtId="0" fontId="182" fillId="0" borderId="2" xfId="65" applyFont="1" applyBorder="1" applyAlignment="1">
      <alignment vertical="center"/>
    </xf>
    <xf numFmtId="0" fontId="182" fillId="0" borderId="6" xfId="65" applyFont="1" applyBorder="1" applyAlignment="1">
      <alignment vertical="center"/>
    </xf>
    <xf numFmtId="0" fontId="182" fillId="75" borderId="61" xfId="65" applyFont="1" applyFill="1" applyBorder="1" applyAlignment="1">
      <alignment vertical="center"/>
    </xf>
    <xf numFmtId="0" fontId="181" fillId="75" borderId="61" xfId="65" applyFont="1" applyFill="1" applyBorder="1" applyAlignment="1">
      <alignment horizontal="center" vertical="center"/>
    </xf>
    <xf numFmtId="0" fontId="184" fillId="75" borderId="61" xfId="65" applyFont="1" applyFill="1" applyBorder="1" applyAlignment="1">
      <alignment horizontal="center" vertical="center" shrinkToFit="1"/>
    </xf>
    <xf numFmtId="0" fontId="185" fillId="75" borderId="61" xfId="65" applyFont="1" applyFill="1" applyBorder="1" applyAlignment="1">
      <alignment horizontal="center" vertical="center"/>
    </xf>
    <xf numFmtId="0" fontId="182" fillId="75" borderId="65" xfId="65" applyFont="1" applyFill="1" applyBorder="1" applyAlignment="1">
      <alignment horizontal="center" vertical="center"/>
    </xf>
    <xf numFmtId="0" fontId="182" fillId="75" borderId="13" xfId="65" applyFont="1" applyFill="1" applyBorder="1" applyAlignment="1">
      <alignment horizontal="center" vertical="center"/>
    </xf>
    <xf numFmtId="0" fontId="182" fillId="75" borderId="61" xfId="65" applyFont="1" applyFill="1" applyBorder="1" applyAlignment="1">
      <alignment horizontal="center" vertical="center"/>
    </xf>
    <xf numFmtId="0" fontId="173" fillId="75" borderId="61" xfId="65" applyFont="1" applyFill="1" applyBorder="1" applyAlignment="1">
      <alignment horizontal="center" vertical="center"/>
    </xf>
    <xf numFmtId="0" fontId="17" fillId="0" borderId="61" xfId="70" applyFont="1" applyFill="1" applyBorder="1" applyAlignment="1">
      <alignment horizontal="center" vertical="center"/>
    </xf>
    <xf numFmtId="0" fontId="17" fillId="40" borderId="61" xfId="70" applyFont="1" applyFill="1" applyBorder="1" applyAlignment="1">
      <alignment horizontal="center" vertical="center"/>
    </xf>
    <xf numFmtId="0" fontId="118" fillId="0" borderId="61" xfId="70" applyFont="1" applyFill="1" applyBorder="1" applyAlignment="1">
      <alignment horizontal="center" vertical="center"/>
    </xf>
    <xf numFmtId="0" fontId="176" fillId="40" borderId="61" xfId="70" applyFont="1" applyFill="1" applyBorder="1" applyAlignment="1">
      <alignment horizontal="center" vertical="center"/>
    </xf>
    <xf numFmtId="0" fontId="176" fillId="0" borderId="61" xfId="70" applyFont="1" applyFill="1" applyBorder="1" applyAlignment="1">
      <alignment horizontal="center" vertical="center"/>
    </xf>
    <xf numFmtId="0" fontId="118" fillId="40" borderId="61" xfId="70" applyFont="1" applyFill="1" applyBorder="1" applyAlignment="1">
      <alignment horizontal="center" vertical="center"/>
    </xf>
    <xf numFmtId="0" fontId="187" fillId="75" borderId="61" xfId="65" applyFont="1" applyFill="1" applyBorder="1" applyAlignment="1">
      <alignment horizontal="center" vertical="center"/>
    </xf>
    <xf numFmtId="0" fontId="173" fillId="79" borderId="61" xfId="65" applyFont="1" applyFill="1" applyBorder="1" applyAlignment="1">
      <alignment horizontal="center" vertical="center"/>
    </xf>
    <xf numFmtId="0" fontId="17" fillId="12" borderId="61" xfId="65" applyFont="1" applyFill="1" applyBorder="1" applyAlignment="1">
      <alignment horizontal="left" vertical="center" wrapText="1"/>
    </xf>
    <xf numFmtId="0" fontId="17" fillId="7" borderId="61" xfId="65" applyFont="1" applyFill="1" applyBorder="1" applyAlignment="1">
      <alignment horizontal="left" vertical="center" wrapText="1"/>
    </xf>
    <xf numFmtId="0" fontId="13" fillId="12" borderId="61" xfId="65" applyFont="1" applyFill="1" applyBorder="1" applyAlignment="1">
      <alignment horizontal="left" vertical="center" wrapText="1"/>
    </xf>
    <xf numFmtId="0" fontId="13" fillId="12" borderId="63" xfId="65" applyFont="1" applyFill="1" applyBorder="1" applyAlignment="1">
      <alignment horizontal="left" vertical="center" wrapText="1"/>
    </xf>
    <xf numFmtId="0" fontId="174" fillId="79" borderId="61" xfId="65" applyFont="1" applyFill="1" applyBorder="1" applyAlignment="1">
      <alignment horizontal="center" vertical="center"/>
    </xf>
    <xf numFmtId="0" fontId="13" fillId="7" borderId="8" xfId="65" applyFont="1" applyFill="1" applyBorder="1" applyAlignment="1">
      <alignment horizontal="left" vertical="center" wrapText="1"/>
    </xf>
    <xf numFmtId="2" fontId="13" fillId="12" borderId="61" xfId="65" applyNumberFormat="1" applyFont="1" applyFill="1" applyBorder="1" applyAlignment="1">
      <alignment horizontal="left" vertical="center" wrapText="1"/>
    </xf>
    <xf numFmtId="0" fontId="17" fillId="0" borderId="61" xfId="65" applyFont="1" applyBorder="1" applyAlignment="1">
      <alignment horizontal="left" vertical="center" wrapText="1"/>
    </xf>
    <xf numFmtId="0" fontId="17" fillId="12" borderId="63" xfId="65" applyFont="1" applyFill="1" applyBorder="1" applyAlignment="1">
      <alignment horizontal="left" vertical="center" wrapText="1"/>
    </xf>
    <xf numFmtId="0" fontId="183" fillId="0" borderId="60" xfId="65" applyFont="1" applyBorder="1" applyAlignment="1">
      <alignment horizontal="center" vertical="center" wrapText="1"/>
    </xf>
    <xf numFmtId="0" fontId="174" fillId="75" borderId="61" xfId="65" applyFont="1" applyFill="1" applyBorder="1" applyAlignment="1">
      <alignment horizontal="center" vertical="center"/>
    </xf>
    <xf numFmtId="0" fontId="118" fillId="78" borderId="63" xfId="70" applyFont="1" applyFill="1" applyBorder="1" applyAlignment="1">
      <alignment horizontal="center" vertical="center"/>
    </xf>
    <xf numFmtId="0" fontId="118" fillId="78" borderId="47" xfId="70" applyFont="1" applyFill="1" applyBorder="1" applyAlignment="1">
      <alignment horizontal="center" vertical="center"/>
    </xf>
    <xf numFmtId="0" fontId="118" fillId="78" borderId="64" xfId="70" applyFont="1" applyFill="1" applyBorder="1" applyAlignment="1">
      <alignment horizontal="center" vertical="center"/>
    </xf>
    <xf numFmtId="0" fontId="189" fillId="0" borderId="13" xfId="65" applyFont="1" applyBorder="1" applyAlignment="1">
      <alignment horizontal="center" vertical="center"/>
    </xf>
    <xf numFmtId="0" fontId="12" fillId="0" borderId="27" xfId="65" applyFont="1" applyBorder="1" applyAlignment="1">
      <alignment horizontal="center" vertical="center" wrapText="1"/>
    </xf>
    <xf numFmtId="0" fontId="12" fillId="75" borderId="64" xfId="65" applyFont="1" applyFill="1" applyBorder="1" applyAlignment="1">
      <alignment horizontal="center" vertical="center"/>
    </xf>
    <xf numFmtId="0" fontId="197" fillId="75" borderId="61" xfId="65" applyFont="1" applyFill="1" applyBorder="1" applyAlignment="1">
      <alignment horizontal="center" vertical="center" shrinkToFit="1"/>
    </xf>
    <xf numFmtId="0" fontId="153" fillId="0" borderId="0" xfId="65"/>
    <xf numFmtId="0" fontId="190" fillId="0" borderId="0" xfId="65" applyFont="1" applyAlignment="1">
      <alignment horizontal="center"/>
    </xf>
    <xf numFmtId="0" fontId="191" fillId="0" borderId="0" xfId="65" applyFont="1" applyAlignment="1">
      <alignment horizontal="center"/>
    </xf>
    <xf numFmtId="0" fontId="175" fillId="0" borderId="0" xfId="65" applyFont="1" applyAlignment="1">
      <alignment horizontal="center"/>
    </xf>
    <xf numFmtId="0" fontId="192" fillId="0" borderId="0" xfId="65" applyFont="1" applyAlignment="1">
      <alignment horizontal="center"/>
    </xf>
    <xf numFmtId="0" fontId="8" fillId="0" borderId="0" xfId="65" applyFont="1" applyAlignment="1">
      <alignment horizontal="center"/>
    </xf>
    <xf numFmtId="0" fontId="179" fillId="0" borderId="0" xfId="65" applyFont="1" applyAlignment="1">
      <alignment horizontal="center"/>
    </xf>
    <xf numFmtId="0" fontId="194" fillId="0" borderId="0" xfId="65" applyFont="1" applyAlignment="1">
      <alignment horizontal="center" vertical="center"/>
    </xf>
    <xf numFmtId="0" fontId="11" fillId="0" borderId="0" xfId="65" applyFont="1" applyAlignment="1">
      <alignment horizontal="center" vertical="center"/>
    </xf>
    <xf numFmtId="0" fontId="7" fillId="0" borderId="61" xfId="65" applyFont="1" applyBorder="1" applyAlignment="1" applyProtection="1">
      <alignment horizontal="center" vertical="center"/>
      <protection locked="0"/>
    </xf>
    <xf numFmtId="0" fontId="170" fillId="0" borderId="0" xfId="65" applyFont="1" applyAlignment="1">
      <alignment horizontal="center"/>
    </xf>
    <xf numFmtId="0" fontId="174" fillId="0" borderId="61" xfId="65" applyFont="1" applyBorder="1" applyAlignment="1" applyProtection="1">
      <alignment horizontal="center" vertical="center"/>
      <protection locked="0"/>
    </xf>
    <xf numFmtId="0" fontId="174" fillId="76" borderId="61" xfId="65" applyFont="1" applyFill="1" applyBorder="1" applyAlignment="1" applyProtection="1">
      <alignment horizontal="center" vertical="center"/>
    </xf>
    <xf numFmtId="0" fontId="174" fillId="76" borderId="61" xfId="65" applyFont="1" applyFill="1" applyBorder="1" applyAlignment="1" applyProtection="1">
      <alignment horizontal="center" vertical="center"/>
      <protection locked="0"/>
    </xf>
    <xf numFmtId="0" fontId="15" fillId="75" borderId="61" xfId="65" applyFont="1" applyFill="1" applyBorder="1" applyAlignment="1">
      <alignment horizontal="center" vertical="center"/>
    </xf>
    <xf numFmtId="0" fontId="195" fillId="0" borderId="0" xfId="65" applyFont="1" applyAlignment="1">
      <alignment horizontal="left" vertical="center"/>
    </xf>
    <xf numFmtId="0" fontId="7" fillId="0" borderId="61" xfId="65" applyFont="1" applyBorder="1" applyAlignment="1" applyProtection="1">
      <alignment horizontal="center" vertical="center"/>
    </xf>
    <xf numFmtId="0" fontId="175" fillId="76" borderId="61" xfId="65" applyFont="1" applyFill="1" applyBorder="1" applyAlignment="1" applyProtection="1">
      <alignment horizontal="center" vertical="center"/>
    </xf>
    <xf numFmtId="0" fontId="196" fillId="0" borderId="0" xfId="65" applyFont="1" applyAlignment="1">
      <alignment horizontal="left" vertical="center"/>
    </xf>
    <xf numFmtId="0" fontId="7" fillId="0" borderId="0" xfId="65" applyFont="1" applyBorder="1" applyAlignment="1" applyProtection="1">
      <alignment horizontal="center" vertical="center"/>
      <protection locked="0"/>
    </xf>
    <xf numFmtId="0" fontId="170" fillId="0" borderId="0" xfId="65" applyFont="1" applyBorder="1" applyAlignment="1">
      <alignment horizontal="center"/>
    </xf>
    <xf numFmtId="0" fontId="174" fillId="0" borderId="0" xfId="65" applyFont="1" applyBorder="1" applyAlignment="1" applyProtection="1">
      <alignment horizontal="center" vertical="center"/>
      <protection locked="0"/>
    </xf>
    <xf numFmtId="0" fontId="174" fillId="0" borderId="65" xfId="65" applyFont="1" applyBorder="1" applyAlignment="1" applyProtection="1">
      <alignment horizontal="center" vertical="center"/>
      <protection locked="0"/>
    </xf>
    <xf numFmtId="0" fontId="174" fillId="76" borderId="65" xfId="65" applyFont="1" applyFill="1" applyBorder="1" applyAlignment="1" applyProtection="1">
      <alignment horizontal="center" vertical="center"/>
    </xf>
    <xf numFmtId="0" fontId="15" fillId="75" borderId="61" xfId="65" applyFont="1" applyFill="1" applyBorder="1" applyAlignment="1">
      <alignment horizontal="center" vertical="center" shrinkToFit="1"/>
    </xf>
    <xf numFmtId="0" fontId="170" fillId="0" borderId="61" xfId="65" applyFont="1" applyBorder="1" applyAlignment="1">
      <alignment horizontal="center"/>
    </xf>
    <xf numFmtId="0" fontId="7" fillId="0" borderId="0" xfId="65" applyFont="1" applyBorder="1" applyAlignment="1" applyProtection="1">
      <alignment horizontal="center" vertical="center"/>
    </xf>
    <xf numFmtId="0" fontId="15" fillId="0" borderId="61" xfId="65" applyFont="1" applyBorder="1" applyAlignment="1">
      <alignment horizontal="center" vertical="center"/>
    </xf>
    <xf numFmtId="0" fontId="195" fillId="0" borderId="0" xfId="65" applyFont="1" applyAlignment="1">
      <alignment horizontal="left"/>
    </xf>
    <xf numFmtId="0" fontId="13" fillId="0" borderId="0" xfId="65" applyFont="1" applyAlignment="1">
      <alignment horizontal="center"/>
    </xf>
    <xf numFmtId="0" fontId="198" fillId="0" borderId="61" xfId="65" applyFont="1" applyBorder="1" applyAlignment="1" applyProtection="1">
      <alignment horizontal="center" vertical="center"/>
      <protection locked="0"/>
    </xf>
    <xf numFmtId="0" fontId="7" fillId="76" borderId="61" xfId="65" applyFont="1" applyFill="1" applyBorder="1" applyAlignment="1" applyProtection="1">
      <alignment horizontal="center" vertical="center" readingOrder="1"/>
    </xf>
    <xf numFmtId="0" fontId="7" fillId="0" borderId="61" xfId="65" applyFont="1" applyBorder="1" applyAlignment="1" applyProtection="1">
      <alignment horizontal="center" vertical="center" readingOrder="1"/>
      <protection locked="0"/>
    </xf>
    <xf numFmtId="0" fontId="11" fillId="0" borderId="61" xfId="65" applyFont="1" applyBorder="1" applyAlignment="1">
      <alignment horizontal="center" vertical="center"/>
    </xf>
    <xf numFmtId="0" fontId="15" fillId="0" borderId="6" xfId="65" applyFont="1" applyBorder="1" applyAlignment="1">
      <alignment horizontal="center" vertical="center"/>
    </xf>
    <xf numFmtId="0" fontId="174" fillId="0" borderId="0" xfId="65" applyFont="1" applyFill="1" applyBorder="1" applyAlignment="1" applyProtection="1">
      <alignment horizontal="center" vertical="center"/>
    </xf>
    <xf numFmtId="0" fontId="174" fillId="0" borderId="0" xfId="65" applyFont="1" applyFill="1" applyBorder="1" applyAlignment="1" applyProtection="1">
      <alignment horizontal="center" vertical="center"/>
      <protection locked="0"/>
    </xf>
    <xf numFmtId="0" fontId="175" fillId="0" borderId="0" xfId="65" applyFont="1" applyFill="1" applyBorder="1" applyAlignment="1" applyProtection="1">
      <alignment horizontal="center" vertical="center"/>
    </xf>
    <xf numFmtId="0" fontId="175" fillId="0" borderId="0" xfId="65" applyFont="1" applyFill="1" applyBorder="1" applyAlignment="1">
      <alignment horizontal="center"/>
    </xf>
    <xf numFmtId="0" fontId="8" fillId="0" borderId="0" xfId="65" applyFont="1" applyFill="1" applyBorder="1" applyAlignment="1">
      <alignment horizontal="center"/>
    </xf>
    <xf numFmtId="0" fontId="11" fillId="0" borderId="0" xfId="65" applyFont="1" applyFill="1" applyBorder="1" applyAlignment="1">
      <alignment horizontal="center" vertical="center"/>
    </xf>
    <xf numFmtId="0" fontId="153" fillId="0" borderId="0" xfId="65" applyFill="1" applyBorder="1"/>
    <xf numFmtId="0" fontId="22" fillId="75" borderId="61" xfId="65" applyFont="1" applyFill="1" applyBorder="1" applyAlignment="1">
      <alignment horizontal="center" vertical="center" shrinkToFit="1"/>
    </xf>
    <xf numFmtId="0" fontId="199" fillId="75" borderId="61" xfId="65" applyFont="1" applyFill="1" applyBorder="1" applyAlignment="1">
      <alignment horizontal="center" vertical="center" shrinkToFit="1"/>
    </xf>
    <xf numFmtId="0" fontId="199" fillId="75" borderId="65" xfId="65" applyFont="1" applyFill="1" applyBorder="1" applyAlignment="1">
      <alignment horizontal="center" vertical="center" shrinkToFit="1"/>
    </xf>
    <xf numFmtId="0" fontId="12" fillId="0" borderId="67" xfId="65" applyFont="1" applyBorder="1" applyAlignment="1">
      <alignment vertical="center" wrapText="1"/>
    </xf>
    <xf numFmtId="0" fontId="12" fillId="0" borderId="62" xfId="65" applyFont="1" applyBorder="1" applyAlignment="1">
      <alignment vertical="center" wrapText="1"/>
    </xf>
    <xf numFmtId="0" fontId="12" fillId="0" borderId="0" xfId="65" applyFont="1" applyBorder="1" applyAlignment="1">
      <alignment vertical="center" wrapText="1"/>
    </xf>
    <xf numFmtId="0" fontId="12" fillId="0" borderId="4" xfId="65" applyFont="1" applyBorder="1" applyAlignment="1">
      <alignment vertical="center" wrapText="1"/>
    </xf>
    <xf numFmtId="0" fontId="196" fillId="0" borderId="2" xfId="65" applyFont="1" applyBorder="1" applyAlignment="1">
      <alignment vertical="center" wrapText="1"/>
    </xf>
    <xf numFmtId="0" fontId="196" fillId="0" borderId="6" xfId="65" applyFont="1" applyBorder="1" applyAlignment="1">
      <alignment vertical="center" wrapText="1"/>
    </xf>
    <xf numFmtId="0" fontId="15" fillId="75" borderId="64" xfId="65" applyFont="1" applyFill="1" applyBorder="1" applyAlignment="1">
      <alignment horizontal="center" vertical="center"/>
    </xf>
    <xf numFmtId="0" fontId="15" fillId="75" borderId="62" xfId="65" applyFont="1" applyFill="1" applyBorder="1" applyAlignment="1">
      <alignment horizontal="center" vertical="center"/>
    </xf>
    <xf numFmtId="0" fontId="15" fillId="75" borderId="63" xfId="65" applyFont="1" applyFill="1" applyBorder="1" applyAlignment="1">
      <alignment horizontal="center" vertical="center"/>
    </xf>
    <xf numFmtId="0" fontId="200" fillId="75" borderId="7" xfId="65" applyFont="1" applyFill="1" applyBorder="1" applyAlignment="1">
      <alignment horizontal="center" vertical="center"/>
    </xf>
    <xf numFmtId="0" fontId="83" fillId="0" borderId="0" xfId="65" applyFont="1" applyAlignment="1">
      <alignment horizontal="center"/>
    </xf>
    <xf numFmtId="0" fontId="202" fillId="7" borderId="61" xfId="65" applyFont="1" applyFill="1" applyBorder="1" applyAlignment="1">
      <alignment horizontal="left" vertical="top"/>
    </xf>
    <xf numFmtId="0" fontId="202" fillId="0" borderId="61" xfId="65" applyFont="1" applyFill="1" applyBorder="1" applyAlignment="1">
      <alignment horizontal="left" vertical="center"/>
    </xf>
    <xf numFmtId="0" fontId="202" fillId="12" borderId="61" xfId="65" applyFont="1" applyFill="1" applyBorder="1" applyAlignment="1">
      <alignment horizontal="left" vertical="top"/>
    </xf>
    <xf numFmtId="0" fontId="202" fillId="12" borderId="61" xfId="65" applyFont="1" applyFill="1" applyBorder="1" applyAlignment="1">
      <alignment horizontal="left" vertical="center"/>
    </xf>
    <xf numFmtId="0" fontId="41" fillId="75" borderId="35" xfId="65" applyFont="1" applyFill="1" applyBorder="1" applyAlignment="1">
      <alignment horizontal="left" vertical="center"/>
    </xf>
    <xf numFmtId="0" fontId="203" fillId="75" borderId="13" xfId="65" applyFont="1" applyFill="1" applyBorder="1" applyAlignment="1">
      <alignment horizontal="center" vertical="center"/>
    </xf>
    <xf numFmtId="0" fontId="41" fillId="75" borderId="61" xfId="65" applyFont="1" applyFill="1" applyBorder="1" applyAlignment="1">
      <alignment horizontal="left" vertical="center"/>
    </xf>
    <xf numFmtId="0" fontId="75" fillId="75" borderId="13" xfId="65" applyFont="1" applyFill="1" applyBorder="1" applyAlignment="1">
      <alignment horizontal="center" vertical="center"/>
    </xf>
    <xf numFmtId="0" fontId="22" fillId="75" borderId="65" xfId="65" applyFont="1" applyFill="1" applyBorder="1" applyAlignment="1">
      <alignment horizontal="center" vertical="center"/>
    </xf>
    <xf numFmtId="0" fontId="204" fillId="12" borderId="61" xfId="65" applyFont="1" applyFill="1" applyBorder="1" applyAlignment="1">
      <alignment horizontal="left" vertical="top"/>
    </xf>
    <xf numFmtId="0" fontId="204" fillId="12" borderId="61" xfId="65" applyFont="1" applyFill="1" applyBorder="1" applyAlignment="1">
      <alignment horizontal="left" vertical="center"/>
    </xf>
    <xf numFmtId="0" fontId="204" fillId="12" borderId="61" xfId="65" applyFont="1" applyFill="1" applyBorder="1" applyAlignment="1">
      <alignment horizontal="center" vertical="center"/>
    </xf>
    <xf numFmtId="0" fontId="177" fillId="12" borderId="61" xfId="65" applyFont="1" applyFill="1" applyBorder="1" applyAlignment="1">
      <alignment horizontal="left" vertical="center"/>
    </xf>
    <xf numFmtId="0" fontId="193" fillId="75" borderId="13" xfId="65" applyFont="1" applyFill="1" applyBorder="1" applyAlignment="1">
      <alignment horizontal="center" vertical="center"/>
    </xf>
    <xf numFmtId="0" fontId="193" fillId="75" borderId="61" xfId="65" applyFont="1" applyFill="1" applyBorder="1" applyAlignment="1">
      <alignment horizontal="center" vertical="center"/>
    </xf>
    <xf numFmtId="0" fontId="22" fillId="75" borderId="61" xfId="65" applyFont="1" applyFill="1" applyBorder="1" applyAlignment="1">
      <alignment horizontal="center" vertical="center"/>
    </xf>
    <xf numFmtId="0" fontId="173" fillId="75" borderId="61" xfId="65" applyFont="1" applyFill="1" applyBorder="1" applyAlignment="1">
      <alignment horizontal="center" vertical="center"/>
    </xf>
    <xf numFmtId="0" fontId="17" fillId="40" borderId="61" xfId="1" applyFont="1" applyFill="1" applyBorder="1" applyAlignment="1">
      <alignment horizontal="center" vertical="center"/>
    </xf>
    <xf numFmtId="0" fontId="17" fillId="0" borderId="61" xfId="1" applyFont="1" applyFill="1" applyBorder="1" applyAlignment="1">
      <alignment horizontal="center" vertical="center"/>
    </xf>
    <xf numFmtId="0" fontId="118" fillId="0" borderId="61" xfId="1" applyFont="1" applyFill="1" applyBorder="1" applyAlignment="1">
      <alignment horizontal="center" vertical="center"/>
    </xf>
    <xf numFmtId="0" fontId="118" fillId="40" borderId="61" xfId="1" applyFont="1" applyFill="1" applyBorder="1" applyAlignment="1">
      <alignment horizontal="center" vertical="center"/>
    </xf>
    <xf numFmtId="0" fontId="176" fillId="40" borderId="61" xfId="1" applyFont="1" applyFill="1" applyBorder="1" applyAlignment="1">
      <alignment horizontal="center" vertical="center"/>
    </xf>
    <xf numFmtId="0" fontId="176" fillId="0" borderId="61" xfId="1" applyFont="1" applyFill="1" applyBorder="1" applyAlignment="1">
      <alignment horizontal="center" vertical="center"/>
    </xf>
    <xf numFmtId="0" fontId="177" fillId="7" borderId="61" xfId="65" applyFont="1" applyFill="1" applyBorder="1" applyAlignment="1">
      <alignment horizontal="left" vertical="center"/>
    </xf>
    <xf numFmtId="0" fontId="174" fillId="79" borderId="61" xfId="65" applyFont="1" applyFill="1" applyBorder="1" applyAlignment="1">
      <alignment horizontal="center" vertical="center"/>
    </xf>
    <xf numFmtId="0" fontId="173" fillId="79" borderId="61" xfId="65" applyFont="1" applyFill="1" applyBorder="1" applyAlignment="1">
      <alignment horizontal="center" vertical="center"/>
    </xf>
    <xf numFmtId="0" fontId="171" fillId="12" borderId="61" xfId="65" applyFont="1" applyFill="1" applyBorder="1" applyAlignment="1">
      <alignment horizontal="left" vertical="center"/>
    </xf>
    <xf numFmtId="0" fontId="177" fillId="0" borderId="61" xfId="65" applyFont="1" applyFill="1" applyBorder="1" applyAlignment="1">
      <alignment horizontal="left" vertical="center"/>
    </xf>
    <xf numFmtId="0" fontId="22" fillId="7" borderId="61" xfId="65" applyFont="1" applyFill="1" applyBorder="1" applyAlignment="1">
      <alignment horizontal="center" vertical="center"/>
    </xf>
    <xf numFmtId="0" fontId="22" fillId="7" borderId="61" xfId="65" applyFont="1" applyFill="1" applyBorder="1" applyAlignment="1">
      <alignment horizontal="left" vertical="center"/>
    </xf>
    <xf numFmtId="0" fontId="201" fillId="12" borderId="61" xfId="65" applyFont="1" applyFill="1" applyBorder="1" applyAlignment="1">
      <alignment horizontal="left" vertical="center"/>
    </xf>
    <xf numFmtId="0" fontId="201" fillId="7" borderId="61" xfId="65" applyFont="1" applyFill="1" applyBorder="1" applyAlignment="1">
      <alignment horizontal="left" vertical="center"/>
    </xf>
    <xf numFmtId="0" fontId="22" fillId="75" borderId="64" xfId="65" applyFont="1" applyFill="1" applyBorder="1" applyAlignment="1">
      <alignment horizontal="center" vertical="center"/>
    </xf>
    <xf numFmtId="0" fontId="22" fillId="12" borderId="63" xfId="65" applyFont="1" applyFill="1" applyBorder="1" applyAlignment="1">
      <alignment horizontal="left" vertical="center"/>
    </xf>
    <xf numFmtId="0" fontId="22" fillId="12" borderId="61" xfId="65" applyFont="1" applyFill="1" applyBorder="1" applyAlignment="1">
      <alignment horizontal="left" vertical="center"/>
    </xf>
    <xf numFmtId="0" fontId="206" fillId="0" borderId="0" xfId="65" applyFont="1"/>
    <xf numFmtId="0" fontId="188" fillId="40" borderId="61" xfId="1" applyFont="1" applyFill="1" applyBorder="1" applyAlignment="1">
      <alignment horizontal="center" vertical="center"/>
    </xf>
    <xf numFmtId="0" fontId="12" fillId="0" borderId="28" xfId="65" applyFont="1" applyBorder="1" applyAlignment="1">
      <alignment horizontal="center" vertical="center" wrapText="1"/>
    </xf>
    <xf numFmtId="0" fontId="12" fillId="0" borderId="11" xfId="65" applyFont="1" applyBorder="1" applyAlignment="1">
      <alignment horizontal="center" vertical="center" wrapText="1"/>
    </xf>
    <xf numFmtId="0" fontId="12" fillId="0" borderId="0" xfId="65" applyFont="1" applyBorder="1" applyAlignment="1">
      <alignment horizontal="center" vertical="center" wrapText="1"/>
    </xf>
    <xf numFmtId="0" fontId="196" fillId="0" borderId="14" xfId="65" applyFont="1" applyBorder="1" applyAlignment="1">
      <alignment horizontal="center" vertical="center" wrapText="1"/>
    </xf>
    <xf numFmtId="0" fontId="196" fillId="0" borderId="15" xfId="65" applyFont="1" applyBorder="1" applyAlignment="1">
      <alignment horizontal="center" vertical="center" wrapText="1"/>
    </xf>
    <xf numFmtId="0" fontId="201" fillId="75" borderId="61" xfId="65" applyFont="1" applyFill="1" applyBorder="1" applyAlignment="1">
      <alignment horizontal="center" vertical="center"/>
    </xf>
    <xf numFmtId="0" fontId="193" fillId="75" borderId="13" xfId="65" applyFont="1" applyFill="1" applyBorder="1" applyAlignment="1">
      <alignment horizontal="center" vertical="center"/>
    </xf>
    <xf numFmtId="0" fontId="193" fillId="75" borderId="61" xfId="65" applyFont="1" applyFill="1" applyBorder="1" applyAlignment="1">
      <alignment horizontal="center" vertical="center"/>
    </xf>
    <xf numFmtId="0" fontId="118" fillId="78" borderId="63" xfId="1" applyFont="1" applyFill="1" applyBorder="1" applyAlignment="1">
      <alignment horizontal="center" vertical="center"/>
    </xf>
    <xf numFmtId="0" fontId="118" fillId="78" borderId="47" xfId="1" applyFont="1" applyFill="1" applyBorder="1" applyAlignment="1">
      <alignment horizontal="center" vertical="center"/>
    </xf>
    <xf numFmtId="0" fontId="118" fillId="78" borderId="64" xfId="1" applyFont="1" applyFill="1" applyBorder="1" applyAlignment="1">
      <alignment horizontal="center" vertical="center"/>
    </xf>
    <xf numFmtId="0" fontId="22" fillId="75" borderId="61" xfId="65" applyFont="1" applyFill="1" applyBorder="1" applyAlignment="1">
      <alignment horizontal="center" vertical="center"/>
    </xf>
    <xf numFmtId="0" fontId="212" fillId="0" borderId="63" xfId="0" applyFont="1" applyBorder="1" applyAlignment="1">
      <alignment horizontal="left" vertical="center"/>
    </xf>
    <xf numFmtId="0" fontId="200" fillId="75" borderId="61" xfId="65" applyFont="1" applyFill="1" applyBorder="1" applyAlignment="1">
      <alignment horizontal="center" vertical="center"/>
    </xf>
    <xf numFmtId="0" fontId="211" fillId="2" borderId="62" xfId="0" applyFont="1" applyFill="1" applyBorder="1" applyAlignment="1">
      <alignment horizontal="center" vertical="center"/>
    </xf>
    <xf numFmtId="0" fontId="211" fillId="2" borderId="68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86" fillId="0" borderId="64" xfId="68" applyFont="1" applyFill="1" applyBorder="1" applyAlignment="1">
      <alignment horizontal="left" vertical="center"/>
    </xf>
    <xf numFmtId="0" fontId="186" fillId="0" borderId="63" xfId="68" applyFont="1" applyFill="1" applyBorder="1" applyAlignment="1">
      <alignment horizontal="left" vertical="center"/>
    </xf>
    <xf numFmtId="0" fontId="0" fillId="0" borderId="0" xfId="0"/>
    <xf numFmtId="0" fontId="208" fillId="0" borderId="0" xfId="68" applyFont="1" applyFill="1" applyBorder="1" applyAlignment="1">
      <alignment horizontal="center" vertical="center"/>
    </xf>
    <xf numFmtId="0" fontId="208" fillId="0" borderId="0" xfId="68" applyFont="1" applyFill="1" applyBorder="1" applyAlignment="1">
      <alignment horizontal="left" vertical="center"/>
    </xf>
    <xf numFmtId="0" fontId="208" fillId="0" borderId="0" xfId="73" applyFont="1" applyFill="1" applyBorder="1" applyAlignment="1">
      <alignment horizontal="center" vertical="center"/>
    </xf>
    <xf numFmtId="1" fontId="208" fillId="0" borderId="0" xfId="67" applyNumberFormat="1" applyFont="1" applyFill="1" applyBorder="1" applyAlignment="1">
      <alignment horizontal="center" vertical="center" shrinkToFit="1"/>
    </xf>
    <xf numFmtId="0" fontId="209" fillId="0" borderId="0" xfId="73" applyFont="1" applyFill="1" applyBorder="1" applyAlignment="1">
      <alignment horizontal="center" vertical="center"/>
    </xf>
    <xf numFmtId="0" fontId="209" fillId="0" borderId="0" xfId="73" applyFont="1" applyFill="1" applyBorder="1" applyAlignment="1">
      <alignment horizontal="center" vertical="center" shrinkToFit="1"/>
    </xf>
    <xf numFmtId="0" fontId="0" fillId="0" borderId="0" xfId="0" applyFill="1" applyBorder="1"/>
    <xf numFmtId="0" fontId="125" fillId="0" borderId="0" xfId="65" applyFont="1" applyFill="1" applyBorder="1" applyAlignment="1">
      <alignment horizontal="center" vertical="center"/>
    </xf>
    <xf numFmtId="0" fontId="207" fillId="0" borderId="0" xfId="65" applyFont="1" applyFill="1" applyBorder="1" applyAlignment="1">
      <alignment horizontal="center" vertical="center"/>
    </xf>
    <xf numFmtId="0" fontId="0" fillId="0" borderId="61" xfId="0" applyBorder="1"/>
    <xf numFmtId="0" fontId="186" fillId="0" borderId="0" xfId="65" applyFont="1" applyFill="1" applyBorder="1" applyAlignment="1">
      <alignment horizontal="center" vertical="center"/>
    </xf>
    <xf numFmtId="0" fontId="200" fillId="0" borderId="0" xfId="65" applyFont="1" applyFill="1" applyBorder="1" applyAlignment="1">
      <alignment horizontal="center" vertical="center"/>
    </xf>
    <xf numFmtId="0" fontId="75" fillId="76" borderId="61" xfId="65" applyFont="1" applyFill="1" applyBorder="1" applyAlignment="1" applyProtection="1">
      <alignment horizontal="center" vertical="center" readingOrder="1"/>
    </xf>
    <xf numFmtId="0" fontId="75" fillId="40" borderId="61" xfId="65" applyFont="1" applyFill="1" applyBorder="1" applyAlignment="1">
      <alignment horizontal="center" vertical="center"/>
    </xf>
    <xf numFmtId="0" fontId="205" fillId="0" borderId="0" xfId="0" applyFont="1" applyFill="1" applyBorder="1" applyAlignment="1">
      <alignment horizontal="center" vertical="center"/>
    </xf>
    <xf numFmtId="0" fontId="186" fillId="0" borderId="0" xfId="0" applyFont="1" applyFill="1" applyBorder="1" applyAlignment="1">
      <alignment horizontal="center" vertical="center"/>
    </xf>
    <xf numFmtId="0" fontId="136" fillId="0" borderId="0" xfId="0" applyFont="1" applyAlignment="1">
      <alignment horizontal="left"/>
    </xf>
    <xf numFmtId="0" fontId="200" fillId="0" borderId="0" xfId="0" applyFont="1" applyFill="1" applyBorder="1" applyAlignment="1">
      <alignment horizontal="center" vertical="center"/>
    </xf>
    <xf numFmtId="0" fontId="200" fillId="75" borderId="65" xfId="65" applyFont="1" applyFill="1" applyBorder="1" applyAlignment="1">
      <alignment horizontal="center" vertical="center"/>
    </xf>
    <xf numFmtId="0" fontId="200" fillId="75" borderId="13" xfId="65" applyFont="1" applyFill="1" applyBorder="1" applyAlignment="1">
      <alignment vertical="center"/>
    </xf>
    <xf numFmtId="0" fontId="34" fillId="2" borderId="5" xfId="0" applyFont="1" applyFill="1" applyBorder="1" applyAlignment="1">
      <alignment vertical="center"/>
    </xf>
    <xf numFmtId="0" fontId="34" fillId="2" borderId="6" xfId="0" applyFont="1" applyFill="1" applyBorder="1" applyAlignment="1">
      <alignment vertical="center"/>
    </xf>
    <xf numFmtId="0" fontId="186" fillId="0" borderId="63" xfId="68" applyFont="1" applyFill="1" applyBorder="1" applyAlignment="1">
      <alignment horizontal="center" vertical="center"/>
    </xf>
    <xf numFmtId="1" fontId="186" fillId="0" borderId="69" xfId="67" applyNumberFormat="1" applyFont="1" applyFill="1" applyBorder="1" applyAlignment="1">
      <alignment horizontal="center" vertical="center" shrinkToFit="1"/>
    </xf>
    <xf numFmtId="0" fontId="186" fillId="75" borderId="61" xfId="65" applyFont="1" applyFill="1" applyBorder="1" applyAlignment="1">
      <alignment horizontal="center" vertical="center"/>
    </xf>
    <xf numFmtId="0" fontId="207" fillId="75" borderId="61" xfId="65" applyFont="1" applyFill="1" applyBorder="1" applyAlignment="1">
      <alignment horizontal="center" vertical="center" shrinkToFit="1"/>
    </xf>
    <xf numFmtId="0" fontId="186" fillId="0" borderId="61" xfId="70" applyFont="1" applyFill="1" applyBorder="1" applyAlignment="1">
      <alignment horizontal="center" vertical="center"/>
    </xf>
    <xf numFmtId="0" fontId="186" fillId="40" borderId="61" xfId="70" applyFont="1" applyFill="1" applyBorder="1" applyAlignment="1">
      <alignment horizontal="center" vertical="center"/>
    </xf>
    <xf numFmtId="0" fontId="212" fillId="75" borderId="61" xfId="65" applyFont="1" applyFill="1" applyBorder="1" applyAlignment="1">
      <alignment horizontal="center" vertical="center"/>
    </xf>
    <xf numFmtId="0" fontId="212" fillId="75" borderId="61" xfId="65" applyFont="1" applyFill="1" applyBorder="1" applyAlignment="1">
      <alignment horizontal="center" vertical="center" shrinkToFit="1"/>
    </xf>
    <xf numFmtId="0" fontId="200" fillId="0" borderId="61" xfId="70" applyFont="1" applyFill="1" applyBorder="1" applyAlignment="1">
      <alignment horizontal="center" vertical="center"/>
    </xf>
    <xf numFmtId="0" fontId="173" fillId="75" borderId="61" xfId="65" applyFont="1" applyFill="1" applyBorder="1" applyAlignment="1">
      <alignment horizontal="center" vertical="center"/>
    </xf>
    <xf numFmtId="0" fontId="173" fillId="75" borderId="61" xfId="65" applyFont="1" applyFill="1" applyBorder="1" applyAlignment="1">
      <alignment horizontal="center" vertical="center" shrinkToFit="1"/>
    </xf>
    <xf numFmtId="0" fontId="200" fillId="40" borderId="61" xfId="70" applyFont="1" applyFill="1" applyBorder="1" applyAlignment="1">
      <alignment horizontal="center" vertical="center"/>
    </xf>
    <xf numFmtId="0" fontId="210" fillId="75" borderId="61" xfId="65" applyFont="1" applyFill="1" applyBorder="1" applyAlignment="1">
      <alignment horizontal="center" vertical="center"/>
    </xf>
    <xf numFmtId="0" fontId="186" fillId="0" borderId="61" xfId="70" applyFont="1" applyFill="1" applyBorder="1" applyAlignment="1">
      <alignment vertical="center"/>
    </xf>
    <xf numFmtId="0" fontId="0" fillId="0" borderId="61" xfId="0" applyFill="1" applyBorder="1"/>
    <xf numFmtId="0" fontId="0" fillId="0" borderId="0" xfId="0" applyBorder="1"/>
    <xf numFmtId="0" fontId="75" fillId="0" borderId="0" xfId="65" applyFont="1" applyFill="1" applyBorder="1" applyAlignment="1" applyProtection="1">
      <alignment horizontal="center" vertical="center" readingOrder="1"/>
    </xf>
    <xf numFmtId="0" fontId="186" fillId="0" borderId="0" xfId="0" applyFont="1" applyFill="1" applyBorder="1" applyAlignment="1">
      <alignment horizontal="left" vertical="center"/>
    </xf>
    <xf numFmtId="0" fontId="205" fillId="0" borderId="0" xfId="0" applyFont="1" applyFill="1" applyBorder="1" applyAlignment="1">
      <alignment horizontal="left" vertical="center"/>
    </xf>
    <xf numFmtId="0" fontId="210" fillId="0" borderId="0" xfId="65" applyFont="1" applyFill="1" applyBorder="1" applyAlignment="1">
      <alignment horizontal="center" vertical="center"/>
    </xf>
    <xf numFmtId="0" fontId="212" fillId="0" borderId="64" xfId="0" applyFont="1" applyBorder="1" applyAlignment="1">
      <alignment horizontal="left" vertical="center"/>
    </xf>
    <xf numFmtId="0" fontId="200" fillId="78" borderId="63" xfId="70" applyFont="1" applyFill="1" applyBorder="1" applyAlignment="1">
      <alignment horizontal="center" vertical="center"/>
    </xf>
    <xf numFmtId="0" fontId="200" fillId="78" borderId="47" xfId="70" applyFont="1" applyFill="1" applyBorder="1" applyAlignment="1">
      <alignment horizontal="center" vertical="center"/>
    </xf>
    <xf numFmtId="0" fontId="200" fillId="78" borderId="64" xfId="70" applyFont="1" applyFill="1" applyBorder="1" applyAlignment="1">
      <alignment horizontal="center" vertical="center"/>
    </xf>
    <xf numFmtId="0" fontId="136" fillId="0" borderId="0" xfId="0" applyFont="1" applyAlignment="1">
      <alignment horizontal="left"/>
    </xf>
  </cellXfs>
  <cellStyles count="74">
    <cellStyle name="20% - Ênfase1" xfId="39" builtinId="30" customBuiltin="1"/>
    <cellStyle name="20% - Ênfase2" xfId="43" builtinId="34" customBuiltin="1"/>
    <cellStyle name="20% - Ênfase3" xfId="47" builtinId="38" customBuiltin="1"/>
    <cellStyle name="20% - Ênfase4" xfId="51" builtinId="42" customBuiltin="1"/>
    <cellStyle name="20% - Ênfase5" xfId="55" builtinId="46" customBuiltin="1"/>
    <cellStyle name="20% - Ênfase6" xfId="59" builtinId="50" customBuiltin="1"/>
    <cellStyle name="40% - Ênfase1" xfId="40" builtinId="31" customBuiltin="1"/>
    <cellStyle name="40% - Ênfase2" xfId="44" builtinId="35" customBuiltin="1"/>
    <cellStyle name="40% - Ênfase3" xfId="48" builtinId="39" customBuiltin="1"/>
    <cellStyle name="40% - Ênfase4" xfId="52" builtinId="43" customBuiltin="1"/>
    <cellStyle name="40% - Ênfase5" xfId="56" builtinId="47" customBuiltin="1"/>
    <cellStyle name="40% - Ênfase6" xfId="60" builtinId="51" customBuiltin="1"/>
    <cellStyle name="60% - Ênfase1" xfId="41" builtinId="32" customBuiltin="1"/>
    <cellStyle name="60% - Ênfase2" xfId="45" builtinId="36" customBuiltin="1"/>
    <cellStyle name="60% - Ênfase3" xfId="49" builtinId="40" customBuiltin="1"/>
    <cellStyle name="60% - Ênfase4" xfId="53" builtinId="44" customBuiltin="1"/>
    <cellStyle name="60% - Ênfase5" xfId="57" builtinId="48" customBuiltin="1"/>
    <cellStyle name="60% - Ênfase6" xfId="61" builtinId="52" customBuiltin="1"/>
    <cellStyle name="Bom" xfId="26" builtinId="26" customBuiltin="1"/>
    <cellStyle name="Cálculo" xfId="31" builtinId="22" customBuiltin="1"/>
    <cellStyle name="Célula de Verificação" xfId="33" builtinId="23" customBuiltin="1"/>
    <cellStyle name="Célula Vinculada" xfId="32" builtinId="24" customBuiltin="1"/>
    <cellStyle name="Ênfase1" xfId="38" builtinId="29" customBuiltin="1"/>
    <cellStyle name="Ênfase2" xfId="42" builtinId="33" customBuiltin="1"/>
    <cellStyle name="Ênfase3" xfId="46" builtinId="37" customBuiltin="1"/>
    <cellStyle name="Ênfase4" xfId="50" builtinId="41" customBuiltin="1"/>
    <cellStyle name="Ênfase5" xfId="54" builtinId="45" customBuiltin="1"/>
    <cellStyle name="Ênfase6" xfId="58" builtinId="49" customBuiltin="1"/>
    <cellStyle name="Entrada" xfId="29" builtinId="20" customBuiltin="1"/>
    <cellStyle name="Incorreto" xfId="27" builtinId="27" customBuiltin="1"/>
    <cellStyle name="Neutra" xfId="28" builtinId="28" customBuiltin="1"/>
    <cellStyle name="Normal" xfId="0" builtinId="0"/>
    <cellStyle name="Normal 2" xfId="5"/>
    <cellStyle name="Normal 2 2" xfId="6"/>
    <cellStyle name="Normal 2 3" xfId="7"/>
    <cellStyle name="Normal 2 3 2" xfId="8"/>
    <cellStyle name="Normal 2 3 3" xfId="64"/>
    <cellStyle name="Normal 2 4" xfId="9"/>
    <cellStyle name="Normal 2 5" xfId="63"/>
    <cellStyle name="Normal 2 6" xfId="67"/>
    <cellStyle name="Normal 2 7" xfId="72"/>
    <cellStyle name="Normal 3" xfId="10"/>
    <cellStyle name="Normal 3 2" xfId="11"/>
    <cellStyle name="Normal 3 2 2" xfId="69"/>
    <cellStyle name="Normal 3 3" xfId="65"/>
    <cellStyle name="Normal 4" xfId="1"/>
    <cellStyle name="Normal 4 2" xfId="2"/>
    <cellStyle name="Normal 4 2 2" xfId="20"/>
    <cellStyle name="Normal 4 2 3" xfId="13"/>
    <cellStyle name="Normal 4 3" xfId="14"/>
    <cellStyle name="Normal 4 4" xfId="19"/>
    <cellStyle name="Normal 4 5" xfId="12"/>
    <cellStyle name="Normal 4 6" xfId="70"/>
    <cellStyle name="Normal 5" xfId="3"/>
    <cellStyle name="Normal 5 2" xfId="16"/>
    <cellStyle name="Normal 5 3" xfId="21"/>
    <cellStyle name="Normal 5 4" xfId="15"/>
    <cellStyle name="Normal 5 5" xfId="68"/>
    <cellStyle name="Normal 6" xfId="4"/>
    <cellStyle name="Normal 6 2" xfId="71"/>
    <cellStyle name="Normal 7" xfId="17"/>
    <cellStyle name="Normal 7 2" xfId="73"/>
    <cellStyle name="Normal 8" xfId="62"/>
    <cellStyle name="Nota" xfId="35" builtinId="10" customBuiltin="1"/>
    <cellStyle name="Saída" xfId="30" builtinId="21" customBuiltin="1"/>
    <cellStyle name="Texto de Aviso" xfId="34" builtinId="11" customBuiltin="1"/>
    <cellStyle name="Texto Explicativo" xfId="36" builtinId="53" customBuiltin="1"/>
    <cellStyle name="Título 1" xfId="22" builtinId="16" customBuiltin="1"/>
    <cellStyle name="Título 2" xfId="23" builtinId="17" customBuiltin="1"/>
    <cellStyle name="Título 3" xfId="24" builtinId="18" customBuiltin="1"/>
    <cellStyle name="Título 4" xfId="25" builtinId="19" customBuiltin="1"/>
    <cellStyle name="Título 5" xfId="18"/>
    <cellStyle name="Título 5 2" xfId="66"/>
    <cellStyle name="Total" xfId="3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270840</xdr:colOff>
      <xdr:row>1</xdr:row>
      <xdr:rowOff>2900</xdr:rowOff>
    </xdr:from>
    <xdr:to>
      <xdr:col>1</xdr:col>
      <xdr:colOff>423241</xdr:colOff>
      <xdr:row>2</xdr:row>
      <xdr:rowOff>231914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840" y="69161"/>
          <a:ext cx="954986" cy="419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31</xdr:col>
      <xdr:colOff>83343</xdr:colOff>
      <xdr:row>0</xdr:row>
      <xdr:rowOff>59532</xdr:rowOff>
    </xdr:from>
    <xdr:to>
      <xdr:col>36</xdr:col>
      <xdr:colOff>178593</xdr:colOff>
      <xdr:row>2</xdr:row>
      <xdr:rowOff>315011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0718" y="59532"/>
          <a:ext cx="1654969" cy="517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99390</xdr:colOff>
      <xdr:row>1</xdr:row>
      <xdr:rowOff>2900</xdr:rowOff>
    </xdr:from>
    <xdr:to>
      <xdr:col>1</xdr:col>
      <xdr:colOff>575641</xdr:colOff>
      <xdr:row>2</xdr:row>
      <xdr:rowOff>276225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390" y="69575"/>
          <a:ext cx="1276351" cy="46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215900</xdr:colOff>
      <xdr:row>0</xdr:row>
      <xdr:rowOff>25400</xdr:rowOff>
    </xdr:from>
    <xdr:to>
      <xdr:col>0</xdr:col>
      <xdr:colOff>295275</xdr:colOff>
      <xdr:row>3</xdr:row>
      <xdr:rowOff>4233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25400"/>
          <a:ext cx="346075" cy="778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0</xdr:colOff>
      <xdr:row>0</xdr:row>
      <xdr:rowOff>165100</xdr:rowOff>
    </xdr:from>
    <xdr:to>
      <xdr:col>34</xdr:col>
      <xdr:colOff>142875</xdr:colOff>
      <xdr:row>3</xdr:row>
      <xdr:rowOff>4654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40400" y="165100"/>
          <a:ext cx="685800" cy="639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215900</xdr:colOff>
      <xdr:row>0</xdr:row>
      <xdr:rowOff>25400</xdr:rowOff>
    </xdr:from>
    <xdr:to>
      <xdr:col>0</xdr:col>
      <xdr:colOff>292100</xdr:colOff>
      <xdr:row>3</xdr:row>
      <xdr:rowOff>4233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25400"/>
          <a:ext cx="76200" cy="778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0</xdr:colOff>
      <xdr:row>0</xdr:row>
      <xdr:rowOff>165100</xdr:rowOff>
    </xdr:from>
    <xdr:to>
      <xdr:col>34</xdr:col>
      <xdr:colOff>142875</xdr:colOff>
      <xdr:row>3</xdr:row>
      <xdr:rowOff>4654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40400" y="165100"/>
          <a:ext cx="685800" cy="639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215900</xdr:colOff>
      <xdr:row>0</xdr:row>
      <xdr:rowOff>25400</xdr:rowOff>
    </xdr:from>
    <xdr:to>
      <xdr:col>1</xdr:col>
      <xdr:colOff>628650</xdr:colOff>
      <xdr:row>3</xdr:row>
      <xdr:rowOff>4233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25400"/>
          <a:ext cx="1403350" cy="778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0</xdr:colOff>
      <xdr:row>0</xdr:row>
      <xdr:rowOff>165100</xdr:rowOff>
    </xdr:from>
    <xdr:to>
      <xdr:col>34</xdr:col>
      <xdr:colOff>142875</xdr:colOff>
      <xdr:row>3</xdr:row>
      <xdr:rowOff>4654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40400" y="165100"/>
          <a:ext cx="685800" cy="639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215900</xdr:colOff>
      <xdr:row>0</xdr:row>
      <xdr:rowOff>25400</xdr:rowOff>
    </xdr:from>
    <xdr:to>
      <xdr:col>1</xdr:col>
      <xdr:colOff>952500</xdr:colOff>
      <xdr:row>3</xdr:row>
      <xdr:rowOff>4233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25400"/>
          <a:ext cx="1727200" cy="778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0</xdr:colOff>
      <xdr:row>0</xdr:row>
      <xdr:rowOff>165100</xdr:rowOff>
    </xdr:from>
    <xdr:to>
      <xdr:col>34</xdr:col>
      <xdr:colOff>266700</xdr:colOff>
      <xdr:row>3</xdr:row>
      <xdr:rowOff>4654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40400" y="165100"/>
          <a:ext cx="685800" cy="639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215900</xdr:colOff>
      <xdr:row>0</xdr:row>
      <xdr:rowOff>25400</xdr:rowOff>
    </xdr:from>
    <xdr:to>
      <xdr:col>0</xdr:col>
      <xdr:colOff>292100</xdr:colOff>
      <xdr:row>3</xdr:row>
      <xdr:rowOff>4233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25400"/>
          <a:ext cx="76200" cy="778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0</xdr:colOff>
      <xdr:row>0</xdr:row>
      <xdr:rowOff>165100</xdr:rowOff>
    </xdr:from>
    <xdr:to>
      <xdr:col>34</xdr:col>
      <xdr:colOff>266700</xdr:colOff>
      <xdr:row>3</xdr:row>
      <xdr:rowOff>4654</xdr:rowOff>
    </xdr:to>
    <xdr:pic>
      <xdr:nvPicPr>
        <xdr:cNvPr id="11" name="Imagem 10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40400" y="165100"/>
          <a:ext cx="685800" cy="639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0</xdr:colOff>
      <xdr:row>0</xdr:row>
      <xdr:rowOff>165100</xdr:rowOff>
    </xdr:from>
    <xdr:to>
      <xdr:col>34</xdr:col>
      <xdr:colOff>266700</xdr:colOff>
      <xdr:row>3</xdr:row>
      <xdr:rowOff>4654</xdr:rowOff>
    </xdr:to>
    <xdr:pic>
      <xdr:nvPicPr>
        <xdr:cNvPr id="12" name="Imagem 11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40400" y="165100"/>
          <a:ext cx="685800" cy="639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215900</xdr:colOff>
      <xdr:row>0</xdr:row>
      <xdr:rowOff>25400</xdr:rowOff>
    </xdr:from>
    <xdr:to>
      <xdr:col>0</xdr:col>
      <xdr:colOff>295275</xdr:colOff>
      <xdr:row>3</xdr:row>
      <xdr:rowOff>4233</xdr:rowOff>
    </xdr:to>
    <xdr:pic>
      <xdr:nvPicPr>
        <xdr:cNvPr id="13" name="Imagem 1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25400"/>
          <a:ext cx="79375" cy="778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0</xdr:colOff>
      <xdr:row>0</xdr:row>
      <xdr:rowOff>165100</xdr:rowOff>
    </xdr:from>
    <xdr:to>
      <xdr:col>34</xdr:col>
      <xdr:colOff>142875</xdr:colOff>
      <xdr:row>3</xdr:row>
      <xdr:rowOff>4654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40400" y="165100"/>
          <a:ext cx="561975" cy="639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215900</xdr:colOff>
      <xdr:row>0</xdr:row>
      <xdr:rowOff>25400</xdr:rowOff>
    </xdr:from>
    <xdr:to>
      <xdr:col>0</xdr:col>
      <xdr:colOff>292100</xdr:colOff>
      <xdr:row>3</xdr:row>
      <xdr:rowOff>4233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25400"/>
          <a:ext cx="76200" cy="7789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0</xdr:colOff>
      <xdr:row>0</xdr:row>
      <xdr:rowOff>165100</xdr:rowOff>
    </xdr:from>
    <xdr:to>
      <xdr:col>34</xdr:col>
      <xdr:colOff>142875</xdr:colOff>
      <xdr:row>3</xdr:row>
      <xdr:rowOff>4654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40400" y="165100"/>
          <a:ext cx="561975" cy="639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33</xdr:col>
      <xdr:colOff>0</xdr:colOff>
      <xdr:row>0</xdr:row>
      <xdr:rowOff>165100</xdr:rowOff>
    </xdr:from>
    <xdr:to>
      <xdr:col>35</xdr:col>
      <xdr:colOff>561975</xdr:colOff>
      <xdr:row>3</xdr:row>
      <xdr:rowOff>4654</xdr:rowOff>
    </xdr:to>
    <xdr:pic>
      <xdr:nvPicPr>
        <xdr:cNvPr id="17" name="Imagem 16">
          <a:extLst>
            <a:ext uri="{FF2B5EF4-FFF2-40B4-BE49-F238E27FC236}">
              <a16:creationId xmlns:a16="http://schemas.microsoft.com/office/drawing/2014/main" xmlns="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40400" y="165100"/>
          <a:ext cx="1495425" cy="6396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47625</xdr:rowOff>
    </xdr:from>
    <xdr:to>
      <xdr:col>1</xdr:col>
      <xdr:colOff>638175</xdr:colOff>
      <xdr:row>2</xdr:row>
      <xdr:rowOff>161925</xdr:rowOff>
    </xdr:to>
    <xdr:pic>
      <xdr:nvPicPr>
        <xdr:cNvPr id="3131" name="Imagem 1">
          <a:extLst>
            <a:ext uri="{FF2B5EF4-FFF2-40B4-BE49-F238E27FC236}">
              <a16:creationId xmlns:a16="http://schemas.microsoft.com/office/drawing/2014/main" xmlns="" id="{00000000-0008-0000-0500-00003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47625"/>
          <a:ext cx="119062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3"/>
  <sheetViews>
    <sheetView workbookViewId="0">
      <selection activeCell="AA23" sqref="AA23:AM23"/>
    </sheetView>
  </sheetViews>
  <sheetFormatPr defaultRowHeight="15"/>
  <cols>
    <col min="2" max="2" width="28.7109375" customWidth="1"/>
    <col min="3" max="3" width="10" customWidth="1"/>
    <col min="5" max="35" width="3.7109375" customWidth="1"/>
    <col min="36" max="38" width="3.7109375" hidden="1" customWidth="1"/>
    <col min="39" max="41" width="3.7109375" customWidth="1"/>
  </cols>
  <sheetData>
    <row r="1" spans="1:41">
      <c r="A1" s="410" t="s">
        <v>214</v>
      </c>
      <c r="B1" s="411"/>
      <c r="C1" s="411"/>
      <c r="D1" s="411"/>
      <c r="E1" s="411"/>
      <c r="F1" s="411"/>
      <c r="G1" s="411"/>
      <c r="H1" s="411"/>
      <c r="I1" s="411"/>
      <c r="J1" s="411"/>
      <c r="K1" s="411"/>
      <c r="L1" s="411"/>
      <c r="M1" s="411"/>
      <c r="N1" s="411"/>
      <c r="O1" s="411"/>
      <c r="P1" s="411"/>
      <c r="Q1" s="411"/>
      <c r="R1" s="411"/>
      <c r="S1" s="411"/>
      <c r="T1" s="411"/>
      <c r="U1" s="411"/>
      <c r="V1" s="411"/>
      <c r="W1" s="411"/>
      <c r="X1" s="411"/>
      <c r="Y1" s="411"/>
      <c r="Z1" s="411"/>
      <c r="AA1" s="411"/>
      <c r="AB1" s="411"/>
      <c r="AC1" s="411"/>
      <c r="AD1" s="411"/>
      <c r="AE1" s="411"/>
      <c r="AF1" s="411"/>
      <c r="AG1" s="411"/>
      <c r="AH1" s="411"/>
      <c r="AI1" s="411"/>
      <c r="AJ1" s="411"/>
      <c r="AK1" s="411"/>
      <c r="AL1" s="411"/>
      <c r="AM1" s="62"/>
      <c r="AN1" s="62"/>
      <c r="AO1" s="63"/>
    </row>
    <row r="2" spans="1:41">
      <c r="A2" s="412"/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  <c r="T2" s="413"/>
      <c r="U2" s="413"/>
      <c r="V2" s="413"/>
      <c r="W2" s="413"/>
      <c r="X2" s="413"/>
      <c r="Y2" s="413"/>
      <c r="Z2" s="413"/>
      <c r="AA2" s="413"/>
      <c r="AB2" s="413"/>
      <c r="AC2" s="413"/>
      <c r="AD2" s="413"/>
      <c r="AE2" s="413"/>
      <c r="AF2" s="413"/>
      <c r="AG2" s="413"/>
      <c r="AH2" s="413"/>
      <c r="AI2" s="413"/>
      <c r="AJ2" s="413"/>
      <c r="AK2" s="413"/>
      <c r="AL2" s="413"/>
      <c r="AM2" s="64"/>
      <c r="AN2" s="64"/>
      <c r="AO2" s="65"/>
    </row>
    <row r="3" spans="1:41">
      <c r="A3" s="414"/>
      <c r="B3" s="415"/>
      <c r="C3" s="415"/>
      <c r="D3" s="415"/>
      <c r="E3" s="415"/>
      <c r="F3" s="415"/>
      <c r="G3" s="415"/>
      <c r="H3" s="415"/>
      <c r="I3" s="415"/>
      <c r="J3" s="415"/>
      <c r="K3" s="415"/>
      <c r="L3" s="415"/>
      <c r="M3" s="415"/>
      <c r="N3" s="415"/>
      <c r="O3" s="415"/>
      <c r="P3" s="415"/>
      <c r="Q3" s="415"/>
      <c r="R3" s="415"/>
      <c r="S3" s="415"/>
      <c r="T3" s="415"/>
      <c r="U3" s="415"/>
      <c r="V3" s="415"/>
      <c r="W3" s="415"/>
      <c r="X3" s="415"/>
      <c r="Y3" s="415"/>
      <c r="Z3" s="415"/>
      <c r="AA3" s="415"/>
      <c r="AB3" s="415"/>
      <c r="AC3" s="415"/>
      <c r="AD3" s="415"/>
      <c r="AE3" s="415"/>
      <c r="AF3" s="415"/>
      <c r="AG3" s="415"/>
      <c r="AH3" s="415"/>
      <c r="AI3" s="415"/>
      <c r="AJ3" s="415"/>
      <c r="AK3" s="415"/>
      <c r="AL3" s="415"/>
      <c r="AM3" s="66"/>
      <c r="AN3" s="66"/>
      <c r="AO3" s="67"/>
    </row>
    <row r="4" spans="1:41">
      <c r="A4" s="416" t="s">
        <v>0</v>
      </c>
      <c r="B4" s="419" t="s">
        <v>1</v>
      </c>
      <c r="C4" s="110" t="s">
        <v>2</v>
      </c>
      <c r="D4" s="418" t="s">
        <v>3</v>
      </c>
      <c r="E4" s="55">
        <v>1</v>
      </c>
      <c r="F4" s="55">
        <v>2</v>
      </c>
      <c r="G4" s="55">
        <v>3</v>
      </c>
      <c r="H4" s="55">
        <v>4</v>
      </c>
      <c r="I4" s="55">
        <v>5</v>
      </c>
      <c r="J4" s="55">
        <v>6</v>
      </c>
      <c r="K4" s="55">
        <v>7</v>
      </c>
      <c r="L4" s="55">
        <v>8</v>
      </c>
      <c r="M4" s="55">
        <v>9</v>
      </c>
      <c r="N4" s="55">
        <v>10</v>
      </c>
      <c r="O4" s="55">
        <v>11</v>
      </c>
      <c r="P4" s="55">
        <v>12</v>
      </c>
      <c r="Q4" s="55">
        <v>13</v>
      </c>
      <c r="R4" s="55">
        <v>14</v>
      </c>
      <c r="S4" s="55">
        <v>15</v>
      </c>
      <c r="T4" s="55">
        <v>16</v>
      </c>
      <c r="U4" s="55">
        <v>17</v>
      </c>
      <c r="V4" s="55">
        <v>18</v>
      </c>
      <c r="W4" s="55">
        <v>19</v>
      </c>
      <c r="X4" s="55">
        <v>20</v>
      </c>
      <c r="Y4" s="55">
        <v>21</v>
      </c>
      <c r="Z4" s="55">
        <v>22</v>
      </c>
      <c r="AA4" s="55">
        <v>23</v>
      </c>
      <c r="AB4" s="55">
        <v>24</v>
      </c>
      <c r="AC4" s="55">
        <v>25</v>
      </c>
      <c r="AD4" s="55">
        <v>26</v>
      </c>
      <c r="AE4" s="55">
        <v>27</v>
      </c>
      <c r="AF4" s="55">
        <v>28</v>
      </c>
      <c r="AG4" s="55">
        <v>29</v>
      </c>
      <c r="AH4" s="55">
        <v>30</v>
      </c>
      <c r="AI4" s="68">
        <v>31</v>
      </c>
      <c r="AJ4" s="68">
        <v>29</v>
      </c>
      <c r="AK4" s="68">
        <v>30</v>
      </c>
      <c r="AL4" s="68">
        <v>31</v>
      </c>
      <c r="AM4" s="433" t="s">
        <v>4</v>
      </c>
      <c r="AN4" s="434" t="s">
        <v>5</v>
      </c>
      <c r="AO4" s="435" t="s">
        <v>6</v>
      </c>
    </row>
    <row r="5" spans="1:41">
      <c r="A5" s="416"/>
      <c r="B5" s="419"/>
      <c r="C5" s="110" t="s">
        <v>7</v>
      </c>
      <c r="D5" s="418"/>
      <c r="E5" s="216" t="s">
        <v>8</v>
      </c>
      <c r="F5" s="216" t="s">
        <v>9</v>
      </c>
      <c r="G5" s="216" t="s">
        <v>10</v>
      </c>
      <c r="H5" s="216" t="s">
        <v>123</v>
      </c>
      <c r="I5" s="216" t="s">
        <v>11</v>
      </c>
      <c r="J5" s="216" t="s">
        <v>12</v>
      </c>
      <c r="K5" s="216" t="s">
        <v>13</v>
      </c>
      <c r="L5" s="216" t="s">
        <v>8</v>
      </c>
      <c r="M5" s="216" t="s">
        <v>9</v>
      </c>
      <c r="N5" s="216" t="s">
        <v>10</v>
      </c>
      <c r="O5" s="216" t="s">
        <v>123</v>
      </c>
      <c r="P5" s="216" t="s">
        <v>11</v>
      </c>
      <c r="Q5" s="216" t="s">
        <v>12</v>
      </c>
      <c r="R5" s="216" t="s">
        <v>13</v>
      </c>
      <c r="S5" s="216" t="s">
        <v>8</v>
      </c>
      <c r="T5" s="216" t="s">
        <v>9</v>
      </c>
      <c r="U5" s="216" t="s">
        <v>10</v>
      </c>
      <c r="V5" s="216" t="s">
        <v>123</v>
      </c>
      <c r="W5" s="216" t="s">
        <v>11</v>
      </c>
      <c r="X5" s="216" t="s">
        <v>12</v>
      </c>
      <c r="Y5" s="216" t="s">
        <v>13</v>
      </c>
      <c r="Z5" s="216" t="s">
        <v>8</v>
      </c>
      <c r="AA5" s="216" t="s">
        <v>9</v>
      </c>
      <c r="AB5" s="216" t="s">
        <v>10</v>
      </c>
      <c r="AC5" s="216" t="s">
        <v>123</v>
      </c>
      <c r="AD5" s="216" t="s">
        <v>11</v>
      </c>
      <c r="AE5" s="216" t="s">
        <v>12</v>
      </c>
      <c r="AF5" s="216" t="s">
        <v>13</v>
      </c>
      <c r="AG5" s="216" t="s">
        <v>8</v>
      </c>
      <c r="AH5" s="216" t="s">
        <v>9</v>
      </c>
      <c r="AI5" s="216" t="s">
        <v>10</v>
      </c>
      <c r="AJ5" s="69" t="s">
        <v>8</v>
      </c>
      <c r="AK5" s="69" t="s">
        <v>9</v>
      </c>
      <c r="AL5" s="69" t="s">
        <v>10</v>
      </c>
      <c r="AM5" s="433"/>
      <c r="AN5" s="434"/>
      <c r="AO5" s="435"/>
    </row>
    <row r="6" spans="1:41">
      <c r="A6" s="136">
        <v>153958</v>
      </c>
      <c r="B6" s="137" t="s">
        <v>176</v>
      </c>
      <c r="C6" s="58" t="s">
        <v>108</v>
      </c>
      <c r="D6" s="70" t="s">
        <v>109</v>
      </c>
      <c r="E6" s="138" t="s">
        <v>173</v>
      </c>
      <c r="F6" s="138" t="s">
        <v>148</v>
      </c>
      <c r="G6" s="138" t="s">
        <v>148</v>
      </c>
      <c r="H6" s="265"/>
      <c r="I6" s="316"/>
      <c r="J6" s="138" t="s">
        <v>148</v>
      </c>
      <c r="K6" s="266"/>
      <c r="L6" s="138" t="s">
        <v>148</v>
      </c>
      <c r="M6" s="138" t="s">
        <v>148</v>
      </c>
      <c r="N6" s="138"/>
      <c r="O6" s="265"/>
      <c r="P6" s="316"/>
      <c r="Q6" s="138" t="s">
        <v>148</v>
      </c>
      <c r="R6" s="266"/>
      <c r="S6" s="138"/>
      <c r="T6" s="138" t="s">
        <v>148</v>
      </c>
      <c r="U6" s="138" t="s">
        <v>148</v>
      </c>
      <c r="V6" s="264"/>
      <c r="W6" s="316"/>
      <c r="X6" s="138" t="s">
        <v>148</v>
      </c>
      <c r="Y6" s="266"/>
      <c r="Z6" s="138" t="s">
        <v>148</v>
      </c>
      <c r="AA6" s="263"/>
      <c r="AB6" s="138" t="s">
        <v>148</v>
      </c>
      <c r="AC6" s="264"/>
      <c r="AD6" s="316"/>
      <c r="AE6" s="138" t="s">
        <v>148</v>
      </c>
      <c r="AF6" s="138" t="s">
        <v>148</v>
      </c>
      <c r="AG6" s="138" t="s">
        <v>148</v>
      </c>
      <c r="AH6" s="138" t="s">
        <v>148</v>
      </c>
      <c r="AI6" s="138" t="s">
        <v>148</v>
      </c>
      <c r="AJ6" s="61"/>
      <c r="AK6" s="61"/>
      <c r="AL6" s="61"/>
      <c r="AM6" s="71">
        <v>80</v>
      </c>
      <c r="AN6" s="72">
        <v>80</v>
      </c>
      <c r="AO6" s="73">
        <v>0</v>
      </c>
    </row>
    <row r="7" spans="1:41">
      <c r="A7" s="416" t="s">
        <v>0</v>
      </c>
      <c r="B7" s="417" t="s">
        <v>1</v>
      </c>
      <c r="C7" s="112" t="s">
        <v>2</v>
      </c>
      <c r="D7" s="418" t="s">
        <v>3</v>
      </c>
      <c r="E7" s="55">
        <v>1</v>
      </c>
      <c r="F7" s="55">
        <v>2</v>
      </c>
      <c r="G7" s="55">
        <v>3</v>
      </c>
      <c r="H7" s="55">
        <v>4</v>
      </c>
      <c r="I7" s="55">
        <v>5</v>
      </c>
      <c r="J7" s="55">
        <v>6</v>
      </c>
      <c r="K7" s="55">
        <v>7</v>
      </c>
      <c r="L7" s="55">
        <v>8</v>
      </c>
      <c r="M7" s="55">
        <v>9</v>
      </c>
      <c r="N7" s="55">
        <v>10</v>
      </c>
      <c r="O7" s="55">
        <v>11</v>
      </c>
      <c r="P7" s="55">
        <v>12</v>
      </c>
      <c r="Q7" s="55">
        <v>13</v>
      </c>
      <c r="R7" s="55">
        <v>14</v>
      </c>
      <c r="S7" s="55">
        <v>15</v>
      </c>
      <c r="T7" s="55">
        <v>16</v>
      </c>
      <c r="U7" s="55">
        <v>17</v>
      </c>
      <c r="V7" s="55">
        <v>18</v>
      </c>
      <c r="W7" s="55">
        <v>19</v>
      </c>
      <c r="X7" s="55">
        <v>20</v>
      </c>
      <c r="Y7" s="55">
        <v>21</v>
      </c>
      <c r="Z7" s="55">
        <v>22</v>
      </c>
      <c r="AA7" s="55">
        <v>23</v>
      </c>
      <c r="AB7" s="55">
        <v>24</v>
      </c>
      <c r="AC7" s="55">
        <v>25</v>
      </c>
      <c r="AD7" s="55">
        <v>26</v>
      </c>
      <c r="AE7" s="55">
        <v>27</v>
      </c>
      <c r="AF7" s="55">
        <v>28</v>
      </c>
      <c r="AG7" s="55">
        <v>29</v>
      </c>
      <c r="AH7" s="55">
        <v>30</v>
      </c>
      <c r="AI7" s="68">
        <v>31</v>
      </c>
      <c r="AJ7" s="68">
        <v>29</v>
      </c>
      <c r="AK7" s="68">
        <v>30</v>
      </c>
      <c r="AL7" s="68">
        <v>31</v>
      </c>
      <c r="AM7" s="430"/>
      <c r="AN7" s="431"/>
      <c r="AO7" s="432"/>
    </row>
    <row r="8" spans="1:41">
      <c r="A8" s="416"/>
      <c r="B8" s="417"/>
      <c r="C8" s="56" t="s">
        <v>36</v>
      </c>
      <c r="D8" s="418"/>
      <c r="E8" s="216" t="s">
        <v>8</v>
      </c>
      <c r="F8" s="216" t="s">
        <v>9</v>
      </c>
      <c r="G8" s="216" t="s">
        <v>10</v>
      </c>
      <c r="H8" s="216" t="s">
        <v>123</v>
      </c>
      <c r="I8" s="216" t="s">
        <v>11</v>
      </c>
      <c r="J8" s="216" t="s">
        <v>12</v>
      </c>
      <c r="K8" s="216" t="s">
        <v>13</v>
      </c>
      <c r="L8" s="216" t="s">
        <v>8</v>
      </c>
      <c r="M8" s="216" t="s">
        <v>9</v>
      </c>
      <c r="N8" s="216" t="s">
        <v>10</v>
      </c>
      <c r="O8" s="216" t="s">
        <v>123</v>
      </c>
      <c r="P8" s="216" t="s">
        <v>11</v>
      </c>
      <c r="Q8" s="216" t="s">
        <v>12</v>
      </c>
      <c r="R8" s="216" t="s">
        <v>13</v>
      </c>
      <c r="S8" s="216" t="s">
        <v>8</v>
      </c>
      <c r="T8" s="216" t="s">
        <v>9</v>
      </c>
      <c r="U8" s="216" t="s">
        <v>10</v>
      </c>
      <c r="V8" s="216" t="s">
        <v>123</v>
      </c>
      <c r="W8" s="216" t="s">
        <v>11</v>
      </c>
      <c r="X8" s="216" t="s">
        <v>12</v>
      </c>
      <c r="Y8" s="216" t="s">
        <v>13</v>
      </c>
      <c r="Z8" s="216" t="s">
        <v>8</v>
      </c>
      <c r="AA8" s="216" t="s">
        <v>9</v>
      </c>
      <c r="AB8" s="216" t="s">
        <v>10</v>
      </c>
      <c r="AC8" s="216" t="s">
        <v>123</v>
      </c>
      <c r="AD8" s="216" t="s">
        <v>11</v>
      </c>
      <c r="AE8" s="216" t="s">
        <v>12</v>
      </c>
      <c r="AF8" s="216" t="s">
        <v>13</v>
      </c>
      <c r="AG8" s="216" t="s">
        <v>8</v>
      </c>
      <c r="AH8" s="216" t="s">
        <v>9</v>
      </c>
      <c r="AI8" s="216" t="s">
        <v>10</v>
      </c>
      <c r="AJ8" s="69" t="s">
        <v>8</v>
      </c>
      <c r="AK8" s="69" t="s">
        <v>9</v>
      </c>
      <c r="AL8" s="69" t="s">
        <v>10</v>
      </c>
      <c r="AM8" s="430"/>
      <c r="AN8" s="431"/>
      <c r="AO8" s="432"/>
    </row>
    <row r="9" spans="1:41">
      <c r="A9" s="59">
        <v>153397</v>
      </c>
      <c r="B9" s="57" t="s">
        <v>115</v>
      </c>
      <c r="C9" s="74" t="s">
        <v>110</v>
      </c>
      <c r="D9" s="70" t="s">
        <v>109</v>
      </c>
      <c r="E9" s="138" t="s">
        <v>148</v>
      </c>
      <c r="F9" s="138" t="s">
        <v>148</v>
      </c>
      <c r="G9" s="138" t="s">
        <v>148</v>
      </c>
      <c r="H9" s="316"/>
      <c r="I9" s="265"/>
      <c r="J9" s="138" t="s">
        <v>148</v>
      </c>
      <c r="K9" s="138" t="s">
        <v>148</v>
      </c>
      <c r="L9" s="138" t="s">
        <v>148</v>
      </c>
      <c r="M9" s="138" t="s">
        <v>148</v>
      </c>
      <c r="N9" s="138" t="s">
        <v>148</v>
      </c>
      <c r="O9" s="316"/>
      <c r="P9" s="316"/>
      <c r="Q9" s="138" t="s">
        <v>148</v>
      </c>
      <c r="R9" s="138" t="s">
        <v>148</v>
      </c>
      <c r="S9" s="138" t="s">
        <v>148</v>
      </c>
      <c r="T9" s="138" t="s">
        <v>148</v>
      </c>
      <c r="U9" s="138" t="s">
        <v>148</v>
      </c>
      <c r="V9" s="316"/>
      <c r="W9" s="316"/>
      <c r="X9" s="138" t="s">
        <v>148</v>
      </c>
      <c r="Y9" s="138" t="s">
        <v>148</v>
      </c>
      <c r="Z9" s="138" t="s">
        <v>148</v>
      </c>
      <c r="AA9" s="138" t="s">
        <v>148</v>
      </c>
      <c r="AB9" s="138" t="s">
        <v>148</v>
      </c>
      <c r="AC9" s="316"/>
      <c r="AD9" s="316"/>
      <c r="AE9" s="138" t="s">
        <v>148</v>
      </c>
      <c r="AF9" s="138" t="s">
        <v>148</v>
      </c>
      <c r="AG9" s="138" t="s">
        <v>148</v>
      </c>
      <c r="AH9" s="138" t="s">
        <v>148</v>
      </c>
      <c r="AI9" s="138" t="s">
        <v>148</v>
      </c>
      <c r="AJ9" s="61"/>
      <c r="AK9" s="61"/>
      <c r="AL9" s="61"/>
      <c r="AM9" s="71">
        <v>138</v>
      </c>
      <c r="AN9" s="178">
        <f>COUNTIF(C9:AI9,"FL")*6</f>
        <v>138</v>
      </c>
      <c r="AO9" s="317">
        <f>AN9-138</f>
        <v>0</v>
      </c>
    </row>
    <row r="10" spans="1:41">
      <c r="A10" s="416" t="s">
        <v>0</v>
      </c>
      <c r="B10" s="417" t="s">
        <v>1</v>
      </c>
      <c r="C10" s="112" t="s">
        <v>2</v>
      </c>
      <c r="D10" s="418" t="s">
        <v>3</v>
      </c>
      <c r="E10" s="55">
        <v>1</v>
      </c>
      <c r="F10" s="55">
        <v>2</v>
      </c>
      <c r="G10" s="55">
        <v>3</v>
      </c>
      <c r="H10" s="55">
        <v>4</v>
      </c>
      <c r="I10" s="55">
        <v>5</v>
      </c>
      <c r="J10" s="55">
        <v>6</v>
      </c>
      <c r="K10" s="55">
        <v>7</v>
      </c>
      <c r="L10" s="55">
        <v>8</v>
      </c>
      <c r="M10" s="55">
        <v>9</v>
      </c>
      <c r="N10" s="55">
        <v>10</v>
      </c>
      <c r="O10" s="55">
        <v>11</v>
      </c>
      <c r="P10" s="55">
        <v>12</v>
      </c>
      <c r="Q10" s="55">
        <v>13</v>
      </c>
      <c r="R10" s="55">
        <v>14</v>
      </c>
      <c r="S10" s="55">
        <v>15</v>
      </c>
      <c r="T10" s="55">
        <v>16</v>
      </c>
      <c r="U10" s="55">
        <v>17</v>
      </c>
      <c r="V10" s="55">
        <v>18</v>
      </c>
      <c r="W10" s="55">
        <v>19</v>
      </c>
      <c r="X10" s="55">
        <v>20</v>
      </c>
      <c r="Y10" s="55">
        <v>21</v>
      </c>
      <c r="Z10" s="55">
        <v>22</v>
      </c>
      <c r="AA10" s="55">
        <v>23</v>
      </c>
      <c r="AB10" s="55">
        <v>24</v>
      </c>
      <c r="AC10" s="55">
        <v>25</v>
      </c>
      <c r="AD10" s="55">
        <v>26</v>
      </c>
      <c r="AE10" s="55">
        <v>27</v>
      </c>
      <c r="AF10" s="55">
        <v>28</v>
      </c>
      <c r="AG10" s="55">
        <v>29</v>
      </c>
      <c r="AH10" s="55">
        <v>30</v>
      </c>
      <c r="AI10" s="68">
        <v>31</v>
      </c>
      <c r="AJ10" s="68">
        <v>29</v>
      </c>
      <c r="AK10" s="68">
        <v>30</v>
      </c>
      <c r="AL10" s="68">
        <v>31</v>
      </c>
      <c r="AM10" s="430"/>
      <c r="AN10" s="431"/>
      <c r="AO10" s="432"/>
    </row>
    <row r="11" spans="1:41">
      <c r="A11" s="416"/>
      <c r="B11" s="417"/>
      <c r="C11" s="56" t="s">
        <v>36</v>
      </c>
      <c r="D11" s="418"/>
      <c r="E11" s="216" t="s">
        <v>8</v>
      </c>
      <c r="F11" s="216" t="s">
        <v>9</v>
      </c>
      <c r="G11" s="216" t="s">
        <v>10</v>
      </c>
      <c r="H11" s="216" t="s">
        <v>123</v>
      </c>
      <c r="I11" s="216" t="s">
        <v>11</v>
      </c>
      <c r="J11" s="216" t="s">
        <v>12</v>
      </c>
      <c r="K11" s="216" t="s">
        <v>13</v>
      </c>
      <c r="L11" s="216" t="s">
        <v>8</v>
      </c>
      <c r="M11" s="216" t="s">
        <v>9</v>
      </c>
      <c r="N11" s="216" t="s">
        <v>10</v>
      </c>
      <c r="O11" s="216" t="s">
        <v>123</v>
      </c>
      <c r="P11" s="216" t="s">
        <v>11</v>
      </c>
      <c r="Q11" s="216" t="s">
        <v>12</v>
      </c>
      <c r="R11" s="216" t="s">
        <v>13</v>
      </c>
      <c r="S11" s="216" t="s">
        <v>8</v>
      </c>
      <c r="T11" s="216" t="s">
        <v>9</v>
      </c>
      <c r="U11" s="216" t="s">
        <v>10</v>
      </c>
      <c r="V11" s="216" t="s">
        <v>123</v>
      </c>
      <c r="W11" s="216" t="s">
        <v>11</v>
      </c>
      <c r="X11" s="216" t="s">
        <v>12</v>
      </c>
      <c r="Y11" s="216" t="s">
        <v>13</v>
      </c>
      <c r="Z11" s="216" t="s">
        <v>8</v>
      </c>
      <c r="AA11" s="216" t="s">
        <v>9</v>
      </c>
      <c r="AB11" s="216" t="s">
        <v>10</v>
      </c>
      <c r="AC11" s="216" t="s">
        <v>123</v>
      </c>
      <c r="AD11" s="216" t="s">
        <v>11</v>
      </c>
      <c r="AE11" s="216" t="s">
        <v>12</v>
      </c>
      <c r="AF11" s="216" t="s">
        <v>13</v>
      </c>
      <c r="AG11" s="216" t="s">
        <v>8</v>
      </c>
      <c r="AH11" s="216" t="s">
        <v>9</v>
      </c>
      <c r="AI11" s="216" t="s">
        <v>10</v>
      </c>
      <c r="AJ11" s="69" t="s">
        <v>8</v>
      </c>
      <c r="AK11" s="69" t="s">
        <v>9</v>
      </c>
      <c r="AL11" s="69" t="s">
        <v>10</v>
      </c>
      <c r="AM11" s="430"/>
      <c r="AN11" s="431"/>
      <c r="AO11" s="432"/>
    </row>
    <row r="12" spans="1:41">
      <c r="A12" s="60">
        <v>151602</v>
      </c>
      <c r="B12" s="57" t="s">
        <v>111</v>
      </c>
      <c r="C12" s="74" t="s">
        <v>112</v>
      </c>
      <c r="D12" s="70" t="s">
        <v>109</v>
      </c>
      <c r="E12" s="138" t="s">
        <v>148</v>
      </c>
      <c r="F12" s="138" t="s">
        <v>148</v>
      </c>
      <c r="G12" s="138" t="s">
        <v>148</v>
      </c>
      <c r="H12" s="316"/>
      <c r="I12" s="265"/>
      <c r="J12" s="138" t="s">
        <v>148</v>
      </c>
      <c r="K12" s="138" t="s">
        <v>148</v>
      </c>
      <c r="L12" s="138" t="s">
        <v>148</v>
      </c>
      <c r="M12" s="138" t="s">
        <v>148</v>
      </c>
      <c r="N12" s="138" t="s">
        <v>148</v>
      </c>
      <c r="O12" s="316"/>
      <c r="P12" s="316"/>
      <c r="Q12" s="138" t="s">
        <v>102</v>
      </c>
      <c r="R12" s="138" t="s">
        <v>102</v>
      </c>
      <c r="S12" s="138" t="s">
        <v>102</v>
      </c>
      <c r="T12" s="138" t="s">
        <v>102</v>
      </c>
      <c r="U12" s="518" t="s">
        <v>102</v>
      </c>
      <c r="V12" s="316"/>
      <c r="W12" s="316"/>
      <c r="X12" s="138" t="s">
        <v>102</v>
      </c>
      <c r="Y12" s="138" t="s">
        <v>102</v>
      </c>
      <c r="Z12" s="138" t="s">
        <v>102</v>
      </c>
      <c r="AA12" s="138" t="s">
        <v>102</v>
      </c>
      <c r="AB12" s="138" t="s">
        <v>102</v>
      </c>
      <c r="AC12" s="316"/>
      <c r="AD12" s="316"/>
      <c r="AE12" s="138" t="s">
        <v>148</v>
      </c>
      <c r="AF12" s="138" t="s">
        <v>148</v>
      </c>
      <c r="AG12" s="138" t="s">
        <v>148</v>
      </c>
      <c r="AH12" s="138" t="s">
        <v>148</v>
      </c>
      <c r="AI12" s="138" t="s">
        <v>148</v>
      </c>
      <c r="AJ12" s="61"/>
      <c r="AK12" s="61"/>
      <c r="AL12" s="61"/>
      <c r="AM12" s="71">
        <v>138</v>
      </c>
      <c r="AN12" s="178">
        <f>COUNTIF(C12:AI12,"FL")*6+COUNTIF(C12:AI12,"BH")*6</f>
        <v>138</v>
      </c>
      <c r="AO12" s="317">
        <f>AN12-138</f>
        <v>0</v>
      </c>
    </row>
    <row r="13" spans="1:41">
      <c r="A13" s="109"/>
      <c r="B13" s="75"/>
      <c r="C13" s="75"/>
      <c r="D13" s="76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111"/>
      <c r="AN13" s="107"/>
      <c r="AO13" s="108"/>
    </row>
    <row r="15" spans="1:41">
      <c r="AL15" s="429"/>
      <c r="AM15" s="429"/>
    </row>
    <row r="16" spans="1:41">
      <c r="AL16" s="429"/>
      <c r="AM16" s="429"/>
    </row>
    <row r="17" spans="2:39" ht="15.75" thickBot="1"/>
    <row r="18" spans="2:39">
      <c r="B18" s="422" t="s">
        <v>42</v>
      </c>
      <c r="C18" s="423"/>
      <c r="D18" s="423"/>
      <c r="E18" s="423"/>
      <c r="F18" s="423"/>
      <c r="G18" s="423"/>
      <c r="H18" s="423"/>
      <c r="I18" s="424"/>
      <c r="J18" s="4"/>
      <c r="K18" s="425"/>
      <c r="L18" s="425"/>
      <c r="M18" s="425"/>
      <c r="N18" s="425"/>
      <c r="O18" s="425"/>
      <c r="P18" s="4"/>
      <c r="Q18" s="4"/>
      <c r="R18" s="4"/>
      <c r="S18" s="3"/>
      <c r="T18" s="3"/>
      <c r="U18" s="3"/>
      <c r="V18" s="4"/>
      <c r="W18" s="4"/>
      <c r="X18" s="4"/>
      <c r="Y18" s="4"/>
      <c r="Z18" s="4"/>
    </row>
    <row r="19" spans="2:39">
      <c r="B19" s="77" t="s">
        <v>113</v>
      </c>
      <c r="C19" s="426" t="s">
        <v>114</v>
      </c>
      <c r="D19" s="427"/>
      <c r="E19" s="427"/>
      <c r="F19" s="427"/>
      <c r="G19" s="427"/>
      <c r="H19" s="427"/>
      <c r="I19" s="428"/>
      <c r="J19" s="5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2:39">
      <c r="B20" s="77" t="s">
        <v>122</v>
      </c>
      <c r="C20" s="426" t="s">
        <v>114</v>
      </c>
      <c r="D20" s="427"/>
      <c r="E20" s="427"/>
      <c r="F20" s="427"/>
      <c r="G20" s="427"/>
      <c r="H20" s="427"/>
      <c r="I20" s="428"/>
      <c r="J20" s="7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421"/>
      <c r="AB20" s="421"/>
      <c r="AC20" s="421"/>
      <c r="AD20" s="421"/>
      <c r="AE20" s="421"/>
      <c r="AF20" s="421"/>
      <c r="AG20" s="421"/>
      <c r="AH20" s="421"/>
      <c r="AI20" s="421"/>
      <c r="AJ20" s="421"/>
      <c r="AK20" s="421"/>
      <c r="AL20" s="421"/>
      <c r="AM20" s="421"/>
    </row>
    <row r="21" spans="2:39">
      <c r="B21" s="78"/>
      <c r="C21" s="6"/>
      <c r="D21" s="7"/>
      <c r="E21" s="9"/>
      <c r="F21" s="9"/>
      <c r="G21" s="9"/>
      <c r="H21" s="9"/>
      <c r="I21" s="7"/>
      <c r="J21" s="7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420"/>
      <c r="AB21" s="420"/>
      <c r="AC21" s="420"/>
      <c r="AD21" s="420"/>
      <c r="AE21" s="420"/>
      <c r="AF21" s="420"/>
      <c r="AG21" s="420"/>
      <c r="AH21" s="420"/>
      <c r="AI21" s="420"/>
      <c r="AJ21" s="420"/>
      <c r="AK21" s="420"/>
      <c r="AL21" s="420"/>
      <c r="AM21" s="420"/>
    </row>
    <row r="22" spans="2:39">
      <c r="B22" s="79"/>
      <c r="C22" s="9"/>
      <c r="D22" s="9"/>
      <c r="E22" s="9"/>
      <c r="F22" s="9"/>
      <c r="G22" s="9"/>
      <c r="H22" s="9"/>
      <c r="I22" s="9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421"/>
      <c r="AB22" s="421"/>
      <c r="AC22" s="421"/>
      <c r="AD22" s="421"/>
      <c r="AE22" s="421"/>
      <c r="AF22" s="421"/>
      <c r="AG22" s="421"/>
      <c r="AH22" s="421"/>
      <c r="AI22" s="421"/>
      <c r="AJ22" s="421"/>
      <c r="AK22" s="421"/>
      <c r="AL22" s="421"/>
      <c r="AM22" s="421"/>
    </row>
    <row r="23" spans="2:39">
      <c r="B23" s="79"/>
      <c r="C23" s="9"/>
      <c r="D23" s="9"/>
      <c r="E23" s="9"/>
      <c r="F23" s="9"/>
      <c r="G23" s="9"/>
      <c r="H23" s="9"/>
      <c r="I23" s="9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421"/>
      <c r="AB23" s="421"/>
      <c r="AC23" s="421"/>
      <c r="AD23" s="421"/>
      <c r="AE23" s="421"/>
      <c r="AF23" s="421"/>
      <c r="AG23" s="421"/>
      <c r="AH23" s="421"/>
      <c r="AI23" s="421"/>
      <c r="AJ23" s="421"/>
      <c r="AK23" s="421"/>
      <c r="AL23" s="421"/>
      <c r="AM23" s="421"/>
    </row>
  </sheetData>
  <mergeCells count="29">
    <mergeCell ref="AN10:AN11"/>
    <mergeCell ref="AO10:AO11"/>
    <mergeCell ref="AL15:AM15"/>
    <mergeCell ref="AM4:AM5"/>
    <mergeCell ref="AN4:AN5"/>
    <mergeCell ref="AO4:AO5"/>
    <mergeCell ref="AM7:AM8"/>
    <mergeCell ref="AN7:AN8"/>
    <mergeCell ref="AO7:AO8"/>
    <mergeCell ref="AA21:AM21"/>
    <mergeCell ref="AA22:AM22"/>
    <mergeCell ref="AA23:AM23"/>
    <mergeCell ref="A10:A11"/>
    <mergeCell ref="B10:B11"/>
    <mergeCell ref="D10:D11"/>
    <mergeCell ref="B18:I18"/>
    <mergeCell ref="K18:O18"/>
    <mergeCell ref="C19:I19"/>
    <mergeCell ref="AL16:AM16"/>
    <mergeCell ref="C20:I20"/>
    <mergeCell ref="AA20:AM20"/>
    <mergeCell ref="AM10:AM11"/>
    <mergeCell ref="A1:AL3"/>
    <mergeCell ref="A7:A8"/>
    <mergeCell ref="B7:B8"/>
    <mergeCell ref="D7:D8"/>
    <mergeCell ref="A4:A5"/>
    <mergeCell ref="B4:B5"/>
    <mergeCell ref="D4:D5"/>
  </mergeCells>
  <pageMargins left="0.511811024" right="0.511811024" top="0.78740157499999996" bottom="0.78740157499999996" header="0.31496062000000002" footer="0.31496062000000002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181"/>
  <sheetViews>
    <sheetView topLeftCell="B1" zoomScaleNormal="100" workbookViewId="0">
      <selection activeCell="AK10" sqref="AK10"/>
    </sheetView>
  </sheetViews>
  <sheetFormatPr defaultColWidth="11.5703125" defaultRowHeight="15"/>
  <cols>
    <col min="1" max="1" width="12" style="248" customWidth="1"/>
    <col min="2" max="2" width="16.140625" style="248" customWidth="1"/>
    <col min="3" max="3" width="13.140625" style="248" customWidth="1"/>
    <col min="4" max="4" width="10.85546875" style="248" customWidth="1"/>
    <col min="5" max="5" width="4.7109375" style="294" customWidth="1"/>
    <col min="6" max="11" width="4.7109375" style="248" customWidth="1"/>
    <col min="12" max="12" width="4.7109375" style="314" customWidth="1"/>
    <col min="13" max="19" width="4.7109375" style="248" customWidth="1"/>
    <col min="20" max="20" width="4.7109375" style="314" customWidth="1"/>
    <col min="21" max="35" width="4.7109375" style="248" customWidth="1"/>
    <col min="36" max="38" width="4.7109375" style="315" customWidth="1"/>
    <col min="39" max="39" width="9.140625" style="248" customWidth="1"/>
    <col min="40" max="40" width="5.85546875" style="248" customWidth="1"/>
    <col min="41" max="41" width="14.85546875" style="248" customWidth="1"/>
    <col min="42" max="42" width="14.7109375" style="248" customWidth="1"/>
    <col min="43" max="43" width="16.140625" style="248" customWidth="1"/>
    <col min="44" max="44" width="13" style="248" customWidth="1"/>
    <col min="45" max="223" width="9.140625" style="248" customWidth="1"/>
    <col min="224" max="246" width="11.5703125" style="248"/>
    <col min="247" max="247" width="8.28515625" style="248" customWidth="1"/>
    <col min="248" max="248" width="21.28515625" style="248" customWidth="1"/>
    <col min="249" max="249" width="9.85546875" style="248" customWidth="1"/>
    <col min="250" max="250" width="6.140625" style="248" customWidth="1"/>
    <col min="251" max="280" width="3.28515625" style="248" customWidth="1"/>
    <col min="281" max="281" width="0" style="248" hidden="1" customWidth="1"/>
    <col min="282" max="283" width="3.28515625" style="248" customWidth="1"/>
    <col min="284" max="284" width="5.140625" style="248" customWidth="1"/>
    <col min="285" max="285" width="3.28515625" style="248" customWidth="1"/>
    <col min="286" max="286" width="3.140625" style="248" customWidth="1"/>
    <col min="287" max="287" width="14.7109375" style="248" customWidth="1"/>
    <col min="288" max="288" width="12.28515625" style="248" customWidth="1"/>
    <col min="289" max="289" width="4" style="248" customWidth="1"/>
    <col min="290" max="290" width="14.7109375" style="248" customWidth="1"/>
    <col min="291" max="291" width="12.7109375" style="248" customWidth="1"/>
    <col min="292" max="479" width="9.140625" style="248" customWidth="1"/>
    <col min="480" max="502" width="11.5703125" style="248"/>
    <col min="503" max="503" width="8.28515625" style="248" customWidth="1"/>
    <col min="504" max="504" width="21.28515625" style="248" customWidth="1"/>
    <col min="505" max="505" width="9.85546875" style="248" customWidth="1"/>
    <col min="506" max="506" width="6.140625" style="248" customWidth="1"/>
    <col min="507" max="536" width="3.28515625" style="248" customWidth="1"/>
    <col min="537" max="537" width="0" style="248" hidden="1" customWidth="1"/>
    <col min="538" max="539" width="3.28515625" style="248" customWidth="1"/>
    <col min="540" max="540" width="5.140625" style="248" customWidth="1"/>
    <col min="541" max="541" width="3.28515625" style="248" customWidth="1"/>
    <col min="542" max="542" width="3.140625" style="248" customWidth="1"/>
    <col min="543" max="543" width="14.7109375" style="248" customWidth="1"/>
    <col min="544" max="544" width="12.28515625" style="248" customWidth="1"/>
    <col min="545" max="545" width="4" style="248" customWidth="1"/>
    <col min="546" max="546" width="14.7109375" style="248" customWidth="1"/>
    <col min="547" max="547" width="12.7109375" style="248" customWidth="1"/>
    <col min="548" max="735" width="9.140625" style="248" customWidth="1"/>
    <col min="736" max="758" width="11.5703125" style="248"/>
    <col min="759" max="759" width="8.28515625" style="248" customWidth="1"/>
    <col min="760" max="760" width="21.28515625" style="248" customWidth="1"/>
    <col min="761" max="761" width="9.85546875" style="248" customWidth="1"/>
    <col min="762" max="762" width="6.140625" style="248" customWidth="1"/>
    <col min="763" max="792" width="3.28515625" style="248" customWidth="1"/>
    <col min="793" max="793" width="0" style="248" hidden="1" customWidth="1"/>
    <col min="794" max="795" width="3.28515625" style="248" customWidth="1"/>
    <col min="796" max="796" width="5.140625" style="248" customWidth="1"/>
    <col min="797" max="797" width="3.28515625" style="248" customWidth="1"/>
    <col min="798" max="798" width="3.140625" style="248" customWidth="1"/>
    <col min="799" max="799" width="14.7109375" style="248" customWidth="1"/>
    <col min="800" max="800" width="12.28515625" style="248" customWidth="1"/>
    <col min="801" max="801" width="4" style="248" customWidth="1"/>
    <col min="802" max="802" width="14.7109375" style="248" customWidth="1"/>
    <col min="803" max="803" width="12.7109375" style="248" customWidth="1"/>
    <col min="804" max="991" width="9.140625" style="248" customWidth="1"/>
    <col min="992" max="1014" width="11.5703125" style="248"/>
    <col min="1015" max="1015" width="8.28515625" style="248" customWidth="1"/>
    <col min="1016" max="1016" width="21.28515625" style="248" customWidth="1"/>
    <col min="1017" max="1017" width="9.85546875" style="248" customWidth="1"/>
    <col min="1018" max="1018" width="6.140625" style="248" customWidth="1"/>
    <col min="1019" max="1048" width="3.28515625" style="248" customWidth="1"/>
    <col min="1049" max="1049" width="0" style="248" hidden="1" customWidth="1"/>
    <col min="1050" max="1051" width="3.28515625" style="248" customWidth="1"/>
    <col min="1052" max="1052" width="5.140625" style="248" customWidth="1"/>
    <col min="1053" max="1053" width="3.28515625" style="248" customWidth="1"/>
    <col min="1054" max="1054" width="3.140625" style="248" customWidth="1"/>
    <col min="1055" max="1055" width="14.7109375" style="248" customWidth="1"/>
    <col min="1056" max="1056" width="12.28515625" style="248" customWidth="1"/>
    <col min="1057" max="1057" width="4" style="248" customWidth="1"/>
    <col min="1058" max="1058" width="14.7109375" style="248" customWidth="1"/>
    <col min="1059" max="1059" width="12.7109375" style="248" customWidth="1"/>
    <col min="1060" max="1247" width="9.140625" style="248" customWidth="1"/>
    <col min="1248" max="1270" width="11.5703125" style="248"/>
    <col min="1271" max="1271" width="8.28515625" style="248" customWidth="1"/>
    <col min="1272" max="1272" width="21.28515625" style="248" customWidth="1"/>
    <col min="1273" max="1273" width="9.85546875" style="248" customWidth="1"/>
    <col min="1274" max="1274" width="6.140625" style="248" customWidth="1"/>
    <col min="1275" max="1304" width="3.28515625" style="248" customWidth="1"/>
    <col min="1305" max="1305" width="0" style="248" hidden="1" customWidth="1"/>
    <col min="1306" max="1307" width="3.28515625" style="248" customWidth="1"/>
    <col min="1308" max="1308" width="5.140625" style="248" customWidth="1"/>
    <col min="1309" max="1309" width="3.28515625" style="248" customWidth="1"/>
    <col min="1310" max="1310" width="3.140625" style="248" customWidth="1"/>
    <col min="1311" max="1311" width="14.7109375" style="248" customWidth="1"/>
    <col min="1312" max="1312" width="12.28515625" style="248" customWidth="1"/>
    <col min="1313" max="1313" width="4" style="248" customWidth="1"/>
    <col min="1314" max="1314" width="14.7109375" style="248" customWidth="1"/>
    <col min="1315" max="1315" width="12.7109375" style="248" customWidth="1"/>
    <col min="1316" max="1503" width="9.140625" style="248" customWidth="1"/>
    <col min="1504" max="1526" width="11.5703125" style="248"/>
    <col min="1527" max="1527" width="8.28515625" style="248" customWidth="1"/>
    <col min="1528" max="1528" width="21.28515625" style="248" customWidth="1"/>
    <col min="1529" max="1529" width="9.85546875" style="248" customWidth="1"/>
    <col min="1530" max="1530" width="6.140625" style="248" customWidth="1"/>
    <col min="1531" max="1560" width="3.28515625" style="248" customWidth="1"/>
    <col min="1561" max="1561" width="0" style="248" hidden="1" customWidth="1"/>
    <col min="1562" max="1563" width="3.28515625" style="248" customWidth="1"/>
    <col min="1564" max="1564" width="5.140625" style="248" customWidth="1"/>
    <col min="1565" max="1565" width="3.28515625" style="248" customWidth="1"/>
    <col min="1566" max="1566" width="3.140625" style="248" customWidth="1"/>
    <col min="1567" max="1567" width="14.7109375" style="248" customWidth="1"/>
    <col min="1568" max="1568" width="12.28515625" style="248" customWidth="1"/>
    <col min="1569" max="1569" width="4" style="248" customWidth="1"/>
    <col min="1570" max="1570" width="14.7109375" style="248" customWidth="1"/>
    <col min="1571" max="1571" width="12.7109375" style="248" customWidth="1"/>
    <col min="1572" max="1759" width="9.140625" style="248" customWidth="1"/>
    <col min="1760" max="1782" width="11.5703125" style="248"/>
    <col min="1783" max="1783" width="8.28515625" style="248" customWidth="1"/>
    <col min="1784" max="1784" width="21.28515625" style="248" customWidth="1"/>
    <col min="1785" max="1785" width="9.85546875" style="248" customWidth="1"/>
    <col min="1786" max="1786" width="6.140625" style="248" customWidth="1"/>
    <col min="1787" max="1816" width="3.28515625" style="248" customWidth="1"/>
    <col min="1817" max="1817" width="0" style="248" hidden="1" customWidth="1"/>
    <col min="1818" max="1819" width="3.28515625" style="248" customWidth="1"/>
    <col min="1820" max="1820" width="5.140625" style="248" customWidth="1"/>
    <col min="1821" max="1821" width="3.28515625" style="248" customWidth="1"/>
    <col min="1822" max="1822" width="3.140625" style="248" customWidth="1"/>
    <col min="1823" max="1823" width="14.7109375" style="248" customWidth="1"/>
    <col min="1824" max="1824" width="12.28515625" style="248" customWidth="1"/>
    <col min="1825" max="1825" width="4" style="248" customWidth="1"/>
    <col min="1826" max="1826" width="14.7109375" style="248" customWidth="1"/>
    <col min="1827" max="1827" width="12.7109375" style="248" customWidth="1"/>
    <col min="1828" max="2015" width="9.140625" style="248" customWidth="1"/>
    <col min="2016" max="2038" width="11.5703125" style="248"/>
    <col min="2039" max="2039" width="8.28515625" style="248" customWidth="1"/>
    <col min="2040" max="2040" width="21.28515625" style="248" customWidth="1"/>
    <col min="2041" max="2041" width="9.85546875" style="248" customWidth="1"/>
    <col min="2042" max="2042" width="6.140625" style="248" customWidth="1"/>
    <col min="2043" max="2072" width="3.28515625" style="248" customWidth="1"/>
    <col min="2073" max="2073" width="0" style="248" hidden="1" customWidth="1"/>
    <col min="2074" max="2075" width="3.28515625" style="248" customWidth="1"/>
    <col min="2076" max="2076" width="5.140625" style="248" customWidth="1"/>
    <col min="2077" max="2077" width="3.28515625" style="248" customWidth="1"/>
    <col min="2078" max="2078" width="3.140625" style="248" customWidth="1"/>
    <col min="2079" max="2079" width="14.7109375" style="248" customWidth="1"/>
    <col min="2080" max="2080" width="12.28515625" style="248" customWidth="1"/>
    <col min="2081" max="2081" width="4" style="248" customWidth="1"/>
    <col min="2082" max="2082" width="14.7109375" style="248" customWidth="1"/>
    <col min="2083" max="2083" width="12.7109375" style="248" customWidth="1"/>
    <col min="2084" max="2271" width="9.140625" style="248" customWidth="1"/>
    <col min="2272" max="2294" width="11.5703125" style="248"/>
    <col min="2295" max="2295" width="8.28515625" style="248" customWidth="1"/>
    <col min="2296" max="2296" width="21.28515625" style="248" customWidth="1"/>
    <col min="2297" max="2297" width="9.85546875" style="248" customWidth="1"/>
    <col min="2298" max="2298" width="6.140625" style="248" customWidth="1"/>
    <col min="2299" max="2328" width="3.28515625" style="248" customWidth="1"/>
    <col min="2329" max="2329" width="0" style="248" hidden="1" customWidth="1"/>
    <col min="2330" max="2331" width="3.28515625" style="248" customWidth="1"/>
    <col min="2332" max="2332" width="5.140625" style="248" customWidth="1"/>
    <col min="2333" max="2333" width="3.28515625" style="248" customWidth="1"/>
    <col min="2334" max="2334" width="3.140625" style="248" customWidth="1"/>
    <col min="2335" max="2335" width="14.7109375" style="248" customWidth="1"/>
    <col min="2336" max="2336" width="12.28515625" style="248" customWidth="1"/>
    <col min="2337" max="2337" width="4" style="248" customWidth="1"/>
    <col min="2338" max="2338" width="14.7109375" style="248" customWidth="1"/>
    <col min="2339" max="2339" width="12.7109375" style="248" customWidth="1"/>
    <col min="2340" max="2527" width="9.140625" style="248" customWidth="1"/>
    <col min="2528" max="2550" width="11.5703125" style="248"/>
    <col min="2551" max="2551" width="8.28515625" style="248" customWidth="1"/>
    <col min="2552" max="2552" width="21.28515625" style="248" customWidth="1"/>
    <col min="2553" max="2553" width="9.85546875" style="248" customWidth="1"/>
    <col min="2554" max="2554" width="6.140625" style="248" customWidth="1"/>
    <col min="2555" max="2584" width="3.28515625" style="248" customWidth="1"/>
    <col min="2585" max="2585" width="0" style="248" hidden="1" customWidth="1"/>
    <col min="2586" max="2587" width="3.28515625" style="248" customWidth="1"/>
    <col min="2588" max="2588" width="5.140625" style="248" customWidth="1"/>
    <col min="2589" max="2589" width="3.28515625" style="248" customWidth="1"/>
    <col min="2590" max="2590" width="3.140625" style="248" customWidth="1"/>
    <col min="2591" max="2591" width="14.7109375" style="248" customWidth="1"/>
    <col min="2592" max="2592" width="12.28515625" style="248" customWidth="1"/>
    <col min="2593" max="2593" width="4" style="248" customWidth="1"/>
    <col min="2594" max="2594" width="14.7109375" style="248" customWidth="1"/>
    <col min="2595" max="2595" width="12.7109375" style="248" customWidth="1"/>
    <col min="2596" max="2783" width="9.140625" style="248" customWidth="1"/>
    <col min="2784" max="2806" width="11.5703125" style="248"/>
    <col min="2807" max="2807" width="8.28515625" style="248" customWidth="1"/>
    <col min="2808" max="2808" width="21.28515625" style="248" customWidth="1"/>
    <col min="2809" max="2809" width="9.85546875" style="248" customWidth="1"/>
    <col min="2810" max="2810" width="6.140625" style="248" customWidth="1"/>
    <col min="2811" max="2840" width="3.28515625" style="248" customWidth="1"/>
    <col min="2841" max="2841" width="0" style="248" hidden="1" customWidth="1"/>
    <col min="2842" max="2843" width="3.28515625" style="248" customWidth="1"/>
    <col min="2844" max="2844" width="5.140625" style="248" customWidth="1"/>
    <col min="2845" max="2845" width="3.28515625" style="248" customWidth="1"/>
    <col min="2846" max="2846" width="3.140625" style="248" customWidth="1"/>
    <col min="2847" max="2847" width="14.7109375" style="248" customWidth="1"/>
    <col min="2848" max="2848" width="12.28515625" style="248" customWidth="1"/>
    <col min="2849" max="2849" width="4" style="248" customWidth="1"/>
    <col min="2850" max="2850" width="14.7109375" style="248" customWidth="1"/>
    <col min="2851" max="2851" width="12.7109375" style="248" customWidth="1"/>
    <col min="2852" max="3039" width="9.140625" style="248" customWidth="1"/>
    <col min="3040" max="3062" width="11.5703125" style="248"/>
    <col min="3063" max="3063" width="8.28515625" style="248" customWidth="1"/>
    <col min="3064" max="3064" width="21.28515625" style="248" customWidth="1"/>
    <col min="3065" max="3065" width="9.85546875" style="248" customWidth="1"/>
    <col min="3066" max="3066" width="6.140625" style="248" customWidth="1"/>
    <col min="3067" max="3096" width="3.28515625" style="248" customWidth="1"/>
    <col min="3097" max="3097" width="0" style="248" hidden="1" customWidth="1"/>
    <col min="3098" max="3099" width="3.28515625" style="248" customWidth="1"/>
    <col min="3100" max="3100" width="5.140625" style="248" customWidth="1"/>
    <col min="3101" max="3101" width="3.28515625" style="248" customWidth="1"/>
    <col min="3102" max="3102" width="3.140625" style="248" customWidth="1"/>
    <col min="3103" max="3103" width="14.7109375" style="248" customWidth="1"/>
    <col min="3104" max="3104" width="12.28515625" style="248" customWidth="1"/>
    <col min="3105" max="3105" width="4" style="248" customWidth="1"/>
    <col min="3106" max="3106" width="14.7109375" style="248" customWidth="1"/>
    <col min="3107" max="3107" width="12.7109375" style="248" customWidth="1"/>
    <col min="3108" max="3295" width="9.140625" style="248" customWidth="1"/>
    <col min="3296" max="3318" width="11.5703125" style="248"/>
    <col min="3319" max="3319" width="8.28515625" style="248" customWidth="1"/>
    <col min="3320" max="3320" width="21.28515625" style="248" customWidth="1"/>
    <col min="3321" max="3321" width="9.85546875" style="248" customWidth="1"/>
    <col min="3322" max="3322" width="6.140625" style="248" customWidth="1"/>
    <col min="3323" max="3352" width="3.28515625" style="248" customWidth="1"/>
    <col min="3353" max="3353" width="0" style="248" hidden="1" customWidth="1"/>
    <col min="3354" max="3355" width="3.28515625" style="248" customWidth="1"/>
    <col min="3356" max="3356" width="5.140625" style="248" customWidth="1"/>
    <col min="3357" max="3357" width="3.28515625" style="248" customWidth="1"/>
    <col min="3358" max="3358" width="3.140625" style="248" customWidth="1"/>
    <col min="3359" max="3359" width="14.7109375" style="248" customWidth="1"/>
    <col min="3360" max="3360" width="12.28515625" style="248" customWidth="1"/>
    <col min="3361" max="3361" width="4" style="248" customWidth="1"/>
    <col min="3362" max="3362" width="14.7109375" style="248" customWidth="1"/>
    <col min="3363" max="3363" width="12.7109375" style="248" customWidth="1"/>
    <col min="3364" max="3551" width="9.140625" style="248" customWidth="1"/>
    <col min="3552" max="3574" width="11.5703125" style="248"/>
    <col min="3575" max="3575" width="8.28515625" style="248" customWidth="1"/>
    <col min="3576" max="3576" width="21.28515625" style="248" customWidth="1"/>
    <col min="3577" max="3577" width="9.85546875" style="248" customWidth="1"/>
    <col min="3578" max="3578" width="6.140625" style="248" customWidth="1"/>
    <col min="3579" max="3608" width="3.28515625" style="248" customWidth="1"/>
    <col min="3609" max="3609" width="0" style="248" hidden="1" customWidth="1"/>
    <col min="3610" max="3611" width="3.28515625" style="248" customWidth="1"/>
    <col min="3612" max="3612" width="5.140625" style="248" customWidth="1"/>
    <col min="3613" max="3613" width="3.28515625" style="248" customWidth="1"/>
    <col min="3614" max="3614" width="3.140625" style="248" customWidth="1"/>
    <col min="3615" max="3615" width="14.7109375" style="248" customWidth="1"/>
    <col min="3616" max="3616" width="12.28515625" style="248" customWidth="1"/>
    <col min="3617" max="3617" width="4" style="248" customWidth="1"/>
    <col min="3618" max="3618" width="14.7109375" style="248" customWidth="1"/>
    <col min="3619" max="3619" width="12.7109375" style="248" customWidth="1"/>
    <col min="3620" max="3807" width="9.140625" style="248" customWidth="1"/>
    <col min="3808" max="3830" width="11.5703125" style="248"/>
    <col min="3831" max="3831" width="8.28515625" style="248" customWidth="1"/>
    <col min="3832" max="3832" width="21.28515625" style="248" customWidth="1"/>
    <col min="3833" max="3833" width="9.85546875" style="248" customWidth="1"/>
    <col min="3834" max="3834" width="6.140625" style="248" customWidth="1"/>
    <col min="3835" max="3864" width="3.28515625" style="248" customWidth="1"/>
    <col min="3865" max="3865" width="0" style="248" hidden="1" customWidth="1"/>
    <col min="3866" max="3867" width="3.28515625" style="248" customWidth="1"/>
    <col min="3868" max="3868" width="5.140625" style="248" customWidth="1"/>
    <col min="3869" max="3869" width="3.28515625" style="248" customWidth="1"/>
    <col min="3870" max="3870" width="3.140625" style="248" customWidth="1"/>
    <col min="3871" max="3871" width="14.7109375" style="248" customWidth="1"/>
    <col min="3872" max="3872" width="12.28515625" style="248" customWidth="1"/>
    <col min="3873" max="3873" width="4" style="248" customWidth="1"/>
    <col min="3874" max="3874" width="14.7109375" style="248" customWidth="1"/>
    <col min="3875" max="3875" width="12.7109375" style="248" customWidth="1"/>
    <col min="3876" max="4063" width="9.140625" style="248" customWidth="1"/>
    <col min="4064" max="4086" width="11.5703125" style="248"/>
    <col min="4087" max="4087" width="8.28515625" style="248" customWidth="1"/>
    <col min="4088" max="4088" width="21.28515625" style="248" customWidth="1"/>
    <col min="4089" max="4089" width="9.85546875" style="248" customWidth="1"/>
    <col min="4090" max="4090" width="6.140625" style="248" customWidth="1"/>
    <col min="4091" max="4120" width="3.28515625" style="248" customWidth="1"/>
    <col min="4121" max="4121" width="0" style="248" hidden="1" customWidth="1"/>
    <col min="4122" max="4123" width="3.28515625" style="248" customWidth="1"/>
    <col min="4124" max="4124" width="5.140625" style="248" customWidth="1"/>
    <col min="4125" max="4125" width="3.28515625" style="248" customWidth="1"/>
    <col min="4126" max="4126" width="3.140625" style="248" customWidth="1"/>
    <col min="4127" max="4127" width="14.7109375" style="248" customWidth="1"/>
    <col min="4128" max="4128" width="12.28515625" style="248" customWidth="1"/>
    <col min="4129" max="4129" width="4" style="248" customWidth="1"/>
    <col min="4130" max="4130" width="14.7109375" style="248" customWidth="1"/>
    <col min="4131" max="4131" width="12.7109375" style="248" customWidth="1"/>
    <col min="4132" max="4319" width="9.140625" style="248" customWidth="1"/>
    <col min="4320" max="4342" width="11.5703125" style="248"/>
    <col min="4343" max="4343" width="8.28515625" style="248" customWidth="1"/>
    <col min="4344" max="4344" width="21.28515625" style="248" customWidth="1"/>
    <col min="4345" max="4345" width="9.85546875" style="248" customWidth="1"/>
    <col min="4346" max="4346" width="6.140625" style="248" customWidth="1"/>
    <col min="4347" max="4376" width="3.28515625" style="248" customWidth="1"/>
    <col min="4377" max="4377" width="0" style="248" hidden="1" customWidth="1"/>
    <col min="4378" max="4379" width="3.28515625" style="248" customWidth="1"/>
    <col min="4380" max="4380" width="5.140625" style="248" customWidth="1"/>
    <col min="4381" max="4381" width="3.28515625" style="248" customWidth="1"/>
    <col min="4382" max="4382" width="3.140625" style="248" customWidth="1"/>
    <col min="4383" max="4383" width="14.7109375" style="248" customWidth="1"/>
    <col min="4384" max="4384" width="12.28515625" style="248" customWidth="1"/>
    <col min="4385" max="4385" width="4" style="248" customWidth="1"/>
    <col min="4386" max="4386" width="14.7109375" style="248" customWidth="1"/>
    <col min="4387" max="4387" width="12.7109375" style="248" customWidth="1"/>
    <col min="4388" max="4575" width="9.140625" style="248" customWidth="1"/>
    <col min="4576" max="4598" width="11.5703125" style="248"/>
    <col min="4599" max="4599" width="8.28515625" style="248" customWidth="1"/>
    <col min="4600" max="4600" width="21.28515625" style="248" customWidth="1"/>
    <col min="4601" max="4601" width="9.85546875" style="248" customWidth="1"/>
    <col min="4602" max="4602" width="6.140625" style="248" customWidth="1"/>
    <col min="4603" max="4632" width="3.28515625" style="248" customWidth="1"/>
    <col min="4633" max="4633" width="0" style="248" hidden="1" customWidth="1"/>
    <col min="4634" max="4635" width="3.28515625" style="248" customWidth="1"/>
    <col min="4636" max="4636" width="5.140625" style="248" customWidth="1"/>
    <col min="4637" max="4637" width="3.28515625" style="248" customWidth="1"/>
    <col min="4638" max="4638" width="3.140625" style="248" customWidth="1"/>
    <col min="4639" max="4639" width="14.7109375" style="248" customWidth="1"/>
    <col min="4640" max="4640" width="12.28515625" style="248" customWidth="1"/>
    <col min="4641" max="4641" width="4" style="248" customWidth="1"/>
    <col min="4642" max="4642" width="14.7109375" style="248" customWidth="1"/>
    <col min="4643" max="4643" width="12.7109375" style="248" customWidth="1"/>
    <col min="4644" max="4831" width="9.140625" style="248" customWidth="1"/>
    <col min="4832" max="4854" width="11.5703125" style="248"/>
    <col min="4855" max="4855" width="8.28515625" style="248" customWidth="1"/>
    <col min="4856" max="4856" width="21.28515625" style="248" customWidth="1"/>
    <col min="4857" max="4857" width="9.85546875" style="248" customWidth="1"/>
    <col min="4858" max="4858" width="6.140625" style="248" customWidth="1"/>
    <col min="4859" max="4888" width="3.28515625" style="248" customWidth="1"/>
    <col min="4889" max="4889" width="0" style="248" hidden="1" customWidth="1"/>
    <col min="4890" max="4891" width="3.28515625" style="248" customWidth="1"/>
    <col min="4892" max="4892" width="5.140625" style="248" customWidth="1"/>
    <col min="4893" max="4893" width="3.28515625" style="248" customWidth="1"/>
    <col min="4894" max="4894" width="3.140625" style="248" customWidth="1"/>
    <col min="4895" max="4895" width="14.7109375" style="248" customWidth="1"/>
    <col min="4896" max="4896" width="12.28515625" style="248" customWidth="1"/>
    <col min="4897" max="4897" width="4" style="248" customWidth="1"/>
    <col min="4898" max="4898" width="14.7109375" style="248" customWidth="1"/>
    <col min="4899" max="4899" width="12.7109375" style="248" customWidth="1"/>
    <col min="4900" max="5087" width="9.140625" style="248" customWidth="1"/>
    <col min="5088" max="5110" width="11.5703125" style="248"/>
    <col min="5111" max="5111" width="8.28515625" style="248" customWidth="1"/>
    <col min="5112" max="5112" width="21.28515625" style="248" customWidth="1"/>
    <col min="5113" max="5113" width="9.85546875" style="248" customWidth="1"/>
    <col min="5114" max="5114" width="6.140625" style="248" customWidth="1"/>
    <col min="5115" max="5144" width="3.28515625" style="248" customWidth="1"/>
    <col min="5145" max="5145" width="0" style="248" hidden="1" customWidth="1"/>
    <col min="5146" max="5147" width="3.28515625" style="248" customWidth="1"/>
    <col min="5148" max="5148" width="5.140625" style="248" customWidth="1"/>
    <col min="5149" max="5149" width="3.28515625" style="248" customWidth="1"/>
    <col min="5150" max="5150" width="3.140625" style="248" customWidth="1"/>
    <col min="5151" max="5151" width="14.7109375" style="248" customWidth="1"/>
    <col min="5152" max="5152" width="12.28515625" style="248" customWidth="1"/>
    <col min="5153" max="5153" width="4" style="248" customWidth="1"/>
    <col min="5154" max="5154" width="14.7109375" style="248" customWidth="1"/>
    <col min="5155" max="5155" width="12.7109375" style="248" customWidth="1"/>
    <col min="5156" max="5343" width="9.140625" style="248" customWidth="1"/>
    <col min="5344" max="5366" width="11.5703125" style="248"/>
    <col min="5367" max="5367" width="8.28515625" style="248" customWidth="1"/>
    <col min="5368" max="5368" width="21.28515625" style="248" customWidth="1"/>
    <col min="5369" max="5369" width="9.85546875" style="248" customWidth="1"/>
    <col min="5370" max="5370" width="6.140625" style="248" customWidth="1"/>
    <col min="5371" max="5400" width="3.28515625" style="248" customWidth="1"/>
    <col min="5401" max="5401" width="0" style="248" hidden="1" customWidth="1"/>
    <col min="5402" max="5403" width="3.28515625" style="248" customWidth="1"/>
    <col min="5404" max="5404" width="5.140625" style="248" customWidth="1"/>
    <col min="5405" max="5405" width="3.28515625" style="248" customWidth="1"/>
    <col min="5406" max="5406" width="3.140625" style="248" customWidth="1"/>
    <col min="5407" max="5407" width="14.7109375" style="248" customWidth="1"/>
    <col min="5408" max="5408" width="12.28515625" style="248" customWidth="1"/>
    <col min="5409" max="5409" width="4" style="248" customWidth="1"/>
    <col min="5410" max="5410" width="14.7109375" style="248" customWidth="1"/>
    <col min="5411" max="5411" width="12.7109375" style="248" customWidth="1"/>
    <col min="5412" max="5599" width="9.140625" style="248" customWidth="1"/>
    <col min="5600" max="5622" width="11.5703125" style="248"/>
    <col min="5623" max="5623" width="8.28515625" style="248" customWidth="1"/>
    <col min="5624" max="5624" width="21.28515625" style="248" customWidth="1"/>
    <col min="5625" max="5625" width="9.85546875" style="248" customWidth="1"/>
    <col min="5626" max="5626" width="6.140625" style="248" customWidth="1"/>
    <col min="5627" max="5656" width="3.28515625" style="248" customWidth="1"/>
    <col min="5657" max="5657" width="0" style="248" hidden="1" customWidth="1"/>
    <col min="5658" max="5659" width="3.28515625" style="248" customWidth="1"/>
    <col min="5660" max="5660" width="5.140625" style="248" customWidth="1"/>
    <col min="5661" max="5661" width="3.28515625" style="248" customWidth="1"/>
    <col min="5662" max="5662" width="3.140625" style="248" customWidth="1"/>
    <col min="5663" max="5663" width="14.7109375" style="248" customWidth="1"/>
    <col min="5664" max="5664" width="12.28515625" style="248" customWidth="1"/>
    <col min="5665" max="5665" width="4" style="248" customWidth="1"/>
    <col min="5666" max="5666" width="14.7109375" style="248" customWidth="1"/>
    <col min="5667" max="5667" width="12.7109375" style="248" customWidth="1"/>
    <col min="5668" max="5855" width="9.140625" style="248" customWidth="1"/>
    <col min="5856" max="5878" width="11.5703125" style="248"/>
    <col min="5879" max="5879" width="8.28515625" style="248" customWidth="1"/>
    <col min="5880" max="5880" width="21.28515625" style="248" customWidth="1"/>
    <col min="5881" max="5881" width="9.85546875" style="248" customWidth="1"/>
    <col min="5882" max="5882" width="6.140625" style="248" customWidth="1"/>
    <col min="5883" max="5912" width="3.28515625" style="248" customWidth="1"/>
    <col min="5913" max="5913" width="0" style="248" hidden="1" customWidth="1"/>
    <col min="5914" max="5915" width="3.28515625" style="248" customWidth="1"/>
    <col min="5916" max="5916" width="5.140625" style="248" customWidth="1"/>
    <col min="5917" max="5917" width="3.28515625" style="248" customWidth="1"/>
    <col min="5918" max="5918" width="3.140625" style="248" customWidth="1"/>
    <col min="5919" max="5919" width="14.7109375" style="248" customWidth="1"/>
    <col min="5920" max="5920" width="12.28515625" style="248" customWidth="1"/>
    <col min="5921" max="5921" width="4" style="248" customWidth="1"/>
    <col min="5922" max="5922" width="14.7109375" style="248" customWidth="1"/>
    <col min="5923" max="5923" width="12.7109375" style="248" customWidth="1"/>
    <col min="5924" max="6111" width="9.140625" style="248" customWidth="1"/>
    <col min="6112" max="6134" width="11.5703125" style="248"/>
    <col min="6135" max="6135" width="8.28515625" style="248" customWidth="1"/>
    <col min="6136" max="6136" width="21.28515625" style="248" customWidth="1"/>
    <col min="6137" max="6137" width="9.85546875" style="248" customWidth="1"/>
    <col min="6138" max="6138" width="6.140625" style="248" customWidth="1"/>
    <col min="6139" max="6168" width="3.28515625" style="248" customWidth="1"/>
    <col min="6169" max="6169" width="0" style="248" hidden="1" customWidth="1"/>
    <col min="6170" max="6171" width="3.28515625" style="248" customWidth="1"/>
    <col min="6172" max="6172" width="5.140625" style="248" customWidth="1"/>
    <col min="6173" max="6173" width="3.28515625" style="248" customWidth="1"/>
    <col min="6174" max="6174" width="3.140625" style="248" customWidth="1"/>
    <col min="6175" max="6175" width="14.7109375" style="248" customWidth="1"/>
    <col min="6176" max="6176" width="12.28515625" style="248" customWidth="1"/>
    <col min="6177" max="6177" width="4" style="248" customWidth="1"/>
    <col min="6178" max="6178" width="14.7109375" style="248" customWidth="1"/>
    <col min="6179" max="6179" width="12.7109375" style="248" customWidth="1"/>
    <col min="6180" max="6367" width="9.140625" style="248" customWidth="1"/>
    <col min="6368" max="6390" width="11.5703125" style="248"/>
    <col min="6391" max="6391" width="8.28515625" style="248" customWidth="1"/>
    <col min="6392" max="6392" width="21.28515625" style="248" customWidth="1"/>
    <col min="6393" max="6393" width="9.85546875" style="248" customWidth="1"/>
    <col min="6394" max="6394" width="6.140625" style="248" customWidth="1"/>
    <col min="6395" max="6424" width="3.28515625" style="248" customWidth="1"/>
    <col min="6425" max="6425" width="0" style="248" hidden="1" customWidth="1"/>
    <col min="6426" max="6427" width="3.28515625" style="248" customWidth="1"/>
    <col min="6428" max="6428" width="5.140625" style="248" customWidth="1"/>
    <col min="6429" max="6429" width="3.28515625" style="248" customWidth="1"/>
    <col min="6430" max="6430" width="3.140625" style="248" customWidth="1"/>
    <col min="6431" max="6431" width="14.7109375" style="248" customWidth="1"/>
    <col min="6432" max="6432" width="12.28515625" style="248" customWidth="1"/>
    <col min="6433" max="6433" width="4" style="248" customWidth="1"/>
    <col min="6434" max="6434" width="14.7109375" style="248" customWidth="1"/>
    <col min="6435" max="6435" width="12.7109375" style="248" customWidth="1"/>
    <col min="6436" max="6623" width="9.140625" style="248" customWidth="1"/>
    <col min="6624" max="6646" width="11.5703125" style="248"/>
    <col min="6647" max="6647" width="8.28515625" style="248" customWidth="1"/>
    <col min="6648" max="6648" width="21.28515625" style="248" customWidth="1"/>
    <col min="6649" max="6649" width="9.85546875" style="248" customWidth="1"/>
    <col min="6650" max="6650" width="6.140625" style="248" customWidth="1"/>
    <col min="6651" max="6680" width="3.28515625" style="248" customWidth="1"/>
    <col min="6681" max="6681" width="0" style="248" hidden="1" customWidth="1"/>
    <col min="6682" max="6683" width="3.28515625" style="248" customWidth="1"/>
    <col min="6684" max="6684" width="5.140625" style="248" customWidth="1"/>
    <col min="6685" max="6685" width="3.28515625" style="248" customWidth="1"/>
    <col min="6686" max="6686" width="3.140625" style="248" customWidth="1"/>
    <col min="6687" max="6687" width="14.7109375" style="248" customWidth="1"/>
    <col min="6688" max="6688" width="12.28515625" style="248" customWidth="1"/>
    <col min="6689" max="6689" width="4" style="248" customWidth="1"/>
    <col min="6690" max="6690" width="14.7109375" style="248" customWidth="1"/>
    <col min="6691" max="6691" width="12.7109375" style="248" customWidth="1"/>
    <col min="6692" max="6879" width="9.140625" style="248" customWidth="1"/>
    <col min="6880" max="6902" width="11.5703125" style="248"/>
    <col min="6903" max="6903" width="8.28515625" style="248" customWidth="1"/>
    <col min="6904" max="6904" width="21.28515625" style="248" customWidth="1"/>
    <col min="6905" max="6905" width="9.85546875" style="248" customWidth="1"/>
    <col min="6906" max="6906" width="6.140625" style="248" customWidth="1"/>
    <col min="6907" max="6936" width="3.28515625" style="248" customWidth="1"/>
    <col min="6937" max="6937" width="0" style="248" hidden="1" customWidth="1"/>
    <col min="6938" max="6939" width="3.28515625" style="248" customWidth="1"/>
    <col min="6940" max="6940" width="5.140625" style="248" customWidth="1"/>
    <col min="6941" max="6941" width="3.28515625" style="248" customWidth="1"/>
    <col min="6942" max="6942" width="3.140625" style="248" customWidth="1"/>
    <col min="6943" max="6943" width="14.7109375" style="248" customWidth="1"/>
    <col min="6944" max="6944" width="12.28515625" style="248" customWidth="1"/>
    <col min="6945" max="6945" width="4" style="248" customWidth="1"/>
    <col min="6946" max="6946" width="14.7109375" style="248" customWidth="1"/>
    <col min="6947" max="6947" width="12.7109375" style="248" customWidth="1"/>
    <col min="6948" max="7135" width="9.140625" style="248" customWidth="1"/>
    <col min="7136" max="7158" width="11.5703125" style="248"/>
    <col min="7159" max="7159" width="8.28515625" style="248" customWidth="1"/>
    <col min="7160" max="7160" width="21.28515625" style="248" customWidth="1"/>
    <col min="7161" max="7161" width="9.85546875" style="248" customWidth="1"/>
    <col min="7162" max="7162" width="6.140625" style="248" customWidth="1"/>
    <col min="7163" max="7192" width="3.28515625" style="248" customWidth="1"/>
    <col min="7193" max="7193" width="0" style="248" hidden="1" customWidth="1"/>
    <col min="7194" max="7195" width="3.28515625" style="248" customWidth="1"/>
    <col min="7196" max="7196" width="5.140625" style="248" customWidth="1"/>
    <col min="7197" max="7197" width="3.28515625" style="248" customWidth="1"/>
    <col min="7198" max="7198" width="3.140625" style="248" customWidth="1"/>
    <col min="7199" max="7199" width="14.7109375" style="248" customWidth="1"/>
    <col min="7200" max="7200" width="12.28515625" style="248" customWidth="1"/>
    <col min="7201" max="7201" width="4" style="248" customWidth="1"/>
    <col min="7202" max="7202" width="14.7109375" style="248" customWidth="1"/>
    <col min="7203" max="7203" width="12.7109375" style="248" customWidth="1"/>
    <col min="7204" max="7391" width="9.140625" style="248" customWidth="1"/>
    <col min="7392" max="7414" width="11.5703125" style="248"/>
    <col min="7415" max="7415" width="8.28515625" style="248" customWidth="1"/>
    <col min="7416" max="7416" width="21.28515625" style="248" customWidth="1"/>
    <col min="7417" max="7417" width="9.85546875" style="248" customWidth="1"/>
    <col min="7418" max="7418" width="6.140625" style="248" customWidth="1"/>
    <col min="7419" max="7448" width="3.28515625" style="248" customWidth="1"/>
    <col min="7449" max="7449" width="0" style="248" hidden="1" customWidth="1"/>
    <col min="7450" max="7451" width="3.28515625" style="248" customWidth="1"/>
    <col min="7452" max="7452" width="5.140625" style="248" customWidth="1"/>
    <col min="7453" max="7453" width="3.28515625" style="248" customWidth="1"/>
    <col min="7454" max="7454" width="3.140625" style="248" customWidth="1"/>
    <col min="7455" max="7455" width="14.7109375" style="248" customWidth="1"/>
    <col min="7456" max="7456" width="12.28515625" style="248" customWidth="1"/>
    <col min="7457" max="7457" width="4" style="248" customWidth="1"/>
    <col min="7458" max="7458" width="14.7109375" style="248" customWidth="1"/>
    <col min="7459" max="7459" width="12.7109375" style="248" customWidth="1"/>
    <col min="7460" max="7647" width="9.140625" style="248" customWidth="1"/>
    <col min="7648" max="7670" width="11.5703125" style="248"/>
    <col min="7671" max="7671" width="8.28515625" style="248" customWidth="1"/>
    <col min="7672" max="7672" width="21.28515625" style="248" customWidth="1"/>
    <col min="7673" max="7673" width="9.85546875" style="248" customWidth="1"/>
    <col min="7674" max="7674" width="6.140625" style="248" customWidth="1"/>
    <col min="7675" max="7704" width="3.28515625" style="248" customWidth="1"/>
    <col min="7705" max="7705" width="0" style="248" hidden="1" customWidth="1"/>
    <col min="7706" max="7707" width="3.28515625" style="248" customWidth="1"/>
    <col min="7708" max="7708" width="5.140625" style="248" customWidth="1"/>
    <col min="7709" max="7709" width="3.28515625" style="248" customWidth="1"/>
    <col min="7710" max="7710" width="3.140625" style="248" customWidth="1"/>
    <col min="7711" max="7711" width="14.7109375" style="248" customWidth="1"/>
    <col min="7712" max="7712" width="12.28515625" style="248" customWidth="1"/>
    <col min="7713" max="7713" width="4" style="248" customWidth="1"/>
    <col min="7714" max="7714" width="14.7109375" style="248" customWidth="1"/>
    <col min="7715" max="7715" width="12.7109375" style="248" customWidth="1"/>
    <col min="7716" max="7903" width="9.140625" style="248" customWidth="1"/>
    <col min="7904" max="7926" width="11.5703125" style="248"/>
    <col min="7927" max="7927" width="8.28515625" style="248" customWidth="1"/>
    <col min="7928" max="7928" width="21.28515625" style="248" customWidth="1"/>
    <col min="7929" max="7929" width="9.85546875" style="248" customWidth="1"/>
    <col min="7930" max="7930" width="6.140625" style="248" customWidth="1"/>
    <col min="7931" max="7960" width="3.28515625" style="248" customWidth="1"/>
    <col min="7961" max="7961" width="0" style="248" hidden="1" customWidth="1"/>
    <col min="7962" max="7963" width="3.28515625" style="248" customWidth="1"/>
    <col min="7964" max="7964" width="5.140625" style="248" customWidth="1"/>
    <col min="7965" max="7965" width="3.28515625" style="248" customWidth="1"/>
    <col min="7966" max="7966" width="3.140625" style="248" customWidth="1"/>
    <col min="7967" max="7967" width="14.7109375" style="248" customWidth="1"/>
    <col min="7968" max="7968" width="12.28515625" style="248" customWidth="1"/>
    <col min="7969" max="7969" width="4" style="248" customWidth="1"/>
    <col min="7970" max="7970" width="14.7109375" style="248" customWidth="1"/>
    <col min="7971" max="7971" width="12.7109375" style="248" customWidth="1"/>
    <col min="7972" max="8159" width="9.140625" style="248" customWidth="1"/>
    <col min="8160" max="8182" width="11.5703125" style="248"/>
    <col min="8183" max="8183" width="8.28515625" style="248" customWidth="1"/>
    <col min="8184" max="8184" width="21.28515625" style="248" customWidth="1"/>
    <col min="8185" max="8185" width="9.85546875" style="248" customWidth="1"/>
    <col min="8186" max="8186" width="6.140625" style="248" customWidth="1"/>
    <col min="8187" max="8216" width="3.28515625" style="248" customWidth="1"/>
    <col min="8217" max="8217" width="0" style="248" hidden="1" customWidth="1"/>
    <col min="8218" max="8219" width="3.28515625" style="248" customWidth="1"/>
    <col min="8220" max="8220" width="5.140625" style="248" customWidth="1"/>
    <col min="8221" max="8221" width="3.28515625" style="248" customWidth="1"/>
    <col min="8222" max="8222" width="3.140625" style="248" customWidth="1"/>
    <col min="8223" max="8223" width="14.7109375" style="248" customWidth="1"/>
    <col min="8224" max="8224" width="12.28515625" style="248" customWidth="1"/>
    <col min="8225" max="8225" width="4" style="248" customWidth="1"/>
    <col min="8226" max="8226" width="14.7109375" style="248" customWidth="1"/>
    <col min="8227" max="8227" width="12.7109375" style="248" customWidth="1"/>
    <col min="8228" max="8415" width="9.140625" style="248" customWidth="1"/>
    <col min="8416" max="8438" width="11.5703125" style="248"/>
    <col min="8439" max="8439" width="8.28515625" style="248" customWidth="1"/>
    <col min="8440" max="8440" width="21.28515625" style="248" customWidth="1"/>
    <col min="8441" max="8441" width="9.85546875" style="248" customWidth="1"/>
    <col min="8442" max="8442" width="6.140625" style="248" customWidth="1"/>
    <col min="8443" max="8472" width="3.28515625" style="248" customWidth="1"/>
    <col min="8473" max="8473" width="0" style="248" hidden="1" customWidth="1"/>
    <col min="8474" max="8475" width="3.28515625" style="248" customWidth="1"/>
    <col min="8476" max="8476" width="5.140625" style="248" customWidth="1"/>
    <col min="8477" max="8477" width="3.28515625" style="248" customWidth="1"/>
    <col min="8478" max="8478" width="3.140625" style="248" customWidth="1"/>
    <col min="8479" max="8479" width="14.7109375" style="248" customWidth="1"/>
    <col min="8480" max="8480" width="12.28515625" style="248" customWidth="1"/>
    <col min="8481" max="8481" width="4" style="248" customWidth="1"/>
    <col min="8482" max="8482" width="14.7109375" style="248" customWidth="1"/>
    <col min="8483" max="8483" width="12.7109375" style="248" customWidth="1"/>
    <col min="8484" max="8671" width="9.140625" style="248" customWidth="1"/>
    <col min="8672" max="8694" width="11.5703125" style="248"/>
    <col min="8695" max="8695" width="8.28515625" style="248" customWidth="1"/>
    <col min="8696" max="8696" width="21.28515625" style="248" customWidth="1"/>
    <col min="8697" max="8697" width="9.85546875" style="248" customWidth="1"/>
    <col min="8698" max="8698" width="6.140625" style="248" customWidth="1"/>
    <col min="8699" max="8728" width="3.28515625" style="248" customWidth="1"/>
    <col min="8729" max="8729" width="0" style="248" hidden="1" customWidth="1"/>
    <col min="8730" max="8731" width="3.28515625" style="248" customWidth="1"/>
    <col min="8732" max="8732" width="5.140625" style="248" customWidth="1"/>
    <col min="8733" max="8733" width="3.28515625" style="248" customWidth="1"/>
    <col min="8734" max="8734" width="3.140625" style="248" customWidth="1"/>
    <col min="8735" max="8735" width="14.7109375" style="248" customWidth="1"/>
    <col min="8736" max="8736" width="12.28515625" style="248" customWidth="1"/>
    <col min="8737" max="8737" width="4" style="248" customWidth="1"/>
    <col min="8738" max="8738" width="14.7109375" style="248" customWidth="1"/>
    <col min="8739" max="8739" width="12.7109375" style="248" customWidth="1"/>
    <col min="8740" max="8927" width="9.140625" style="248" customWidth="1"/>
    <col min="8928" max="8950" width="11.5703125" style="248"/>
    <col min="8951" max="8951" width="8.28515625" style="248" customWidth="1"/>
    <col min="8952" max="8952" width="21.28515625" style="248" customWidth="1"/>
    <col min="8953" max="8953" width="9.85546875" style="248" customWidth="1"/>
    <col min="8954" max="8954" width="6.140625" style="248" customWidth="1"/>
    <col min="8955" max="8984" width="3.28515625" style="248" customWidth="1"/>
    <col min="8985" max="8985" width="0" style="248" hidden="1" customWidth="1"/>
    <col min="8986" max="8987" width="3.28515625" style="248" customWidth="1"/>
    <col min="8988" max="8988" width="5.140625" style="248" customWidth="1"/>
    <col min="8989" max="8989" width="3.28515625" style="248" customWidth="1"/>
    <col min="8990" max="8990" width="3.140625" style="248" customWidth="1"/>
    <col min="8991" max="8991" width="14.7109375" style="248" customWidth="1"/>
    <col min="8992" max="8992" width="12.28515625" style="248" customWidth="1"/>
    <col min="8993" max="8993" width="4" style="248" customWidth="1"/>
    <col min="8994" max="8994" width="14.7109375" style="248" customWidth="1"/>
    <col min="8995" max="8995" width="12.7109375" style="248" customWidth="1"/>
    <col min="8996" max="9183" width="9.140625" style="248" customWidth="1"/>
    <col min="9184" max="9206" width="11.5703125" style="248"/>
    <col min="9207" max="9207" width="8.28515625" style="248" customWidth="1"/>
    <col min="9208" max="9208" width="21.28515625" style="248" customWidth="1"/>
    <col min="9209" max="9209" width="9.85546875" style="248" customWidth="1"/>
    <col min="9210" max="9210" width="6.140625" style="248" customWidth="1"/>
    <col min="9211" max="9240" width="3.28515625" style="248" customWidth="1"/>
    <col min="9241" max="9241" width="0" style="248" hidden="1" customWidth="1"/>
    <col min="9242" max="9243" width="3.28515625" style="248" customWidth="1"/>
    <col min="9244" max="9244" width="5.140625" style="248" customWidth="1"/>
    <col min="9245" max="9245" width="3.28515625" style="248" customWidth="1"/>
    <col min="9246" max="9246" width="3.140625" style="248" customWidth="1"/>
    <col min="9247" max="9247" width="14.7109375" style="248" customWidth="1"/>
    <col min="9248" max="9248" width="12.28515625" style="248" customWidth="1"/>
    <col min="9249" max="9249" width="4" style="248" customWidth="1"/>
    <col min="9250" max="9250" width="14.7109375" style="248" customWidth="1"/>
    <col min="9251" max="9251" width="12.7109375" style="248" customWidth="1"/>
    <col min="9252" max="9439" width="9.140625" style="248" customWidth="1"/>
    <col min="9440" max="9462" width="11.5703125" style="248"/>
    <col min="9463" max="9463" width="8.28515625" style="248" customWidth="1"/>
    <col min="9464" max="9464" width="21.28515625" style="248" customWidth="1"/>
    <col min="9465" max="9465" width="9.85546875" style="248" customWidth="1"/>
    <col min="9466" max="9466" width="6.140625" style="248" customWidth="1"/>
    <col min="9467" max="9496" width="3.28515625" style="248" customWidth="1"/>
    <col min="9497" max="9497" width="0" style="248" hidden="1" customWidth="1"/>
    <col min="9498" max="9499" width="3.28515625" style="248" customWidth="1"/>
    <col min="9500" max="9500" width="5.140625" style="248" customWidth="1"/>
    <col min="9501" max="9501" width="3.28515625" style="248" customWidth="1"/>
    <col min="9502" max="9502" width="3.140625" style="248" customWidth="1"/>
    <col min="9503" max="9503" width="14.7109375" style="248" customWidth="1"/>
    <col min="9504" max="9504" width="12.28515625" style="248" customWidth="1"/>
    <col min="9505" max="9505" width="4" style="248" customWidth="1"/>
    <col min="9506" max="9506" width="14.7109375" style="248" customWidth="1"/>
    <col min="9507" max="9507" width="12.7109375" style="248" customWidth="1"/>
    <col min="9508" max="9695" width="9.140625" style="248" customWidth="1"/>
    <col min="9696" max="9718" width="11.5703125" style="248"/>
    <col min="9719" max="9719" width="8.28515625" style="248" customWidth="1"/>
    <col min="9720" max="9720" width="21.28515625" style="248" customWidth="1"/>
    <col min="9721" max="9721" width="9.85546875" style="248" customWidth="1"/>
    <col min="9722" max="9722" width="6.140625" style="248" customWidth="1"/>
    <col min="9723" max="9752" width="3.28515625" style="248" customWidth="1"/>
    <col min="9753" max="9753" width="0" style="248" hidden="1" customWidth="1"/>
    <col min="9754" max="9755" width="3.28515625" style="248" customWidth="1"/>
    <col min="9756" max="9756" width="5.140625" style="248" customWidth="1"/>
    <col min="9757" max="9757" width="3.28515625" style="248" customWidth="1"/>
    <col min="9758" max="9758" width="3.140625" style="248" customWidth="1"/>
    <col min="9759" max="9759" width="14.7109375" style="248" customWidth="1"/>
    <col min="9760" max="9760" width="12.28515625" style="248" customWidth="1"/>
    <col min="9761" max="9761" width="4" style="248" customWidth="1"/>
    <col min="9762" max="9762" width="14.7109375" style="248" customWidth="1"/>
    <col min="9763" max="9763" width="12.7109375" style="248" customWidth="1"/>
    <col min="9764" max="9951" width="9.140625" style="248" customWidth="1"/>
    <col min="9952" max="9974" width="11.5703125" style="248"/>
    <col min="9975" max="9975" width="8.28515625" style="248" customWidth="1"/>
    <col min="9976" max="9976" width="21.28515625" style="248" customWidth="1"/>
    <col min="9977" max="9977" width="9.85546875" style="248" customWidth="1"/>
    <col min="9978" max="9978" width="6.140625" style="248" customWidth="1"/>
    <col min="9979" max="10008" width="3.28515625" style="248" customWidth="1"/>
    <col min="10009" max="10009" width="0" style="248" hidden="1" customWidth="1"/>
    <col min="10010" max="10011" width="3.28515625" style="248" customWidth="1"/>
    <col min="10012" max="10012" width="5.140625" style="248" customWidth="1"/>
    <col min="10013" max="10013" width="3.28515625" style="248" customWidth="1"/>
    <col min="10014" max="10014" width="3.140625" style="248" customWidth="1"/>
    <col min="10015" max="10015" width="14.7109375" style="248" customWidth="1"/>
    <col min="10016" max="10016" width="12.28515625" style="248" customWidth="1"/>
    <col min="10017" max="10017" width="4" style="248" customWidth="1"/>
    <col min="10018" max="10018" width="14.7109375" style="248" customWidth="1"/>
    <col min="10019" max="10019" width="12.7109375" style="248" customWidth="1"/>
    <col min="10020" max="10207" width="9.140625" style="248" customWidth="1"/>
    <col min="10208" max="10230" width="11.5703125" style="248"/>
    <col min="10231" max="10231" width="8.28515625" style="248" customWidth="1"/>
    <col min="10232" max="10232" width="21.28515625" style="248" customWidth="1"/>
    <col min="10233" max="10233" width="9.85546875" style="248" customWidth="1"/>
    <col min="10234" max="10234" width="6.140625" style="248" customWidth="1"/>
    <col min="10235" max="10264" width="3.28515625" style="248" customWidth="1"/>
    <col min="10265" max="10265" width="0" style="248" hidden="1" customWidth="1"/>
    <col min="10266" max="10267" width="3.28515625" style="248" customWidth="1"/>
    <col min="10268" max="10268" width="5.140625" style="248" customWidth="1"/>
    <col min="10269" max="10269" width="3.28515625" style="248" customWidth="1"/>
    <col min="10270" max="10270" width="3.140625" style="248" customWidth="1"/>
    <col min="10271" max="10271" width="14.7109375" style="248" customWidth="1"/>
    <col min="10272" max="10272" width="12.28515625" style="248" customWidth="1"/>
    <col min="10273" max="10273" width="4" style="248" customWidth="1"/>
    <col min="10274" max="10274" width="14.7109375" style="248" customWidth="1"/>
    <col min="10275" max="10275" width="12.7109375" style="248" customWidth="1"/>
    <col min="10276" max="10463" width="9.140625" style="248" customWidth="1"/>
    <col min="10464" max="10486" width="11.5703125" style="248"/>
    <col min="10487" max="10487" width="8.28515625" style="248" customWidth="1"/>
    <col min="10488" max="10488" width="21.28515625" style="248" customWidth="1"/>
    <col min="10489" max="10489" width="9.85546875" style="248" customWidth="1"/>
    <col min="10490" max="10490" width="6.140625" style="248" customWidth="1"/>
    <col min="10491" max="10520" width="3.28515625" style="248" customWidth="1"/>
    <col min="10521" max="10521" width="0" style="248" hidden="1" customWidth="1"/>
    <col min="10522" max="10523" width="3.28515625" style="248" customWidth="1"/>
    <col min="10524" max="10524" width="5.140625" style="248" customWidth="1"/>
    <col min="10525" max="10525" width="3.28515625" style="248" customWidth="1"/>
    <col min="10526" max="10526" width="3.140625" style="248" customWidth="1"/>
    <col min="10527" max="10527" width="14.7109375" style="248" customWidth="1"/>
    <col min="10528" max="10528" width="12.28515625" style="248" customWidth="1"/>
    <col min="10529" max="10529" width="4" style="248" customWidth="1"/>
    <col min="10530" max="10530" width="14.7109375" style="248" customWidth="1"/>
    <col min="10531" max="10531" width="12.7109375" style="248" customWidth="1"/>
    <col min="10532" max="10719" width="9.140625" style="248" customWidth="1"/>
    <col min="10720" max="10742" width="11.5703125" style="248"/>
    <col min="10743" max="10743" width="8.28515625" style="248" customWidth="1"/>
    <col min="10744" max="10744" width="21.28515625" style="248" customWidth="1"/>
    <col min="10745" max="10745" width="9.85546875" style="248" customWidth="1"/>
    <col min="10746" max="10746" width="6.140625" style="248" customWidth="1"/>
    <col min="10747" max="10776" width="3.28515625" style="248" customWidth="1"/>
    <col min="10777" max="10777" width="0" style="248" hidden="1" customWidth="1"/>
    <col min="10778" max="10779" width="3.28515625" style="248" customWidth="1"/>
    <col min="10780" max="10780" width="5.140625" style="248" customWidth="1"/>
    <col min="10781" max="10781" width="3.28515625" style="248" customWidth="1"/>
    <col min="10782" max="10782" width="3.140625" style="248" customWidth="1"/>
    <col min="10783" max="10783" width="14.7109375" style="248" customWidth="1"/>
    <col min="10784" max="10784" width="12.28515625" style="248" customWidth="1"/>
    <col min="10785" max="10785" width="4" style="248" customWidth="1"/>
    <col min="10786" max="10786" width="14.7109375" style="248" customWidth="1"/>
    <col min="10787" max="10787" width="12.7109375" style="248" customWidth="1"/>
    <col min="10788" max="10975" width="9.140625" style="248" customWidth="1"/>
    <col min="10976" max="10998" width="11.5703125" style="248"/>
    <col min="10999" max="10999" width="8.28515625" style="248" customWidth="1"/>
    <col min="11000" max="11000" width="21.28515625" style="248" customWidth="1"/>
    <col min="11001" max="11001" width="9.85546875" style="248" customWidth="1"/>
    <col min="11002" max="11002" width="6.140625" style="248" customWidth="1"/>
    <col min="11003" max="11032" width="3.28515625" style="248" customWidth="1"/>
    <col min="11033" max="11033" width="0" style="248" hidden="1" customWidth="1"/>
    <col min="11034" max="11035" width="3.28515625" style="248" customWidth="1"/>
    <col min="11036" max="11036" width="5.140625" style="248" customWidth="1"/>
    <col min="11037" max="11037" width="3.28515625" style="248" customWidth="1"/>
    <col min="11038" max="11038" width="3.140625" style="248" customWidth="1"/>
    <col min="11039" max="11039" width="14.7109375" style="248" customWidth="1"/>
    <col min="11040" max="11040" width="12.28515625" style="248" customWidth="1"/>
    <col min="11041" max="11041" width="4" style="248" customWidth="1"/>
    <col min="11042" max="11042" width="14.7109375" style="248" customWidth="1"/>
    <col min="11043" max="11043" width="12.7109375" style="248" customWidth="1"/>
    <col min="11044" max="11231" width="9.140625" style="248" customWidth="1"/>
    <col min="11232" max="11254" width="11.5703125" style="248"/>
    <col min="11255" max="11255" width="8.28515625" style="248" customWidth="1"/>
    <col min="11256" max="11256" width="21.28515625" style="248" customWidth="1"/>
    <col min="11257" max="11257" width="9.85546875" style="248" customWidth="1"/>
    <col min="11258" max="11258" width="6.140625" style="248" customWidth="1"/>
    <col min="11259" max="11288" width="3.28515625" style="248" customWidth="1"/>
    <col min="11289" max="11289" width="0" style="248" hidden="1" customWidth="1"/>
    <col min="11290" max="11291" width="3.28515625" style="248" customWidth="1"/>
    <col min="11292" max="11292" width="5.140625" style="248" customWidth="1"/>
    <col min="11293" max="11293" width="3.28515625" style="248" customWidth="1"/>
    <col min="11294" max="11294" width="3.140625" style="248" customWidth="1"/>
    <col min="11295" max="11295" width="14.7109375" style="248" customWidth="1"/>
    <col min="11296" max="11296" width="12.28515625" style="248" customWidth="1"/>
    <col min="11297" max="11297" width="4" style="248" customWidth="1"/>
    <col min="11298" max="11298" width="14.7109375" style="248" customWidth="1"/>
    <col min="11299" max="11299" width="12.7109375" style="248" customWidth="1"/>
    <col min="11300" max="11487" width="9.140625" style="248" customWidth="1"/>
    <col min="11488" max="11510" width="11.5703125" style="248"/>
    <col min="11511" max="11511" width="8.28515625" style="248" customWidth="1"/>
    <col min="11512" max="11512" width="21.28515625" style="248" customWidth="1"/>
    <col min="11513" max="11513" width="9.85546875" style="248" customWidth="1"/>
    <col min="11514" max="11514" width="6.140625" style="248" customWidth="1"/>
    <col min="11515" max="11544" width="3.28515625" style="248" customWidth="1"/>
    <col min="11545" max="11545" width="0" style="248" hidden="1" customWidth="1"/>
    <col min="11546" max="11547" width="3.28515625" style="248" customWidth="1"/>
    <col min="11548" max="11548" width="5.140625" style="248" customWidth="1"/>
    <col min="11549" max="11549" width="3.28515625" style="248" customWidth="1"/>
    <col min="11550" max="11550" width="3.140625" style="248" customWidth="1"/>
    <col min="11551" max="11551" width="14.7109375" style="248" customWidth="1"/>
    <col min="11552" max="11552" width="12.28515625" style="248" customWidth="1"/>
    <col min="11553" max="11553" width="4" style="248" customWidth="1"/>
    <col min="11554" max="11554" width="14.7109375" style="248" customWidth="1"/>
    <col min="11555" max="11555" width="12.7109375" style="248" customWidth="1"/>
    <col min="11556" max="11743" width="9.140625" style="248" customWidth="1"/>
    <col min="11744" max="11766" width="11.5703125" style="248"/>
    <col min="11767" max="11767" width="8.28515625" style="248" customWidth="1"/>
    <col min="11768" max="11768" width="21.28515625" style="248" customWidth="1"/>
    <col min="11769" max="11769" width="9.85546875" style="248" customWidth="1"/>
    <col min="11770" max="11770" width="6.140625" style="248" customWidth="1"/>
    <col min="11771" max="11800" width="3.28515625" style="248" customWidth="1"/>
    <col min="11801" max="11801" width="0" style="248" hidden="1" customWidth="1"/>
    <col min="11802" max="11803" width="3.28515625" style="248" customWidth="1"/>
    <col min="11804" max="11804" width="5.140625" style="248" customWidth="1"/>
    <col min="11805" max="11805" width="3.28515625" style="248" customWidth="1"/>
    <col min="11806" max="11806" width="3.140625" style="248" customWidth="1"/>
    <col min="11807" max="11807" width="14.7109375" style="248" customWidth="1"/>
    <col min="11808" max="11808" width="12.28515625" style="248" customWidth="1"/>
    <col min="11809" max="11809" width="4" style="248" customWidth="1"/>
    <col min="11810" max="11810" width="14.7109375" style="248" customWidth="1"/>
    <col min="11811" max="11811" width="12.7109375" style="248" customWidth="1"/>
    <col min="11812" max="11999" width="9.140625" style="248" customWidth="1"/>
    <col min="12000" max="12022" width="11.5703125" style="248"/>
    <col min="12023" max="12023" width="8.28515625" style="248" customWidth="1"/>
    <col min="12024" max="12024" width="21.28515625" style="248" customWidth="1"/>
    <col min="12025" max="12025" width="9.85546875" style="248" customWidth="1"/>
    <col min="12026" max="12026" width="6.140625" style="248" customWidth="1"/>
    <col min="12027" max="12056" width="3.28515625" style="248" customWidth="1"/>
    <col min="12057" max="12057" width="0" style="248" hidden="1" customWidth="1"/>
    <col min="12058" max="12059" width="3.28515625" style="248" customWidth="1"/>
    <col min="12060" max="12060" width="5.140625" style="248" customWidth="1"/>
    <col min="12061" max="12061" width="3.28515625" style="248" customWidth="1"/>
    <col min="12062" max="12062" width="3.140625" style="248" customWidth="1"/>
    <col min="12063" max="12063" width="14.7109375" style="248" customWidth="1"/>
    <col min="12064" max="12064" width="12.28515625" style="248" customWidth="1"/>
    <col min="12065" max="12065" width="4" style="248" customWidth="1"/>
    <col min="12066" max="12066" width="14.7109375" style="248" customWidth="1"/>
    <col min="12067" max="12067" width="12.7109375" style="248" customWidth="1"/>
    <col min="12068" max="12255" width="9.140625" style="248" customWidth="1"/>
    <col min="12256" max="12278" width="11.5703125" style="248"/>
    <col min="12279" max="12279" width="8.28515625" style="248" customWidth="1"/>
    <col min="12280" max="12280" width="21.28515625" style="248" customWidth="1"/>
    <col min="12281" max="12281" width="9.85546875" style="248" customWidth="1"/>
    <col min="12282" max="12282" width="6.140625" style="248" customWidth="1"/>
    <col min="12283" max="12312" width="3.28515625" style="248" customWidth="1"/>
    <col min="12313" max="12313" width="0" style="248" hidden="1" customWidth="1"/>
    <col min="12314" max="12315" width="3.28515625" style="248" customWidth="1"/>
    <col min="12316" max="12316" width="5.140625" style="248" customWidth="1"/>
    <col min="12317" max="12317" width="3.28515625" style="248" customWidth="1"/>
    <col min="12318" max="12318" width="3.140625" style="248" customWidth="1"/>
    <col min="12319" max="12319" width="14.7109375" style="248" customWidth="1"/>
    <col min="12320" max="12320" width="12.28515625" style="248" customWidth="1"/>
    <col min="12321" max="12321" width="4" style="248" customWidth="1"/>
    <col min="12322" max="12322" width="14.7109375" style="248" customWidth="1"/>
    <col min="12323" max="12323" width="12.7109375" style="248" customWidth="1"/>
    <col min="12324" max="12511" width="9.140625" style="248" customWidth="1"/>
    <col min="12512" max="12534" width="11.5703125" style="248"/>
    <col min="12535" max="12535" width="8.28515625" style="248" customWidth="1"/>
    <col min="12536" max="12536" width="21.28515625" style="248" customWidth="1"/>
    <col min="12537" max="12537" width="9.85546875" style="248" customWidth="1"/>
    <col min="12538" max="12538" width="6.140625" style="248" customWidth="1"/>
    <col min="12539" max="12568" width="3.28515625" style="248" customWidth="1"/>
    <col min="12569" max="12569" width="0" style="248" hidden="1" customWidth="1"/>
    <col min="12570" max="12571" width="3.28515625" style="248" customWidth="1"/>
    <col min="12572" max="12572" width="5.140625" style="248" customWidth="1"/>
    <col min="12573" max="12573" width="3.28515625" style="248" customWidth="1"/>
    <col min="12574" max="12574" width="3.140625" style="248" customWidth="1"/>
    <col min="12575" max="12575" width="14.7109375" style="248" customWidth="1"/>
    <col min="12576" max="12576" width="12.28515625" style="248" customWidth="1"/>
    <col min="12577" max="12577" width="4" style="248" customWidth="1"/>
    <col min="12578" max="12578" width="14.7109375" style="248" customWidth="1"/>
    <col min="12579" max="12579" width="12.7109375" style="248" customWidth="1"/>
    <col min="12580" max="12767" width="9.140625" style="248" customWidth="1"/>
    <col min="12768" max="12790" width="11.5703125" style="248"/>
    <col min="12791" max="12791" width="8.28515625" style="248" customWidth="1"/>
    <col min="12792" max="12792" width="21.28515625" style="248" customWidth="1"/>
    <col min="12793" max="12793" width="9.85546875" style="248" customWidth="1"/>
    <col min="12794" max="12794" width="6.140625" style="248" customWidth="1"/>
    <col min="12795" max="12824" width="3.28515625" style="248" customWidth="1"/>
    <col min="12825" max="12825" width="0" style="248" hidden="1" customWidth="1"/>
    <col min="12826" max="12827" width="3.28515625" style="248" customWidth="1"/>
    <col min="12828" max="12828" width="5.140625" style="248" customWidth="1"/>
    <col min="12829" max="12829" width="3.28515625" style="248" customWidth="1"/>
    <col min="12830" max="12830" width="3.140625" style="248" customWidth="1"/>
    <col min="12831" max="12831" width="14.7109375" style="248" customWidth="1"/>
    <col min="12832" max="12832" width="12.28515625" style="248" customWidth="1"/>
    <col min="12833" max="12833" width="4" style="248" customWidth="1"/>
    <col min="12834" max="12834" width="14.7109375" style="248" customWidth="1"/>
    <col min="12835" max="12835" width="12.7109375" style="248" customWidth="1"/>
    <col min="12836" max="13023" width="9.140625" style="248" customWidth="1"/>
    <col min="13024" max="13046" width="11.5703125" style="248"/>
    <col min="13047" max="13047" width="8.28515625" style="248" customWidth="1"/>
    <col min="13048" max="13048" width="21.28515625" style="248" customWidth="1"/>
    <col min="13049" max="13049" width="9.85546875" style="248" customWidth="1"/>
    <col min="13050" max="13050" width="6.140625" style="248" customWidth="1"/>
    <col min="13051" max="13080" width="3.28515625" style="248" customWidth="1"/>
    <col min="13081" max="13081" width="0" style="248" hidden="1" customWidth="1"/>
    <col min="13082" max="13083" width="3.28515625" style="248" customWidth="1"/>
    <col min="13084" max="13084" width="5.140625" style="248" customWidth="1"/>
    <col min="13085" max="13085" width="3.28515625" style="248" customWidth="1"/>
    <col min="13086" max="13086" width="3.140625" style="248" customWidth="1"/>
    <col min="13087" max="13087" width="14.7109375" style="248" customWidth="1"/>
    <col min="13088" max="13088" width="12.28515625" style="248" customWidth="1"/>
    <col min="13089" max="13089" width="4" style="248" customWidth="1"/>
    <col min="13090" max="13090" width="14.7109375" style="248" customWidth="1"/>
    <col min="13091" max="13091" width="12.7109375" style="248" customWidth="1"/>
    <col min="13092" max="13279" width="9.140625" style="248" customWidth="1"/>
    <col min="13280" max="13302" width="11.5703125" style="248"/>
    <col min="13303" max="13303" width="8.28515625" style="248" customWidth="1"/>
    <col min="13304" max="13304" width="21.28515625" style="248" customWidth="1"/>
    <col min="13305" max="13305" width="9.85546875" style="248" customWidth="1"/>
    <col min="13306" max="13306" width="6.140625" style="248" customWidth="1"/>
    <col min="13307" max="13336" width="3.28515625" style="248" customWidth="1"/>
    <col min="13337" max="13337" width="0" style="248" hidden="1" customWidth="1"/>
    <col min="13338" max="13339" width="3.28515625" style="248" customWidth="1"/>
    <col min="13340" max="13340" width="5.140625" style="248" customWidth="1"/>
    <col min="13341" max="13341" width="3.28515625" style="248" customWidth="1"/>
    <col min="13342" max="13342" width="3.140625" style="248" customWidth="1"/>
    <col min="13343" max="13343" width="14.7109375" style="248" customWidth="1"/>
    <col min="13344" max="13344" width="12.28515625" style="248" customWidth="1"/>
    <col min="13345" max="13345" width="4" style="248" customWidth="1"/>
    <col min="13346" max="13346" width="14.7109375" style="248" customWidth="1"/>
    <col min="13347" max="13347" width="12.7109375" style="248" customWidth="1"/>
    <col min="13348" max="13535" width="9.140625" style="248" customWidth="1"/>
    <col min="13536" max="13558" width="11.5703125" style="248"/>
    <col min="13559" max="13559" width="8.28515625" style="248" customWidth="1"/>
    <col min="13560" max="13560" width="21.28515625" style="248" customWidth="1"/>
    <col min="13561" max="13561" width="9.85546875" style="248" customWidth="1"/>
    <col min="13562" max="13562" width="6.140625" style="248" customWidth="1"/>
    <col min="13563" max="13592" width="3.28515625" style="248" customWidth="1"/>
    <col min="13593" max="13593" width="0" style="248" hidden="1" customWidth="1"/>
    <col min="13594" max="13595" width="3.28515625" style="248" customWidth="1"/>
    <col min="13596" max="13596" width="5.140625" style="248" customWidth="1"/>
    <col min="13597" max="13597" width="3.28515625" style="248" customWidth="1"/>
    <col min="13598" max="13598" width="3.140625" style="248" customWidth="1"/>
    <col min="13599" max="13599" width="14.7109375" style="248" customWidth="1"/>
    <col min="13600" max="13600" width="12.28515625" style="248" customWidth="1"/>
    <col min="13601" max="13601" width="4" style="248" customWidth="1"/>
    <col min="13602" max="13602" width="14.7109375" style="248" customWidth="1"/>
    <col min="13603" max="13603" width="12.7109375" style="248" customWidth="1"/>
    <col min="13604" max="13791" width="9.140625" style="248" customWidth="1"/>
    <col min="13792" max="13814" width="11.5703125" style="248"/>
    <col min="13815" max="13815" width="8.28515625" style="248" customWidth="1"/>
    <col min="13816" max="13816" width="21.28515625" style="248" customWidth="1"/>
    <col min="13817" max="13817" width="9.85546875" style="248" customWidth="1"/>
    <col min="13818" max="13818" width="6.140625" style="248" customWidth="1"/>
    <col min="13819" max="13848" width="3.28515625" style="248" customWidth="1"/>
    <col min="13849" max="13849" width="0" style="248" hidden="1" customWidth="1"/>
    <col min="13850" max="13851" width="3.28515625" style="248" customWidth="1"/>
    <col min="13852" max="13852" width="5.140625" style="248" customWidth="1"/>
    <col min="13853" max="13853" width="3.28515625" style="248" customWidth="1"/>
    <col min="13854" max="13854" width="3.140625" style="248" customWidth="1"/>
    <col min="13855" max="13855" width="14.7109375" style="248" customWidth="1"/>
    <col min="13856" max="13856" width="12.28515625" style="248" customWidth="1"/>
    <col min="13857" max="13857" width="4" style="248" customWidth="1"/>
    <col min="13858" max="13858" width="14.7109375" style="248" customWidth="1"/>
    <col min="13859" max="13859" width="12.7109375" style="248" customWidth="1"/>
    <col min="13860" max="14047" width="9.140625" style="248" customWidth="1"/>
    <col min="14048" max="14070" width="11.5703125" style="248"/>
    <col min="14071" max="14071" width="8.28515625" style="248" customWidth="1"/>
    <col min="14072" max="14072" width="21.28515625" style="248" customWidth="1"/>
    <col min="14073" max="14073" width="9.85546875" style="248" customWidth="1"/>
    <col min="14074" max="14074" width="6.140625" style="248" customWidth="1"/>
    <col min="14075" max="14104" width="3.28515625" style="248" customWidth="1"/>
    <col min="14105" max="14105" width="0" style="248" hidden="1" customWidth="1"/>
    <col min="14106" max="14107" width="3.28515625" style="248" customWidth="1"/>
    <col min="14108" max="14108" width="5.140625" style="248" customWidth="1"/>
    <col min="14109" max="14109" width="3.28515625" style="248" customWidth="1"/>
    <col min="14110" max="14110" width="3.140625" style="248" customWidth="1"/>
    <col min="14111" max="14111" width="14.7109375" style="248" customWidth="1"/>
    <col min="14112" max="14112" width="12.28515625" style="248" customWidth="1"/>
    <col min="14113" max="14113" width="4" style="248" customWidth="1"/>
    <col min="14114" max="14114" width="14.7109375" style="248" customWidth="1"/>
    <col min="14115" max="14115" width="12.7109375" style="248" customWidth="1"/>
    <col min="14116" max="14303" width="9.140625" style="248" customWidth="1"/>
    <col min="14304" max="14326" width="11.5703125" style="248"/>
    <col min="14327" max="14327" width="8.28515625" style="248" customWidth="1"/>
    <col min="14328" max="14328" width="21.28515625" style="248" customWidth="1"/>
    <col min="14329" max="14329" width="9.85546875" style="248" customWidth="1"/>
    <col min="14330" max="14330" width="6.140625" style="248" customWidth="1"/>
    <col min="14331" max="14360" width="3.28515625" style="248" customWidth="1"/>
    <col min="14361" max="14361" width="0" style="248" hidden="1" customWidth="1"/>
    <col min="14362" max="14363" width="3.28515625" style="248" customWidth="1"/>
    <col min="14364" max="14364" width="5.140625" style="248" customWidth="1"/>
    <col min="14365" max="14365" width="3.28515625" style="248" customWidth="1"/>
    <col min="14366" max="14366" width="3.140625" style="248" customWidth="1"/>
    <col min="14367" max="14367" width="14.7109375" style="248" customWidth="1"/>
    <col min="14368" max="14368" width="12.28515625" style="248" customWidth="1"/>
    <col min="14369" max="14369" width="4" style="248" customWidth="1"/>
    <col min="14370" max="14370" width="14.7109375" style="248" customWidth="1"/>
    <col min="14371" max="14371" width="12.7109375" style="248" customWidth="1"/>
    <col min="14372" max="14559" width="9.140625" style="248" customWidth="1"/>
    <col min="14560" max="14582" width="11.5703125" style="248"/>
    <col min="14583" max="14583" width="8.28515625" style="248" customWidth="1"/>
    <col min="14584" max="14584" width="21.28515625" style="248" customWidth="1"/>
    <col min="14585" max="14585" width="9.85546875" style="248" customWidth="1"/>
    <col min="14586" max="14586" width="6.140625" style="248" customWidth="1"/>
    <col min="14587" max="14616" width="3.28515625" style="248" customWidth="1"/>
    <col min="14617" max="14617" width="0" style="248" hidden="1" customWidth="1"/>
    <col min="14618" max="14619" width="3.28515625" style="248" customWidth="1"/>
    <col min="14620" max="14620" width="5.140625" style="248" customWidth="1"/>
    <col min="14621" max="14621" width="3.28515625" style="248" customWidth="1"/>
    <col min="14622" max="14622" width="3.140625" style="248" customWidth="1"/>
    <col min="14623" max="14623" width="14.7109375" style="248" customWidth="1"/>
    <col min="14624" max="14624" width="12.28515625" style="248" customWidth="1"/>
    <col min="14625" max="14625" width="4" style="248" customWidth="1"/>
    <col min="14626" max="14626" width="14.7109375" style="248" customWidth="1"/>
    <col min="14627" max="14627" width="12.7109375" style="248" customWidth="1"/>
    <col min="14628" max="14815" width="9.140625" style="248" customWidth="1"/>
    <col min="14816" max="14838" width="11.5703125" style="248"/>
    <col min="14839" max="14839" width="8.28515625" style="248" customWidth="1"/>
    <col min="14840" max="14840" width="21.28515625" style="248" customWidth="1"/>
    <col min="14841" max="14841" width="9.85546875" style="248" customWidth="1"/>
    <col min="14842" max="14842" width="6.140625" style="248" customWidth="1"/>
    <col min="14843" max="14872" width="3.28515625" style="248" customWidth="1"/>
    <col min="14873" max="14873" width="0" style="248" hidden="1" customWidth="1"/>
    <col min="14874" max="14875" width="3.28515625" style="248" customWidth="1"/>
    <col min="14876" max="14876" width="5.140625" style="248" customWidth="1"/>
    <col min="14877" max="14877" width="3.28515625" style="248" customWidth="1"/>
    <col min="14878" max="14878" width="3.140625" style="248" customWidth="1"/>
    <col min="14879" max="14879" width="14.7109375" style="248" customWidth="1"/>
    <col min="14880" max="14880" width="12.28515625" style="248" customWidth="1"/>
    <col min="14881" max="14881" width="4" style="248" customWidth="1"/>
    <col min="14882" max="14882" width="14.7109375" style="248" customWidth="1"/>
    <col min="14883" max="14883" width="12.7109375" style="248" customWidth="1"/>
    <col min="14884" max="15071" width="9.140625" style="248" customWidth="1"/>
    <col min="15072" max="15094" width="11.5703125" style="248"/>
    <col min="15095" max="15095" width="8.28515625" style="248" customWidth="1"/>
    <col min="15096" max="15096" width="21.28515625" style="248" customWidth="1"/>
    <col min="15097" max="15097" width="9.85546875" style="248" customWidth="1"/>
    <col min="15098" max="15098" width="6.140625" style="248" customWidth="1"/>
    <col min="15099" max="15128" width="3.28515625" style="248" customWidth="1"/>
    <col min="15129" max="15129" width="0" style="248" hidden="1" customWidth="1"/>
    <col min="15130" max="15131" width="3.28515625" style="248" customWidth="1"/>
    <col min="15132" max="15132" width="5.140625" style="248" customWidth="1"/>
    <col min="15133" max="15133" width="3.28515625" style="248" customWidth="1"/>
    <col min="15134" max="15134" width="3.140625" style="248" customWidth="1"/>
    <col min="15135" max="15135" width="14.7109375" style="248" customWidth="1"/>
    <col min="15136" max="15136" width="12.28515625" style="248" customWidth="1"/>
    <col min="15137" max="15137" width="4" style="248" customWidth="1"/>
    <col min="15138" max="15138" width="14.7109375" style="248" customWidth="1"/>
    <col min="15139" max="15139" width="12.7109375" style="248" customWidth="1"/>
    <col min="15140" max="15327" width="9.140625" style="248" customWidth="1"/>
    <col min="15328" max="15350" width="11.5703125" style="248"/>
    <col min="15351" max="15351" width="8.28515625" style="248" customWidth="1"/>
    <col min="15352" max="15352" width="21.28515625" style="248" customWidth="1"/>
    <col min="15353" max="15353" width="9.85546875" style="248" customWidth="1"/>
    <col min="15354" max="15354" width="6.140625" style="248" customWidth="1"/>
    <col min="15355" max="15384" width="3.28515625" style="248" customWidth="1"/>
    <col min="15385" max="15385" width="0" style="248" hidden="1" customWidth="1"/>
    <col min="15386" max="15387" width="3.28515625" style="248" customWidth="1"/>
    <col min="15388" max="15388" width="5.140625" style="248" customWidth="1"/>
    <col min="15389" max="15389" width="3.28515625" style="248" customWidth="1"/>
    <col min="15390" max="15390" width="3.140625" style="248" customWidth="1"/>
    <col min="15391" max="15391" width="14.7109375" style="248" customWidth="1"/>
    <col min="15392" max="15392" width="12.28515625" style="248" customWidth="1"/>
    <col min="15393" max="15393" width="4" style="248" customWidth="1"/>
    <col min="15394" max="15394" width="14.7109375" style="248" customWidth="1"/>
    <col min="15395" max="15395" width="12.7109375" style="248" customWidth="1"/>
    <col min="15396" max="15583" width="9.140625" style="248" customWidth="1"/>
    <col min="15584" max="15606" width="11.5703125" style="248"/>
    <col min="15607" max="15607" width="8.28515625" style="248" customWidth="1"/>
    <col min="15608" max="15608" width="21.28515625" style="248" customWidth="1"/>
    <col min="15609" max="15609" width="9.85546875" style="248" customWidth="1"/>
    <col min="15610" max="15610" width="6.140625" style="248" customWidth="1"/>
    <col min="15611" max="15640" width="3.28515625" style="248" customWidth="1"/>
    <col min="15641" max="15641" width="0" style="248" hidden="1" customWidth="1"/>
    <col min="15642" max="15643" width="3.28515625" style="248" customWidth="1"/>
    <col min="15644" max="15644" width="5.140625" style="248" customWidth="1"/>
    <col min="15645" max="15645" width="3.28515625" style="248" customWidth="1"/>
    <col min="15646" max="15646" width="3.140625" style="248" customWidth="1"/>
    <col min="15647" max="15647" width="14.7109375" style="248" customWidth="1"/>
    <col min="15648" max="15648" width="12.28515625" style="248" customWidth="1"/>
    <col min="15649" max="15649" width="4" style="248" customWidth="1"/>
    <col min="15650" max="15650" width="14.7109375" style="248" customWidth="1"/>
    <col min="15651" max="15651" width="12.7109375" style="248" customWidth="1"/>
    <col min="15652" max="15839" width="9.140625" style="248" customWidth="1"/>
    <col min="15840" max="15862" width="11.5703125" style="248"/>
    <col min="15863" max="15863" width="8.28515625" style="248" customWidth="1"/>
    <col min="15864" max="15864" width="21.28515625" style="248" customWidth="1"/>
    <col min="15865" max="15865" width="9.85546875" style="248" customWidth="1"/>
    <col min="15866" max="15866" width="6.140625" style="248" customWidth="1"/>
    <col min="15867" max="15896" width="3.28515625" style="248" customWidth="1"/>
    <col min="15897" max="15897" width="0" style="248" hidden="1" customWidth="1"/>
    <col min="15898" max="15899" width="3.28515625" style="248" customWidth="1"/>
    <col min="15900" max="15900" width="5.140625" style="248" customWidth="1"/>
    <col min="15901" max="15901" width="3.28515625" style="248" customWidth="1"/>
    <col min="15902" max="15902" width="3.140625" style="248" customWidth="1"/>
    <col min="15903" max="15903" width="14.7109375" style="248" customWidth="1"/>
    <col min="15904" max="15904" width="12.28515625" style="248" customWidth="1"/>
    <col min="15905" max="15905" width="4" style="248" customWidth="1"/>
    <col min="15906" max="15906" width="14.7109375" style="248" customWidth="1"/>
    <col min="15907" max="15907" width="12.7109375" style="248" customWidth="1"/>
    <col min="15908" max="16095" width="9.140625" style="248" customWidth="1"/>
    <col min="16096" max="16118" width="11.5703125" style="248"/>
    <col min="16119" max="16119" width="8.28515625" style="248" customWidth="1"/>
    <col min="16120" max="16120" width="21.28515625" style="248" customWidth="1"/>
    <col min="16121" max="16121" width="9.85546875" style="248" customWidth="1"/>
    <col min="16122" max="16122" width="6.140625" style="248" customWidth="1"/>
    <col min="16123" max="16152" width="3.28515625" style="248" customWidth="1"/>
    <col min="16153" max="16153" width="0" style="248" hidden="1" customWidth="1"/>
    <col min="16154" max="16155" width="3.28515625" style="248" customWidth="1"/>
    <col min="16156" max="16156" width="5.140625" style="248" customWidth="1"/>
    <col min="16157" max="16157" width="3.28515625" style="248" customWidth="1"/>
    <col min="16158" max="16158" width="3.140625" style="248" customWidth="1"/>
    <col min="16159" max="16159" width="14.7109375" style="248" customWidth="1"/>
    <col min="16160" max="16160" width="12.28515625" style="248" customWidth="1"/>
    <col min="16161" max="16161" width="4" style="248" customWidth="1"/>
    <col min="16162" max="16162" width="14.7109375" style="248" customWidth="1"/>
    <col min="16163" max="16163" width="12.7109375" style="248" customWidth="1"/>
    <col min="16164" max="16351" width="9.140625" style="248" customWidth="1"/>
    <col min="16352" max="16384" width="11.5703125" style="248"/>
  </cols>
  <sheetData>
    <row r="1" spans="1:44" ht="5.25" customHeight="1">
      <c r="A1" s="455" t="s">
        <v>177</v>
      </c>
      <c r="B1" s="456"/>
      <c r="C1" s="456"/>
      <c r="D1" s="456"/>
      <c r="E1" s="456"/>
      <c r="F1" s="456"/>
      <c r="G1" s="456"/>
      <c r="H1" s="456"/>
      <c r="I1" s="456"/>
      <c r="J1" s="456"/>
      <c r="K1" s="456"/>
      <c r="L1" s="456"/>
      <c r="M1" s="456"/>
      <c r="N1" s="456"/>
      <c r="O1" s="456"/>
      <c r="P1" s="456"/>
      <c r="Q1" s="456"/>
      <c r="R1" s="456"/>
      <c r="S1" s="456"/>
      <c r="T1" s="456"/>
      <c r="U1" s="456"/>
      <c r="V1" s="456"/>
      <c r="W1" s="456"/>
      <c r="X1" s="456"/>
      <c r="Y1" s="456"/>
      <c r="Z1" s="456"/>
      <c r="AA1" s="456"/>
      <c r="AB1" s="456"/>
      <c r="AC1" s="456"/>
      <c r="AD1" s="456"/>
      <c r="AE1" s="456"/>
      <c r="AF1" s="456"/>
      <c r="AG1" s="456"/>
      <c r="AH1" s="456"/>
      <c r="AI1" s="456"/>
      <c r="AJ1" s="456"/>
      <c r="AK1" s="456"/>
      <c r="AL1" s="457"/>
    </row>
    <row r="2" spans="1:44" ht="15" customHeight="1">
      <c r="A2" s="458"/>
      <c r="B2" s="459"/>
      <c r="C2" s="459"/>
      <c r="D2" s="459"/>
      <c r="E2" s="459"/>
      <c r="F2" s="459"/>
      <c r="G2" s="459"/>
      <c r="H2" s="459"/>
      <c r="I2" s="459"/>
      <c r="J2" s="459"/>
      <c r="K2" s="459"/>
      <c r="L2" s="459"/>
      <c r="M2" s="459"/>
      <c r="N2" s="459"/>
      <c r="O2" s="459"/>
      <c r="P2" s="459"/>
      <c r="Q2" s="459"/>
      <c r="R2" s="459"/>
      <c r="S2" s="459"/>
      <c r="T2" s="459"/>
      <c r="U2" s="459"/>
      <c r="V2" s="459"/>
      <c r="W2" s="459"/>
      <c r="X2" s="459"/>
      <c r="Y2" s="459"/>
      <c r="Z2" s="459"/>
      <c r="AA2" s="459"/>
      <c r="AB2" s="459"/>
      <c r="AC2" s="459"/>
      <c r="AD2" s="459"/>
      <c r="AE2" s="459"/>
      <c r="AF2" s="459"/>
      <c r="AG2" s="459"/>
      <c r="AH2" s="459"/>
      <c r="AI2" s="459"/>
      <c r="AJ2" s="459"/>
      <c r="AK2" s="459"/>
      <c r="AL2" s="460"/>
    </row>
    <row r="3" spans="1:44" ht="26.25" customHeight="1">
      <c r="A3" s="461"/>
      <c r="B3" s="462"/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462"/>
      <c r="S3" s="462"/>
      <c r="T3" s="462"/>
      <c r="U3" s="462"/>
      <c r="V3" s="462"/>
      <c r="W3" s="462"/>
      <c r="X3" s="462"/>
      <c r="Y3" s="462"/>
      <c r="Z3" s="462"/>
      <c r="AA3" s="462"/>
      <c r="AB3" s="462"/>
      <c r="AC3" s="462"/>
      <c r="AD3" s="462"/>
      <c r="AE3" s="462"/>
      <c r="AF3" s="462"/>
      <c r="AG3" s="462"/>
      <c r="AH3" s="462"/>
      <c r="AI3" s="462"/>
      <c r="AJ3" s="462"/>
      <c r="AK3" s="462"/>
      <c r="AL3" s="463"/>
      <c r="AN3" s="256" t="s">
        <v>153</v>
      </c>
      <c r="AO3" s="256" t="s">
        <v>168</v>
      </c>
      <c r="AP3" s="466" t="s">
        <v>155</v>
      </c>
      <c r="AQ3" s="466"/>
      <c r="AR3" s="466"/>
    </row>
    <row r="4" spans="1:44" ht="15" customHeight="1">
      <c r="A4" s="446" t="s">
        <v>126</v>
      </c>
      <c r="B4" s="448" t="s">
        <v>1</v>
      </c>
      <c r="C4" s="250" t="s">
        <v>2</v>
      </c>
      <c r="D4" s="449" t="s">
        <v>3</v>
      </c>
      <c r="E4" s="216">
        <v>1</v>
      </c>
      <c r="F4" s="216">
        <v>2</v>
      </c>
      <c r="G4" s="216">
        <v>3</v>
      </c>
      <c r="H4" s="216">
        <v>4</v>
      </c>
      <c r="I4" s="216">
        <v>5</v>
      </c>
      <c r="J4" s="216">
        <v>6</v>
      </c>
      <c r="K4" s="216">
        <v>7</v>
      </c>
      <c r="L4" s="216">
        <v>8</v>
      </c>
      <c r="M4" s="216">
        <v>9</v>
      </c>
      <c r="N4" s="216">
        <v>10</v>
      </c>
      <c r="O4" s="216">
        <v>11</v>
      </c>
      <c r="P4" s="216">
        <v>12</v>
      </c>
      <c r="Q4" s="216">
        <v>13</v>
      </c>
      <c r="R4" s="216">
        <v>14</v>
      </c>
      <c r="S4" s="216">
        <v>15</v>
      </c>
      <c r="T4" s="216">
        <v>16</v>
      </c>
      <c r="U4" s="216">
        <v>17</v>
      </c>
      <c r="V4" s="216">
        <v>18</v>
      </c>
      <c r="W4" s="216">
        <v>19</v>
      </c>
      <c r="X4" s="216">
        <v>20</v>
      </c>
      <c r="Y4" s="216">
        <v>21</v>
      </c>
      <c r="Z4" s="216">
        <v>22</v>
      </c>
      <c r="AA4" s="216">
        <v>23</v>
      </c>
      <c r="AB4" s="216">
        <v>24</v>
      </c>
      <c r="AC4" s="216">
        <v>25</v>
      </c>
      <c r="AD4" s="216">
        <v>26</v>
      </c>
      <c r="AE4" s="216">
        <v>27</v>
      </c>
      <c r="AF4" s="216">
        <v>28</v>
      </c>
      <c r="AG4" s="216">
        <v>29</v>
      </c>
      <c r="AH4" s="216">
        <v>30</v>
      </c>
      <c r="AI4" s="216">
        <v>31</v>
      </c>
      <c r="AJ4" s="464" t="s">
        <v>4</v>
      </c>
      <c r="AK4" s="465" t="s">
        <v>5</v>
      </c>
      <c r="AL4" s="454" t="s">
        <v>6</v>
      </c>
      <c r="AN4" s="256">
        <v>1</v>
      </c>
      <c r="AO4" s="256" t="s">
        <v>159</v>
      </c>
      <c r="AP4" s="226" t="s">
        <v>156</v>
      </c>
      <c r="AQ4" s="226" t="s">
        <v>154</v>
      </c>
      <c r="AR4" s="226" t="s">
        <v>157</v>
      </c>
    </row>
    <row r="5" spans="1:44" ht="15" customHeight="1">
      <c r="A5" s="453"/>
      <c r="B5" s="449"/>
      <c r="C5" s="249" t="s">
        <v>127</v>
      </c>
      <c r="D5" s="449"/>
      <c r="E5" s="216" t="s">
        <v>8</v>
      </c>
      <c r="F5" s="216" t="s">
        <v>9</v>
      </c>
      <c r="G5" s="216" t="s">
        <v>10</v>
      </c>
      <c r="H5" s="216" t="s">
        <v>123</v>
      </c>
      <c r="I5" s="216" t="s">
        <v>11</v>
      </c>
      <c r="J5" s="216" t="s">
        <v>12</v>
      </c>
      <c r="K5" s="216" t="s">
        <v>13</v>
      </c>
      <c r="L5" s="216" t="s">
        <v>8</v>
      </c>
      <c r="M5" s="216" t="s">
        <v>9</v>
      </c>
      <c r="N5" s="216" t="s">
        <v>10</v>
      </c>
      <c r="O5" s="216" t="s">
        <v>123</v>
      </c>
      <c r="P5" s="216" t="s">
        <v>11</v>
      </c>
      <c r="Q5" s="216" t="s">
        <v>12</v>
      </c>
      <c r="R5" s="216" t="s">
        <v>13</v>
      </c>
      <c r="S5" s="216" t="s">
        <v>8</v>
      </c>
      <c r="T5" s="216" t="s">
        <v>9</v>
      </c>
      <c r="U5" s="216" t="s">
        <v>10</v>
      </c>
      <c r="V5" s="216" t="s">
        <v>123</v>
      </c>
      <c r="W5" s="216" t="s">
        <v>11</v>
      </c>
      <c r="X5" s="216" t="s">
        <v>12</v>
      </c>
      <c r="Y5" s="216" t="s">
        <v>13</v>
      </c>
      <c r="Z5" s="216" t="s">
        <v>8</v>
      </c>
      <c r="AA5" s="216" t="s">
        <v>9</v>
      </c>
      <c r="AB5" s="216" t="s">
        <v>10</v>
      </c>
      <c r="AC5" s="216" t="s">
        <v>123</v>
      </c>
      <c r="AD5" s="216" t="s">
        <v>11</v>
      </c>
      <c r="AE5" s="216" t="s">
        <v>12</v>
      </c>
      <c r="AF5" s="216" t="s">
        <v>13</v>
      </c>
      <c r="AG5" s="216" t="s">
        <v>8</v>
      </c>
      <c r="AH5" s="216" t="s">
        <v>9</v>
      </c>
      <c r="AI5" s="216" t="s">
        <v>10</v>
      </c>
      <c r="AJ5" s="464"/>
      <c r="AK5" s="465"/>
      <c r="AL5" s="454"/>
      <c r="AN5" s="256">
        <v>2</v>
      </c>
      <c r="AO5" s="256" t="s">
        <v>160</v>
      </c>
      <c r="AP5" s="230"/>
      <c r="AQ5" s="226" t="s">
        <v>154</v>
      </c>
      <c r="AR5" s="226" t="s">
        <v>157</v>
      </c>
    </row>
    <row r="6" spans="1:44" ht="16.5" customHeight="1">
      <c r="A6" s="142">
        <v>151602</v>
      </c>
      <c r="B6" s="223" t="s">
        <v>73</v>
      </c>
      <c r="C6" s="143" t="s">
        <v>128</v>
      </c>
      <c r="D6" s="144" t="s">
        <v>33</v>
      </c>
      <c r="E6" s="322" t="s">
        <v>148</v>
      </c>
      <c r="F6" s="322" t="s">
        <v>148</v>
      </c>
      <c r="G6" s="322" t="s">
        <v>148</v>
      </c>
      <c r="H6" s="328"/>
      <c r="I6" s="328"/>
      <c r="J6" s="322" t="s">
        <v>148</v>
      </c>
      <c r="K6" s="322" t="s">
        <v>148</v>
      </c>
      <c r="L6" s="322" t="s">
        <v>148</v>
      </c>
      <c r="M6" s="322" t="s">
        <v>148</v>
      </c>
      <c r="N6" s="322" t="s">
        <v>148</v>
      </c>
      <c r="O6" s="328"/>
      <c r="P6" s="328"/>
      <c r="Q6" s="319" t="s">
        <v>102</v>
      </c>
      <c r="R6" s="319" t="s">
        <v>102</v>
      </c>
      <c r="S6" s="319" t="s">
        <v>102</v>
      </c>
      <c r="T6" s="319" t="s">
        <v>102</v>
      </c>
      <c r="U6" s="319" t="s">
        <v>102</v>
      </c>
      <c r="V6" s="328"/>
      <c r="W6" s="328"/>
      <c r="X6" s="319" t="s">
        <v>173</v>
      </c>
      <c r="Y6" s="319" t="s">
        <v>173</v>
      </c>
      <c r="Z6" s="319" t="s">
        <v>173</v>
      </c>
      <c r="AA6" s="319" t="s">
        <v>173</v>
      </c>
      <c r="AB6" s="319" t="s">
        <v>173</v>
      </c>
      <c r="AC6" s="328"/>
      <c r="AD6" s="328"/>
      <c r="AE6" s="322" t="s">
        <v>148</v>
      </c>
      <c r="AF6" s="322" t="s">
        <v>148</v>
      </c>
      <c r="AG6" s="322" t="s">
        <v>148</v>
      </c>
      <c r="AH6" s="322" t="s">
        <v>148</v>
      </c>
      <c r="AI6" s="322" t="s">
        <v>148</v>
      </c>
      <c r="AJ6" s="177">
        <v>60</v>
      </c>
      <c r="AK6" s="178">
        <f>COUNTIF(C6:AJ6,"T")*6+COUNTIF(C6:AJ6,"P")*12+COUNTIF(C6:AJ6,"M")*6+COUNTIF(C6:AJ6,"I")*6+COUNTIF(C6:AJ6,"N")*12+COUNTIF(C6:AJ6,"FL")*6+COUNTIF(C6:AJ6,"MT")*12+COUNTIF(C6:AJ6,"MN")*18+COUNTIF(C6:AJ6,"PI")*17+COUNTIF(C6:AJ6,"C")*6+COUNTIF(C6:AJ6,"BH")*6+COUNTIF(C6:AJ6,"AF")*6</f>
        <v>138</v>
      </c>
      <c r="AL6" s="229">
        <f>SUM(AK6-138)</f>
        <v>0</v>
      </c>
      <c r="AN6" s="256">
        <v>3</v>
      </c>
      <c r="AO6" s="256" t="s">
        <v>161</v>
      </c>
      <c r="AP6" s="230"/>
      <c r="AQ6" s="226" t="s">
        <v>154</v>
      </c>
      <c r="AR6" s="226" t="s">
        <v>157</v>
      </c>
    </row>
    <row r="7" spans="1:44" ht="16.5" customHeight="1">
      <c r="A7" s="446" t="s">
        <v>126</v>
      </c>
      <c r="B7" s="448" t="s">
        <v>1</v>
      </c>
      <c r="C7" s="250" t="s">
        <v>2</v>
      </c>
      <c r="D7" s="449" t="s">
        <v>3</v>
      </c>
      <c r="E7" s="216">
        <v>1</v>
      </c>
      <c r="F7" s="216">
        <v>2</v>
      </c>
      <c r="G7" s="220">
        <v>3</v>
      </c>
      <c r="H7" s="220">
        <v>4</v>
      </c>
      <c r="I7" s="216">
        <v>5</v>
      </c>
      <c r="J7" s="216">
        <v>6</v>
      </c>
      <c r="K7" s="216">
        <v>7</v>
      </c>
      <c r="L7" s="216">
        <v>8</v>
      </c>
      <c r="M7" s="216">
        <v>9</v>
      </c>
      <c r="N7" s="216">
        <v>10</v>
      </c>
      <c r="O7" s="216">
        <v>11</v>
      </c>
      <c r="P7" s="216">
        <v>12</v>
      </c>
      <c r="Q7" s="216">
        <v>13</v>
      </c>
      <c r="R7" s="216">
        <v>14</v>
      </c>
      <c r="S7" s="216">
        <v>15</v>
      </c>
      <c r="T7" s="216">
        <v>16</v>
      </c>
      <c r="U7" s="216">
        <v>17</v>
      </c>
      <c r="V7" s="216">
        <v>18</v>
      </c>
      <c r="W7" s="216">
        <v>19</v>
      </c>
      <c r="X7" s="216">
        <v>20</v>
      </c>
      <c r="Y7" s="216">
        <v>21</v>
      </c>
      <c r="Z7" s="216">
        <v>22</v>
      </c>
      <c r="AA7" s="216">
        <v>23</v>
      </c>
      <c r="AB7" s="216">
        <v>24</v>
      </c>
      <c r="AC7" s="216">
        <v>25</v>
      </c>
      <c r="AD7" s="216">
        <v>26</v>
      </c>
      <c r="AE7" s="216">
        <v>27</v>
      </c>
      <c r="AF7" s="216">
        <v>28</v>
      </c>
      <c r="AG7" s="216">
        <v>29</v>
      </c>
      <c r="AH7" s="216">
        <v>30</v>
      </c>
      <c r="AI7" s="216">
        <v>31</v>
      </c>
      <c r="AJ7" s="464" t="s">
        <v>4</v>
      </c>
      <c r="AK7" s="465" t="s">
        <v>5</v>
      </c>
      <c r="AL7" s="454" t="s">
        <v>6</v>
      </c>
      <c r="AN7" s="256">
        <v>4</v>
      </c>
      <c r="AO7" s="256" t="s">
        <v>162</v>
      </c>
      <c r="AP7" s="230"/>
      <c r="AQ7" s="226" t="s">
        <v>154</v>
      </c>
      <c r="AR7" s="226" t="s">
        <v>157</v>
      </c>
    </row>
    <row r="8" spans="1:44" ht="16.5" customHeight="1">
      <c r="A8" s="453"/>
      <c r="B8" s="449"/>
      <c r="C8" s="249" t="s">
        <v>127</v>
      </c>
      <c r="D8" s="449"/>
      <c r="E8" s="216" t="s">
        <v>8</v>
      </c>
      <c r="F8" s="216" t="s">
        <v>9</v>
      </c>
      <c r="G8" s="216" t="s">
        <v>10</v>
      </c>
      <c r="H8" s="216" t="s">
        <v>123</v>
      </c>
      <c r="I8" s="216" t="s">
        <v>11</v>
      </c>
      <c r="J8" s="216" t="s">
        <v>12</v>
      </c>
      <c r="K8" s="216" t="s">
        <v>13</v>
      </c>
      <c r="L8" s="216" t="s">
        <v>8</v>
      </c>
      <c r="M8" s="216" t="s">
        <v>9</v>
      </c>
      <c r="N8" s="216" t="s">
        <v>10</v>
      </c>
      <c r="O8" s="216" t="s">
        <v>123</v>
      </c>
      <c r="P8" s="216" t="s">
        <v>11</v>
      </c>
      <c r="Q8" s="216" t="s">
        <v>12</v>
      </c>
      <c r="R8" s="216" t="s">
        <v>13</v>
      </c>
      <c r="S8" s="216" t="s">
        <v>8</v>
      </c>
      <c r="T8" s="216" t="s">
        <v>9</v>
      </c>
      <c r="U8" s="216" t="s">
        <v>10</v>
      </c>
      <c r="V8" s="216" t="s">
        <v>123</v>
      </c>
      <c r="W8" s="216" t="s">
        <v>11</v>
      </c>
      <c r="X8" s="216" t="s">
        <v>12</v>
      </c>
      <c r="Y8" s="216" t="s">
        <v>13</v>
      </c>
      <c r="Z8" s="216" t="s">
        <v>8</v>
      </c>
      <c r="AA8" s="216" t="s">
        <v>9</v>
      </c>
      <c r="AB8" s="216" t="s">
        <v>10</v>
      </c>
      <c r="AC8" s="216" t="s">
        <v>123</v>
      </c>
      <c r="AD8" s="216" t="s">
        <v>11</v>
      </c>
      <c r="AE8" s="216" t="s">
        <v>12</v>
      </c>
      <c r="AF8" s="216" t="s">
        <v>13</v>
      </c>
      <c r="AG8" s="216" t="s">
        <v>8</v>
      </c>
      <c r="AH8" s="216" t="s">
        <v>9</v>
      </c>
      <c r="AI8" s="216" t="s">
        <v>10</v>
      </c>
      <c r="AJ8" s="464"/>
      <c r="AK8" s="465"/>
      <c r="AL8" s="454"/>
      <c r="AN8" s="256">
        <v>5</v>
      </c>
      <c r="AO8" s="256" t="s">
        <v>163</v>
      </c>
      <c r="AP8" s="230"/>
      <c r="AQ8" s="226" t="s">
        <v>154</v>
      </c>
      <c r="AR8" s="226" t="s">
        <v>157</v>
      </c>
    </row>
    <row r="9" spans="1:44" ht="16.5" customHeight="1">
      <c r="A9" s="267">
        <v>153605</v>
      </c>
      <c r="B9" s="268" t="s">
        <v>105</v>
      </c>
      <c r="C9" s="269" t="s">
        <v>124</v>
      </c>
      <c r="D9" s="140" t="s">
        <v>74</v>
      </c>
      <c r="E9" s="320" t="s">
        <v>19</v>
      </c>
      <c r="F9" s="320" t="s">
        <v>19</v>
      </c>
      <c r="G9" s="320" t="s">
        <v>19</v>
      </c>
      <c r="H9" s="328"/>
      <c r="I9" s="328"/>
      <c r="J9" s="320" t="s">
        <v>192</v>
      </c>
      <c r="K9" s="320" t="s">
        <v>19</v>
      </c>
      <c r="L9" s="320" t="s">
        <v>19</v>
      </c>
      <c r="M9" s="320" t="s">
        <v>19</v>
      </c>
      <c r="N9" s="320" t="s">
        <v>192</v>
      </c>
      <c r="O9" s="328"/>
      <c r="P9" s="328"/>
      <c r="Q9" s="320" t="s">
        <v>19</v>
      </c>
      <c r="R9" s="320" t="s">
        <v>20</v>
      </c>
      <c r="S9" s="320" t="s">
        <v>19</v>
      </c>
      <c r="T9" s="320" t="s">
        <v>19</v>
      </c>
      <c r="U9" s="320" t="s">
        <v>19</v>
      </c>
      <c r="V9" s="328"/>
      <c r="W9" s="328"/>
      <c r="X9" s="320" t="s">
        <v>19</v>
      </c>
      <c r="Y9" s="320" t="s">
        <v>19</v>
      </c>
      <c r="Z9" s="320" t="s">
        <v>19</v>
      </c>
      <c r="AA9" s="320" t="s">
        <v>19</v>
      </c>
      <c r="AB9" s="320" t="s">
        <v>19</v>
      </c>
      <c r="AC9" s="328"/>
      <c r="AD9" s="328"/>
      <c r="AE9" s="320" t="s">
        <v>17</v>
      </c>
      <c r="AF9" s="320" t="s">
        <v>17</v>
      </c>
      <c r="AG9" s="320" t="s">
        <v>17</v>
      </c>
      <c r="AH9" s="320" t="s">
        <v>17</v>
      </c>
      <c r="AI9" s="320" t="s">
        <v>17</v>
      </c>
      <c r="AJ9" s="177">
        <v>120</v>
      </c>
      <c r="AK9" s="178">
        <f>COUNTIF(C9:AJ9,"T")*6+COUNTIF(C9:AJ9,"P")*12+COUNTIF(C9:AJ9,"M")*6+COUNTIF(C9:AJ9,"M4")*9+COUNTIF(C9:AJ9,"N")*12+COUNTIF(C9:AJ9,"TI")*11+COUNTIF(C9:AJ9,"MT")*12+COUNTIF(C9:AJ9,"MN")*18+COUNTIF(C9:AJ9,"PI")*17+COUNTIF(C9:AJ9,"AT")*6+COUNTIF(C9:AJ9,"AT")*6+COUNTIF(C9:AJ9,"AF")*0</f>
        <v>180</v>
      </c>
      <c r="AL9" s="229">
        <f>SUM(AK9-138)</f>
        <v>42</v>
      </c>
      <c r="AN9" s="256">
        <v>6</v>
      </c>
      <c r="AO9" s="256" t="s">
        <v>164</v>
      </c>
      <c r="AP9" s="230"/>
      <c r="AQ9" s="226" t="s">
        <v>154</v>
      </c>
      <c r="AR9" s="226" t="s">
        <v>157</v>
      </c>
    </row>
    <row r="10" spans="1:44" ht="16.5" customHeight="1">
      <c r="A10" s="267">
        <v>113549</v>
      </c>
      <c r="B10" s="268" t="s">
        <v>34</v>
      </c>
      <c r="C10" s="269" t="s">
        <v>124</v>
      </c>
      <c r="D10" s="140" t="s">
        <v>74</v>
      </c>
      <c r="E10" s="320" t="s">
        <v>21</v>
      </c>
      <c r="F10" s="320" t="s">
        <v>21</v>
      </c>
      <c r="G10" s="320" t="s">
        <v>21</v>
      </c>
      <c r="H10" s="328" t="s">
        <v>19</v>
      </c>
      <c r="I10" s="328"/>
      <c r="J10" s="320" t="s">
        <v>193</v>
      </c>
      <c r="K10" s="320" t="s">
        <v>193</v>
      </c>
      <c r="L10" s="320" t="s">
        <v>19</v>
      </c>
      <c r="M10" s="320" t="s">
        <v>19</v>
      </c>
      <c r="N10" s="320" t="s">
        <v>19</v>
      </c>
      <c r="O10" s="328"/>
      <c r="P10" s="353" t="s">
        <v>19</v>
      </c>
      <c r="Q10" s="320" t="s">
        <v>19</v>
      </c>
      <c r="R10" s="320" t="s">
        <v>19</v>
      </c>
      <c r="S10" s="320" t="s">
        <v>193</v>
      </c>
      <c r="T10" s="320" t="s">
        <v>19</v>
      </c>
      <c r="U10" s="320" t="s">
        <v>19</v>
      </c>
      <c r="V10" s="328"/>
      <c r="W10" s="328"/>
      <c r="X10" s="320" t="s">
        <v>19</v>
      </c>
      <c r="Y10" s="320" t="s">
        <v>19</v>
      </c>
      <c r="Z10" s="320" t="s">
        <v>19</v>
      </c>
      <c r="AA10" s="320" t="s">
        <v>19</v>
      </c>
      <c r="AB10" s="320" t="s">
        <v>19</v>
      </c>
      <c r="AC10" s="328"/>
      <c r="AD10" s="328" t="s">
        <v>19</v>
      </c>
      <c r="AE10" s="320" t="s">
        <v>19</v>
      </c>
      <c r="AF10" s="320" t="s">
        <v>19</v>
      </c>
      <c r="AG10" s="320" t="s">
        <v>19</v>
      </c>
      <c r="AH10" s="320" t="s">
        <v>19</v>
      </c>
      <c r="AI10" s="320" t="s">
        <v>19</v>
      </c>
      <c r="AJ10" s="177">
        <v>120</v>
      </c>
      <c r="AK10" s="178">
        <f>COUNTIF(C10:AJ10,"T")*6+COUNTIF(C10:AJ10,"P")*12+COUNTIF(C10:AJ10,"M")*6+COUNTIF(C10:AJ10,"I")*6+COUNTIF(C10:AJ10,"N")*12+COUNTIF(C10:AJ10,"FL")*6+COUNTIF(C10:AJ10,"MT")*12+COUNTIF(C10:AJ10,"MN")*18+COUNTIF(C10:AJ10,"PI")*17+COUNTIF(C10:AJ10,"NA")*6+COUNTIF(C10:AJ10,"NB")*6+COUNTIF(C10:AJ10,"AF")*6</f>
        <v>192</v>
      </c>
      <c r="AL10" s="229">
        <f>SUM(AK10-138)</f>
        <v>54</v>
      </c>
      <c r="AN10" s="256">
        <v>7</v>
      </c>
      <c r="AO10" s="256" t="s">
        <v>165</v>
      </c>
      <c r="AP10" s="226" t="s">
        <v>156</v>
      </c>
      <c r="AQ10" s="226" t="s">
        <v>154</v>
      </c>
      <c r="AR10" s="226" t="s">
        <v>157</v>
      </c>
    </row>
    <row r="11" spans="1:44" ht="16.5" customHeight="1">
      <c r="A11" s="267">
        <v>120620</v>
      </c>
      <c r="B11" s="268" t="s">
        <v>35</v>
      </c>
      <c r="C11" s="269" t="s">
        <v>124</v>
      </c>
      <c r="D11" s="140" t="s">
        <v>74</v>
      </c>
      <c r="E11" s="450" t="s">
        <v>178</v>
      </c>
      <c r="F11" s="451"/>
      <c r="G11" s="451"/>
      <c r="H11" s="451"/>
      <c r="I11" s="451"/>
      <c r="J11" s="451"/>
      <c r="K11" s="451"/>
      <c r="L11" s="451"/>
      <c r="M11" s="451"/>
      <c r="N11" s="451"/>
      <c r="O11" s="451"/>
      <c r="P11" s="451"/>
      <c r="Q11" s="451"/>
      <c r="R11" s="451"/>
      <c r="S11" s="451"/>
      <c r="T11" s="451"/>
      <c r="U11" s="451"/>
      <c r="V11" s="451"/>
      <c r="W11" s="451"/>
      <c r="X11" s="451"/>
      <c r="Y11" s="451"/>
      <c r="Z11" s="451"/>
      <c r="AA11" s="451"/>
      <c r="AB11" s="451"/>
      <c r="AC11" s="451"/>
      <c r="AD11" s="451"/>
      <c r="AE11" s="451"/>
      <c r="AF11" s="451"/>
      <c r="AG11" s="451"/>
      <c r="AH11" s="451"/>
      <c r="AI11" s="452"/>
      <c r="AJ11" s="177">
        <v>120</v>
      </c>
      <c r="AK11" s="178">
        <f>COUNTIF(C11:AJ11,"T")*6+COUNTIF(C11:AJ11,"P")*12+COUNTIF(C11:AJ11,"M")*6+COUNTIF(C11:AJ11,"I")*6+COUNTIF(C11:AJ11,"N")*12+COUNTIF(C11:AJ11,"TI")*11+COUNTIF(C11:AJ11,"MT")*12+COUNTIF(C11:AJ11,"MN")*18+COUNTIF(C11:AJ11,"PI")*17+COUNTIF(C11:AJ11,"NA")*6+COUNTIF(C11:AJ11,"NB")*6+COUNTIF(C11:AJ11,"AF")*0</f>
        <v>0</v>
      </c>
      <c r="AL11" s="229">
        <f>SUM(AK11-0)</f>
        <v>0</v>
      </c>
      <c r="AN11" s="256">
        <v>8</v>
      </c>
      <c r="AO11" s="256" t="s">
        <v>159</v>
      </c>
      <c r="AP11" s="226" t="s">
        <v>166</v>
      </c>
      <c r="AQ11" s="226" t="s">
        <v>167</v>
      </c>
      <c r="AR11" s="226" t="s">
        <v>158</v>
      </c>
    </row>
    <row r="12" spans="1:44" ht="16.5" customHeight="1">
      <c r="A12" s="453" t="s">
        <v>126</v>
      </c>
      <c r="B12" s="449" t="s">
        <v>1</v>
      </c>
      <c r="C12" s="249"/>
      <c r="D12" s="449" t="s">
        <v>3</v>
      </c>
      <c r="E12" s="220">
        <v>1</v>
      </c>
      <c r="F12" s="220">
        <v>2</v>
      </c>
      <c r="G12" s="220">
        <v>3</v>
      </c>
      <c r="H12" s="220">
        <v>4</v>
      </c>
      <c r="I12" s="220">
        <v>5</v>
      </c>
      <c r="J12" s="220">
        <v>6</v>
      </c>
      <c r="K12" s="220">
        <v>7</v>
      </c>
      <c r="L12" s="220">
        <v>8</v>
      </c>
      <c r="M12" s="220">
        <v>9</v>
      </c>
      <c r="N12" s="220">
        <v>10</v>
      </c>
      <c r="O12" s="220">
        <v>11</v>
      </c>
      <c r="P12" s="220">
        <v>12</v>
      </c>
      <c r="Q12" s="220">
        <v>13</v>
      </c>
      <c r="R12" s="220">
        <v>14</v>
      </c>
      <c r="S12" s="220">
        <v>15</v>
      </c>
      <c r="T12" s="220">
        <v>16</v>
      </c>
      <c r="U12" s="220">
        <v>17</v>
      </c>
      <c r="V12" s="220">
        <v>18</v>
      </c>
      <c r="W12" s="220">
        <v>19</v>
      </c>
      <c r="X12" s="220">
        <v>20</v>
      </c>
      <c r="Y12" s="220">
        <v>21</v>
      </c>
      <c r="Z12" s="220">
        <v>22</v>
      </c>
      <c r="AA12" s="220">
        <v>23</v>
      </c>
      <c r="AB12" s="220">
        <v>24</v>
      </c>
      <c r="AC12" s="220">
        <v>25</v>
      </c>
      <c r="AD12" s="220">
        <v>26</v>
      </c>
      <c r="AE12" s="220">
        <v>27</v>
      </c>
      <c r="AF12" s="220">
        <v>28</v>
      </c>
      <c r="AG12" s="220">
        <v>29</v>
      </c>
      <c r="AH12" s="220">
        <v>30</v>
      </c>
      <c r="AI12" s="216">
        <v>31</v>
      </c>
      <c r="AJ12" s="251"/>
      <c r="AK12" s="252"/>
      <c r="AL12" s="181"/>
      <c r="AN12" s="256">
        <v>9</v>
      </c>
      <c r="AO12" s="256" t="s">
        <v>160</v>
      </c>
      <c r="AP12" s="230"/>
      <c r="AQ12" s="226" t="s">
        <v>154</v>
      </c>
      <c r="AR12" s="230"/>
    </row>
    <row r="13" spans="1:44" ht="16.5" customHeight="1">
      <c r="A13" s="453"/>
      <c r="B13" s="449"/>
      <c r="C13" s="249"/>
      <c r="D13" s="449"/>
      <c r="E13" s="216" t="s">
        <v>8</v>
      </c>
      <c r="F13" s="216" t="s">
        <v>9</v>
      </c>
      <c r="G13" s="216" t="s">
        <v>10</v>
      </c>
      <c r="H13" s="216" t="s">
        <v>123</v>
      </c>
      <c r="I13" s="216" t="s">
        <v>11</v>
      </c>
      <c r="J13" s="216" t="s">
        <v>12</v>
      </c>
      <c r="K13" s="216" t="s">
        <v>13</v>
      </c>
      <c r="L13" s="216" t="s">
        <v>8</v>
      </c>
      <c r="M13" s="216" t="s">
        <v>9</v>
      </c>
      <c r="N13" s="216" t="s">
        <v>10</v>
      </c>
      <c r="O13" s="216" t="s">
        <v>123</v>
      </c>
      <c r="P13" s="216" t="s">
        <v>11</v>
      </c>
      <c r="Q13" s="216" t="s">
        <v>12</v>
      </c>
      <c r="R13" s="216" t="s">
        <v>13</v>
      </c>
      <c r="S13" s="216" t="s">
        <v>8</v>
      </c>
      <c r="T13" s="216" t="s">
        <v>9</v>
      </c>
      <c r="U13" s="216" t="s">
        <v>10</v>
      </c>
      <c r="V13" s="216" t="s">
        <v>123</v>
      </c>
      <c r="W13" s="216" t="s">
        <v>11</v>
      </c>
      <c r="X13" s="216" t="s">
        <v>12</v>
      </c>
      <c r="Y13" s="216" t="s">
        <v>13</v>
      </c>
      <c r="Z13" s="216" t="s">
        <v>8</v>
      </c>
      <c r="AA13" s="216" t="s">
        <v>9</v>
      </c>
      <c r="AB13" s="216" t="s">
        <v>10</v>
      </c>
      <c r="AC13" s="216" t="s">
        <v>123</v>
      </c>
      <c r="AD13" s="216" t="s">
        <v>11</v>
      </c>
      <c r="AE13" s="216" t="s">
        <v>12</v>
      </c>
      <c r="AF13" s="216" t="s">
        <v>13</v>
      </c>
      <c r="AG13" s="216" t="s">
        <v>8</v>
      </c>
      <c r="AH13" s="216" t="s">
        <v>9</v>
      </c>
      <c r="AI13" s="216" t="s">
        <v>10</v>
      </c>
      <c r="AJ13" s="177"/>
      <c r="AK13" s="179"/>
      <c r="AL13" s="181"/>
      <c r="AN13" s="256">
        <v>10</v>
      </c>
      <c r="AO13" s="256" t="s">
        <v>161</v>
      </c>
      <c r="AP13" s="230"/>
      <c r="AQ13" s="226" t="s">
        <v>154</v>
      </c>
      <c r="AR13" s="226" t="s">
        <v>157</v>
      </c>
    </row>
    <row r="14" spans="1:44" ht="16.5" customHeight="1">
      <c r="A14" s="59">
        <v>109703</v>
      </c>
      <c r="B14" s="57" t="s">
        <v>118</v>
      </c>
      <c r="C14" s="227" t="s">
        <v>36</v>
      </c>
      <c r="D14" s="140" t="s">
        <v>74</v>
      </c>
      <c r="E14" s="320" t="s">
        <v>19</v>
      </c>
      <c r="F14" s="320" t="s">
        <v>192</v>
      </c>
      <c r="G14" s="320" t="s">
        <v>192</v>
      </c>
      <c r="H14" s="328"/>
      <c r="I14" s="328" t="s">
        <v>21</v>
      </c>
      <c r="J14" s="320" t="s">
        <v>19</v>
      </c>
      <c r="K14" s="320" t="s">
        <v>19</v>
      </c>
      <c r="L14" s="320" t="s">
        <v>192</v>
      </c>
      <c r="M14" s="320" t="s">
        <v>192</v>
      </c>
      <c r="N14" s="320" t="s">
        <v>19</v>
      </c>
      <c r="O14" s="328" t="s">
        <v>21</v>
      </c>
      <c r="P14" s="328"/>
      <c r="Q14" s="320" t="s">
        <v>192</v>
      </c>
      <c r="R14" s="320" t="s">
        <v>192</v>
      </c>
      <c r="S14" s="320" t="s">
        <v>192</v>
      </c>
      <c r="T14" s="320" t="s">
        <v>19</v>
      </c>
      <c r="U14" s="320" t="s">
        <v>19</v>
      </c>
      <c r="V14" s="328"/>
      <c r="W14" s="328" t="s">
        <v>21</v>
      </c>
      <c r="X14" s="320" t="s">
        <v>19</v>
      </c>
      <c r="Y14" s="320" t="s">
        <v>19</v>
      </c>
      <c r="Z14" s="320" t="s">
        <v>19</v>
      </c>
      <c r="AA14" s="320" t="s">
        <v>19</v>
      </c>
      <c r="AB14" s="320" t="s">
        <v>184</v>
      </c>
      <c r="AC14" s="328" t="s">
        <v>21</v>
      </c>
      <c r="AD14" s="328"/>
      <c r="AE14" s="320" t="s">
        <v>192</v>
      </c>
      <c r="AF14" s="320" t="s">
        <v>19</v>
      </c>
      <c r="AG14" s="320" t="s">
        <v>192</v>
      </c>
      <c r="AH14" s="320" t="s">
        <v>19</v>
      </c>
      <c r="AI14" s="320" t="s">
        <v>19</v>
      </c>
      <c r="AJ14" s="177">
        <v>138</v>
      </c>
      <c r="AK14" s="178">
        <f>COUNTIF(C14:AJ14,"T")*6+COUNTIF(C14:AJ14,"P")*12+COUNTIF(C14:AJ14,"M")*6+COUNTIF(C14:AJ14,"I")*6+COUNTIF(C14:AJ14,"N")*12+COUNTIF(C14:AJ14,"TI")*11+COUNTIF(C14:AJ14,"MT")*12+COUNTIF(C14:AJ14,"MN")*18+COUNTIF(C14:AJ14,"PI")*17+COUNTIF(C14:AJ14,"NA")*6+COUNTIF(C14:AJ14,"NB")*6+COUNTIF(C14:AJ14,"AF")*0</f>
        <v>246</v>
      </c>
      <c r="AL14" s="229">
        <f t="shared" ref="AL14" si="0">SUM(AK14-138)</f>
        <v>108</v>
      </c>
      <c r="AN14" s="256">
        <v>11</v>
      </c>
      <c r="AO14" s="256" t="s">
        <v>162</v>
      </c>
      <c r="AP14" s="230"/>
      <c r="AQ14" s="226" t="s">
        <v>154</v>
      </c>
      <c r="AR14" s="226" t="s">
        <v>157</v>
      </c>
    </row>
    <row r="15" spans="1:44" ht="16.5" customHeight="1">
      <c r="A15" s="59">
        <v>154237</v>
      </c>
      <c r="B15" s="57" t="s">
        <v>37</v>
      </c>
      <c r="C15" s="227" t="s">
        <v>36</v>
      </c>
      <c r="D15" s="140" t="s">
        <v>74</v>
      </c>
      <c r="E15" s="470" t="s">
        <v>187</v>
      </c>
      <c r="F15" s="471"/>
      <c r="G15" s="471"/>
      <c r="H15" s="471"/>
      <c r="I15" s="471"/>
      <c r="J15" s="471"/>
      <c r="K15" s="471"/>
      <c r="L15" s="471"/>
      <c r="M15" s="471"/>
      <c r="N15" s="471"/>
      <c r="O15" s="471"/>
      <c r="P15" s="471"/>
      <c r="Q15" s="471"/>
      <c r="R15" s="471"/>
      <c r="S15" s="472"/>
      <c r="T15" s="320" t="s">
        <v>192</v>
      </c>
      <c r="U15" s="320" t="s">
        <v>192</v>
      </c>
      <c r="V15" s="328"/>
      <c r="W15" s="328" t="s">
        <v>21</v>
      </c>
      <c r="X15" s="320" t="s">
        <v>184</v>
      </c>
      <c r="Y15" s="320" t="s">
        <v>191</v>
      </c>
      <c r="Z15" s="320" t="s">
        <v>19</v>
      </c>
      <c r="AA15" s="320" t="s">
        <v>184</v>
      </c>
      <c r="AB15" s="320" t="s">
        <v>19</v>
      </c>
      <c r="AC15" s="328" t="s">
        <v>21</v>
      </c>
      <c r="AD15" s="328"/>
      <c r="AE15" s="320" t="s">
        <v>19</v>
      </c>
      <c r="AF15" s="320" t="s">
        <v>192</v>
      </c>
      <c r="AG15" s="320" t="s">
        <v>19</v>
      </c>
      <c r="AH15" s="320" t="s">
        <v>191</v>
      </c>
      <c r="AI15" s="320" t="s">
        <v>192</v>
      </c>
      <c r="AJ15" s="177">
        <v>138</v>
      </c>
      <c r="AK15" s="178">
        <f>COUNTIF(C15:AJ15,"T")*6+COUNTIF(C15:AJ15,"P")*12+COUNTIF(C15:AJ15,"M")*6+COUNTIF(C15:AJ15,"I")*6+COUNTIF(C15:AJ15,"N")*12+COUNTIF(C15:AJ15,"TI")*11+COUNTIF(C15:AJ15,"MT")*12+COUNTIF(C15:AJ15,"MN")*18+COUNTIF(C15:AJ15,"PI")*17+COUNTIF(C15:AJ15,"NA")*6+COUNTIF(C15:AJ15,"NB")*6+COUNTIF(C15:AJ15,"AF")*0</f>
        <v>144</v>
      </c>
      <c r="AL15" s="229">
        <f>SUM(AK15-72)</f>
        <v>72</v>
      </c>
      <c r="AN15" s="256">
        <v>12</v>
      </c>
      <c r="AO15" s="256" t="s">
        <v>163</v>
      </c>
      <c r="AP15" s="230"/>
      <c r="AQ15" s="226" t="s">
        <v>154</v>
      </c>
      <c r="AR15" s="226" t="s">
        <v>157</v>
      </c>
    </row>
    <row r="16" spans="1:44" ht="16.5" customHeight="1">
      <c r="A16" s="453" t="s">
        <v>126</v>
      </c>
      <c r="B16" s="449" t="s">
        <v>1</v>
      </c>
      <c r="C16" s="249"/>
      <c r="D16" s="449" t="s">
        <v>3</v>
      </c>
      <c r="E16" s="69">
        <v>1</v>
      </c>
      <c r="F16" s="69">
        <v>2</v>
      </c>
      <c r="G16" s="69">
        <v>3</v>
      </c>
      <c r="H16" s="69">
        <v>4</v>
      </c>
      <c r="I16" s="69">
        <v>5</v>
      </c>
      <c r="J16" s="69">
        <v>6</v>
      </c>
      <c r="K16" s="69">
        <v>7</v>
      </c>
      <c r="L16" s="69">
        <v>8</v>
      </c>
      <c r="M16" s="69">
        <v>9</v>
      </c>
      <c r="N16" s="69">
        <v>10</v>
      </c>
      <c r="O16" s="69">
        <v>11</v>
      </c>
      <c r="P16" s="69">
        <v>12</v>
      </c>
      <c r="Q16" s="69">
        <v>13</v>
      </c>
      <c r="R16" s="69">
        <v>14</v>
      </c>
      <c r="S16" s="69">
        <v>15</v>
      </c>
      <c r="T16" s="69">
        <v>16</v>
      </c>
      <c r="U16" s="69">
        <v>17</v>
      </c>
      <c r="V16" s="69">
        <v>18</v>
      </c>
      <c r="W16" s="69">
        <v>19</v>
      </c>
      <c r="X16" s="69">
        <v>20</v>
      </c>
      <c r="Y16" s="69">
        <v>21</v>
      </c>
      <c r="Z16" s="69">
        <v>22</v>
      </c>
      <c r="AA16" s="69">
        <v>23</v>
      </c>
      <c r="AB16" s="69">
        <v>24</v>
      </c>
      <c r="AC16" s="69">
        <v>25</v>
      </c>
      <c r="AD16" s="69">
        <v>26</v>
      </c>
      <c r="AE16" s="69">
        <v>27</v>
      </c>
      <c r="AF16" s="69">
        <v>28</v>
      </c>
      <c r="AG16" s="69">
        <v>29</v>
      </c>
      <c r="AH16" s="69">
        <v>30</v>
      </c>
      <c r="AI16" s="139">
        <v>31</v>
      </c>
      <c r="AJ16" s="251"/>
      <c r="AK16" s="252"/>
      <c r="AL16" s="181"/>
      <c r="AN16" s="256">
        <v>13</v>
      </c>
      <c r="AO16" s="256" t="s">
        <v>164</v>
      </c>
      <c r="AP16" s="230"/>
      <c r="AQ16" s="226" t="s">
        <v>154</v>
      </c>
      <c r="AR16" s="226" t="s">
        <v>157</v>
      </c>
    </row>
    <row r="17" spans="1:44" ht="16.5" customHeight="1">
      <c r="A17" s="453"/>
      <c r="B17" s="449"/>
      <c r="C17" s="249"/>
      <c r="D17" s="449"/>
      <c r="E17" s="216" t="s">
        <v>8</v>
      </c>
      <c r="F17" s="216" t="s">
        <v>9</v>
      </c>
      <c r="G17" s="216" t="s">
        <v>10</v>
      </c>
      <c r="H17" s="216" t="s">
        <v>123</v>
      </c>
      <c r="I17" s="216" t="s">
        <v>11</v>
      </c>
      <c r="J17" s="216" t="s">
        <v>12</v>
      </c>
      <c r="K17" s="216" t="s">
        <v>13</v>
      </c>
      <c r="L17" s="216" t="s">
        <v>8</v>
      </c>
      <c r="M17" s="216" t="s">
        <v>9</v>
      </c>
      <c r="N17" s="216" t="s">
        <v>10</v>
      </c>
      <c r="O17" s="216" t="s">
        <v>123</v>
      </c>
      <c r="P17" s="216" t="s">
        <v>11</v>
      </c>
      <c r="Q17" s="216" t="s">
        <v>12</v>
      </c>
      <c r="R17" s="216" t="s">
        <v>13</v>
      </c>
      <c r="S17" s="216" t="s">
        <v>8</v>
      </c>
      <c r="T17" s="216" t="s">
        <v>9</v>
      </c>
      <c r="U17" s="216" t="s">
        <v>10</v>
      </c>
      <c r="V17" s="216" t="s">
        <v>123</v>
      </c>
      <c r="W17" s="216" t="s">
        <v>11</v>
      </c>
      <c r="X17" s="216" t="s">
        <v>12</v>
      </c>
      <c r="Y17" s="216" t="s">
        <v>13</v>
      </c>
      <c r="Z17" s="216" t="s">
        <v>8</v>
      </c>
      <c r="AA17" s="216" t="s">
        <v>9</v>
      </c>
      <c r="AB17" s="216" t="s">
        <v>10</v>
      </c>
      <c r="AC17" s="216" t="s">
        <v>123</v>
      </c>
      <c r="AD17" s="216" t="s">
        <v>11</v>
      </c>
      <c r="AE17" s="216" t="s">
        <v>12</v>
      </c>
      <c r="AF17" s="216" t="s">
        <v>13</v>
      </c>
      <c r="AG17" s="216" t="s">
        <v>8</v>
      </c>
      <c r="AH17" s="216" t="s">
        <v>9</v>
      </c>
      <c r="AI17" s="216" t="s">
        <v>10</v>
      </c>
      <c r="AJ17" s="177"/>
      <c r="AK17" s="179"/>
      <c r="AL17" s="181"/>
      <c r="AN17" s="256">
        <v>14</v>
      </c>
      <c r="AO17" s="256" t="s">
        <v>165</v>
      </c>
      <c r="AP17" s="226" t="s">
        <v>166</v>
      </c>
      <c r="AQ17" s="226" t="s">
        <v>167</v>
      </c>
      <c r="AR17" s="226" t="s">
        <v>158</v>
      </c>
    </row>
    <row r="18" spans="1:44" ht="16.5" customHeight="1">
      <c r="A18" s="59">
        <v>103209</v>
      </c>
      <c r="B18" s="57" t="s">
        <v>38</v>
      </c>
      <c r="C18" s="227" t="s">
        <v>36</v>
      </c>
      <c r="D18" s="97" t="s">
        <v>76</v>
      </c>
      <c r="E18" s="320" t="s">
        <v>193</v>
      </c>
      <c r="F18" s="320" t="s">
        <v>20</v>
      </c>
      <c r="G18" s="320" t="s">
        <v>193</v>
      </c>
      <c r="H18" s="326" t="s">
        <v>21</v>
      </c>
      <c r="I18" s="326"/>
      <c r="J18" s="320" t="s">
        <v>20</v>
      </c>
      <c r="K18" s="320" t="s">
        <v>20</v>
      </c>
      <c r="L18" s="320" t="s">
        <v>193</v>
      </c>
      <c r="M18" s="320" t="s">
        <v>20</v>
      </c>
      <c r="N18" s="320" t="s">
        <v>193</v>
      </c>
      <c r="O18" s="326"/>
      <c r="P18" s="326" t="s">
        <v>21</v>
      </c>
      <c r="Q18" s="320" t="s">
        <v>193</v>
      </c>
      <c r="R18" s="320" t="s">
        <v>193</v>
      </c>
      <c r="S18" s="320" t="s">
        <v>20</v>
      </c>
      <c r="T18" s="320" t="s">
        <v>20</v>
      </c>
      <c r="U18" s="320" t="s">
        <v>20</v>
      </c>
      <c r="V18" s="326" t="s">
        <v>21</v>
      </c>
      <c r="W18" s="326"/>
      <c r="X18" s="320" t="s">
        <v>20</v>
      </c>
      <c r="Y18" s="320" t="s">
        <v>21</v>
      </c>
      <c r="Z18" s="320" t="s">
        <v>20</v>
      </c>
      <c r="AA18" s="320" t="s">
        <v>20</v>
      </c>
      <c r="AB18" s="320" t="s">
        <v>20</v>
      </c>
      <c r="AC18" s="326"/>
      <c r="AD18" s="326" t="s">
        <v>21</v>
      </c>
      <c r="AE18" s="320" t="s">
        <v>20</v>
      </c>
      <c r="AF18" s="320" t="s">
        <v>21</v>
      </c>
      <c r="AG18" s="320" t="s">
        <v>20</v>
      </c>
      <c r="AH18" s="320" t="s">
        <v>20</v>
      </c>
      <c r="AI18" s="320" t="s">
        <v>20</v>
      </c>
      <c r="AJ18" s="177">
        <v>120</v>
      </c>
      <c r="AK18" s="178">
        <f>COUNTIF(C18:AJ18,"T")*6+COUNTIF(C18:AJ18,"P")*12+COUNTIF(C18:AJ18,"M")*6+COUNTIF(C18:AJ18,"I")*6+COUNTIF(C18:AJ18,"N")*12+COUNTIF(C18:AJ18,"TI")*11+COUNTIF(C18:AJ18,"MT")*12+COUNTIF(C18:AJ18,"MN")*18+COUNTIF(C18:AJ18,"PI")*17+COUNTIF(C18:AJ18,"NA")*6+COUNTIF(C18:AJ18,"NB")*6+COUNTIF(C18:AJ18,"AF")*0</f>
        <v>234</v>
      </c>
      <c r="AL18" s="229">
        <f>SUM(AK18-138)</f>
        <v>96</v>
      </c>
      <c r="AN18" s="256">
        <v>15</v>
      </c>
      <c r="AO18" s="256" t="s">
        <v>159</v>
      </c>
      <c r="AP18" s="226" t="s">
        <v>166</v>
      </c>
      <c r="AQ18" s="226" t="s">
        <v>167</v>
      </c>
      <c r="AR18" s="226" t="s">
        <v>157</v>
      </c>
    </row>
    <row r="19" spans="1:44" ht="16.5" customHeight="1">
      <c r="A19" s="445" t="s">
        <v>126</v>
      </c>
      <c r="B19" s="447" t="s">
        <v>1</v>
      </c>
      <c r="C19" s="447" t="s">
        <v>2</v>
      </c>
      <c r="D19" s="449" t="s">
        <v>3</v>
      </c>
      <c r="E19" s="220">
        <v>1</v>
      </c>
      <c r="F19" s="220">
        <v>2</v>
      </c>
      <c r="G19" s="220">
        <v>3</v>
      </c>
      <c r="H19" s="220">
        <v>4</v>
      </c>
      <c r="I19" s="220">
        <v>5</v>
      </c>
      <c r="J19" s="220">
        <v>6</v>
      </c>
      <c r="K19" s="220">
        <v>7</v>
      </c>
      <c r="L19" s="220">
        <v>8</v>
      </c>
      <c r="M19" s="220">
        <v>9</v>
      </c>
      <c r="N19" s="220">
        <v>10</v>
      </c>
      <c r="O19" s="220">
        <v>11</v>
      </c>
      <c r="P19" s="220">
        <v>12</v>
      </c>
      <c r="Q19" s="220">
        <v>13</v>
      </c>
      <c r="R19" s="220">
        <v>14</v>
      </c>
      <c r="S19" s="220">
        <v>15</v>
      </c>
      <c r="T19" s="220">
        <v>16</v>
      </c>
      <c r="U19" s="220">
        <v>17</v>
      </c>
      <c r="V19" s="220">
        <v>18</v>
      </c>
      <c r="W19" s="220">
        <v>19</v>
      </c>
      <c r="X19" s="220">
        <v>20</v>
      </c>
      <c r="Y19" s="220">
        <v>21</v>
      </c>
      <c r="Z19" s="220">
        <v>22</v>
      </c>
      <c r="AA19" s="220">
        <v>23</v>
      </c>
      <c r="AB19" s="220">
        <v>24</v>
      </c>
      <c r="AC19" s="220">
        <v>25</v>
      </c>
      <c r="AD19" s="220">
        <v>26</v>
      </c>
      <c r="AE19" s="220">
        <v>27</v>
      </c>
      <c r="AF19" s="220">
        <v>28</v>
      </c>
      <c r="AG19" s="220">
        <v>29</v>
      </c>
      <c r="AH19" s="220">
        <v>30</v>
      </c>
      <c r="AI19" s="216">
        <v>31</v>
      </c>
      <c r="AJ19" s="251"/>
      <c r="AK19" s="252"/>
      <c r="AL19" s="181"/>
      <c r="AN19" s="256">
        <v>16</v>
      </c>
      <c r="AO19" s="256" t="s">
        <v>160</v>
      </c>
      <c r="AP19" s="230"/>
      <c r="AQ19" s="226" t="s">
        <v>154</v>
      </c>
      <c r="AR19" s="226" t="s">
        <v>157</v>
      </c>
    </row>
    <row r="20" spans="1:44" ht="16.5" customHeight="1">
      <c r="A20" s="446"/>
      <c r="B20" s="448"/>
      <c r="C20" s="448"/>
      <c r="D20" s="449"/>
      <c r="E20" s="216" t="s">
        <v>8</v>
      </c>
      <c r="F20" s="216" t="s">
        <v>9</v>
      </c>
      <c r="G20" s="216" t="s">
        <v>10</v>
      </c>
      <c r="H20" s="216" t="s">
        <v>123</v>
      </c>
      <c r="I20" s="216" t="s">
        <v>11</v>
      </c>
      <c r="J20" s="216" t="s">
        <v>12</v>
      </c>
      <c r="K20" s="216" t="s">
        <v>13</v>
      </c>
      <c r="L20" s="216" t="s">
        <v>8</v>
      </c>
      <c r="M20" s="216" t="s">
        <v>9</v>
      </c>
      <c r="N20" s="216" t="s">
        <v>10</v>
      </c>
      <c r="O20" s="216" t="s">
        <v>123</v>
      </c>
      <c r="P20" s="216" t="s">
        <v>11</v>
      </c>
      <c r="Q20" s="216" t="s">
        <v>12</v>
      </c>
      <c r="R20" s="216" t="s">
        <v>13</v>
      </c>
      <c r="S20" s="216" t="s">
        <v>8</v>
      </c>
      <c r="T20" s="216" t="s">
        <v>9</v>
      </c>
      <c r="U20" s="216" t="s">
        <v>10</v>
      </c>
      <c r="V20" s="216" t="s">
        <v>123</v>
      </c>
      <c r="W20" s="216" t="s">
        <v>11</v>
      </c>
      <c r="X20" s="216" t="s">
        <v>12</v>
      </c>
      <c r="Y20" s="216" t="s">
        <v>13</v>
      </c>
      <c r="Z20" s="216" t="s">
        <v>8</v>
      </c>
      <c r="AA20" s="216" t="s">
        <v>9</v>
      </c>
      <c r="AB20" s="216" t="s">
        <v>10</v>
      </c>
      <c r="AC20" s="216" t="s">
        <v>123</v>
      </c>
      <c r="AD20" s="216" t="s">
        <v>11</v>
      </c>
      <c r="AE20" s="216" t="s">
        <v>12</v>
      </c>
      <c r="AF20" s="216" t="s">
        <v>13</v>
      </c>
      <c r="AG20" s="216" t="s">
        <v>8</v>
      </c>
      <c r="AH20" s="216" t="s">
        <v>9</v>
      </c>
      <c r="AI20" s="216" t="s">
        <v>10</v>
      </c>
      <c r="AJ20" s="177"/>
      <c r="AK20" s="179"/>
      <c r="AL20" s="181"/>
      <c r="AN20" s="256">
        <v>17</v>
      </c>
      <c r="AO20" s="256" t="s">
        <v>161</v>
      </c>
      <c r="AP20" s="230"/>
      <c r="AQ20" s="226" t="s">
        <v>154</v>
      </c>
      <c r="AR20" s="226" t="s">
        <v>157</v>
      </c>
    </row>
    <row r="21" spans="1:44" ht="16.5" customHeight="1">
      <c r="A21" s="351">
        <v>128058</v>
      </c>
      <c r="B21" s="352" t="s">
        <v>119</v>
      </c>
      <c r="C21" s="270" t="s">
        <v>36</v>
      </c>
      <c r="D21" s="235" t="s">
        <v>125</v>
      </c>
      <c r="E21" s="322"/>
      <c r="F21" s="322"/>
      <c r="G21" s="322" t="s">
        <v>183</v>
      </c>
      <c r="H21" s="327"/>
      <c r="I21" s="327"/>
      <c r="J21" s="322" t="s">
        <v>183</v>
      </c>
      <c r="K21" s="321"/>
      <c r="L21" s="320"/>
      <c r="M21" s="325" t="s">
        <v>183</v>
      </c>
      <c r="N21" s="320"/>
      <c r="O21" s="327"/>
      <c r="P21" s="329" t="s">
        <v>183</v>
      </c>
      <c r="Q21" s="322"/>
      <c r="R21" s="322"/>
      <c r="S21" s="325" t="s">
        <v>183</v>
      </c>
      <c r="T21" s="322"/>
      <c r="U21" s="325" t="s">
        <v>147</v>
      </c>
      <c r="V21" s="327" t="s">
        <v>147</v>
      </c>
      <c r="W21" s="327"/>
      <c r="X21" s="325" t="s">
        <v>147</v>
      </c>
      <c r="Y21" s="322" t="s">
        <v>147</v>
      </c>
      <c r="Z21" s="323" t="s">
        <v>147</v>
      </c>
      <c r="AA21" s="322"/>
      <c r="AB21" s="322" t="s">
        <v>147</v>
      </c>
      <c r="AC21" s="348" t="s">
        <v>147</v>
      </c>
      <c r="AD21" s="350" t="s">
        <v>188</v>
      </c>
      <c r="AE21" s="322" t="s">
        <v>147</v>
      </c>
      <c r="AF21" s="325"/>
      <c r="AG21" s="325" t="s">
        <v>147</v>
      </c>
      <c r="AH21" s="323" t="s">
        <v>147</v>
      </c>
      <c r="AI21" s="325" t="s">
        <v>147</v>
      </c>
      <c r="AJ21" s="177">
        <v>138</v>
      </c>
      <c r="AK21" s="236">
        <f>COUNTIF(C21:AJ21,"T")*6+COUNTIF(C21:AJ21,"P")*12+COUNTIF(C21:AJ21,"M")*6+COUNTIF(C21:AJ21,"I")*6+COUNTIF(C21:AJ21,"SN")*12+COUNTIF(C21:AJ21,"MSN")*18+COUNTIF(C21:AJ21,"MT")*12+COUNTIF(C21:AJ21,"MN")*18+COUNTIF(C21:AJ21,"BH")*AL2112+COUNTIF(C21:AJ21,"ATN")*12+COUNTIF(C21:AJ21,"TSN")*18+COUNTIF(C21:AJ21,"AF")*0+COUNTIF(C21:AJ21,"AT")*6</f>
        <v>210</v>
      </c>
      <c r="AL21" s="332">
        <f>SUM(AK21-138)</f>
        <v>72</v>
      </c>
      <c r="AN21" s="226">
        <v>18</v>
      </c>
      <c r="AO21" s="226" t="s">
        <v>162</v>
      </c>
      <c r="AP21" s="230"/>
      <c r="AQ21" s="226" t="s">
        <v>154</v>
      </c>
      <c r="AR21" s="226" t="s">
        <v>157</v>
      </c>
    </row>
    <row r="22" spans="1:44" ht="16.5" customHeight="1">
      <c r="A22" s="267">
        <v>140058</v>
      </c>
      <c r="B22" s="268" t="s">
        <v>120</v>
      </c>
      <c r="C22" s="271" t="s">
        <v>36</v>
      </c>
      <c r="D22" s="140" t="s">
        <v>125</v>
      </c>
      <c r="E22" s="322" t="s">
        <v>147</v>
      </c>
      <c r="F22" s="322"/>
      <c r="G22" s="323" t="s">
        <v>147</v>
      </c>
      <c r="H22" s="329"/>
      <c r="I22" s="348" t="s">
        <v>21</v>
      </c>
      <c r="J22" s="323" t="s">
        <v>147</v>
      </c>
      <c r="K22" s="322" t="s">
        <v>14</v>
      </c>
      <c r="L22" s="322"/>
      <c r="M22" s="323" t="s">
        <v>190</v>
      </c>
      <c r="N22" s="325" t="s">
        <v>147</v>
      </c>
      <c r="O22" s="327"/>
      <c r="P22" s="329" t="s">
        <v>147</v>
      </c>
      <c r="Q22" s="322" t="s">
        <v>147</v>
      </c>
      <c r="R22" s="322"/>
      <c r="S22" s="325" t="s">
        <v>147</v>
      </c>
      <c r="T22" s="325" t="s">
        <v>147</v>
      </c>
      <c r="U22" s="322"/>
      <c r="V22" s="327" t="s">
        <v>21</v>
      </c>
      <c r="W22" s="327" t="s">
        <v>147</v>
      </c>
      <c r="X22" s="320"/>
      <c r="Y22" s="322"/>
      <c r="Z22" s="322" t="s">
        <v>147</v>
      </c>
      <c r="AA22" s="325" t="s">
        <v>147</v>
      </c>
      <c r="AB22" s="322"/>
      <c r="AC22" s="327" t="s">
        <v>147</v>
      </c>
      <c r="AD22" s="348" t="s">
        <v>147</v>
      </c>
      <c r="AE22" s="325" t="s">
        <v>147</v>
      </c>
      <c r="AF22" s="322" t="s">
        <v>147</v>
      </c>
      <c r="AG22" s="322"/>
      <c r="AH22" s="325" t="s">
        <v>147</v>
      </c>
      <c r="AI22" s="322" t="s">
        <v>147</v>
      </c>
      <c r="AJ22" s="177">
        <v>138</v>
      </c>
      <c r="AK22" s="228">
        <f>COUNTIF(C22:AJ22,"T")*6+COUNTIF(C22:AJ22,"P")*12+COUNTIF(C22:AJ22,"M")*6+COUNTIF(C22:AJ22,"I")*6+COUNTIF(C22:AJ22,"SN")*12+COUNTIF(C22:AJ22,"TI")*11+COUNTIF(C22:AJ22,"MT")*12+COUNTIF(C22:AJ22,"MSN")*18+COUNTIF(C22:AJ22,"PI")*17+COUNTIF(C22:AJ22,"LG")*12+COUNTIF(C22:AJ22,"NB")*6+COUNTIF(C22:AJ22,"AF")*0</f>
        <v>246</v>
      </c>
      <c r="AL22" s="229">
        <f t="shared" ref="AL22:AL24" si="1">SUM(AK22-138)</f>
        <v>108</v>
      </c>
      <c r="AN22" s="256">
        <v>19</v>
      </c>
      <c r="AO22" s="256" t="s">
        <v>163</v>
      </c>
      <c r="AP22" s="230"/>
      <c r="AQ22" s="226" t="s">
        <v>154</v>
      </c>
      <c r="AR22" s="230"/>
    </row>
    <row r="23" spans="1:44" ht="16.5" customHeight="1">
      <c r="A23" s="267">
        <v>139637</v>
      </c>
      <c r="B23" s="268" t="s">
        <v>39</v>
      </c>
      <c r="C23" s="271" t="s">
        <v>36</v>
      </c>
      <c r="D23" s="140" t="s">
        <v>125</v>
      </c>
      <c r="E23" s="323" t="s">
        <v>20</v>
      </c>
      <c r="F23" s="322" t="s">
        <v>147</v>
      </c>
      <c r="G23" s="322" t="s">
        <v>147</v>
      </c>
      <c r="H23" s="329"/>
      <c r="I23" s="327" t="s">
        <v>147</v>
      </c>
      <c r="J23" s="325" t="s">
        <v>147</v>
      </c>
      <c r="K23" s="325" t="s">
        <v>147</v>
      </c>
      <c r="L23" s="322" t="s">
        <v>147</v>
      </c>
      <c r="M23" s="322"/>
      <c r="N23" s="349" t="s">
        <v>147</v>
      </c>
      <c r="O23" s="327" t="s">
        <v>195</v>
      </c>
      <c r="P23" s="327"/>
      <c r="Q23" s="325" t="s">
        <v>147</v>
      </c>
      <c r="R23" s="322" t="s">
        <v>213</v>
      </c>
      <c r="S23" s="325" t="s">
        <v>147</v>
      </c>
      <c r="T23" s="325" t="s">
        <v>147</v>
      </c>
      <c r="U23" s="322" t="s">
        <v>147</v>
      </c>
      <c r="V23" s="329" t="s">
        <v>147</v>
      </c>
      <c r="W23" s="327"/>
      <c r="X23" s="322" t="s">
        <v>147</v>
      </c>
      <c r="Y23" s="323" t="s">
        <v>147</v>
      </c>
      <c r="Z23" s="323"/>
      <c r="AA23" s="322" t="s">
        <v>147</v>
      </c>
      <c r="AB23" s="325" t="s">
        <v>147</v>
      </c>
      <c r="AC23" s="327"/>
      <c r="AD23" s="327"/>
      <c r="AE23" s="322"/>
      <c r="AF23" s="322"/>
      <c r="AG23" s="322" t="s">
        <v>190</v>
      </c>
      <c r="AH23" s="322"/>
      <c r="AI23" s="322"/>
      <c r="AJ23" s="177">
        <v>126</v>
      </c>
      <c r="AK23" s="228">
        <f>COUNTIF(C23:AJ23,"T")*6+COUNTIF(C23:AJ23,"P")*12+COUNTIF(C23:AJ23,"M")*6+COUNTIF(C23:AJ23,"I")*6+COUNTIF(C23:AJ23,"SN")*12+COUNTIF(C23:AJ23,"TI")*11+COUNTIF(C23:AJ23,"MT")*12+COUNTIF(C23:AJ23,"MN")*18+COUNTIF(C23:AJ23,"MSN")*18+COUNTIF(C23:AJ23,"NA")*6+COUNTIF(C23:AJ23,"AF1")*0+COUNTIF(C23:AJ23,"AF")*0</f>
        <v>252</v>
      </c>
      <c r="AL23" s="229">
        <f>SUM(AK23-126)</f>
        <v>126</v>
      </c>
      <c r="AN23" s="256">
        <v>20</v>
      </c>
      <c r="AO23" s="256" t="s">
        <v>164</v>
      </c>
      <c r="AP23" s="230"/>
      <c r="AQ23" s="226" t="s">
        <v>154</v>
      </c>
      <c r="AR23" s="226" t="s">
        <v>157</v>
      </c>
    </row>
    <row r="24" spans="1:44" s="273" customFormat="1" ht="16.5" customHeight="1">
      <c r="A24" s="272">
        <v>154679</v>
      </c>
      <c r="B24" s="140" t="s">
        <v>40</v>
      </c>
      <c r="C24" s="271" t="s">
        <v>36</v>
      </c>
      <c r="D24" s="140" t="s">
        <v>125</v>
      </c>
      <c r="E24" s="323" t="s">
        <v>147</v>
      </c>
      <c r="F24" s="322" t="s">
        <v>147</v>
      </c>
      <c r="G24" s="321"/>
      <c r="H24" s="348" t="s">
        <v>147</v>
      </c>
      <c r="I24" s="327" t="s">
        <v>147</v>
      </c>
      <c r="J24" s="322" t="s">
        <v>181</v>
      </c>
      <c r="K24" s="323" t="s">
        <v>147</v>
      </c>
      <c r="L24" s="322" t="s">
        <v>147</v>
      </c>
      <c r="M24" s="323" t="s">
        <v>147</v>
      </c>
      <c r="N24" s="322" t="s">
        <v>19</v>
      </c>
      <c r="O24" s="327" t="s">
        <v>147</v>
      </c>
      <c r="P24" s="327" t="s">
        <v>181</v>
      </c>
      <c r="Q24" s="322" t="s">
        <v>148</v>
      </c>
      <c r="R24" s="322" t="s">
        <v>148</v>
      </c>
      <c r="S24" s="322" t="s">
        <v>148</v>
      </c>
      <c r="T24" s="322" t="s">
        <v>148</v>
      </c>
      <c r="U24" s="322" t="s">
        <v>148</v>
      </c>
      <c r="V24" s="327"/>
      <c r="W24" s="327"/>
      <c r="X24" s="322" t="s">
        <v>148</v>
      </c>
      <c r="Y24" s="322" t="s">
        <v>148</v>
      </c>
      <c r="Z24" s="322" t="s">
        <v>148</v>
      </c>
      <c r="AA24" s="322" t="s">
        <v>148</v>
      </c>
      <c r="AB24" s="322" t="s">
        <v>148</v>
      </c>
      <c r="AC24" s="329"/>
      <c r="AD24" s="327"/>
      <c r="AE24" s="322" t="s">
        <v>182</v>
      </c>
      <c r="AF24" s="325" t="s">
        <v>189</v>
      </c>
      <c r="AG24" s="322" t="s">
        <v>19</v>
      </c>
      <c r="AH24" s="349" t="s">
        <v>182</v>
      </c>
      <c r="AI24" s="325" t="s">
        <v>182</v>
      </c>
      <c r="AJ24" s="177">
        <v>138</v>
      </c>
      <c r="AK24" s="236">
        <f>COUNTIF(C24:AJ24,"T")*6+COUNTIF(C24:AJ24,"P")*12+COUNTIF(C24:AJ24,"M")*6+COUNTIF(C24:AJ24,"M#")*6+COUNTIF(C24:AJ24,"SN")*12+COUNTIF(C24:AJ24,"MSN")*18+COUNTIF(C24:AJ24,"MT")*12+COUNTIF(C24:AJ24,"MN")*18+COUNTIF(C24:AJ24,"M#SN")*18+COUNTIF(C24:AJ24,"FL")*6+COUNTIF(C24:AJ24,"TSN")*18+COUNTIF(C24:AJ24,"AF")*0+COUNTIF(C24:AJ24,"P#")*12+COUNTIF(C24:AJ24,"T#")*6+COUNTIF(C24:AJ24,"M#")*6</f>
        <v>246</v>
      </c>
      <c r="AL24" s="229">
        <f t="shared" si="1"/>
        <v>108</v>
      </c>
      <c r="AN24" s="256">
        <v>21</v>
      </c>
      <c r="AO24" s="256" t="s">
        <v>165</v>
      </c>
      <c r="AP24" s="226" t="s">
        <v>166</v>
      </c>
      <c r="AQ24" s="226" t="s">
        <v>167</v>
      </c>
      <c r="AR24" s="226" t="s">
        <v>157</v>
      </c>
    </row>
    <row r="25" spans="1:44" s="274" customFormat="1" ht="16.5" customHeight="1">
      <c r="A25" s="445" t="s">
        <v>126</v>
      </c>
      <c r="B25" s="447" t="s">
        <v>1</v>
      </c>
      <c r="C25" s="447" t="s">
        <v>2</v>
      </c>
      <c r="D25" s="449" t="s">
        <v>3</v>
      </c>
      <c r="E25" s="69">
        <v>1</v>
      </c>
      <c r="F25" s="69">
        <v>2</v>
      </c>
      <c r="G25" s="69">
        <v>3</v>
      </c>
      <c r="H25" s="69">
        <v>4</v>
      </c>
      <c r="I25" s="69">
        <v>5</v>
      </c>
      <c r="J25" s="69">
        <v>6</v>
      </c>
      <c r="K25" s="69">
        <v>7</v>
      </c>
      <c r="L25" s="69">
        <v>8</v>
      </c>
      <c r="M25" s="69">
        <v>9</v>
      </c>
      <c r="N25" s="69">
        <v>10</v>
      </c>
      <c r="O25" s="69">
        <v>11</v>
      </c>
      <c r="P25" s="69">
        <v>12</v>
      </c>
      <c r="Q25" s="69">
        <v>13</v>
      </c>
      <c r="R25" s="69">
        <v>14</v>
      </c>
      <c r="S25" s="69">
        <v>15</v>
      </c>
      <c r="T25" s="69">
        <v>16</v>
      </c>
      <c r="U25" s="69">
        <v>17</v>
      </c>
      <c r="V25" s="69">
        <v>18</v>
      </c>
      <c r="W25" s="69">
        <v>19</v>
      </c>
      <c r="X25" s="69">
        <v>20</v>
      </c>
      <c r="Y25" s="69">
        <v>21</v>
      </c>
      <c r="Z25" s="69">
        <v>22</v>
      </c>
      <c r="AA25" s="69">
        <v>23</v>
      </c>
      <c r="AB25" s="69">
        <v>24</v>
      </c>
      <c r="AC25" s="69">
        <v>25</v>
      </c>
      <c r="AD25" s="69">
        <v>26</v>
      </c>
      <c r="AE25" s="69">
        <v>27</v>
      </c>
      <c r="AF25" s="69">
        <v>28</v>
      </c>
      <c r="AG25" s="69">
        <v>29</v>
      </c>
      <c r="AH25" s="69">
        <v>30</v>
      </c>
      <c r="AI25" s="69">
        <v>30</v>
      </c>
      <c r="AJ25" s="251"/>
      <c r="AK25" s="252"/>
      <c r="AL25" s="181"/>
      <c r="AN25" s="231">
        <v>22</v>
      </c>
      <c r="AO25" s="256" t="s">
        <v>159</v>
      </c>
      <c r="AP25" s="226" t="s">
        <v>166</v>
      </c>
      <c r="AQ25" s="226" t="s">
        <v>167</v>
      </c>
      <c r="AR25" s="226" t="s">
        <v>157</v>
      </c>
    </row>
    <row r="26" spans="1:44" s="274" customFormat="1" ht="16.5" customHeight="1">
      <c r="A26" s="446"/>
      <c r="B26" s="448"/>
      <c r="C26" s="448"/>
      <c r="D26" s="449"/>
      <c r="E26" s="216" t="s">
        <v>8</v>
      </c>
      <c r="F26" s="216" t="s">
        <v>9</v>
      </c>
      <c r="G26" s="216" t="s">
        <v>10</v>
      </c>
      <c r="H26" s="216" t="s">
        <v>123</v>
      </c>
      <c r="I26" s="216" t="s">
        <v>11</v>
      </c>
      <c r="J26" s="216" t="s">
        <v>12</v>
      </c>
      <c r="K26" s="216" t="s">
        <v>13</v>
      </c>
      <c r="L26" s="216" t="s">
        <v>8</v>
      </c>
      <c r="M26" s="216" t="s">
        <v>9</v>
      </c>
      <c r="N26" s="216" t="s">
        <v>10</v>
      </c>
      <c r="O26" s="216" t="s">
        <v>123</v>
      </c>
      <c r="P26" s="216" t="s">
        <v>11</v>
      </c>
      <c r="Q26" s="216" t="s">
        <v>12</v>
      </c>
      <c r="R26" s="216" t="s">
        <v>13</v>
      </c>
      <c r="S26" s="216" t="s">
        <v>8</v>
      </c>
      <c r="T26" s="216" t="s">
        <v>9</v>
      </c>
      <c r="U26" s="216" t="s">
        <v>10</v>
      </c>
      <c r="V26" s="216" t="s">
        <v>123</v>
      </c>
      <c r="W26" s="216" t="s">
        <v>11</v>
      </c>
      <c r="X26" s="216" t="s">
        <v>12</v>
      </c>
      <c r="Y26" s="216" t="s">
        <v>13</v>
      </c>
      <c r="Z26" s="216" t="s">
        <v>8</v>
      </c>
      <c r="AA26" s="216" t="s">
        <v>9</v>
      </c>
      <c r="AB26" s="216" t="s">
        <v>10</v>
      </c>
      <c r="AC26" s="216" t="s">
        <v>123</v>
      </c>
      <c r="AD26" s="216" t="s">
        <v>11</v>
      </c>
      <c r="AE26" s="216" t="s">
        <v>12</v>
      </c>
      <c r="AF26" s="216" t="s">
        <v>13</v>
      </c>
      <c r="AG26" s="216" t="s">
        <v>8</v>
      </c>
      <c r="AH26" s="216" t="s">
        <v>9</v>
      </c>
      <c r="AI26" s="216" t="s">
        <v>10</v>
      </c>
      <c r="AJ26" s="177"/>
      <c r="AK26" s="179"/>
      <c r="AL26" s="181"/>
      <c r="AN26" s="231">
        <v>23</v>
      </c>
      <c r="AO26" s="256" t="s">
        <v>160</v>
      </c>
      <c r="AP26" s="232"/>
      <c r="AQ26" s="226" t="s">
        <v>154</v>
      </c>
      <c r="AR26" s="226" t="s">
        <v>157</v>
      </c>
    </row>
    <row r="27" spans="1:44" s="275" customFormat="1" ht="16.5" customHeight="1">
      <c r="A27" s="398">
        <v>120847</v>
      </c>
      <c r="B27" s="245" t="s">
        <v>172</v>
      </c>
      <c r="C27" s="271" t="s">
        <v>200</v>
      </c>
      <c r="D27" s="240" t="s">
        <v>199</v>
      </c>
      <c r="E27" s="384"/>
      <c r="F27" s="384" t="s">
        <v>19</v>
      </c>
      <c r="G27" s="384"/>
      <c r="H27" s="385"/>
      <c r="I27" s="385"/>
      <c r="J27" s="384"/>
      <c r="K27" s="384" t="s">
        <v>20</v>
      </c>
      <c r="L27" s="384"/>
      <c r="M27" s="384"/>
      <c r="N27" s="384"/>
      <c r="O27" s="385"/>
      <c r="P27" s="385"/>
      <c r="Q27" s="384"/>
      <c r="R27" s="384"/>
      <c r="S27" s="384"/>
      <c r="T27" s="384"/>
      <c r="U27" s="384"/>
      <c r="V27" s="385"/>
      <c r="W27" s="385"/>
      <c r="X27" s="384"/>
      <c r="Y27" s="384"/>
      <c r="Z27" s="384"/>
      <c r="AA27" s="384"/>
      <c r="AB27" s="384"/>
      <c r="AC27" s="385"/>
      <c r="AD27" s="384"/>
      <c r="AE27" s="384"/>
      <c r="AF27" s="384"/>
      <c r="AG27" s="384"/>
      <c r="AH27" s="384"/>
      <c r="AI27" s="384"/>
      <c r="AJ27" s="177">
        <v>0</v>
      </c>
      <c r="AK27" s="236">
        <f t="shared" ref="AK27:AK32" si="2">COUNTIF(C27:AJ27,"T")*6+COUNTIF(C27:AJ27,"P")*12+COUNTIF(C27:AJ27,"M")*6+COUNTIF(C27:AJ27,"M#")*6+COUNTIF(C27:AJ27,"SN")*12+COUNTIF(C27:AJ27,"MSN")*18+COUNTIF(C27:AJ27,"MT")*12+COUNTIF(C27:AJ27,"MN")*18+COUNTIF(C27:AJ27,"BH")*12+COUNTIF(C27:AJ27,"FL")*6+COUNTIF(C27:AJ27,"TSN")*18+COUNTIF(C27:AJ27,"AF")*0+COUNTIF(C27:AJ27,"P#")*12+COUNTIF(C27:AJ27,"T#")*6</f>
        <v>12</v>
      </c>
      <c r="AL27" s="229">
        <f>SUM(AK27-0)</f>
        <v>12</v>
      </c>
      <c r="AN27" s="241"/>
      <c r="AO27" s="242"/>
      <c r="AP27" s="243"/>
      <c r="AQ27" s="244"/>
      <c r="AR27" s="244"/>
    </row>
    <row r="28" spans="1:44" s="275" customFormat="1" ht="16.5" customHeight="1">
      <c r="A28" s="398">
        <v>158623</v>
      </c>
      <c r="B28" s="246" t="s">
        <v>202</v>
      </c>
      <c r="C28" s="271" t="s">
        <v>200</v>
      </c>
      <c r="D28" s="240"/>
      <c r="E28" s="386"/>
      <c r="F28" s="386"/>
      <c r="G28" s="386"/>
      <c r="H28" s="387" t="s">
        <v>188</v>
      </c>
      <c r="I28" s="387"/>
      <c r="J28" s="386"/>
      <c r="K28" s="386"/>
      <c r="L28" s="386"/>
      <c r="M28" s="386"/>
      <c r="N28" s="386"/>
      <c r="O28" s="387"/>
      <c r="P28" s="387" t="s">
        <v>188</v>
      </c>
      <c r="Q28" s="386"/>
      <c r="R28" s="386"/>
      <c r="S28" s="386"/>
      <c r="T28" s="384"/>
      <c r="U28" s="384"/>
      <c r="V28" s="385"/>
      <c r="W28" s="385" t="s">
        <v>147</v>
      </c>
      <c r="X28" s="384"/>
      <c r="Y28" s="384"/>
      <c r="Z28" s="384"/>
      <c r="AA28" s="384"/>
      <c r="AB28" s="384"/>
      <c r="AC28" s="385"/>
      <c r="AD28" s="384"/>
      <c r="AE28" s="384"/>
      <c r="AF28" s="384"/>
      <c r="AG28" s="384"/>
      <c r="AH28" s="384"/>
      <c r="AI28" s="384"/>
      <c r="AJ28" s="177">
        <v>0</v>
      </c>
      <c r="AK28" s="236">
        <f t="shared" si="2"/>
        <v>48</v>
      </c>
      <c r="AL28" s="229">
        <f>SUM(AK28-0)</f>
        <v>48</v>
      </c>
      <c r="AN28" s="241"/>
      <c r="AO28" s="242"/>
      <c r="AP28" s="243"/>
      <c r="AQ28" s="244"/>
      <c r="AR28" s="244"/>
    </row>
    <row r="29" spans="1:44" s="274" customFormat="1" ht="16.5" customHeight="1">
      <c r="A29" s="399">
        <v>158720</v>
      </c>
      <c r="B29" s="247" t="s">
        <v>201</v>
      </c>
      <c r="C29" s="271" t="s">
        <v>200</v>
      </c>
      <c r="D29" s="145"/>
      <c r="E29" s="388"/>
      <c r="F29" s="389"/>
      <c r="G29" s="389"/>
      <c r="H29" s="390"/>
      <c r="I29" s="390"/>
      <c r="J29" s="389"/>
      <c r="K29" s="389"/>
      <c r="L29" s="389"/>
      <c r="M29" s="389"/>
      <c r="N29" s="389"/>
      <c r="O29" s="390" t="s">
        <v>20</v>
      </c>
      <c r="P29" s="390"/>
      <c r="Q29" s="389"/>
      <c r="R29" s="389"/>
      <c r="S29" s="389"/>
      <c r="T29" s="389"/>
      <c r="U29" s="389"/>
      <c r="V29" s="390"/>
      <c r="W29" s="390"/>
      <c r="X29" s="389"/>
      <c r="Y29" s="389"/>
      <c r="Z29" s="389"/>
      <c r="AA29" s="389"/>
      <c r="AB29" s="389"/>
      <c r="AC29" s="390"/>
      <c r="AD29" s="389"/>
      <c r="AE29" s="389"/>
      <c r="AF29" s="389"/>
      <c r="AG29" s="389"/>
      <c r="AH29" s="389"/>
      <c r="AI29" s="389"/>
      <c r="AJ29" s="180"/>
      <c r="AK29" s="178">
        <f>COUNTIF(C29:AJ29,"T")*6+COUNTIF(C29:AJ29,"P")*12+COUNTIF(C29:AJ29,"M")*6+COUNTIF(C29:AJ29,"I")*6+COUNTIF(C29:AJ29,"N")*12+COUNTIF(C29:AJ29,"TI")*11+COUNTIF(C29:AJ29,"MT")*12+COUNTIF(C29:AJ29,"MN")*18+COUNTIF(C29:AJ29,"PI")*17+COUNTIF(C29:AJ29,"SN")*12+COUNTIF(C29:AJ29,"NB")*6+COUNTIF(C29:AJ29,"AF")*0</f>
        <v>6</v>
      </c>
      <c r="AL29" s="181"/>
      <c r="AN29" s="231">
        <v>24</v>
      </c>
      <c r="AO29" s="256" t="s">
        <v>161</v>
      </c>
      <c r="AP29" s="232"/>
      <c r="AQ29" s="226" t="s">
        <v>154</v>
      </c>
      <c r="AR29" s="226" t="s">
        <v>157</v>
      </c>
    </row>
    <row r="30" spans="1:44" s="274" customFormat="1" ht="16.5" customHeight="1">
      <c r="A30" s="409">
        <v>103586</v>
      </c>
      <c r="B30" s="245" t="s">
        <v>212</v>
      </c>
      <c r="C30" s="152"/>
      <c r="D30" s="145"/>
      <c r="E30" s="388"/>
      <c r="F30" s="389"/>
      <c r="G30" s="389"/>
      <c r="H30" s="391"/>
      <c r="I30" s="391"/>
      <c r="J30" s="392"/>
      <c r="K30" s="392"/>
      <c r="L30" s="392"/>
      <c r="M30" s="389"/>
      <c r="N30" s="389"/>
      <c r="O30" s="391"/>
      <c r="P30" s="391"/>
      <c r="Q30" s="392"/>
      <c r="R30" s="392"/>
      <c r="S30" s="392" t="s">
        <v>19</v>
      </c>
      <c r="T30" s="389"/>
      <c r="U30" s="389"/>
      <c r="V30" s="391"/>
      <c r="W30" s="391"/>
      <c r="X30" s="392"/>
      <c r="Y30" s="392"/>
      <c r="Z30" s="392"/>
      <c r="AA30" s="389"/>
      <c r="AB30" s="389"/>
      <c r="AC30" s="391"/>
      <c r="AD30" s="392"/>
      <c r="AE30" s="392"/>
      <c r="AF30" s="392"/>
      <c r="AG30" s="392"/>
      <c r="AH30" s="389"/>
      <c r="AI30" s="389"/>
      <c r="AJ30" s="180"/>
      <c r="AK30" s="236">
        <f t="shared" si="2"/>
        <v>6</v>
      </c>
      <c r="AL30" s="181"/>
      <c r="AN30" s="231">
        <v>25</v>
      </c>
      <c r="AO30" s="256" t="s">
        <v>162</v>
      </c>
      <c r="AP30" s="232"/>
      <c r="AQ30" s="226" t="s">
        <v>154</v>
      </c>
      <c r="AR30" s="232"/>
    </row>
    <row r="31" spans="1:44" s="274" customFormat="1" ht="16.5" customHeight="1">
      <c r="A31" s="221"/>
      <c r="B31" s="152"/>
      <c r="C31" s="152"/>
      <c r="D31" s="145"/>
      <c r="E31" s="388"/>
      <c r="F31" s="389"/>
      <c r="G31" s="389"/>
      <c r="H31" s="394"/>
      <c r="I31" s="394"/>
      <c r="J31" s="393"/>
      <c r="K31" s="393"/>
      <c r="L31" s="393"/>
      <c r="M31" s="393"/>
      <c r="N31" s="393"/>
      <c r="O31" s="394"/>
      <c r="P31" s="394"/>
      <c r="Q31" s="393"/>
      <c r="R31" s="393"/>
      <c r="S31" s="393"/>
      <c r="T31" s="393"/>
      <c r="U31" s="393"/>
      <c r="V31" s="394"/>
      <c r="W31" s="394"/>
      <c r="X31" s="393"/>
      <c r="Y31" s="393"/>
      <c r="Z31" s="393"/>
      <c r="AA31" s="393"/>
      <c r="AB31" s="393"/>
      <c r="AC31" s="394"/>
      <c r="AD31" s="393"/>
      <c r="AE31" s="393"/>
      <c r="AF31" s="393"/>
      <c r="AG31" s="393"/>
      <c r="AH31" s="393"/>
      <c r="AI31" s="389"/>
      <c r="AJ31" s="180"/>
      <c r="AK31" s="236">
        <f t="shared" si="2"/>
        <v>0</v>
      </c>
      <c r="AL31" s="229">
        <f>SUM(AK31-0)</f>
        <v>0</v>
      </c>
      <c r="AN31" s="231">
        <v>26</v>
      </c>
      <c r="AO31" s="256" t="s">
        <v>163</v>
      </c>
      <c r="AP31" s="232"/>
      <c r="AQ31" s="226" t="s">
        <v>154</v>
      </c>
      <c r="AR31" s="226" t="s">
        <v>157</v>
      </c>
    </row>
    <row r="32" spans="1:44" s="279" customFormat="1" ht="16.5" customHeight="1">
      <c r="A32" s="238"/>
      <c r="B32" s="276"/>
      <c r="C32" s="277"/>
      <c r="D32" s="278"/>
      <c r="E32" s="388"/>
      <c r="F32" s="389"/>
      <c r="G32" s="389"/>
      <c r="H32" s="390"/>
      <c r="I32" s="390"/>
      <c r="J32" s="389"/>
      <c r="K32" s="388"/>
      <c r="L32" s="388"/>
      <c r="M32" s="389"/>
      <c r="N32" s="389"/>
      <c r="O32" s="390"/>
      <c r="P32" s="390"/>
      <c r="Q32" s="389"/>
      <c r="R32" s="388"/>
      <c r="S32" s="388"/>
      <c r="T32" s="389"/>
      <c r="U32" s="389"/>
      <c r="V32" s="390"/>
      <c r="W32" s="390"/>
      <c r="X32" s="389"/>
      <c r="Y32" s="388"/>
      <c r="Z32" s="388"/>
      <c r="AA32" s="389"/>
      <c r="AB32" s="389"/>
      <c r="AC32" s="390"/>
      <c r="AD32" s="389"/>
      <c r="AE32" s="389"/>
      <c r="AF32" s="388"/>
      <c r="AG32" s="388"/>
      <c r="AH32" s="389"/>
      <c r="AI32" s="389"/>
      <c r="AJ32" s="239"/>
      <c r="AK32" s="236">
        <f t="shared" si="2"/>
        <v>0</v>
      </c>
      <c r="AL32" s="222"/>
      <c r="AN32" s="231">
        <v>27</v>
      </c>
      <c r="AO32" s="256" t="s">
        <v>164</v>
      </c>
      <c r="AP32" s="233"/>
      <c r="AQ32" s="226" t="s">
        <v>154</v>
      </c>
      <c r="AR32" s="226" t="s">
        <v>157</v>
      </c>
    </row>
    <row r="33" spans="1:44" s="279" customFormat="1" ht="16.5" customHeight="1">
      <c r="A33" s="182"/>
      <c r="B33" s="280"/>
      <c r="C33" s="28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83"/>
      <c r="AK33" s="184"/>
      <c r="AL33" s="185">
        <f>SUM(AL9:AL32)</f>
        <v>846</v>
      </c>
      <c r="AN33" s="231">
        <v>28</v>
      </c>
      <c r="AO33" s="256" t="s">
        <v>165</v>
      </c>
      <c r="AP33" s="226" t="s">
        <v>166</v>
      </c>
      <c r="AQ33" s="226" t="s">
        <v>167</v>
      </c>
      <c r="AR33" s="226" t="s">
        <v>157</v>
      </c>
    </row>
    <row r="34" spans="1:44" s="279" customFormat="1" ht="16.5" customHeight="1">
      <c r="A34" s="182"/>
      <c r="B34" s="280"/>
      <c r="C34" s="281"/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83"/>
      <c r="AK34" s="184"/>
      <c r="AL34" s="185"/>
      <c r="AN34" s="231">
        <v>29</v>
      </c>
      <c r="AO34" s="256" t="s">
        <v>159</v>
      </c>
      <c r="AP34" s="226" t="s">
        <v>166</v>
      </c>
      <c r="AQ34" s="226" t="s">
        <v>167</v>
      </c>
      <c r="AR34" s="226" t="s">
        <v>157</v>
      </c>
    </row>
    <row r="35" spans="1:44" s="279" customFormat="1" ht="16.5" customHeight="1">
      <c r="A35" s="182"/>
      <c r="B35" s="280"/>
      <c r="C35" s="28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83"/>
      <c r="AK35" s="184"/>
      <c r="AL35" s="185"/>
      <c r="AN35" s="231">
        <v>30</v>
      </c>
      <c r="AO35" s="256" t="s">
        <v>160</v>
      </c>
      <c r="AP35" s="233"/>
      <c r="AQ35" s="226" t="s">
        <v>154</v>
      </c>
      <c r="AR35" s="226" t="s">
        <v>157</v>
      </c>
    </row>
    <row r="36" spans="1:44" s="279" customFormat="1" ht="16.5" customHeight="1">
      <c r="A36" s="182"/>
      <c r="B36" s="280"/>
      <c r="C36" s="281"/>
      <c r="E36" s="141"/>
      <c r="F36" s="141"/>
      <c r="G36" s="141"/>
      <c r="H36" s="141"/>
      <c r="I36" s="141"/>
      <c r="J36" s="141"/>
      <c r="K36" s="141"/>
      <c r="L36" s="141"/>
      <c r="M36" s="141"/>
      <c r="N36" s="141"/>
      <c r="O36" s="141"/>
      <c r="P36" s="141"/>
      <c r="Q36" s="141"/>
      <c r="R36" s="141"/>
      <c r="S36" s="141"/>
      <c r="T36" s="141"/>
      <c r="U36" s="141"/>
      <c r="V36" s="141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83"/>
      <c r="AK36" s="184"/>
      <c r="AL36" s="185"/>
      <c r="AN36" s="231">
        <v>31</v>
      </c>
      <c r="AO36" s="256" t="s">
        <v>161</v>
      </c>
      <c r="AP36" s="233"/>
      <c r="AQ36" s="226" t="s">
        <v>154</v>
      </c>
      <c r="AR36" s="234"/>
    </row>
    <row r="37" spans="1:44" s="274" customFormat="1" ht="16.5" customHeight="1">
      <c r="A37" s="150"/>
      <c r="B37" s="258"/>
      <c r="C37" s="282"/>
      <c r="D37" s="283" t="s">
        <v>129</v>
      </c>
      <c r="E37" s="197"/>
      <c r="F37" s="197"/>
      <c r="G37" s="198"/>
      <c r="H37" s="198"/>
      <c r="I37" s="198"/>
      <c r="J37" s="198"/>
      <c r="K37" s="198"/>
      <c r="L37" s="198"/>
      <c r="M37" s="198"/>
      <c r="N37" s="198"/>
      <c r="O37" s="198"/>
      <c r="P37" s="198"/>
      <c r="Q37" s="198"/>
      <c r="R37" s="199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1"/>
      <c r="AD37" s="151"/>
      <c r="AE37" s="151"/>
      <c r="AF37" s="151"/>
      <c r="AG37" s="151"/>
      <c r="AH37" s="151"/>
      <c r="AI37" s="151"/>
      <c r="AJ37" s="147"/>
      <c r="AK37" s="148"/>
      <c r="AL37" s="149"/>
    </row>
    <row r="38" spans="1:44" s="274" customFormat="1" ht="16.5" customHeight="1">
      <c r="A38" s="150"/>
      <c r="B38" s="152" t="s">
        <v>106</v>
      </c>
      <c r="C38" s="282"/>
      <c r="D38" s="284"/>
      <c r="E38" s="285"/>
      <c r="F38" s="285"/>
      <c r="G38" s="285"/>
      <c r="H38" s="285"/>
      <c r="I38" s="285"/>
      <c r="J38" s="285"/>
      <c r="K38" s="285"/>
      <c r="L38" s="285"/>
      <c r="M38" s="285"/>
      <c r="N38" s="285"/>
      <c r="O38" s="285"/>
      <c r="P38" s="285"/>
      <c r="Q38" s="285"/>
      <c r="R38" s="286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151"/>
      <c r="AG38" s="151"/>
      <c r="AH38" s="151"/>
      <c r="AI38" s="151"/>
      <c r="AJ38" s="147"/>
      <c r="AK38" s="148"/>
      <c r="AL38" s="149"/>
    </row>
    <row r="39" spans="1:44" s="274" customFormat="1" ht="16.5" customHeight="1" thickBot="1">
      <c r="A39" s="153"/>
      <c r="B39" s="287" t="s">
        <v>140</v>
      </c>
      <c r="C39" s="170"/>
      <c r="D39" s="442" t="s">
        <v>179</v>
      </c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4"/>
      <c r="S39" s="154"/>
      <c r="T39" s="154"/>
      <c r="U39" s="154"/>
      <c r="V39" s="154"/>
      <c r="W39" s="259"/>
      <c r="Y39" s="436"/>
      <c r="Z39" s="436"/>
      <c r="AA39" s="436"/>
      <c r="AB39" s="436"/>
      <c r="AC39" s="436"/>
      <c r="AD39" s="436"/>
      <c r="AE39" s="436"/>
      <c r="AF39" s="436"/>
      <c r="AG39" s="436"/>
      <c r="AH39" s="436"/>
      <c r="AI39" s="259"/>
      <c r="AJ39" s="259"/>
      <c r="AK39" s="148"/>
      <c r="AL39" s="149"/>
    </row>
    <row r="40" spans="1:44" s="274" customFormat="1" ht="16.5" customHeight="1">
      <c r="A40" s="158"/>
      <c r="B40" s="288" t="s">
        <v>130</v>
      </c>
      <c r="C40" s="159"/>
      <c r="D40" s="437"/>
      <c r="E40" s="438"/>
      <c r="F40" s="438"/>
      <c r="G40" s="438"/>
      <c r="H40" s="438"/>
      <c r="I40" s="438"/>
      <c r="J40" s="438"/>
      <c r="K40" s="438"/>
      <c r="L40" s="438"/>
      <c r="M40" s="438"/>
      <c r="N40" s="438"/>
      <c r="O40" s="438"/>
      <c r="P40" s="438"/>
      <c r="Q40" s="438"/>
      <c r="R40" s="439"/>
      <c r="S40" s="289"/>
      <c r="T40" s="257"/>
      <c r="U40" s="257"/>
      <c r="V40" s="258"/>
      <c r="W40" s="440" t="s">
        <v>175</v>
      </c>
      <c r="X40" s="440"/>
      <c r="Y40" s="440"/>
      <c r="Z40" s="440"/>
      <c r="AA40" s="440"/>
      <c r="AB40" s="440"/>
      <c r="AC40" s="440"/>
      <c r="AD40" s="440"/>
      <c r="AE40" s="440"/>
      <c r="AF40" s="440"/>
      <c r="AG40" s="440"/>
      <c r="AH40" s="440"/>
      <c r="AI40" s="440"/>
      <c r="AJ40" s="254"/>
      <c r="AK40" s="148"/>
      <c r="AL40" s="149"/>
    </row>
    <row r="41" spans="1:44" ht="16.5" customHeight="1">
      <c r="A41" s="160"/>
      <c r="B41" s="290" t="s">
        <v>131</v>
      </c>
      <c r="C41" s="161"/>
      <c r="D41" s="291"/>
      <c r="E41" s="292"/>
      <c r="F41" s="292"/>
      <c r="G41" s="292"/>
      <c r="H41" s="292"/>
      <c r="I41" s="292"/>
      <c r="J41" s="292"/>
      <c r="K41" s="292"/>
      <c r="L41" s="292"/>
      <c r="M41" s="292"/>
      <c r="N41" s="292"/>
      <c r="O41" s="292"/>
      <c r="P41" s="292"/>
      <c r="Q41" s="292"/>
      <c r="R41" s="293"/>
      <c r="S41" s="289"/>
      <c r="T41" s="257"/>
      <c r="U41" s="257"/>
      <c r="W41" s="440" t="s">
        <v>174</v>
      </c>
      <c r="X41" s="440"/>
      <c r="Y41" s="440"/>
      <c r="Z41" s="440"/>
      <c r="AA41" s="440"/>
      <c r="AB41" s="440"/>
      <c r="AC41" s="440"/>
      <c r="AD41" s="440"/>
      <c r="AE41" s="440"/>
      <c r="AF41" s="440"/>
      <c r="AG41" s="440"/>
      <c r="AH41" s="440"/>
      <c r="AI41" s="440"/>
      <c r="AJ41" s="254"/>
      <c r="AK41" s="156"/>
      <c r="AL41" s="157"/>
    </row>
    <row r="42" spans="1:44" ht="16.5" customHeight="1">
      <c r="A42" s="162"/>
      <c r="B42" s="290" t="s">
        <v>139</v>
      </c>
      <c r="C42" s="161"/>
      <c r="L42" s="196"/>
      <c r="S42" s="289"/>
      <c r="T42" s="441"/>
      <c r="U42" s="441"/>
      <c r="AJ42" s="295"/>
      <c r="AK42" s="296"/>
      <c r="AL42" s="297"/>
    </row>
    <row r="43" spans="1:44" ht="16.5" customHeight="1" thickBot="1">
      <c r="A43" s="163"/>
      <c r="B43" s="298" t="s">
        <v>132</v>
      </c>
      <c r="C43" s="299"/>
      <c r="D43" s="300"/>
      <c r="E43" s="301"/>
      <c r="F43" s="300"/>
      <c r="G43" s="300"/>
      <c r="H43" s="300"/>
      <c r="I43" s="300"/>
      <c r="J43" s="300"/>
      <c r="K43" s="300"/>
      <c r="L43" s="302"/>
      <c r="M43" s="300"/>
      <c r="N43" s="300"/>
      <c r="O43" s="300"/>
      <c r="P43" s="300"/>
      <c r="Q43" s="300"/>
      <c r="R43" s="300"/>
      <c r="S43" s="303"/>
      <c r="T43" s="303"/>
      <c r="U43" s="303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  <c r="AH43" s="300"/>
      <c r="AI43" s="300"/>
      <c r="AJ43" s="304"/>
      <c r="AK43" s="305"/>
      <c r="AL43" s="306"/>
    </row>
    <row r="44" spans="1:44" ht="16.5" customHeight="1">
      <c r="A44" s="195"/>
      <c r="B44" s="196"/>
      <c r="C44" s="196"/>
      <c r="D44" s="196"/>
      <c r="E44" s="307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295"/>
      <c r="AK44" s="308"/>
      <c r="AL44" s="308"/>
    </row>
    <row r="45" spans="1:44" ht="16.5" customHeight="1">
      <c r="A45" s="196"/>
      <c r="B45" s="196"/>
      <c r="C45" s="196"/>
      <c r="D45" s="196"/>
      <c r="E45" s="307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308"/>
      <c r="AK45" s="308"/>
      <c r="AL45" s="308"/>
    </row>
    <row r="46" spans="1:44" ht="16.5" customHeight="1">
      <c r="A46" s="255"/>
      <c r="B46" s="159"/>
      <c r="C46" s="159"/>
      <c r="D46" s="159"/>
      <c r="E46" s="308"/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296"/>
      <c r="AK46" s="296"/>
      <c r="AL46" s="296"/>
    </row>
    <row r="47" spans="1:44" ht="16.5" customHeight="1">
      <c r="A47" s="164"/>
      <c r="B47" s="255" t="s">
        <v>133</v>
      </c>
      <c r="C47" s="165"/>
      <c r="D47" s="166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47"/>
      <c r="AK47" s="148"/>
      <c r="AL47" s="148"/>
    </row>
    <row r="48" spans="1:44" ht="16.5" customHeight="1">
      <c r="A48" s="167"/>
      <c r="B48" s="258"/>
      <c r="C48" s="165"/>
      <c r="D48" s="166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47"/>
      <c r="AK48" s="148"/>
      <c r="AL48" s="148"/>
    </row>
    <row r="49" spans="1:38" ht="16.5" customHeight="1">
      <c r="A49" s="168"/>
      <c r="B49" s="258"/>
      <c r="C49" s="282"/>
      <c r="D49" s="146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47"/>
      <c r="AK49" s="148"/>
      <c r="AL49" s="148"/>
    </row>
    <row r="50" spans="1:38" ht="16.5" customHeight="1">
      <c r="A50" s="169"/>
      <c r="B50" s="170"/>
      <c r="C50" s="170"/>
      <c r="D50" s="258"/>
      <c r="E50" s="171"/>
      <c r="F50" s="171"/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  <c r="AA50" s="154"/>
      <c r="AB50" s="154"/>
      <c r="AC50" s="154"/>
      <c r="AD50" s="154"/>
      <c r="AE50" s="154"/>
      <c r="AF50" s="154"/>
      <c r="AG50" s="154"/>
      <c r="AH50" s="154"/>
      <c r="AI50" s="154"/>
      <c r="AJ50" s="155"/>
      <c r="AK50" s="156"/>
      <c r="AL50" s="172"/>
    </row>
    <row r="51" spans="1:38" ht="16.5" customHeight="1">
      <c r="A51" s="173"/>
      <c r="B51" s="159"/>
      <c r="C51" s="159"/>
      <c r="D51" s="309"/>
      <c r="E51" s="309"/>
      <c r="F51" s="309"/>
      <c r="G51" s="309"/>
      <c r="H51" s="309"/>
      <c r="I51" s="309"/>
      <c r="J51" s="309"/>
      <c r="K51" s="309"/>
      <c r="L51" s="309"/>
      <c r="M51" s="309"/>
      <c r="N51" s="309"/>
      <c r="O51" s="309"/>
      <c r="P51" s="309"/>
      <c r="Q51" s="309"/>
      <c r="R51" s="309"/>
      <c r="S51" s="289"/>
      <c r="T51" s="467"/>
      <c r="U51" s="467"/>
      <c r="V51" s="468"/>
      <c r="W51" s="468"/>
      <c r="X51" s="468"/>
      <c r="Y51" s="468"/>
      <c r="Z51" s="468"/>
      <c r="AA51" s="468"/>
      <c r="AB51" s="468"/>
      <c r="AC51" s="468"/>
      <c r="AD51" s="468"/>
      <c r="AE51" s="468"/>
      <c r="AF51" s="468"/>
      <c r="AG51" s="468"/>
      <c r="AH51" s="468"/>
      <c r="AI51" s="468"/>
      <c r="AJ51" s="295"/>
      <c r="AK51" s="296"/>
      <c r="AL51" s="296"/>
    </row>
    <row r="52" spans="1:38" ht="17.100000000000001" customHeight="1">
      <c r="A52" s="257"/>
      <c r="B52" s="161"/>
      <c r="C52" s="161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89"/>
      <c r="T52" s="467"/>
      <c r="U52" s="467"/>
      <c r="V52" s="469"/>
      <c r="W52" s="469"/>
      <c r="X52" s="469"/>
      <c r="Y52" s="469"/>
      <c r="Z52" s="469"/>
      <c r="AA52" s="469"/>
      <c r="AB52" s="469"/>
      <c r="AC52" s="469"/>
      <c r="AD52" s="469"/>
      <c r="AE52" s="469"/>
      <c r="AF52" s="469"/>
      <c r="AG52" s="469"/>
      <c r="AH52" s="469"/>
      <c r="AI52" s="469"/>
      <c r="AJ52" s="295"/>
      <c r="AK52" s="296"/>
      <c r="AL52" s="296"/>
    </row>
    <row r="53" spans="1:38" ht="15" customHeight="1">
      <c r="A53" s="174"/>
      <c r="B53" s="161"/>
      <c r="C53" s="161"/>
      <c r="D53" s="473"/>
      <c r="E53" s="473"/>
      <c r="F53" s="473"/>
      <c r="G53" s="473"/>
      <c r="H53" s="473"/>
      <c r="I53" s="473"/>
      <c r="J53" s="473"/>
      <c r="K53" s="473"/>
      <c r="L53" s="473"/>
      <c r="M53" s="473"/>
      <c r="N53" s="473"/>
      <c r="O53" s="473"/>
      <c r="P53" s="473"/>
      <c r="Q53" s="473"/>
      <c r="R53" s="473"/>
      <c r="S53" s="289"/>
      <c r="T53" s="441"/>
      <c r="U53" s="441"/>
      <c r="V53" s="440"/>
      <c r="W53" s="440"/>
      <c r="X53" s="440"/>
      <c r="Y53" s="440"/>
      <c r="Z53" s="440"/>
      <c r="AA53" s="440"/>
      <c r="AB53" s="440"/>
      <c r="AC53" s="440"/>
      <c r="AD53" s="440"/>
      <c r="AE53" s="440"/>
      <c r="AF53" s="440"/>
      <c r="AG53" s="440"/>
      <c r="AH53" s="440"/>
      <c r="AI53" s="440"/>
      <c r="AJ53" s="295"/>
      <c r="AK53" s="296"/>
      <c r="AL53" s="296"/>
    </row>
    <row r="54" spans="1:38" ht="15" customHeight="1">
      <c r="A54" s="255"/>
      <c r="B54" s="159"/>
      <c r="C54" s="159"/>
      <c r="D54" s="309"/>
      <c r="E54" s="310"/>
      <c r="F54" s="310"/>
      <c r="G54" s="310"/>
      <c r="H54" s="310"/>
      <c r="I54" s="310"/>
      <c r="J54" s="310"/>
      <c r="K54" s="310"/>
      <c r="L54" s="310"/>
      <c r="M54" s="310"/>
      <c r="N54" s="310"/>
      <c r="O54" s="310"/>
      <c r="P54" s="310"/>
      <c r="Q54" s="310"/>
      <c r="R54" s="310"/>
      <c r="S54" s="175"/>
      <c r="T54" s="175"/>
      <c r="U54" s="175"/>
      <c r="V54" s="440"/>
      <c r="W54" s="440"/>
      <c r="X54" s="440"/>
      <c r="Y54" s="440"/>
      <c r="Z54" s="440"/>
      <c r="AA54" s="440"/>
      <c r="AB54" s="440"/>
      <c r="AC54" s="440"/>
      <c r="AD54" s="440"/>
      <c r="AE54" s="440"/>
      <c r="AF54" s="440"/>
      <c r="AG54" s="440"/>
      <c r="AH54" s="440"/>
      <c r="AI54" s="440"/>
      <c r="AJ54" s="296"/>
      <c r="AK54" s="296"/>
      <c r="AL54" s="296"/>
    </row>
    <row r="55" spans="1:38" ht="15" customHeight="1">
      <c r="A55" s="255"/>
      <c r="B55" s="159"/>
      <c r="C55" s="159"/>
      <c r="D55" s="159"/>
      <c r="E55" s="308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5"/>
      <c r="U55" s="175"/>
      <c r="V55" s="175"/>
      <c r="W55" s="175"/>
      <c r="X55" s="175"/>
      <c r="Y55" s="175"/>
      <c r="Z55" s="175"/>
      <c r="AA55" s="175"/>
      <c r="AB55" s="175"/>
      <c r="AC55" s="175"/>
      <c r="AD55" s="175"/>
      <c r="AE55" s="175"/>
      <c r="AF55" s="175"/>
      <c r="AG55" s="175"/>
      <c r="AH55" s="175"/>
      <c r="AI55" s="175"/>
      <c r="AJ55" s="296"/>
      <c r="AK55" s="296"/>
      <c r="AL55" s="296"/>
    </row>
    <row r="56" spans="1:38" ht="15" customHeight="1">
      <c r="A56" s="175"/>
      <c r="B56" s="175"/>
      <c r="C56" s="255"/>
      <c r="D56" s="175"/>
      <c r="E56" s="308"/>
      <c r="F56" s="175"/>
      <c r="G56" s="175"/>
      <c r="H56" s="175"/>
      <c r="I56" s="175"/>
      <c r="J56" s="175"/>
      <c r="K56" s="175"/>
      <c r="L56" s="175"/>
      <c r="M56" s="175"/>
      <c r="N56" s="175"/>
      <c r="O56" s="175"/>
      <c r="P56" s="175"/>
      <c r="Q56" s="175"/>
      <c r="R56" s="175"/>
      <c r="S56" s="175"/>
      <c r="T56" s="175"/>
      <c r="U56" s="175"/>
      <c r="V56" s="175"/>
      <c r="W56" s="175"/>
      <c r="X56" s="175"/>
      <c r="Y56" s="175"/>
      <c r="Z56" s="175"/>
      <c r="AA56" s="175"/>
      <c r="AB56" s="175"/>
      <c r="AC56" s="175"/>
      <c r="AD56" s="175"/>
      <c r="AE56" s="175"/>
      <c r="AF56" s="175"/>
      <c r="AG56" s="175"/>
      <c r="AH56" s="175"/>
      <c r="AI56" s="175"/>
      <c r="AJ56" s="296"/>
      <c r="AK56" s="296"/>
      <c r="AL56" s="311">
        <f>SUM(AL6:AL55)</f>
        <v>1692</v>
      </c>
    </row>
    <row r="57" spans="1:38" ht="15" customHeight="1">
      <c r="A57" s="175"/>
      <c r="B57" s="175"/>
      <c r="C57" s="255"/>
      <c r="D57" s="175"/>
      <c r="E57" s="176"/>
      <c r="F57" s="176"/>
      <c r="G57" s="176"/>
      <c r="H57" s="176"/>
      <c r="I57" s="176"/>
      <c r="J57" s="176"/>
      <c r="K57" s="176"/>
      <c r="L57" s="176"/>
      <c r="M57" s="176"/>
      <c r="N57" s="176"/>
      <c r="O57" s="176"/>
      <c r="P57" s="176"/>
      <c r="Q57" s="176"/>
      <c r="R57" s="176"/>
      <c r="S57" s="176"/>
      <c r="T57" s="176"/>
      <c r="U57" s="176"/>
      <c r="V57" s="176"/>
      <c r="W57" s="176"/>
      <c r="X57" s="176"/>
      <c r="Y57" s="176"/>
      <c r="Z57" s="176"/>
      <c r="AA57" s="176"/>
      <c r="AB57" s="176"/>
      <c r="AC57" s="176"/>
      <c r="AD57" s="176"/>
      <c r="AE57" s="176"/>
      <c r="AF57" s="176"/>
      <c r="AG57" s="176"/>
      <c r="AH57" s="176"/>
      <c r="AI57" s="176"/>
      <c r="AJ57" s="296"/>
      <c r="AK57" s="296"/>
      <c r="AL57" s="296"/>
    </row>
    <row r="58" spans="1:38">
      <c r="A58" s="255"/>
      <c r="B58" s="175"/>
      <c r="C58" s="255"/>
      <c r="D58" s="175"/>
      <c r="E58" s="308"/>
      <c r="F58" s="175"/>
      <c r="G58" s="175"/>
      <c r="H58" s="175"/>
      <c r="I58" s="175"/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U58" s="175"/>
      <c r="V58" s="175"/>
      <c r="W58" s="175"/>
      <c r="X58" s="175"/>
      <c r="Y58" s="175"/>
      <c r="Z58" s="175"/>
      <c r="AA58" s="175"/>
      <c r="AB58" s="175"/>
      <c r="AC58" s="175"/>
      <c r="AD58" s="175"/>
      <c r="AE58" s="175"/>
      <c r="AF58" s="175"/>
      <c r="AG58" s="175"/>
      <c r="AH58" s="175"/>
      <c r="AI58" s="175"/>
      <c r="AJ58" s="296"/>
      <c r="AK58" s="296"/>
      <c r="AL58" s="296"/>
    </row>
    <row r="59" spans="1:38">
      <c r="A59" s="474"/>
      <c r="B59" s="474"/>
      <c r="C59" s="255"/>
      <c r="D59" s="175"/>
      <c r="E59" s="312"/>
      <c r="F59" s="312"/>
      <c r="G59" s="175"/>
      <c r="H59" s="175"/>
      <c r="I59" s="175"/>
      <c r="J59" s="175"/>
      <c r="K59" s="175"/>
      <c r="L59" s="175"/>
      <c r="M59" s="175"/>
      <c r="N59" s="175"/>
      <c r="O59" s="175"/>
      <c r="P59" s="175"/>
      <c r="Q59" s="175"/>
      <c r="R59" s="175"/>
      <c r="S59" s="175"/>
      <c r="T59" s="175"/>
      <c r="U59" s="175"/>
      <c r="V59" s="175"/>
      <c r="W59" s="175"/>
      <c r="X59" s="175"/>
      <c r="Y59" s="175"/>
      <c r="Z59" s="175"/>
      <c r="AA59" s="175"/>
      <c r="AB59" s="175"/>
      <c r="AC59" s="175"/>
      <c r="AD59" s="175"/>
      <c r="AE59" s="175"/>
      <c r="AF59" s="175"/>
      <c r="AG59" s="175"/>
      <c r="AH59" s="175"/>
      <c r="AI59" s="175"/>
      <c r="AJ59" s="296"/>
      <c r="AK59" s="296"/>
      <c r="AL59" s="296"/>
    </row>
    <row r="60" spans="1:38">
      <c r="A60" s="255"/>
      <c r="B60" s="175"/>
      <c r="C60" s="255"/>
      <c r="D60" s="175"/>
      <c r="E60" s="308"/>
      <c r="F60" s="175"/>
      <c r="G60" s="175"/>
      <c r="H60" s="175"/>
      <c r="I60" s="175"/>
      <c r="J60" s="175"/>
      <c r="K60" s="175"/>
      <c r="L60" s="175"/>
      <c r="M60" s="175"/>
      <c r="N60" s="175"/>
      <c r="O60" s="175"/>
      <c r="P60" s="175"/>
      <c r="Q60" s="175"/>
      <c r="R60" s="175"/>
      <c r="S60" s="175"/>
      <c r="T60" s="175"/>
      <c r="U60" s="175"/>
      <c r="V60" s="175"/>
      <c r="W60" s="175"/>
      <c r="X60" s="175"/>
      <c r="Y60" s="175"/>
      <c r="Z60" s="175"/>
      <c r="AA60" s="175"/>
      <c r="AB60" s="175"/>
      <c r="AC60" s="175"/>
      <c r="AD60" s="175"/>
      <c r="AE60" s="175"/>
      <c r="AF60" s="175"/>
      <c r="AG60" s="175"/>
      <c r="AH60" s="175"/>
      <c r="AI60" s="175"/>
      <c r="AJ60" s="296"/>
      <c r="AK60" s="296"/>
      <c r="AL60" s="296"/>
    </row>
    <row r="61" spans="1:38">
      <c r="A61" s="255"/>
      <c r="B61" s="175"/>
      <c r="C61" s="255"/>
      <c r="D61" s="175"/>
      <c r="E61" s="308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  <c r="AA61" s="175"/>
      <c r="AB61" s="175"/>
      <c r="AC61" s="175"/>
      <c r="AD61" s="175"/>
      <c r="AE61" s="175"/>
      <c r="AF61" s="175"/>
      <c r="AG61" s="175"/>
      <c r="AH61" s="175"/>
      <c r="AI61" s="175"/>
      <c r="AJ61" s="296"/>
      <c r="AK61" s="296"/>
      <c r="AL61" s="296"/>
    </row>
    <row r="62" spans="1:38">
      <c r="A62" s="255"/>
      <c r="B62" s="175"/>
      <c r="C62" s="255"/>
      <c r="D62" s="175"/>
      <c r="E62" s="308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296"/>
      <c r="AK62" s="296"/>
      <c r="AL62" s="296"/>
    </row>
    <row r="63" spans="1:38">
      <c r="A63" s="255"/>
      <c r="B63" s="175"/>
      <c r="C63" s="255"/>
      <c r="D63" s="175"/>
      <c r="E63" s="308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296"/>
      <c r="AK63" s="296"/>
      <c r="AL63" s="296"/>
    </row>
    <row r="64" spans="1:38">
      <c r="A64" s="255"/>
      <c r="B64" s="175"/>
      <c r="C64" s="255"/>
      <c r="D64" s="175"/>
      <c r="E64" s="308"/>
      <c r="F64" s="175"/>
      <c r="G64" s="175"/>
      <c r="H64" s="175"/>
      <c r="I64" s="175"/>
      <c r="J64" s="175"/>
      <c r="K64" s="175"/>
      <c r="L64" s="175"/>
      <c r="M64" s="175"/>
      <c r="N64" s="175"/>
      <c r="O64" s="175"/>
      <c r="P64" s="175"/>
      <c r="Q64" s="175"/>
      <c r="R64" s="175"/>
      <c r="S64" s="175"/>
      <c r="T64" s="175"/>
      <c r="U64" s="175"/>
      <c r="V64" s="175"/>
      <c r="W64" s="175"/>
      <c r="X64" s="175"/>
      <c r="Y64" s="175"/>
      <c r="Z64" s="175"/>
      <c r="AA64" s="175"/>
      <c r="AB64" s="175"/>
      <c r="AC64" s="175"/>
      <c r="AD64" s="175"/>
      <c r="AE64" s="175"/>
      <c r="AF64" s="175"/>
      <c r="AG64" s="175"/>
      <c r="AH64" s="175"/>
      <c r="AI64" s="175"/>
      <c r="AJ64" s="296"/>
      <c r="AK64" s="296"/>
      <c r="AL64" s="296"/>
    </row>
    <row r="65" spans="1:38">
      <c r="A65" s="255"/>
      <c r="B65" s="175"/>
      <c r="C65" s="255"/>
      <c r="D65" s="175"/>
      <c r="E65" s="308"/>
      <c r="F65" s="175"/>
      <c r="G65" s="175"/>
      <c r="H65" s="175"/>
      <c r="I65" s="175"/>
      <c r="J65" s="175"/>
      <c r="K65" s="175"/>
      <c r="L65" s="175"/>
      <c r="M65" s="175"/>
      <c r="N65" s="175"/>
      <c r="O65" s="175"/>
      <c r="P65" s="175"/>
      <c r="Q65" s="175"/>
      <c r="R65" s="175"/>
      <c r="S65" s="175"/>
      <c r="T65" s="175"/>
      <c r="U65" s="175"/>
      <c r="V65" s="175"/>
      <c r="W65" s="175"/>
      <c r="X65" s="175"/>
      <c r="Y65" s="175"/>
      <c r="Z65" s="175"/>
      <c r="AA65" s="175"/>
      <c r="AB65" s="175"/>
      <c r="AC65" s="175"/>
      <c r="AD65" s="175"/>
      <c r="AE65" s="175"/>
      <c r="AF65" s="175"/>
      <c r="AG65" s="175"/>
      <c r="AH65" s="175"/>
      <c r="AI65" s="175"/>
      <c r="AJ65" s="296"/>
      <c r="AK65" s="296"/>
      <c r="AL65" s="296"/>
    </row>
    <row r="66" spans="1:38">
      <c r="A66" s="255"/>
      <c r="B66" s="175"/>
      <c r="C66" s="255"/>
      <c r="D66" s="175"/>
      <c r="E66" s="308"/>
      <c r="F66" s="175"/>
      <c r="G66" s="175"/>
      <c r="H66" s="175"/>
      <c r="I66" s="175"/>
      <c r="J66" s="175"/>
      <c r="K66" s="175"/>
      <c r="L66" s="175"/>
      <c r="M66" s="175"/>
      <c r="N66" s="175"/>
      <c r="O66" s="175"/>
      <c r="P66" s="175"/>
      <c r="Q66" s="175"/>
      <c r="R66" s="175"/>
      <c r="S66" s="175"/>
      <c r="T66" s="175"/>
      <c r="U66" s="175"/>
      <c r="V66" s="175"/>
      <c r="W66" s="175"/>
      <c r="X66" s="175"/>
      <c r="Y66" s="175"/>
      <c r="Z66" s="175"/>
      <c r="AA66" s="175"/>
      <c r="AB66" s="175"/>
      <c r="AC66" s="175"/>
      <c r="AD66" s="175"/>
      <c r="AE66" s="175"/>
      <c r="AF66" s="175"/>
      <c r="AG66" s="175"/>
      <c r="AH66" s="175"/>
      <c r="AI66" s="175"/>
      <c r="AJ66" s="296"/>
      <c r="AK66" s="296"/>
      <c r="AL66" s="296"/>
    </row>
    <row r="67" spans="1:38">
      <c r="A67" s="255"/>
      <c r="B67" s="255"/>
      <c r="C67" s="255"/>
      <c r="D67" s="175"/>
      <c r="E67" s="308"/>
      <c r="F67" s="175"/>
      <c r="G67" s="175"/>
      <c r="H67" s="175"/>
      <c r="I67" s="175"/>
      <c r="J67" s="175"/>
      <c r="K67" s="175"/>
      <c r="L67" s="175"/>
      <c r="M67" s="175"/>
      <c r="N67" s="175"/>
      <c r="O67" s="175"/>
      <c r="P67" s="175"/>
      <c r="Q67" s="175"/>
      <c r="R67" s="175"/>
      <c r="S67" s="175"/>
      <c r="T67" s="175"/>
      <c r="U67" s="175"/>
      <c r="V67" s="175"/>
      <c r="W67" s="175"/>
      <c r="X67" s="175"/>
      <c r="Y67" s="175"/>
      <c r="Z67" s="175"/>
      <c r="AA67" s="175"/>
      <c r="AB67" s="175"/>
      <c r="AC67" s="175"/>
      <c r="AD67" s="175"/>
      <c r="AE67" s="175"/>
      <c r="AF67" s="175"/>
      <c r="AG67" s="175"/>
      <c r="AH67" s="175"/>
      <c r="AI67" s="175"/>
      <c r="AJ67" s="296"/>
      <c r="AK67" s="296"/>
      <c r="AL67" s="296"/>
    </row>
    <row r="68" spans="1:38">
      <c r="A68" s="255"/>
      <c r="B68" s="255"/>
      <c r="C68" s="255"/>
      <c r="D68" s="175"/>
      <c r="E68" s="308"/>
      <c r="F68" s="175"/>
      <c r="G68" s="175"/>
      <c r="H68" s="175"/>
      <c r="I68" s="175"/>
      <c r="J68" s="175"/>
      <c r="K68" s="175"/>
      <c r="L68" s="175"/>
      <c r="M68" s="175"/>
      <c r="N68" s="175"/>
      <c r="O68" s="175"/>
      <c r="P68" s="175"/>
      <c r="Q68" s="175"/>
      <c r="R68" s="175"/>
      <c r="S68" s="175"/>
      <c r="T68" s="175"/>
      <c r="U68" s="175"/>
      <c r="V68" s="175"/>
      <c r="W68" s="175"/>
      <c r="X68" s="175"/>
      <c r="Y68" s="175"/>
      <c r="Z68" s="175"/>
      <c r="AA68" s="175"/>
      <c r="AB68" s="175"/>
      <c r="AC68" s="175"/>
      <c r="AD68" s="175"/>
      <c r="AE68" s="175"/>
      <c r="AF68" s="175"/>
      <c r="AG68" s="175"/>
      <c r="AH68" s="175"/>
      <c r="AI68" s="175"/>
      <c r="AJ68" s="296"/>
      <c r="AK68" s="296"/>
      <c r="AL68" s="296"/>
    </row>
    <row r="69" spans="1:38">
      <c r="A69" s="255"/>
      <c r="B69" s="255"/>
      <c r="C69" s="255"/>
      <c r="D69" s="175"/>
      <c r="E69" s="308"/>
      <c r="F69" s="175"/>
      <c r="G69" s="175"/>
      <c r="H69" s="175"/>
      <c r="I69" s="175"/>
      <c r="J69" s="175"/>
      <c r="K69" s="175"/>
      <c r="L69" s="175"/>
      <c r="M69" s="175"/>
      <c r="N69" s="175"/>
      <c r="O69" s="175"/>
      <c r="P69" s="175"/>
      <c r="Q69" s="175"/>
      <c r="R69" s="175"/>
      <c r="S69" s="175"/>
      <c r="T69" s="175"/>
      <c r="U69" s="175"/>
      <c r="V69" s="175"/>
      <c r="W69" s="175"/>
      <c r="X69" s="175"/>
      <c r="Y69" s="175"/>
      <c r="Z69" s="175"/>
      <c r="AA69" s="175"/>
      <c r="AB69" s="175"/>
      <c r="AC69" s="175"/>
      <c r="AD69" s="175"/>
      <c r="AE69" s="175"/>
      <c r="AF69" s="175"/>
      <c r="AG69" s="175"/>
      <c r="AH69" s="175"/>
      <c r="AI69" s="175"/>
      <c r="AJ69" s="296"/>
      <c r="AK69" s="296"/>
      <c r="AL69" s="296"/>
    </row>
    <row r="70" spans="1:38">
      <c r="A70" s="255"/>
      <c r="B70" s="255"/>
      <c r="C70" s="255"/>
      <c r="D70" s="175"/>
      <c r="E70" s="308"/>
      <c r="F70" s="175"/>
      <c r="G70" s="175"/>
      <c r="H70" s="175"/>
      <c r="I70" s="175"/>
      <c r="J70" s="175"/>
      <c r="K70" s="175"/>
      <c r="L70" s="175"/>
      <c r="M70" s="175"/>
      <c r="N70" s="175"/>
      <c r="O70" s="175"/>
      <c r="P70" s="175"/>
      <c r="Q70" s="175"/>
      <c r="R70" s="175"/>
      <c r="S70" s="175"/>
      <c r="T70" s="175"/>
      <c r="U70" s="175"/>
      <c r="V70" s="175"/>
      <c r="W70" s="175"/>
      <c r="X70" s="175"/>
      <c r="Y70" s="175"/>
      <c r="Z70" s="175"/>
      <c r="AA70" s="175"/>
      <c r="AB70" s="175"/>
      <c r="AC70" s="175"/>
      <c r="AD70" s="175"/>
      <c r="AE70" s="175"/>
      <c r="AF70" s="175"/>
      <c r="AG70" s="175"/>
      <c r="AH70" s="175"/>
      <c r="AI70" s="175"/>
      <c r="AJ70" s="296"/>
      <c r="AK70" s="296"/>
      <c r="AL70" s="296"/>
    </row>
    <row r="71" spans="1:38">
      <c r="A71" s="255"/>
      <c r="B71" s="255"/>
      <c r="C71" s="255"/>
      <c r="D71" s="175"/>
      <c r="E71" s="308"/>
      <c r="F71" s="175"/>
      <c r="G71" s="175"/>
      <c r="H71" s="175"/>
      <c r="I71" s="175"/>
      <c r="J71" s="175"/>
      <c r="K71" s="175"/>
      <c r="L71" s="175"/>
      <c r="M71" s="175"/>
      <c r="N71" s="175"/>
      <c r="O71" s="175"/>
      <c r="P71" s="175"/>
      <c r="Q71" s="175"/>
      <c r="R71" s="175"/>
      <c r="S71" s="175"/>
      <c r="T71" s="175"/>
      <c r="U71" s="175"/>
      <c r="V71" s="175"/>
      <c r="W71" s="175"/>
      <c r="X71" s="175"/>
      <c r="Y71" s="175"/>
      <c r="Z71" s="175"/>
      <c r="AA71" s="175"/>
      <c r="AB71" s="175"/>
      <c r="AC71" s="175"/>
      <c r="AD71" s="175"/>
      <c r="AE71" s="175"/>
      <c r="AF71" s="175"/>
      <c r="AG71" s="175"/>
      <c r="AH71" s="175"/>
      <c r="AI71" s="175"/>
      <c r="AJ71" s="296"/>
      <c r="AK71" s="296"/>
      <c r="AL71" s="296"/>
    </row>
    <row r="72" spans="1:38">
      <c r="A72" s="255"/>
      <c r="B72" s="255"/>
      <c r="C72" s="255"/>
      <c r="D72" s="175"/>
      <c r="E72" s="308"/>
      <c r="F72" s="175"/>
      <c r="G72" s="175"/>
      <c r="H72" s="175"/>
      <c r="I72" s="175"/>
      <c r="J72" s="175"/>
      <c r="K72" s="175"/>
      <c r="L72" s="175"/>
      <c r="M72" s="175"/>
      <c r="N72" s="175"/>
      <c r="O72" s="175"/>
      <c r="P72" s="175"/>
      <c r="Q72" s="175"/>
      <c r="R72" s="175"/>
      <c r="S72" s="175"/>
      <c r="T72" s="175"/>
      <c r="U72" s="175"/>
      <c r="V72" s="175"/>
      <c r="W72" s="175"/>
      <c r="X72" s="175"/>
      <c r="Y72" s="175"/>
      <c r="Z72" s="175"/>
      <c r="AA72" s="175"/>
      <c r="AB72" s="175"/>
      <c r="AC72" s="175"/>
      <c r="AD72" s="175"/>
      <c r="AE72" s="175"/>
      <c r="AF72" s="175"/>
      <c r="AG72" s="175"/>
      <c r="AH72" s="175"/>
      <c r="AI72" s="175"/>
      <c r="AJ72" s="296"/>
      <c r="AK72" s="296"/>
      <c r="AL72" s="296"/>
    </row>
    <row r="73" spans="1:38">
      <c r="A73" s="255"/>
      <c r="B73" s="255"/>
      <c r="C73" s="255"/>
      <c r="D73" s="175"/>
      <c r="E73" s="308"/>
      <c r="F73" s="175"/>
      <c r="G73" s="175"/>
      <c r="H73" s="175"/>
      <c r="I73" s="175"/>
      <c r="J73" s="175"/>
      <c r="K73" s="175"/>
      <c r="L73" s="175"/>
      <c r="M73" s="175"/>
      <c r="N73" s="175"/>
      <c r="O73" s="175"/>
      <c r="P73" s="175"/>
      <c r="Q73" s="175"/>
      <c r="R73" s="175"/>
      <c r="S73" s="175"/>
      <c r="T73" s="175"/>
      <c r="U73" s="175"/>
      <c r="V73" s="175"/>
      <c r="W73" s="175"/>
      <c r="X73" s="175"/>
      <c r="Y73" s="175"/>
      <c r="Z73" s="175"/>
      <c r="AA73" s="175"/>
      <c r="AB73" s="175"/>
      <c r="AC73" s="175"/>
      <c r="AD73" s="175"/>
      <c r="AE73" s="175"/>
      <c r="AF73" s="175"/>
      <c r="AG73" s="175"/>
      <c r="AH73" s="175"/>
      <c r="AI73" s="175"/>
      <c r="AJ73" s="296"/>
      <c r="AK73" s="296"/>
      <c r="AL73" s="296"/>
    </row>
    <row r="74" spans="1:38">
      <c r="A74" s="255"/>
      <c r="B74" s="255"/>
      <c r="C74" s="255"/>
      <c r="D74" s="175"/>
      <c r="E74" s="308"/>
      <c r="F74" s="175"/>
      <c r="G74" s="175"/>
      <c r="H74" s="175"/>
      <c r="I74" s="175"/>
      <c r="J74" s="175"/>
      <c r="K74" s="175"/>
      <c r="L74" s="175"/>
      <c r="M74" s="175"/>
      <c r="N74" s="175"/>
      <c r="O74" s="175"/>
      <c r="P74" s="175"/>
      <c r="Q74" s="175"/>
      <c r="R74" s="175"/>
      <c r="S74" s="175"/>
      <c r="T74" s="175"/>
      <c r="U74" s="175"/>
      <c r="V74" s="175"/>
      <c r="W74" s="175"/>
      <c r="X74" s="175"/>
      <c r="Y74" s="175"/>
      <c r="Z74" s="175"/>
      <c r="AA74" s="175"/>
      <c r="AB74" s="175"/>
      <c r="AC74" s="175"/>
      <c r="AD74" s="175"/>
      <c r="AE74" s="175"/>
      <c r="AF74" s="175"/>
      <c r="AG74" s="175"/>
      <c r="AH74" s="175"/>
      <c r="AI74" s="175"/>
      <c r="AJ74" s="296"/>
      <c r="AK74" s="296"/>
      <c r="AL74" s="296"/>
    </row>
    <row r="75" spans="1:38">
      <c r="A75" s="255"/>
      <c r="B75" s="255"/>
      <c r="C75" s="255"/>
      <c r="D75" s="175"/>
      <c r="E75" s="308"/>
      <c r="F75" s="175"/>
      <c r="G75" s="175"/>
      <c r="H75" s="175"/>
      <c r="I75" s="175"/>
      <c r="J75" s="175"/>
      <c r="K75" s="175"/>
      <c r="L75" s="175"/>
      <c r="M75" s="175"/>
      <c r="N75" s="175"/>
      <c r="O75" s="175"/>
      <c r="P75" s="175"/>
      <c r="Q75" s="175"/>
      <c r="R75" s="175"/>
      <c r="S75" s="175"/>
      <c r="T75" s="175"/>
      <c r="U75" s="175"/>
      <c r="V75" s="175"/>
      <c r="W75" s="175"/>
      <c r="X75" s="175"/>
      <c r="Y75" s="175"/>
      <c r="Z75" s="175"/>
      <c r="AA75" s="175"/>
      <c r="AB75" s="175"/>
      <c r="AC75" s="175"/>
      <c r="AD75" s="175"/>
      <c r="AE75" s="175"/>
      <c r="AF75" s="175"/>
      <c r="AG75" s="175"/>
      <c r="AH75" s="175"/>
      <c r="AI75" s="175"/>
      <c r="AJ75" s="296"/>
      <c r="AK75" s="296"/>
      <c r="AL75" s="296"/>
    </row>
    <row r="76" spans="1:38">
      <c r="A76" s="255"/>
      <c r="B76" s="255"/>
      <c r="C76" s="255"/>
      <c r="D76" s="175"/>
      <c r="E76" s="308"/>
      <c r="F76" s="175"/>
      <c r="G76" s="175"/>
      <c r="H76" s="175"/>
      <c r="I76" s="175"/>
      <c r="J76" s="175"/>
      <c r="K76" s="175"/>
      <c r="L76" s="175"/>
      <c r="M76" s="175"/>
      <c r="N76" s="175"/>
      <c r="O76" s="175"/>
      <c r="P76" s="175"/>
      <c r="Q76" s="175"/>
      <c r="R76" s="175"/>
      <c r="S76" s="175"/>
      <c r="T76" s="175"/>
      <c r="U76" s="175"/>
      <c r="V76" s="175"/>
      <c r="W76" s="175"/>
      <c r="X76" s="175"/>
      <c r="Y76" s="175"/>
      <c r="Z76" s="175"/>
      <c r="AA76" s="175"/>
      <c r="AB76" s="175"/>
      <c r="AC76" s="175"/>
      <c r="AD76" s="175"/>
      <c r="AE76" s="175"/>
      <c r="AF76" s="175"/>
      <c r="AG76" s="175"/>
      <c r="AH76" s="175"/>
      <c r="AI76" s="175"/>
      <c r="AJ76" s="296"/>
      <c r="AK76" s="296"/>
      <c r="AL76" s="296"/>
    </row>
    <row r="77" spans="1:38">
      <c r="A77" s="255"/>
      <c r="B77" s="255"/>
      <c r="C77" s="255"/>
      <c r="D77" s="175"/>
      <c r="E77" s="308"/>
      <c r="F77" s="175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  <c r="U77" s="175"/>
      <c r="V77" s="175"/>
      <c r="W77" s="175"/>
      <c r="X77" s="175"/>
      <c r="Y77" s="175"/>
      <c r="Z77" s="175"/>
      <c r="AA77" s="175"/>
      <c r="AB77" s="175"/>
      <c r="AC77" s="175"/>
      <c r="AD77" s="175"/>
      <c r="AE77" s="175"/>
      <c r="AF77" s="175"/>
      <c r="AG77" s="175"/>
      <c r="AH77" s="175"/>
      <c r="AI77" s="175"/>
      <c r="AJ77" s="296"/>
      <c r="AK77" s="296"/>
      <c r="AL77" s="296"/>
    </row>
    <row r="78" spans="1:38">
      <c r="A78" s="255"/>
      <c r="B78" s="255"/>
      <c r="C78" s="255"/>
      <c r="D78" s="175"/>
      <c r="E78" s="308"/>
      <c r="F78" s="175"/>
      <c r="G78" s="175"/>
      <c r="H78" s="175"/>
      <c r="I78" s="175"/>
      <c r="J78" s="175"/>
      <c r="K78" s="175"/>
      <c r="L78" s="175"/>
      <c r="M78" s="175"/>
      <c r="N78" s="175"/>
      <c r="O78" s="175"/>
      <c r="P78" s="175"/>
      <c r="Q78" s="175"/>
      <c r="R78" s="175"/>
      <c r="S78" s="175"/>
      <c r="T78" s="175"/>
      <c r="U78" s="175"/>
      <c r="V78" s="175"/>
      <c r="W78" s="175"/>
      <c r="X78" s="175"/>
      <c r="Y78" s="175"/>
      <c r="Z78" s="175"/>
      <c r="AA78" s="175"/>
      <c r="AB78" s="175"/>
      <c r="AC78" s="175"/>
      <c r="AD78" s="175"/>
      <c r="AE78" s="175"/>
      <c r="AF78" s="175"/>
      <c r="AG78" s="175"/>
      <c r="AH78" s="175"/>
      <c r="AI78" s="175"/>
      <c r="AJ78" s="296"/>
      <c r="AK78" s="296"/>
      <c r="AL78" s="296"/>
    </row>
    <row r="79" spans="1:38">
      <c r="A79" s="255"/>
      <c r="B79" s="255"/>
      <c r="C79" s="255"/>
      <c r="D79" s="175"/>
      <c r="E79" s="308"/>
      <c r="F79" s="175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  <c r="U79" s="175"/>
      <c r="V79" s="175"/>
      <c r="W79" s="175"/>
      <c r="X79" s="175"/>
      <c r="Y79" s="175"/>
      <c r="Z79" s="175"/>
      <c r="AA79" s="175"/>
      <c r="AB79" s="175"/>
      <c r="AC79" s="175"/>
      <c r="AD79" s="175"/>
      <c r="AE79" s="175"/>
      <c r="AF79" s="175"/>
      <c r="AG79" s="175"/>
      <c r="AH79" s="175"/>
      <c r="AI79" s="175"/>
      <c r="AJ79" s="296"/>
      <c r="AK79" s="296"/>
      <c r="AL79" s="296"/>
    </row>
    <row r="80" spans="1:38">
      <c r="A80" s="255"/>
      <c r="B80" s="255"/>
      <c r="C80" s="255"/>
      <c r="D80" s="175"/>
      <c r="E80" s="308"/>
      <c r="F80" s="175"/>
      <c r="G80" s="175"/>
      <c r="H80" s="175"/>
      <c r="I80" s="175"/>
      <c r="J80" s="175"/>
      <c r="K80" s="175"/>
      <c r="L80" s="175"/>
      <c r="M80" s="175"/>
      <c r="N80" s="175"/>
      <c r="O80" s="175"/>
      <c r="P80" s="175"/>
      <c r="Q80" s="175"/>
      <c r="R80" s="175"/>
      <c r="S80" s="175"/>
      <c r="T80" s="175"/>
      <c r="U80" s="175"/>
      <c r="V80" s="175"/>
      <c r="W80" s="175"/>
      <c r="X80" s="175"/>
      <c r="Y80" s="175"/>
      <c r="Z80" s="175"/>
      <c r="AA80" s="175"/>
      <c r="AB80" s="175"/>
      <c r="AC80" s="175"/>
      <c r="AD80" s="175"/>
      <c r="AE80" s="175"/>
      <c r="AF80" s="175"/>
      <c r="AG80" s="175"/>
      <c r="AH80" s="175"/>
      <c r="AI80" s="175"/>
      <c r="AJ80" s="296"/>
      <c r="AK80" s="296"/>
      <c r="AL80" s="296"/>
    </row>
    <row r="81" spans="1:38">
      <c r="A81" s="255"/>
      <c r="B81" s="255"/>
      <c r="C81" s="255"/>
      <c r="D81" s="175"/>
      <c r="E81" s="308"/>
      <c r="F81" s="175"/>
      <c r="G81" s="175"/>
      <c r="H81" s="175"/>
      <c r="I81" s="175"/>
      <c r="J81" s="175"/>
      <c r="K81" s="175"/>
      <c r="L81" s="175"/>
      <c r="M81" s="175"/>
      <c r="N81" s="175"/>
      <c r="O81" s="175"/>
      <c r="P81" s="175"/>
      <c r="Q81" s="175"/>
      <c r="R81" s="175"/>
      <c r="S81" s="175"/>
      <c r="T81" s="175"/>
      <c r="U81" s="175"/>
      <c r="V81" s="175"/>
      <c r="W81" s="175"/>
      <c r="X81" s="175"/>
      <c r="Y81" s="175"/>
      <c r="Z81" s="175"/>
      <c r="AA81" s="175"/>
      <c r="AB81" s="175"/>
      <c r="AC81" s="175"/>
      <c r="AD81" s="175"/>
      <c r="AE81" s="175"/>
      <c r="AF81" s="175"/>
      <c r="AG81" s="175"/>
      <c r="AH81" s="175"/>
      <c r="AI81" s="175"/>
      <c r="AJ81" s="296"/>
      <c r="AK81" s="296"/>
      <c r="AL81" s="296"/>
    </row>
    <row r="82" spans="1:38">
      <c r="A82" s="255"/>
      <c r="B82" s="255"/>
      <c r="C82" s="255"/>
      <c r="D82" s="175"/>
      <c r="E82" s="308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R82" s="175"/>
      <c r="S82" s="175"/>
      <c r="T82" s="175"/>
      <c r="U82" s="175"/>
      <c r="V82" s="175"/>
      <c r="W82" s="175"/>
      <c r="X82" s="175"/>
      <c r="Y82" s="175"/>
      <c r="Z82" s="175"/>
      <c r="AA82" s="175"/>
      <c r="AB82" s="175"/>
      <c r="AC82" s="175"/>
      <c r="AD82" s="175"/>
      <c r="AE82" s="175"/>
      <c r="AF82" s="175"/>
      <c r="AG82" s="175"/>
      <c r="AH82" s="175"/>
      <c r="AI82" s="175"/>
      <c r="AJ82" s="296"/>
      <c r="AK82" s="296"/>
      <c r="AL82" s="296"/>
    </row>
    <row r="83" spans="1:38">
      <c r="A83" s="255"/>
      <c r="B83" s="255"/>
      <c r="C83" s="255"/>
      <c r="D83" s="175"/>
      <c r="E83" s="308"/>
      <c r="F83" s="175"/>
      <c r="G83" s="175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75"/>
      <c r="V83" s="175"/>
      <c r="W83" s="175"/>
      <c r="X83" s="175"/>
      <c r="Y83" s="175"/>
      <c r="Z83" s="175"/>
      <c r="AA83" s="175"/>
      <c r="AB83" s="175"/>
      <c r="AC83" s="175"/>
      <c r="AD83" s="175"/>
      <c r="AE83" s="175"/>
      <c r="AF83" s="175"/>
      <c r="AG83" s="175"/>
      <c r="AH83" s="175"/>
      <c r="AI83" s="175"/>
      <c r="AJ83" s="296"/>
      <c r="AK83" s="296"/>
      <c r="AL83" s="296"/>
    </row>
    <row r="84" spans="1:38">
      <c r="A84" s="255"/>
      <c r="B84" s="255"/>
      <c r="C84" s="255"/>
      <c r="D84" s="175"/>
      <c r="E84" s="308"/>
      <c r="F84" s="175"/>
      <c r="G84" s="175"/>
      <c r="H84" s="175"/>
      <c r="I84" s="175"/>
      <c r="J84" s="175"/>
      <c r="K84" s="175"/>
      <c r="L84" s="175"/>
      <c r="M84" s="175"/>
      <c r="N84" s="175"/>
      <c r="O84" s="175"/>
      <c r="P84" s="175"/>
      <c r="Q84" s="175"/>
      <c r="R84" s="175"/>
      <c r="S84" s="175"/>
      <c r="T84" s="175"/>
      <c r="U84" s="175"/>
      <c r="V84" s="175"/>
      <c r="W84" s="175"/>
      <c r="X84" s="175"/>
      <c r="Y84" s="175"/>
      <c r="Z84" s="175"/>
      <c r="AA84" s="175"/>
      <c r="AB84" s="175"/>
      <c r="AC84" s="175"/>
      <c r="AD84" s="175"/>
      <c r="AE84" s="175"/>
      <c r="AF84" s="175"/>
      <c r="AG84" s="175"/>
      <c r="AH84" s="175"/>
      <c r="AI84" s="175"/>
      <c r="AJ84" s="296"/>
      <c r="AK84" s="296"/>
      <c r="AL84" s="296"/>
    </row>
    <row r="85" spans="1:38">
      <c r="A85" s="255"/>
      <c r="B85" s="255"/>
      <c r="C85" s="255"/>
      <c r="D85" s="175"/>
      <c r="E85" s="308"/>
      <c r="F85" s="175"/>
      <c r="G85" s="175"/>
      <c r="H85" s="175"/>
      <c r="I85" s="175"/>
      <c r="J85" s="175"/>
      <c r="K85" s="175"/>
      <c r="L85" s="175"/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296"/>
      <c r="AK85" s="296"/>
      <c r="AL85" s="296"/>
    </row>
    <row r="86" spans="1:38">
      <c r="A86" s="255"/>
      <c r="B86" s="255"/>
      <c r="C86" s="255"/>
      <c r="D86" s="175"/>
      <c r="E86" s="308"/>
      <c r="F86" s="175"/>
      <c r="G86" s="175"/>
      <c r="H86" s="175"/>
      <c r="I86" s="175"/>
      <c r="J86" s="175"/>
      <c r="K86" s="175"/>
      <c r="L86" s="175"/>
      <c r="M86" s="175"/>
      <c r="N86" s="175"/>
      <c r="O86" s="175"/>
      <c r="P86" s="175"/>
      <c r="Q86" s="175"/>
      <c r="R86" s="175"/>
      <c r="S86" s="175"/>
      <c r="T86" s="175"/>
      <c r="U86" s="175"/>
      <c r="V86" s="175"/>
      <c r="W86" s="175"/>
      <c r="X86" s="175"/>
      <c r="Y86" s="175"/>
      <c r="Z86" s="175"/>
      <c r="AA86" s="175"/>
      <c r="AB86" s="175"/>
      <c r="AC86" s="175"/>
      <c r="AD86" s="175"/>
      <c r="AE86" s="175"/>
      <c r="AF86" s="175"/>
      <c r="AG86" s="175"/>
      <c r="AH86" s="175"/>
      <c r="AI86" s="175"/>
      <c r="AJ86" s="296"/>
      <c r="AK86" s="296"/>
      <c r="AL86" s="296"/>
    </row>
    <row r="87" spans="1:38">
      <c r="A87" s="255"/>
      <c r="B87" s="255"/>
      <c r="C87" s="255"/>
      <c r="D87" s="255"/>
      <c r="E87" s="296"/>
      <c r="F87" s="255"/>
      <c r="G87" s="255"/>
      <c r="H87" s="255"/>
      <c r="I87" s="255"/>
      <c r="J87" s="255"/>
      <c r="K87" s="255"/>
      <c r="L87" s="313"/>
      <c r="M87" s="255"/>
      <c r="N87" s="255"/>
      <c r="O87" s="255"/>
      <c r="P87" s="255"/>
      <c r="Q87" s="255"/>
      <c r="R87" s="255"/>
      <c r="S87" s="255"/>
      <c r="T87" s="313"/>
      <c r="U87" s="255"/>
      <c r="V87" s="255"/>
      <c r="W87" s="255"/>
      <c r="X87" s="255"/>
      <c r="Y87" s="255"/>
      <c r="Z87" s="255"/>
      <c r="AA87" s="255"/>
      <c r="AB87" s="255"/>
      <c r="AC87" s="255"/>
      <c r="AD87" s="255"/>
      <c r="AE87" s="255"/>
      <c r="AF87" s="255"/>
      <c r="AG87" s="255"/>
      <c r="AH87" s="255"/>
      <c r="AI87" s="255"/>
      <c r="AJ87" s="296"/>
      <c r="AK87" s="296"/>
      <c r="AL87" s="296"/>
    </row>
    <row r="88" spans="1:38">
      <c r="A88" s="255"/>
      <c r="B88" s="255"/>
      <c r="C88" s="255"/>
      <c r="D88" s="255"/>
      <c r="E88" s="296"/>
      <c r="F88" s="255"/>
      <c r="G88" s="255"/>
      <c r="H88" s="255"/>
      <c r="I88" s="255"/>
      <c r="J88" s="255"/>
      <c r="K88" s="255"/>
      <c r="L88" s="313"/>
      <c r="M88" s="255"/>
      <c r="N88" s="255"/>
      <c r="O88" s="255"/>
      <c r="P88" s="255"/>
      <c r="Q88" s="255"/>
      <c r="R88" s="255"/>
      <c r="S88" s="255"/>
      <c r="T88" s="313"/>
      <c r="U88" s="255"/>
      <c r="V88" s="255"/>
      <c r="W88" s="255"/>
      <c r="X88" s="255"/>
      <c r="Y88" s="255"/>
      <c r="Z88" s="255"/>
      <c r="AA88" s="255"/>
      <c r="AB88" s="255"/>
      <c r="AC88" s="255"/>
      <c r="AD88" s="255"/>
      <c r="AE88" s="255"/>
      <c r="AF88" s="255"/>
      <c r="AG88" s="255"/>
      <c r="AH88" s="255"/>
      <c r="AI88" s="255"/>
      <c r="AJ88" s="296"/>
      <c r="AK88" s="296"/>
      <c r="AL88" s="296"/>
    </row>
    <row r="89" spans="1:38">
      <c r="A89" s="255"/>
      <c r="B89" s="255"/>
      <c r="C89" s="255"/>
      <c r="D89" s="255"/>
      <c r="E89" s="296"/>
      <c r="F89" s="255"/>
      <c r="G89" s="255"/>
      <c r="H89" s="255"/>
      <c r="I89" s="255"/>
      <c r="J89" s="255"/>
      <c r="K89" s="255"/>
      <c r="L89" s="313"/>
      <c r="M89" s="255"/>
      <c r="N89" s="255"/>
      <c r="O89" s="255"/>
      <c r="P89" s="255"/>
      <c r="Q89" s="255"/>
      <c r="R89" s="255"/>
      <c r="S89" s="255"/>
      <c r="T89" s="313"/>
      <c r="U89" s="255"/>
      <c r="V89" s="255"/>
      <c r="W89" s="255"/>
      <c r="X89" s="255"/>
      <c r="Y89" s="255"/>
      <c r="Z89" s="255"/>
      <c r="AA89" s="255"/>
      <c r="AB89" s="255"/>
      <c r="AC89" s="255"/>
      <c r="AD89" s="255"/>
      <c r="AE89" s="255"/>
      <c r="AF89" s="255"/>
      <c r="AG89" s="255"/>
      <c r="AH89" s="255"/>
      <c r="AI89" s="255"/>
      <c r="AJ89" s="296"/>
      <c r="AK89" s="296"/>
      <c r="AL89" s="296"/>
    </row>
    <row r="90" spans="1:38">
      <c r="A90" s="255"/>
      <c r="B90" s="255"/>
      <c r="C90" s="255"/>
      <c r="D90" s="255"/>
      <c r="E90" s="296"/>
      <c r="F90" s="255"/>
      <c r="G90" s="255"/>
      <c r="H90" s="255"/>
      <c r="I90" s="255"/>
      <c r="J90" s="255"/>
      <c r="K90" s="255"/>
      <c r="L90" s="313"/>
      <c r="M90" s="255"/>
      <c r="N90" s="255"/>
      <c r="O90" s="255"/>
      <c r="P90" s="255"/>
      <c r="Q90" s="255"/>
      <c r="R90" s="255"/>
      <c r="S90" s="255"/>
      <c r="T90" s="313"/>
      <c r="U90" s="255"/>
      <c r="V90" s="255"/>
      <c r="W90" s="255"/>
      <c r="X90" s="255"/>
      <c r="Y90" s="255"/>
      <c r="Z90" s="255"/>
      <c r="AA90" s="255"/>
      <c r="AB90" s="255"/>
      <c r="AC90" s="255"/>
      <c r="AD90" s="255"/>
      <c r="AE90" s="255"/>
      <c r="AF90" s="255"/>
      <c r="AG90" s="255"/>
      <c r="AH90" s="255"/>
      <c r="AI90" s="255"/>
      <c r="AJ90" s="296"/>
      <c r="AK90" s="296"/>
      <c r="AL90" s="296"/>
    </row>
    <row r="91" spans="1:38">
      <c r="A91" s="255"/>
      <c r="B91" s="255"/>
      <c r="C91" s="255"/>
      <c r="D91" s="255"/>
      <c r="E91" s="296"/>
      <c r="F91" s="255"/>
      <c r="G91" s="255"/>
      <c r="H91" s="255"/>
      <c r="I91" s="255"/>
      <c r="J91" s="255"/>
      <c r="K91" s="255"/>
      <c r="L91" s="313"/>
      <c r="M91" s="255"/>
      <c r="N91" s="255"/>
      <c r="O91" s="255"/>
      <c r="P91" s="255"/>
      <c r="Q91" s="255"/>
      <c r="R91" s="255"/>
      <c r="S91" s="255"/>
      <c r="T91" s="313"/>
      <c r="U91" s="255"/>
      <c r="V91" s="255"/>
      <c r="W91" s="255"/>
      <c r="X91" s="255"/>
      <c r="Y91" s="255"/>
      <c r="Z91" s="255"/>
      <c r="AA91" s="255"/>
      <c r="AB91" s="255"/>
      <c r="AC91" s="255"/>
      <c r="AD91" s="255"/>
      <c r="AE91" s="255"/>
      <c r="AF91" s="255"/>
      <c r="AG91" s="255"/>
      <c r="AH91" s="255"/>
      <c r="AI91" s="255"/>
      <c r="AJ91" s="296"/>
      <c r="AK91" s="296"/>
      <c r="AL91" s="296"/>
    </row>
    <row r="92" spans="1:38">
      <c r="A92" s="255"/>
      <c r="B92" s="255"/>
      <c r="C92" s="255"/>
      <c r="D92" s="255"/>
      <c r="E92" s="296"/>
      <c r="F92" s="255"/>
      <c r="G92" s="255"/>
      <c r="H92" s="255"/>
      <c r="I92" s="255"/>
      <c r="J92" s="255"/>
      <c r="K92" s="255"/>
      <c r="L92" s="313"/>
      <c r="M92" s="255"/>
      <c r="N92" s="255"/>
      <c r="O92" s="255"/>
      <c r="P92" s="255"/>
      <c r="Q92" s="255"/>
      <c r="R92" s="255"/>
      <c r="S92" s="255"/>
      <c r="T92" s="313"/>
      <c r="U92" s="255"/>
      <c r="V92" s="255"/>
      <c r="W92" s="255"/>
      <c r="X92" s="255"/>
      <c r="Y92" s="255"/>
      <c r="Z92" s="255"/>
      <c r="AA92" s="255"/>
      <c r="AB92" s="255"/>
      <c r="AC92" s="255"/>
      <c r="AD92" s="255"/>
      <c r="AE92" s="255"/>
      <c r="AF92" s="255"/>
      <c r="AG92" s="255"/>
      <c r="AH92" s="255"/>
      <c r="AI92" s="255"/>
      <c r="AJ92" s="296"/>
      <c r="AK92" s="296"/>
      <c r="AL92" s="296"/>
    </row>
    <row r="93" spans="1:38">
      <c r="A93" s="255"/>
      <c r="B93" s="255"/>
      <c r="C93" s="255"/>
      <c r="D93" s="255"/>
      <c r="E93" s="296"/>
      <c r="F93" s="255"/>
      <c r="G93" s="255"/>
      <c r="H93" s="255"/>
      <c r="I93" s="255"/>
      <c r="J93" s="255"/>
      <c r="K93" s="255"/>
      <c r="L93" s="313"/>
      <c r="M93" s="255"/>
      <c r="N93" s="255"/>
      <c r="O93" s="255"/>
      <c r="P93" s="255"/>
      <c r="Q93" s="255"/>
      <c r="R93" s="255"/>
      <c r="S93" s="255"/>
      <c r="T93" s="313"/>
      <c r="U93" s="255"/>
      <c r="V93" s="255"/>
      <c r="W93" s="255"/>
      <c r="X93" s="255"/>
      <c r="Y93" s="255"/>
      <c r="Z93" s="255"/>
      <c r="AA93" s="255"/>
      <c r="AB93" s="255"/>
      <c r="AC93" s="255"/>
      <c r="AD93" s="255"/>
      <c r="AE93" s="255"/>
      <c r="AF93" s="255"/>
      <c r="AG93" s="255"/>
      <c r="AH93" s="255"/>
      <c r="AI93" s="255"/>
      <c r="AJ93" s="296"/>
      <c r="AK93" s="296"/>
      <c r="AL93" s="296"/>
    </row>
    <row r="94" spans="1:38">
      <c r="A94" s="255"/>
      <c r="B94" s="255"/>
      <c r="C94" s="255"/>
      <c r="D94" s="255"/>
      <c r="E94" s="296"/>
      <c r="F94" s="255"/>
      <c r="G94" s="255"/>
      <c r="H94" s="255"/>
      <c r="I94" s="255"/>
      <c r="J94" s="255"/>
      <c r="K94" s="255"/>
      <c r="L94" s="313"/>
      <c r="M94" s="255"/>
      <c r="N94" s="255"/>
      <c r="O94" s="255"/>
      <c r="P94" s="255"/>
      <c r="Q94" s="255"/>
      <c r="R94" s="255"/>
      <c r="S94" s="255"/>
      <c r="T94" s="313"/>
      <c r="U94" s="255"/>
      <c r="V94" s="255"/>
      <c r="W94" s="255"/>
      <c r="X94" s="255"/>
      <c r="Y94" s="255"/>
      <c r="Z94" s="255"/>
      <c r="AA94" s="255"/>
      <c r="AB94" s="255"/>
      <c r="AC94" s="255"/>
      <c r="AD94" s="255"/>
      <c r="AE94" s="255"/>
      <c r="AF94" s="255"/>
      <c r="AG94" s="255"/>
      <c r="AH94" s="255"/>
      <c r="AI94" s="255"/>
      <c r="AJ94" s="296"/>
      <c r="AK94" s="296"/>
      <c r="AL94" s="296"/>
    </row>
    <row r="95" spans="1:38">
      <c r="A95" s="255"/>
      <c r="B95" s="255"/>
      <c r="C95" s="255"/>
      <c r="D95" s="255"/>
      <c r="E95" s="296"/>
      <c r="F95" s="255"/>
      <c r="G95" s="255"/>
      <c r="H95" s="255"/>
      <c r="I95" s="255"/>
      <c r="J95" s="255"/>
      <c r="K95" s="255"/>
      <c r="L95" s="313"/>
      <c r="M95" s="255"/>
      <c r="N95" s="255"/>
      <c r="O95" s="255"/>
      <c r="P95" s="255"/>
      <c r="Q95" s="255"/>
      <c r="R95" s="255"/>
      <c r="S95" s="255"/>
      <c r="T95" s="313"/>
      <c r="U95" s="255"/>
      <c r="V95" s="255"/>
      <c r="W95" s="255"/>
      <c r="X95" s="255"/>
      <c r="Y95" s="255"/>
      <c r="Z95" s="255"/>
      <c r="AA95" s="255"/>
      <c r="AB95" s="255"/>
      <c r="AC95" s="255"/>
      <c r="AD95" s="255"/>
      <c r="AE95" s="255"/>
      <c r="AF95" s="255"/>
      <c r="AG95" s="255"/>
      <c r="AH95" s="255"/>
      <c r="AI95" s="255"/>
      <c r="AJ95" s="296"/>
      <c r="AK95" s="296"/>
      <c r="AL95" s="296"/>
    </row>
    <row r="96" spans="1:38">
      <c r="A96" s="255"/>
      <c r="B96" s="255"/>
      <c r="C96" s="255"/>
      <c r="D96" s="255"/>
      <c r="E96" s="296"/>
      <c r="F96" s="255"/>
      <c r="G96" s="255"/>
      <c r="H96" s="255"/>
      <c r="I96" s="255"/>
      <c r="J96" s="255"/>
      <c r="K96" s="255"/>
      <c r="L96" s="313"/>
      <c r="M96" s="255"/>
      <c r="N96" s="255"/>
      <c r="O96" s="255"/>
      <c r="P96" s="255"/>
      <c r="Q96" s="255"/>
      <c r="R96" s="255"/>
      <c r="S96" s="255"/>
      <c r="T96" s="313"/>
      <c r="U96" s="255"/>
      <c r="V96" s="255"/>
      <c r="W96" s="255"/>
      <c r="X96" s="255"/>
      <c r="Y96" s="255"/>
      <c r="Z96" s="255"/>
      <c r="AA96" s="255"/>
      <c r="AB96" s="255"/>
      <c r="AC96" s="255"/>
      <c r="AD96" s="255"/>
      <c r="AE96" s="255"/>
      <c r="AF96" s="255"/>
      <c r="AG96" s="255"/>
      <c r="AH96" s="255"/>
      <c r="AI96" s="255"/>
      <c r="AJ96" s="296"/>
      <c r="AK96" s="296"/>
      <c r="AL96" s="296"/>
    </row>
    <row r="97" spans="1:38">
      <c r="A97" s="255"/>
      <c r="B97" s="255"/>
      <c r="C97" s="255"/>
      <c r="D97" s="255"/>
      <c r="E97" s="296"/>
      <c r="F97" s="255"/>
      <c r="G97" s="255"/>
      <c r="H97" s="255"/>
      <c r="I97" s="255"/>
      <c r="J97" s="255"/>
      <c r="K97" s="255"/>
      <c r="L97" s="313"/>
      <c r="M97" s="255"/>
      <c r="N97" s="255"/>
      <c r="O97" s="255"/>
      <c r="P97" s="255"/>
      <c r="Q97" s="255"/>
      <c r="R97" s="255"/>
      <c r="S97" s="255"/>
      <c r="T97" s="313"/>
      <c r="U97" s="255"/>
      <c r="V97" s="255"/>
      <c r="W97" s="255"/>
      <c r="X97" s="255"/>
      <c r="Y97" s="255"/>
      <c r="Z97" s="255"/>
      <c r="AA97" s="255"/>
      <c r="AB97" s="255"/>
      <c r="AC97" s="255"/>
      <c r="AD97" s="255"/>
      <c r="AE97" s="255"/>
      <c r="AF97" s="255"/>
      <c r="AG97" s="255"/>
      <c r="AH97" s="255"/>
      <c r="AI97" s="255"/>
      <c r="AJ97" s="296"/>
      <c r="AK97" s="296"/>
      <c r="AL97" s="296"/>
    </row>
    <row r="98" spans="1:38">
      <c r="A98" s="255"/>
      <c r="B98" s="255"/>
      <c r="C98" s="255"/>
      <c r="D98" s="255"/>
      <c r="E98" s="296"/>
      <c r="F98" s="255"/>
      <c r="G98" s="255"/>
      <c r="H98" s="255"/>
      <c r="I98" s="255"/>
      <c r="J98" s="255"/>
      <c r="K98" s="255"/>
      <c r="L98" s="313"/>
      <c r="M98" s="255"/>
      <c r="N98" s="255"/>
      <c r="O98" s="255"/>
      <c r="P98" s="255"/>
      <c r="Q98" s="255"/>
      <c r="R98" s="255"/>
      <c r="S98" s="255"/>
      <c r="T98" s="313"/>
      <c r="U98" s="255"/>
      <c r="V98" s="255"/>
      <c r="W98" s="255"/>
      <c r="X98" s="255"/>
      <c r="Y98" s="255"/>
      <c r="Z98" s="255"/>
      <c r="AA98" s="255"/>
      <c r="AB98" s="255"/>
      <c r="AC98" s="255"/>
      <c r="AD98" s="255"/>
      <c r="AE98" s="255"/>
      <c r="AF98" s="255"/>
      <c r="AG98" s="255"/>
      <c r="AH98" s="255"/>
      <c r="AI98" s="255"/>
      <c r="AJ98" s="296"/>
      <c r="AK98" s="296"/>
      <c r="AL98" s="296"/>
    </row>
    <row r="99" spans="1:38">
      <c r="A99" s="255"/>
      <c r="B99" s="255"/>
      <c r="C99" s="255"/>
      <c r="D99" s="255"/>
      <c r="E99" s="296"/>
      <c r="F99" s="255"/>
      <c r="G99" s="255"/>
      <c r="H99" s="255"/>
      <c r="I99" s="255"/>
      <c r="J99" s="255"/>
      <c r="K99" s="255"/>
      <c r="L99" s="313"/>
      <c r="M99" s="255"/>
      <c r="N99" s="255"/>
      <c r="O99" s="255"/>
      <c r="P99" s="255"/>
      <c r="Q99" s="255"/>
      <c r="R99" s="255"/>
      <c r="S99" s="255"/>
      <c r="T99" s="313"/>
      <c r="U99" s="255"/>
      <c r="V99" s="255"/>
      <c r="W99" s="255"/>
      <c r="X99" s="255"/>
      <c r="Y99" s="255"/>
      <c r="Z99" s="255"/>
      <c r="AA99" s="255"/>
      <c r="AB99" s="255"/>
      <c r="AC99" s="255"/>
      <c r="AD99" s="255"/>
      <c r="AE99" s="255"/>
      <c r="AF99" s="255"/>
      <c r="AG99" s="255"/>
      <c r="AH99" s="255"/>
      <c r="AI99" s="255"/>
      <c r="AJ99" s="296"/>
      <c r="AK99" s="296"/>
      <c r="AL99" s="296"/>
    </row>
    <row r="100" spans="1:38">
      <c r="A100" s="255"/>
      <c r="B100" s="255"/>
      <c r="C100" s="255"/>
      <c r="D100" s="255"/>
      <c r="E100" s="296"/>
      <c r="F100" s="255"/>
      <c r="G100" s="255"/>
      <c r="H100" s="255"/>
      <c r="I100" s="255"/>
      <c r="J100" s="255"/>
      <c r="K100" s="255"/>
      <c r="L100" s="313"/>
      <c r="M100" s="255"/>
      <c r="N100" s="255"/>
      <c r="O100" s="255"/>
      <c r="P100" s="255"/>
      <c r="Q100" s="255"/>
      <c r="R100" s="255"/>
      <c r="S100" s="255"/>
      <c r="T100" s="313"/>
      <c r="U100" s="255"/>
      <c r="V100" s="255"/>
      <c r="W100" s="255"/>
      <c r="X100" s="255"/>
      <c r="Y100" s="255"/>
      <c r="Z100" s="255"/>
      <c r="AA100" s="255"/>
      <c r="AB100" s="255"/>
      <c r="AC100" s="255"/>
      <c r="AD100" s="255"/>
      <c r="AE100" s="255"/>
      <c r="AF100" s="255"/>
      <c r="AG100" s="255"/>
      <c r="AH100" s="255"/>
      <c r="AI100" s="255"/>
      <c r="AJ100" s="296"/>
      <c r="AK100" s="296"/>
      <c r="AL100" s="296"/>
    </row>
    <row r="101" spans="1:38">
      <c r="A101" s="255"/>
      <c r="B101" s="255"/>
      <c r="C101" s="255"/>
      <c r="D101" s="255"/>
      <c r="E101" s="296"/>
      <c r="F101" s="255"/>
      <c r="G101" s="255"/>
      <c r="H101" s="255"/>
      <c r="I101" s="255"/>
      <c r="J101" s="255"/>
      <c r="K101" s="255"/>
      <c r="L101" s="313"/>
      <c r="M101" s="255"/>
      <c r="N101" s="255"/>
      <c r="O101" s="255"/>
      <c r="P101" s="255"/>
      <c r="Q101" s="255"/>
      <c r="R101" s="255"/>
      <c r="S101" s="255"/>
      <c r="T101" s="313"/>
      <c r="U101" s="255"/>
      <c r="V101" s="255"/>
      <c r="W101" s="255"/>
      <c r="X101" s="255"/>
      <c r="Y101" s="255"/>
      <c r="Z101" s="255"/>
      <c r="AA101" s="255"/>
      <c r="AB101" s="255"/>
      <c r="AC101" s="255"/>
      <c r="AD101" s="255"/>
      <c r="AE101" s="255"/>
      <c r="AF101" s="255"/>
      <c r="AG101" s="255"/>
      <c r="AH101" s="255"/>
      <c r="AI101" s="255"/>
      <c r="AJ101" s="296"/>
      <c r="AK101" s="296"/>
      <c r="AL101" s="296"/>
    </row>
    <row r="102" spans="1:38">
      <c r="A102" s="255"/>
      <c r="B102" s="255"/>
      <c r="C102" s="255"/>
      <c r="D102" s="255"/>
      <c r="E102" s="296"/>
      <c r="F102" s="255"/>
      <c r="G102" s="255"/>
      <c r="H102" s="255"/>
      <c r="I102" s="255"/>
      <c r="J102" s="255"/>
      <c r="K102" s="255"/>
      <c r="L102" s="313"/>
      <c r="M102" s="255"/>
      <c r="N102" s="255"/>
      <c r="O102" s="255"/>
      <c r="P102" s="255"/>
      <c r="Q102" s="255"/>
      <c r="R102" s="255"/>
      <c r="S102" s="255"/>
      <c r="T102" s="313"/>
      <c r="U102" s="255"/>
      <c r="V102" s="255"/>
      <c r="W102" s="255"/>
      <c r="X102" s="255"/>
      <c r="Y102" s="255"/>
      <c r="Z102" s="255"/>
      <c r="AA102" s="255"/>
      <c r="AB102" s="255"/>
      <c r="AC102" s="255"/>
      <c r="AD102" s="255"/>
      <c r="AE102" s="255"/>
      <c r="AF102" s="255"/>
      <c r="AG102" s="255"/>
      <c r="AH102" s="255"/>
      <c r="AI102" s="255"/>
      <c r="AJ102" s="296"/>
      <c r="AK102" s="296"/>
      <c r="AL102" s="296"/>
    </row>
    <row r="103" spans="1:38">
      <c r="A103" s="255"/>
      <c r="B103" s="255"/>
      <c r="C103" s="255"/>
      <c r="D103" s="255"/>
      <c r="E103" s="296"/>
      <c r="F103" s="255"/>
      <c r="G103" s="255"/>
      <c r="H103" s="255"/>
      <c r="I103" s="255"/>
      <c r="J103" s="255"/>
      <c r="K103" s="255"/>
      <c r="L103" s="313"/>
      <c r="M103" s="255"/>
      <c r="N103" s="255"/>
      <c r="O103" s="255"/>
      <c r="P103" s="255"/>
      <c r="Q103" s="255"/>
      <c r="R103" s="255"/>
      <c r="S103" s="255"/>
      <c r="T103" s="313"/>
      <c r="U103" s="255"/>
      <c r="V103" s="255"/>
      <c r="W103" s="255"/>
      <c r="X103" s="255"/>
      <c r="Y103" s="255"/>
      <c r="Z103" s="255"/>
      <c r="AA103" s="255"/>
      <c r="AB103" s="255"/>
      <c r="AC103" s="255"/>
      <c r="AD103" s="255"/>
      <c r="AE103" s="255"/>
      <c r="AF103" s="255"/>
      <c r="AG103" s="255"/>
      <c r="AH103" s="255"/>
      <c r="AI103" s="255"/>
      <c r="AJ103" s="296"/>
      <c r="AK103" s="296"/>
      <c r="AL103" s="296"/>
    </row>
    <row r="104" spans="1:38">
      <c r="A104" s="255"/>
      <c r="B104" s="255"/>
      <c r="C104" s="255"/>
      <c r="D104" s="255"/>
      <c r="E104" s="296"/>
      <c r="F104" s="255"/>
      <c r="G104" s="255"/>
      <c r="H104" s="255"/>
      <c r="I104" s="255"/>
      <c r="J104" s="255"/>
      <c r="K104" s="255"/>
      <c r="L104" s="313"/>
      <c r="M104" s="255"/>
      <c r="N104" s="255"/>
      <c r="O104" s="255"/>
      <c r="P104" s="255"/>
      <c r="Q104" s="255"/>
      <c r="R104" s="255"/>
      <c r="S104" s="255"/>
      <c r="T104" s="313"/>
      <c r="U104" s="255"/>
      <c r="V104" s="255"/>
      <c r="W104" s="255"/>
      <c r="X104" s="255"/>
      <c r="Y104" s="255"/>
      <c r="Z104" s="255"/>
      <c r="AA104" s="255"/>
      <c r="AB104" s="255"/>
      <c r="AC104" s="255"/>
      <c r="AD104" s="255"/>
      <c r="AE104" s="255"/>
      <c r="AF104" s="255"/>
      <c r="AG104" s="255"/>
      <c r="AH104" s="255"/>
      <c r="AI104" s="255"/>
      <c r="AJ104" s="296"/>
      <c r="AK104" s="296"/>
      <c r="AL104" s="296"/>
    </row>
    <row r="105" spans="1:38">
      <c r="A105" s="255"/>
      <c r="B105" s="255"/>
      <c r="C105" s="255"/>
      <c r="D105" s="255"/>
      <c r="E105" s="296"/>
      <c r="F105" s="255"/>
      <c r="G105" s="255"/>
      <c r="H105" s="255"/>
      <c r="I105" s="255"/>
      <c r="J105" s="255"/>
      <c r="K105" s="255"/>
      <c r="L105" s="313"/>
      <c r="M105" s="255"/>
      <c r="N105" s="255"/>
      <c r="O105" s="255"/>
      <c r="P105" s="255"/>
      <c r="Q105" s="255"/>
      <c r="R105" s="255"/>
      <c r="S105" s="255"/>
      <c r="T105" s="313"/>
      <c r="U105" s="255"/>
      <c r="V105" s="255"/>
      <c r="W105" s="255"/>
      <c r="X105" s="255"/>
      <c r="Y105" s="255"/>
      <c r="Z105" s="255"/>
      <c r="AA105" s="255"/>
      <c r="AB105" s="255"/>
      <c r="AC105" s="255"/>
      <c r="AD105" s="255"/>
      <c r="AE105" s="255"/>
      <c r="AF105" s="255"/>
      <c r="AG105" s="255"/>
      <c r="AH105" s="255"/>
      <c r="AI105" s="255"/>
      <c r="AJ105" s="296"/>
      <c r="AK105" s="296"/>
      <c r="AL105" s="296"/>
    </row>
    <row r="106" spans="1:38">
      <c r="A106" s="255"/>
      <c r="B106" s="255"/>
      <c r="C106" s="255"/>
      <c r="D106" s="255"/>
      <c r="E106" s="296"/>
      <c r="F106" s="255"/>
      <c r="G106" s="255"/>
      <c r="H106" s="255"/>
      <c r="I106" s="255"/>
      <c r="J106" s="255"/>
      <c r="K106" s="255"/>
      <c r="L106" s="313"/>
      <c r="M106" s="255"/>
      <c r="N106" s="255"/>
      <c r="O106" s="255"/>
      <c r="P106" s="255"/>
      <c r="Q106" s="255"/>
      <c r="R106" s="255"/>
      <c r="S106" s="255"/>
      <c r="T106" s="313"/>
      <c r="U106" s="255"/>
      <c r="V106" s="255"/>
      <c r="W106" s="255"/>
      <c r="X106" s="255"/>
      <c r="Y106" s="255"/>
      <c r="Z106" s="255"/>
      <c r="AA106" s="255"/>
      <c r="AB106" s="255"/>
      <c r="AC106" s="255"/>
      <c r="AD106" s="255"/>
      <c r="AE106" s="255"/>
      <c r="AF106" s="255"/>
      <c r="AG106" s="255"/>
      <c r="AH106" s="255"/>
      <c r="AI106" s="255"/>
      <c r="AJ106" s="296"/>
      <c r="AK106" s="296"/>
      <c r="AL106" s="296"/>
    </row>
    <row r="107" spans="1:38">
      <c r="A107" s="255"/>
      <c r="B107" s="255"/>
      <c r="C107" s="255"/>
      <c r="D107" s="255"/>
      <c r="E107" s="296"/>
      <c r="F107" s="255"/>
      <c r="G107" s="255"/>
      <c r="H107" s="255"/>
      <c r="I107" s="255"/>
      <c r="J107" s="255"/>
      <c r="K107" s="255"/>
      <c r="L107" s="313"/>
      <c r="M107" s="255"/>
      <c r="N107" s="255"/>
      <c r="O107" s="255"/>
      <c r="P107" s="255"/>
      <c r="Q107" s="255"/>
      <c r="R107" s="255"/>
      <c r="S107" s="255"/>
      <c r="T107" s="313"/>
      <c r="U107" s="255"/>
      <c r="V107" s="255"/>
      <c r="W107" s="255"/>
      <c r="X107" s="255"/>
      <c r="Y107" s="255"/>
      <c r="Z107" s="255"/>
      <c r="AA107" s="255"/>
      <c r="AB107" s="255"/>
      <c r="AC107" s="255"/>
      <c r="AD107" s="255"/>
      <c r="AE107" s="255"/>
      <c r="AF107" s="255"/>
      <c r="AG107" s="255"/>
      <c r="AH107" s="255"/>
      <c r="AI107" s="255"/>
      <c r="AJ107" s="296"/>
      <c r="AK107" s="296"/>
      <c r="AL107" s="296"/>
    </row>
    <row r="108" spans="1:38">
      <c r="A108" s="255"/>
      <c r="B108" s="255"/>
      <c r="C108" s="255"/>
      <c r="D108" s="255"/>
      <c r="E108" s="296"/>
      <c r="F108" s="255"/>
      <c r="G108" s="255"/>
      <c r="H108" s="255"/>
      <c r="I108" s="255"/>
      <c r="J108" s="255"/>
      <c r="K108" s="255"/>
      <c r="L108" s="313"/>
      <c r="M108" s="255"/>
      <c r="N108" s="255"/>
      <c r="O108" s="255"/>
      <c r="P108" s="255"/>
      <c r="Q108" s="255"/>
      <c r="R108" s="255"/>
      <c r="S108" s="255"/>
      <c r="T108" s="313"/>
      <c r="U108" s="255"/>
      <c r="V108" s="255"/>
      <c r="W108" s="255"/>
      <c r="X108" s="255"/>
      <c r="Y108" s="255"/>
      <c r="Z108" s="255"/>
      <c r="AA108" s="255"/>
      <c r="AB108" s="255"/>
      <c r="AC108" s="255"/>
      <c r="AD108" s="255"/>
      <c r="AE108" s="255"/>
      <c r="AF108" s="255"/>
      <c r="AG108" s="255"/>
      <c r="AH108" s="255"/>
      <c r="AI108" s="255"/>
      <c r="AJ108" s="296"/>
      <c r="AK108" s="296"/>
      <c r="AL108" s="296"/>
    </row>
    <row r="109" spans="1:38">
      <c r="A109" s="255"/>
      <c r="B109" s="255"/>
      <c r="C109" s="255"/>
      <c r="D109" s="255"/>
      <c r="E109" s="296"/>
      <c r="F109" s="255"/>
      <c r="G109" s="255"/>
      <c r="H109" s="255"/>
      <c r="I109" s="255"/>
      <c r="J109" s="255"/>
      <c r="K109" s="255"/>
      <c r="L109" s="313"/>
      <c r="M109" s="255"/>
      <c r="N109" s="255"/>
      <c r="O109" s="255"/>
      <c r="P109" s="255"/>
      <c r="Q109" s="255"/>
      <c r="R109" s="255"/>
      <c r="S109" s="255"/>
      <c r="T109" s="313"/>
      <c r="U109" s="255"/>
      <c r="V109" s="255"/>
      <c r="W109" s="255"/>
      <c r="X109" s="255"/>
      <c r="Y109" s="255"/>
      <c r="Z109" s="255"/>
      <c r="AA109" s="255"/>
      <c r="AB109" s="255"/>
      <c r="AC109" s="255"/>
      <c r="AD109" s="255"/>
      <c r="AE109" s="255"/>
      <c r="AF109" s="255"/>
      <c r="AG109" s="255"/>
      <c r="AH109" s="255"/>
      <c r="AI109" s="255"/>
      <c r="AJ109" s="296"/>
      <c r="AK109" s="296"/>
      <c r="AL109" s="296"/>
    </row>
    <row r="110" spans="1:38">
      <c r="A110" s="255"/>
      <c r="B110" s="255"/>
      <c r="C110" s="255"/>
      <c r="D110" s="255"/>
      <c r="E110" s="296"/>
      <c r="F110" s="255"/>
      <c r="G110" s="255"/>
      <c r="H110" s="255"/>
      <c r="I110" s="255"/>
      <c r="J110" s="255"/>
      <c r="K110" s="255"/>
      <c r="L110" s="313"/>
      <c r="M110" s="255"/>
      <c r="N110" s="255"/>
      <c r="O110" s="255"/>
      <c r="P110" s="255"/>
      <c r="Q110" s="255"/>
      <c r="R110" s="255"/>
      <c r="S110" s="255"/>
      <c r="T110" s="313"/>
      <c r="U110" s="255"/>
      <c r="V110" s="255"/>
      <c r="W110" s="255"/>
      <c r="X110" s="255"/>
      <c r="Y110" s="255"/>
      <c r="Z110" s="255"/>
      <c r="AA110" s="255"/>
      <c r="AB110" s="255"/>
      <c r="AC110" s="255"/>
      <c r="AD110" s="255"/>
      <c r="AE110" s="255"/>
      <c r="AF110" s="255"/>
      <c r="AG110" s="255"/>
      <c r="AH110" s="255"/>
      <c r="AI110" s="255"/>
      <c r="AJ110" s="296"/>
      <c r="AK110" s="296"/>
      <c r="AL110" s="296"/>
    </row>
    <row r="111" spans="1:38">
      <c r="A111" s="255"/>
      <c r="B111" s="255"/>
      <c r="C111" s="255"/>
      <c r="D111" s="255"/>
      <c r="E111" s="296"/>
      <c r="F111" s="255"/>
      <c r="G111" s="255"/>
      <c r="H111" s="255"/>
      <c r="I111" s="255"/>
      <c r="J111" s="255"/>
      <c r="K111" s="255"/>
      <c r="L111" s="313"/>
      <c r="M111" s="255"/>
      <c r="N111" s="255"/>
      <c r="O111" s="255"/>
      <c r="P111" s="255"/>
      <c r="Q111" s="255"/>
      <c r="R111" s="255"/>
      <c r="S111" s="255"/>
      <c r="T111" s="313"/>
      <c r="U111" s="255"/>
      <c r="V111" s="255"/>
      <c r="W111" s="255"/>
      <c r="X111" s="255"/>
      <c r="Y111" s="255"/>
      <c r="Z111" s="255"/>
      <c r="AA111" s="255"/>
      <c r="AB111" s="255"/>
      <c r="AC111" s="255"/>
      <c r="AD111" s="255"/>
      <c r="AE111" s="255"/>
      <c r="AF111" s="255"/>
      <c r="AG111" s="255"/>
      <c r="AH111" s="255"/>
      <c r="AI111" s="255"/>
      <c r="AJ111" s="296"/>
      <c r="AK111" s="296"/>
      <c r="AL111" s="296"/>
    </row>
    <row r="112" spans="1:38">
      <c r="A112" s="255"/>
      <c r="B112" s="255"/>
      <c r="C112" s="255"/>
      <c r="D112" s="255"/>
      <c r="E112" s="296"/>
      <c r="F112" s="255"/>
      <c r="G112" s="255"/>
      <c r="H112" s="255"/>
      <c r="I112" s="255"/>
      <c r="J112" s="255"/>
      <c r="K112" s="255"/>
      <c r="L112" s="313"/>
      <c r="M112" s="255"/>
      <c r="N112" s="255"/>
      <c r="O112" s="255"/>
      <c r="P112" s="255"/>
      <c r="Q112" s="255"/>
      <c r="R112" s="255"/>
      <c r="S112" s="255"/>
      <c r="T112" s="313"/>
      <c r="U112" s="255"/>
      <c r="V112" s="255"/>
      <c r="W112" s="255"/>
      <c r="X112" s="255"/>
      <c r="Y112" s="255"/>
      <c r="Z112" s="255"/>
      <c r="AA112" s="255"/>
      <c r="AB112" s="255"/>
      <c r="AC112" s="255"/>
      <c r="AD112" s="255"/>
      <c r="AE112" s="255"/>
      <c r="AF112" s="255"/>
      <c r="AG112" s="255"/>
      <c r="AH112" s="255"/>
      <c r="AI112" s="255"/>
      <c r="AJ112" s="296"/>
      <c r="AK112" s="296"/>
      <c r="AL112" s="296"/>
    </row>
    <row r="113" spans="1:38">
      <c r="A113" s="255"/>
      <c r="B113" s="255"/>
      <c r="C113" s="255"/>
      <c r="D113" s="255"/>
      <c r="E113" s="296"/>
      <c r="F113" s="255"/>
      <c r="G113" s="255"/>
      <c r="H113" s="255"/>
      <c r="I113" s="255"/>
      <c r="J113" s="255"/>
      <c r="K113" s="255"/>
      <c r="L113" s="313"/>
      <c r="M113" s="255"/>
      <c r="N113" s="255"/>
      <c r="O113" s="255"/>
      <c r="P113" s="255"/>
      <c r="Q113" s="255"/>
      <c r="R113" s="255"/>
      <c r="S113" s="255"/>
      <c r="T113" s="313"/>
      <c r="U113" s="255"/>
      <c r="V113" s="255"/>
      <c r="W113" s="255"/>
      <c r="X113" s="255"/>
      <c r="Y113" s="255"/>
      <c r="Z113" s="255"/>
      <c r="AA113" s="255"/>
      <c r="AB113" s="255"/>
      <c r="AC113" s="255"/>
      <c r="AD113" s="255"/>
      <c r="AE113" s="255"/>
      <c r="AF113" s="255"/>
      <c r="AG113" s="255"/>
      <c r="AH113" s="255"/>
      <c r="AI113" s="255"/>
      <c r="AJ113" s="296"/>
      <c r="AK113" s="296"/>
      <c r="AL113" s="296"/>
    </row>
    <row r="114" spans="1:38">
      <c r="A114" s="255"/>
      <c r="B114" s="255"/>
      <c r="C114" s="255"/>
      <c r="D114" s="255"/>
      <c r="E114" s="296"/>
      <c r="F114" s="255"/>
      <c r="G114" s="255"/>
      <c r="H114" s="255"/>
      <c r="I114" s="255"/>
      <c r="J114" s="255"/>
      <c r="K114" s="255"/>
      <c r="L114" s="313"/>
      <c r="M114" s="255"/>
      <c r="N114" s="255"/>
      <c r="O114" s="255"/>
      <c r="P114" s="255"/>
      <c r="Q114" s="255"/>
      <c r="R114" s="255"/>
      <c r="S114" s="255"/>
      <c r="T114" s="313"/>
      <c r="U114" s="255"/>
      <c r="V114" s="255"/>
      <c r="W114" s="255"/>
      <c r="X114" s="255"/>
      <c r="Y114" s="255"/>
      <c r="Z114" s="255"/>
      <c r="AA114" s="255"/>
      <c r="AB114" s="255"/>
      <c r="AC114" s="255"/>
      <c r="AD114" s="255"/>
      <c r="AE114" s="255"/>
      <c r="AF114" s="255"/>
      <c r="AG114" s="255"/>
      <c r="AH114" s="255"/>
      <c r="AI114" s="255"/>
      <c r="AJ114" s="296"/>
      <c r="AK114" s="296"/>
      <c r="AL114" s="296"/>
    </row>
    <row r="115" spans="1:38">
      <c r="A115" s="255"/>
      <c r="B115" s="255"/>
      <c r="C115" s="255"/>
      <c r="D115" s="255"/>
      <c r="E115" s="296"/>
      <c r="F115" s="255"/>
      <c r="G115" s="255"/>
      <c r="H115" s="255"/>
      <c r="I115" s="255"/>
      <c r="J115" s="255"/>
      <c r="K115" s="255"/>
      <c r="L115" s="313"/>
      <c r="M115" s="255"/>
      <c r="N115" s="255"/>
      <c r="O115" s="255"/>
      <c r="P115" s="255"/>
      <c r="Q115" s="255"/>
      <c r="R115" s="255"/>
      <c r="S115" s="255"/>
      <c r="T115" s="313"/>
      <c r="U115" s="255"/>
      <c r="V115" s="255"/>
      <c r="W115" s="255"/>
      <c r="X115" s="255"/>
      <c r="Y115" s="255"/>
      <c r="Z115" s="255"/>
      <c r="AA115" s="255"/>
      <c r="AB115" s="255"/>
      <c r="AC115" s="255"/>
      <c r="AD115" s="255"/>
      <c r="AE115" s="255"/>
      <c r="AF115" s="255"/>
      <c r="AG115" s="255"/>
      <c r="AH115" s="255"/>
      <c r="AI115" s="255"/>
      <c r="AJ115" s="296"/>
      <c r="AK115" s="296"/>
      <c r="AL115" s="296"/>
    </row>
    <row r="116" spans="1:38">
      <c r="A116" s="255"/>
      <c r="B116" s="255"/>
      <c r="C116" s="255"/>
      <c r="D116" s="255"/>
      <c r="E116" s="296"/>
      <c r="F116" s="255"/>
      <c r="G116" s="255"/>
      <c r="H116" s="255"/>
      <c r="I116" s="255"/>
      <c r="J116" s="255"/>
      <c r="K116" s="255"/>
      <c r="L116" s="313"/>
      <c r="M116" s="255"/>
      <c r="N116" s="255"/>
      <c r="O116" s="255"/>
      <c r="P116" s="255"/>
      <c r="Q116" s="255"/>
      <c r="R116" s="255"/>
      <c r="S116" s="255"/>
      <c r="T116" s="313"/>
      <c r="U116" s="255"/>
      <c r="V116" s="255"/>
      <c r="W116" s="255"/>
      <c r="X116" s="255"/>
      <c r="Y116" s="255"/>
      <c r="Z116" s="255"/>
      <c r="AA116" s="255"/>
      <c r="AB116" s="255"/>
      <c r="AC116" s="255"/>
      <c r="AD116" s="255"/>
      <c r="AE116" s="255"/>
      <c r="AF116" s="255"/>
      <c r="AG116" s="255"/>
      <c r="AH116" s="255"/>
      <c r="AI116" s="255"/>
      <c r="AJ116" s="296"/>
      <c r="AK116" s="296"/>
      <c r="AL116" s="296"/>
    </row>
    <row r="117" spans="1:38">
      <c r="A117" s="255"/>
      <c r="B117" s="255"/>
      <c r="C117" s="255"/>
      <c r="D117" s="255"/>
      <c r="E117" s="296"/>
      <c r="F117" s="255"/>
      <c r="G117" s="255"/>
      <c r="H117" s="255"/>
      <c r="I117" s="255"/>
      <c r="J117" s="255"/>
      <c r="K117" s="255"/>
      <c r="L117" s="313"/>
      <c r="M117" s="255"/>
      <c r="N117" s="255"/>
      <c r="O117" s="255"/>
      <c r="P117" s="255"/>
      <c r="Q117" s="255"/>
      <c r="R117" s="255"/>
      <c r="S117" s="255"/>
      <c r="T117" s="313"/>
      <c r="U117" s="255"/>
      <c r="V117" s="255"/>
      <c r="W117" s="255"/>
      <c r="X117" s="255"/>
      <c r="Y117" s="255"/>
      <c r="Z117" s="255"/>
      <c r="AA117" s="255"/>
      <c r="AB117" s="255"/>
      <c r="AC117" s="255"/>
      <c r="AD117" s="255"/>
      <c r="AE117" s="255"/>
      <c r="AF117" s="255"/>
      <c r="AG117" s="255"/>
      <c r="AH117" s="255"/>
      <c r="AI117" s="255"/>
      <c r="AJ117" s="296"/>
      <c r="AK117" s="296"/>
      <c r="AL117" s="296"/>
    </row>
    <row r="118" spans="1:38">
      <c r="A118" s="255"/>
      <c r="B118" s="255"/>
      <c r="C118" s="255"/>
      <c r="D118" s="255"/>
      <c r="E118" s="296"/>
      <c r="F118" s="255"/>
      <c r="G118" s="255"/>
      <c r="H118" s="255"/>
      <c r="I118" s="255"/>
      <c r="J118" s="255"/>
      <c r="K118" s="255"/>
      <c r="L118" s="313"/>
      <c r="M118" s="255"/>
      <c r="N118" s="255"/>
      <c r="O118" s="255"/>
      <c r="P118" s="255"/>
      <c r="Q118" s="255"/>
      <c r="R118" s="255"/>
      <c r="S118" s="255"/>
      <c r="T118" s="313"/>
      <c r="U118" s="255"/>
      <c r="V118" s="255"/>
      <c r="W118" s="255"/>
      <c r="X118" s="255"/>
      <c r="Y118" s="255"/>
      <c r="Z118" s="255"/>
      <c r="AA118" s="255"/>
      <c r="AB118" s="255"/>
      <c r="AC118" s="255"/>
      <c r="AD118" s="255"/>
      <c r="AE118" s="255"/>
      <c r="AF118" s="255"/>
      <c r="AG118" s="255"/>
      <c r="AH118" s="255"/>
      <c r="AI118" s="255"/>
      <c r="AJ118" s="296"/>
      <c r="AK118" s="296"/>
      <c r="AL118" s="296"/>
    </row>
    <row r="119" spans="1:38">
      <c r="A119" s="255"/>
      <c r="B119" s="255"/>
      <c r="C119" s="255"/>
      <c r="D119" s="255"/>
      <c r="E119" s="296"/>
      <c r="F119" s="255"/>
      <c r="G119" s="255"/>
      <c r="H119" s="255"/>
      <c r="I119" s="255"/>
      <c r="J119" s="255"/>
      <c r="K119" s="255"/>
      <c r="L119" s="313"/>
      <c r="M119" s="255"/>
      <c r="N119" s="255"/>
      <c r="O119" s="255"/>
      <c r="P119" s="255"/>
      <c r="Q119" s="255"/>
      <c r="R119" s="255"/>
      <c r="S119" s="255"/>
      <c r="T119" s="313"/>
      <c r="U119" s="255"/>
      <c r="V119" s="255"/>
      <c r="W119" s="255"/>
      <c r="X119" s="255"/>
      <c r="Y119" s="255"/>
      <c r="Z119" s="255"/>
      <c r="AA119" s="255"/>
      <c r="AB119" s="255"/>
      <c r="AC119" s="255"/>
      <c r="AD119" s="255"/>
      <c r="AE119" s="255"/>
      <c r="AF119" s="255"/>
      <c r="AG119" s="255"/>
      <c r="AH119" s="255"/>
      <c r="AI119" s="255"/>
      <c r="AJ119" s="296"/>
      <c r="AK119" s="296"/>
      <c r="AL119" s="296"/>
    </row>
    <row r="120" spans="1:38">
      <c r="A120" s="255"/>
      <c r="B120" s="255"/>
      <c r="C120" s="255"/>
      <c r="D120" s="255"/>
      <c r="E120" s="296"/>
      <c r="F120" s="255"/>
      <c r="G120" s="255"/>
      <c r="H120" s="255"/>
      <c r="I120" s="255"/>
      <c r="J120" s="255"/>
      <c r="K120" s="255"/>
      <c r="L120" s="313"/>
      <c r="M120" s="255"/>
      <c r="N120" s="255"/>
      <c r="O120" s="255"/>
      <c r="P120" s="255"/>
      <c r="Q120" s="255"/>
      <c r="R120" s="255"/>
      <c r="S120" s="255"/>
      <c r="T120" s="313"/>
      <c r="U120" s="255"/>
      <c r="V120" s="255"/>
      <c r="W120" s="255"/>
      <c r="X120" s="255"/>
      <c r="Y120" s="255"/>
      <c r="Z120" s="255"/>
      <c r="AA120" s="255"/>
      <c r="AB120" s="255"/>
      <c r="AC120" s="255"/>
      <c r="AD120" s="255"/>
      <c r="AE120" s="255"/>
      <c r="AF120" s="255"/>
      <c r="AG120" s="255"/>
      <c r="AH120" s="255"/>
      <c r="AI120" s="255"/>
      <c r="AJ120" s="296"/>
      <c r="AK120" s="296"/>
      <c r="AL120" s="296"/>
    </row>
    <row r="121" spans="1:38">
      <c r="A121" s="255"/>
      <c r="B121" s="255"/>
      <c r="C121" s="255"/>
      <c r="D121" s="255"/>
      <c r="E121" s="296"/>
      <c r="F121" s="255"/>
      <c r="G121" s="255"/>
      <c r="H121" s="255"/>
      <c r="I121" s="255"/>
      <c r="J121" s="255"/>
      <c r="K121" s="255"/>
      <c r="L121" s="313"/>
      <c r="M121" s="255"/>
      <c r="N121" s="255"/>
      <c r="O121" s="255"/>
      <c r="P121" s="255"/>
      <c r="Q121" s="255"/>
      <c r="R121" s="255"/>
      <c r="S121" s="255"/>
      <c r="T121" s="313"/>
      <c r="U121" s="255"/>
      <c r="V121" s="255"/>
      <c r="W121" s="255"/>
      <c r="X121" s="255"/>
      <c r="Y121" s="255"/>
      <c r="Z121" s="255"/>
      <c r="AA121" s="255"/>
      <c r="AB121" s="255"/>
      <c r="AC121" s="255"/>
      <c r="AD121" s="255"/>
      <c r="AE121" s="255"/>
      <c r="AF121" s="255"/>
      <c r="AG121" s="255"/>
      <c r="AH121" s="255"/>
      <c r="AI121" s="255"/>
      <c r="AJ121" s="296"/>
      <c r="AK121" s="296"/>
      <c r="AL121" s="296"/>
    </row>
    <row r="122" spans="1:38">
      <c r="A122" s="255"/>
      <c r="B122" s="255"/>
      <c r="C122" s="255"/>
      <c r="D122" s="255"/>
      <c r="E122" s="296"/>
      <c r="F122" s="255"/>
      <c r="G122" s="255"/>
      <c r="H122" s="255"/>
      <c r="I122" s="255"/>
      <c r="J122" s="255"/>
      <c r="K122" s="255"/>
      <c r="L122" s="313"/>
      <c r="M122" s="255"/>
      <c r="N122" s="255"/>
      <c r="O122" s="255"/>
      <c r="P122" s="255"/>
      <c r="Q122" s="255"/>
      <c r="R122" s="255"/>
      <c r="S122" s="255"/>
      <c r="T122" s="313"/>
      <c r="U122" s="255"/>
      <c r="V122" s="255"/>
      <c r="W122" s="255"/>
      <c r="X122" s="255"/>
      <c r="Y122" s="255"/>
      <c r="Z122" s="255"/>
      <c r="AA122" s="255"/>
      <c r="AB122" s="255"/>
      <c r="AC122" s="255"/>
      <c r="AD122" s="255"/>
      <c r="AE122" s="255"/>
      <c r="AF122" s="255"/>
      <c r="AG122" s="255"/>
      <c r="AH122" s="255"/>
      <c r="AI122" s="255"/>
      <c r="AJ122" s="296"/>
      <c r="AK122" s="296"/>
      <c r="AL122" s="296"/>
    </row>
    <row r="123" spans="1:38">
      <c r="A123" s="255"/>
      <c r="B123" s="255"/>
      <c r="C123" s="255"/>
      <c r="D123" s="255"/>
      <c r="E123" s="296"/>
      <c r="F123" s="255"/>
      <c r="G123" s="255"/>
      <c r="H123" s="255"/>
      <c r="I123" s="255"/>
      <c r="J123" s="255"/>
      <c r="K123" s="255"/>
      <c r="L123" s="313"/>
      <c r="M123" s="255"/>
      <c r="N123" s="255"/>
      <c r="O123" s="255"/>
      <c r="P123" s="255"/>
      <c r="Q123" s="255"/>
      <c r="R123" s="255"/>
      <c r="S123" s="255"/>
      <c r="T123" s="313"/>
      <c r="U123" s="255"/>
      <c r="V123" s="255"/>
      <c r="W123" s="255"/>
      <c r="X123" s="255"/>
      <c r="Y123" s="255"/>
      <c r="Z123" s="255"/>
      <c r="AA123" s="255"/>
      <c r="AB123" s="255"/>
      <c r="AC123" s="255"/>
      <c r="AD123" s="255"/>
      <c r="AE123" s="255"/>
      <c r="AF123" s="255"/>
      <c r="AG123" s="255"/>
      <c r="AH123" s="255"/>
      <c r="AI123" s="255"/>
      <c r="AJ123" s="296"/>
      <c r="AK123" s="296"/>
      <c r="AL123" s="296"/>
    </row>
    <row r="124" spans="1:38">
      <c r="A124" s="255"/>
      <c r="B124" s="255"/>
      <c r="C124" s="255"/>
      <c r="D124" s="255"/>
      <c r="E124" s="296"/>
      <c r="F124" s="255"/>
      <c r="G124" s="255"/>
      <c r="H124" s="255"/>
      <c r="I124" s="255"/>
      <c r="J124" s="255"/>
      <c r="K124" s="255"/>
      <c r="L124" s="313"/>
      <c r="M124" s="255"/>
      <c r="N124" s="255"/>
      <c r="O124" s="255"/>
      <c r="P124" s="255"/>
      <c r="Q124" s="255"/>
      <c r="R124" s="255"/>
      <c r="S124" s="255"/>
      <c r="T124" s="313"/>
      <c r="U124" s="255"/>
      <c r="V124" s="255"/>
      <c r="W124" s="255"/>
      <c r="X124" s="255"/>
      <c r="Y124" s="255"/>
      <c r="Z124" s="255"/>
      <c r="AA124" s="255"/>
      <c r="AB124" s="255"/>
      <c r="AC124" s="255"/>
      <c r="AD124" s="255"/>
      <c r="AE124" s="255"/>
      <c r="AF124" s="255"/>
      <c r="AG124" s="255"/>
      <c r="AH124" s="255"/>
      <c r="AI124" s="255"/>
      <c r="AJ124" s="296"/>
      <c r="AK124" s="296"/>
      <c r="AL124" s="296"/>
    </row>
    <row r="125" spans="1:38">
      <c r="A125" s="255"/>
      <c r="B125" s="255"/>
      <c r="C125" s="255"/>
      <c r="D125" s="255"/>
      <c r="E125" s="296"/>
      <c r="F125" s="255"/>
      <c r="G125" s="255"/>
      <c r="H125" s="255"/>
      <c r="I125" s="255"/>
      <c r="J125" s="255"/>
      <c r="K125" s="255"/>
      <c r="L125" s="313"/>
      <c r="M125" s="255"/>
      <c r="N125" s="255"/>
      <c r="O125" s="255"/>
      <c r="P125" s="255"/>
      <c r="Q125" s="255"/>
      <c r="R125" s="255"/>
      <c r="S125" s="255"/>
      <c r="T125" s="313"/>
      <c r="U125" s="255"/>
      <c r="V125" s="255"/>
      <c r="W125" s="255"/>
      <c r="X125" s="255"/>
      <c r="Y125" s="255"/>
      <c r="Z125" s="255"/>
      <c r="AA125" s="255"/>
      <c r="AB125" s="255"/>
      <c r="AC125" s="255"/>
      <c r="AD125" s="255"/>
      <c r="AE125" s="255"/>
      <c r="AF125" s="255"/>
      <c r="AG125" s="255"/>
      <c r="AH125" s="255"/>
      <c r="AI125" s="255"/>
      <c r="AJ125" s="296"/>
      <c r="AK125" s="296"/>
      <c r="AL125" s="296"/>
    </row>
    <row r="126" spans="1:38">
      <c r="A126" s="255"/>
      <c r="B126" s="255"/>
      <c r="C126" s="255"/>
      <c r="D126" s="255"/>
      <c r="E126" s="296"/>
      <c r="F126" s="255"/>
      <c r="G126" s="255"/>
      <c r="H126" s="255"/>
      <c r="I126" s="255"/>
      <c r="J126" s="255"/>
      <c r="K126" s="255"/>
      <c r="L126" s="313"/>
      <c r="M126" s="255"/>
      <c r="N126" s="255"/>
      <c r="O126" s="255"/>
      <c r="P126" s="255"/>
      <c r="Q126" s="255"/>
      <c r="R126" s="255"/>
      <c r="S126" s="255"/>
      <c r="T126" s="313"/>
      <c r="U126" s="255"/>
      <c r="V126" s="255"/>
      <c r="W126" s="255"/>
      <c r="X126" s="255"/>
      <c r="Y126" s="255"/>
      <c r="Z126" s="255"/>
      <c r="AA126" s="255"/>
      <c r="AB126" s="255"/>
      <c r="AC126" s="255"/>
      <c r="AD126" s="255"/>
      <c r="AE126" s="255"/>
      <c r="AF126" s="255"/>
      <c r="AG126" s="255"/>
      <c r="AH126" s="255"/>
      <c r="AI126" s="255"/>
      <c r="AJ126" s="296"/>
      <c r="AK126" s="296"/>
      <c r="AL126" s="296"/>
    </row>
    <row r="127" spans="1:38">
      <c r="A127" s="255"/>
      <c r="B127" s="255"/>
      <c r="C127" s="255"/>
      <c r="D127" s="255"/>
      <c r="E127" s="296"/>
      <c r="F127" s="255"/>
      <c r="G127" s="255"/>
      <c r="H127" s="255"/>
      <c r="I127" s="255"/>
      <c r="J127" s="255"/>
      <c r="K127" s="255"/>
      <c r="L127" s="313"/>
      <c r="M127" s="255"/>
      <c r="N127" s="255"/>
      <c r="O127" s="255"/>
      <c r="P127" s="255"/>
      <c r="Q127" s="255"/>
      <c r="R127" s="255"/>
      <c r="S127" s="255"/>
      <c r="T127" s="313"/>
      <c r="U127" s="255"/>
      <c r="V127" s="255"/>
      <c r="W127" s="255"/>
      <c r="X127" s="255"/>
      <c r="Y127" s="255"/>
      <c r="Z127" s="255"/>
      <c r="AA127" s="255"/>
      <c r="AB127" s="255"/>
      <c r="AC127" s="255"/>
      <c r="AD127" s="255"/>
      <c r="AE127" s="255"/>
      <c r="AF127" s="255"/>
      <c r="AG127" s="255"/>
      <c r="AH127" s="255"/>
      <c r="AI127" s="255"/>
      <c r="AJ127" s="296"/>
      <c r="AK127" s="296"/>
      <c r="AL127" s="296"/>
    </row>
    <row r="128" spans="1:38">
      <c r="A128" s="255"/>
      <c r="B128" s="255"/>
      <c r="C128" s="255"/>
      <c r="D128" s="255"/>
      <c r="E128" s="296"/>
      <c r="F128" s="255"/>
      <c r="G128" s="255"/>
      <c r="H128" s="255"/>
      <c r="I128" s="255"/>
      <c r="J128" s="255"/>
      <c r="K128" s="255"/>
      <c r="L128" s="313"/>
      <c r="M128" s="255"/>
      <c r="N128" s="255"/>
      <c r="O128" s="255"/>
      <c r="P128" s="255"/>
      <c r="Q128" s="255"/>
      <c r="R128" s="255"/>
      <c r="S128" s="255"/>
      <c r="T128" s="313"/>
      <c r="U128" s="255"/>
      <c r="V128" s="255"/>
      <c r="W128" s="255"/>
      <c r="X128" s="255"/>
      <c r="Y128" s="255"/>
      <c r="Z128" s="255"/>
      <c r="AA128" s="255"/>
      <c r="AB128" s="255"/>
      <c r="AC128" s="255"/>
      <c r="AD128" s="255"/>
      <c r="AE128" s="255"/>
      <c r="AF128" s="255"/>
      <c r="AG128" s="255"/>
      <c r="AH128" s="255"/>
      <c r="AI128" s="255"/>
      <c r="AJ128" s="296"/>
      <c r="AK128" s="296"/>
      <c r="AL128" s="296"/>
    </row>
    <row r="129" spans="1:38">
      <c r="A129" s="255"/>
      <c r="B129" s="255"/>
      <c r="C129" s="255"/>
      <c r="D129" s="255"/>
      <c r="E129" s="296"/>
      <c r="F129" s="255"/>
      <c r="G129" s="255"/>
      <c r="H129" s="255"/>
      <c r="I129" s="255"/>
      <c r="J129" s="255"/>
      <c r="K129" s="255"/>
      <c r="L129" s="313"/>
      <c r="M129" s="255"/>
      <c r="N129" s="255"/>
      <c r="O129" s="255"/>
      <c r="P129" s="255"/>
      <c r="Q129" s="255"/>
      <c r="R129" s="255"/>
      <c r="S129" s="255"/>
      <c r="T129" s="313"/>
      <c r="U129" s="255"/>
      <c r="V129" s="255"/>
      <c r="W129" s="255"/>
      <c r="X129" s="255"/>
      <c r="Y129" s="255"/>
      <c r="Z129" s="255"/>
      <c r="AA129" s="255"/>
      <c r="AB129" s="255"/>
      <c r="AC129" s="255"/>
      <c r="AD129" s="255"/>
      <c r="AE129" s="255"/>
      <c r="AF129" s="255"/>
      <c r="AG129" s="255"/>
      <c r="AH129" s="255"/>
      <c r="AI129" s="255"/>
      <c r="AJ129" s="296"/>
      <c r="AK129" s="296"/>
      <c r="AL129" s="296"/>
    </row>
    <row r="130" spans="1:38">
      <c r="A130" s="255"/>
      <c r="B130" s="255"/>
      <c r="C130" s="255"/>
      <c r="D130" s="255"/>
      <c r="E130" s="296"/>
      <c r="F130" s="255"/>
      <c r="G130" s="255"/>
      <c r="H130" s="255"/>
      <c r="I130" s="255"/>
      <c r="J130" s="255"/>
      <c r="K130" s="255"/>
      <c r="L130" s="313"/>
      <c r="M130" s="255"/>
      <c r="N130" s="255"/>
      <c r="O130" s="255"/>
      <c r="P130" s="255"/>
      <c r="Q130" s="255"/>
      <c r="R130" s="255"/>
      <c r="S130" s="255"/>
      <c r="T130" s="313"/>
      <c r="U130" s="255"/>
      <c r="V130" s="255"/>
      <c r="W130" s="255"/>
      <c r="X130" s="255"/>
      <c r="Y130" s="255"/>
      <c r="Z130" s="255"/>
      <c r="AA130" s="255"/>
      <c r="AB130" s="255"/>
      <c r="AC130" s="255"/>
      <c r="AD130" s="255"/>
      <c r="AE130" s="255"/>
      <c r="AF130" s="255"/>
      <c r="AG130" s="255"/>
      <c r="AH130" s="255"/>
      <c r="AI130" s="255"/>
      <c r="AJ130" s="296"/>
      <c r="AK130" s="296"/>
      <c r="AL130" s="296"/>
    </row>
    <row r="131" spans="1:38">
      <c r="A131" s="255"/>
      <c r="B131" s="255"/>
      <c r="C131" s="255"/>
      <c r="D131" s="255"/>
      <c r="E131" s="296"/>
      <c r="F131" s="255"/>
      <c r="G131" s="255"/>
      <c r="H131" s="255"/>
      <c r="I131" s="255"/>
      <c r="J131" s="255"/>
      <c r="K131" s="255"/>
      <c r="L131" s="313"/>
      <c r="M131" s="255"/>
      <c r="N131" s="255"/>
      <c r="O131" s="255"/>
      <c r="P131" s="255"/>
      <c r="Q131" s="255"/>
      <c r="R131" s="255"/>
      <c r="S131" s="255"/>
      <c r="T131" s="313"/>
      <c r="U131" s="255"/>
      <c r="V131" s="255"/>
      <c r="W131" s="255"/>
      <c r="X131" s="255"/>
      <c r="Y131" s="255"/>
      <c r="Z131" s="255"/>
      <c r="AA131" s="255"/>
      <c r="AB131" s="255"/>
      <c r="AC131" s="255"/>
      <c r="AD131" s="255"/>
      <c r="AE131" s="255"/>
      <c r="AF131" s="255"/>
      <c r="AG131" s="255"/>
      <c r="AH131" s="255"/>
      <c r="AI131" s="255"/>
      <c r="AJ131" s="296"/>
      <c r="AK131" s="296"/>
      <c r="AL131" s="296"/>
    </row>
    <row r="132" spans="1:38">
      <c r="A132" s="255"/>
      <c r="B132" s="255"/>
      <c r="C132" s="255"/>
      <c r="D132" s="255"/>
      <c r="E132" s="296"/>
      <c r="F132" s="255"/>
      <c r="G132" s="255"/>
      <c r="H132" s="255"/>
      <c r="I132" s="255"/>
      <c r="J132" s="255"/>
      <c r="K132" s="255"/>
      <c r="L132" s="313"/>
      <c r="M132" s="255"/>
      <c r="N132" s="255"/>
      <c r="O132" s="255"/>
      <c r="P132" s="255"/>
      <c r="Q132" s="255"/>
      <c r="R132" s="255"/>
      <c r="S132" s="255"/>
      <c r="T132" s="313"/>
      <c r="U132" s="255"/>
      <c r="V132" s="255"/>
      <c r="W132" s="255"/>
      <c r="X132" s="255"/>
      <c r="Y132" s="255"/>
      <c r="Z132" s="255"/>
      <c r="AA132" s="255"/>
      <c r="AB132" s="255"/>
      <c r="AC132" s="255"/>
      <c r="AD132" s="255"/>
      <c r="AE132" s="255"/>
      <c r="AF132" s="255"/>
      <c r="AG132" s="255"/>
      <c r="AH132" s="255"/>
      <c r="AI132" s="255"/>
      <c r="AJ132" s="296"/>
      <c r="AK132" s="296"/>
      <c r="AL132" s="296"/>
    </row>
    <row r="133" spans="1:38">
      <c r="A133" s="255"/>
      <c r="B133" s="255"/>
      <c r="C133" s="255"/>
      <c r="D133" s="255"/>
      <c r="E133" s="296"/>
      <c r="F133" s="255"/>
      <c r="G133" s="255"/>
      <c r="H133" s="255"/>
      <c r="I133" s="255"/>
      <c r="J133" s="255"/>
      <c r="K133" s="255"/>
      <c r="L133" s="313"/>
      <c r="M133" s="255"/>
      <c r="N133" s="255"/>
      <c r="O133" s="255"/>
      <c r="P133" s="255"/>
      <c r="Q133" s="255"/>
      <c r="R133" s="255"/>
      <c r="S133" s="255"/>
      <c r="T133" s="313"/>
      <c r="U133" s="255"/>
      <c r="V133" s="255"/>
      <c r="W133" s="255"/>
      <c r="X133" s="255"/>
      <c r="Y133" s="255"/>
      <c r="Z133" s="255"/>
      <c r="AA133" s="255"/>
      <c r="AB133" s="255"/>
      <c r="AC133" s="255"/>
      <c r="AD133" s="255"/>
      <c r="AE133" s="255"/>
      <c r="AF133" s="255"/>
      <c r="AG133" s="255"/>
      <c r="AH133" s="255"/>
      <c r="AI133" s="255"/>
      <c r="AJ133" s="296"/>
      <c r="AK133" s="296"/>
      <c r="AL133" s="296"/>
    </row>
    <row r="134" spans="1:38">
      <c r="A134" s="255"/>
      <c r="B134" s="255"/>
      <c r="C134" s="255"/>
      <c r="D134" s="255"/>
      <c r="E134" s="296"/>
      <c r="F134" s="255"/>
      <c r="G134" s="255"/>
      <c r="H134" s="255"/>
      <c r="I134" s="255"/>
      <c r="J134" s="255"/>
      <c r="K134" s="255"/>
      <c r="L134" s="313"/>
      <c r="M134" s="255"/>
      <c r="N134" s="255"/>
      <c r="O134" s="255"/>
      <c r="P134" s="255"/>
      <c r="Q134" s="255"/>
      <c r="R134" s="255"/>
      <c r="S134" s="255"/>
      <c r="T134" s="313"/>
      <c r="U134" s="255"/>
      <c r="V134" s="255"/>
      <c r="W134" s="255"/>
      <c r="X134" s="255"/>
      <c r="Y134" s="255"/>
      <c r="Z134" s="255"/>
      <c r="AA134" s="255"/>
      <c r="AB134" s="255"/>
      <c r="AC134" s="255"/>
      <c r="AD134" s="255"/>
      <c r="AE134" s="255"/>
      <c r="AF134" s="255"/>
      <c r="AG134" s="255"/>
      <c r="AH134" s="255"/>
      <c r="AI134" s="255"/>
      <c r="AJ134" s="296"/>
      <c r="AK134" s="296"/>
      <c r="AL134" s="296"/>
    </row>
    <row r="135" spans="1:38">
      <c r="A135" s="255"/>
      <c r="B135" s="255"/>
      <c r="C135" s="255"/>
      <c r="D135" s="255"/>
      <c r="E135" s="296"/>
      <c r="F135" s="255"/>
      <c r="G135" s="255"/>
      <c r="H135" s="255"/>
      <c r="I135" s="255"/>
      <c r="J135" s="255"/>
      <c r="K135" s="255"/>
      <c r="L135" s="313"/>
      <c r="M135" s="255"/>
      <c r="N135" s="255"/>
      <c r="O135" s="255"/>
      <c r="P135" s="255"/>
      <c r="Q135" s="255"/>
      <c r="R135" s="255"/>
      <c r="S135" s="255"/>
      <c r="T135" s="313"/>
      <c r="U135" s="255"/>
      <c r="V135" s="255"/>
      <c r="W135" s="255"/>
      <c r="X135" s="255"/>
      <c r="Y135" s="255"/>
      <c r="Z135" s="255"/>
      <c r="AA135" s="255"/>
      <c r="AB135" s="255"/>
      <c r="AC135" s="255"/>
      <c r="AD135" s="255"/>
      <c r="AE135" s="255"/>
      <c r="AF135" s="255"/>
      <c r="AG135" s="255"/>
      <c r="AH135" s="255"/>
      <c r="AI135" s="255"/>
      <c r="AJ135" s="296"/>
      <c r="AK135" s="296"/>
      <c r="AL135" s="296"/>
    </row>
    <row r="136" spans="1:38">
      <c r="A136" s="255"/>
      <c r="B136" s="255"/>
      <c r="C136" s="255"/>
      <c r="D136" s="255"/>
      <c r="E136" s="296"/>
      <c r="F136" s="255"/>
      <c r="G136" s="255"/>
      <c r="H136" s="255"/>
      <c r="I136" s="255"/>
      <c r="J136" s="255"/>
      <c r="K136" s="255"/>
      <c r="L136" s="313"/>
      <c r="M136" s="255"/>
      <c r="N136" s="255"/>
      <c r="O136" s="255"/>
      <c r="P136" s="255"/>
      <c r="Q136" s="255"/>
      <c r="R136" s="255"/>
      <c r="S136" s="255"/>
      <c r="T136" s="313"/>
      <c r="U136" s="255"/>
      <c r="V136" s="255"/>
      <c r="W136" s="255"/>
      <c r="X136" s="255"/>
      <c r="Y136" s="255"/>
      <c r="Z136" s="255"/>
      <c r="AA136" s="255"/>
      <c r="AB136" s="255"/>
      <c r="AC136" s="255"/>
      <c r="AD136" s="255"/>
      <c r="AE136" s="255"/>
      <c r="AF136" s="255"/>
      <c r="AG136" s="255"/>
      <c r="AH136" s="255"/>
      <c r="AI136" s="255"/>
      <c r="AJ136" s="296"/>
      <c r="AK136" s="296"/>
      <c r="AL136" s="296"/>
    </row>
    <row r="137" spans="1:38">
      <c r="A137" s="255"/>
      <c r="B137" s="255"/>
      <c r="C137" s="255"/>
      <c r="D137" s="255"/>
      <c r="E137" s="296"/>
      <c r="F137" s="255"/>
      <c r="G137" s="255"/>
      <c r="H137" s="255"/>
      <c r="I137" s="255"/>
      <c r="J137" s="255"/>
      <c r="K137" s="255"/>
      <c r="L137" s="313"/>
      <c r="M137" s="255"/>
      <c r="N137" s="255"/>
      <c r="O137" s="255"/>
      <c r="P137" s="255"/>
      <c r="Q137" s="255"/>
      <c r="R137" s="255"/>
      <c r="S137" s="255"/>
      <c r="T137" s="313"/>
      <c r="U137" s="255"/>
      <c r="V137" s="255"/>
      <c r="W137" s="255"/>
      <c r="X137" s="255"/>
      <c r="Y137" s="255"/>
      <c r="Z137" s="255"/>
      <c r="AA137" s="255"/>
      <c r="AB137" s="255"/>
      <c r="AC137" s="255"/>
      <c r="AD137" s="255"/>
      <c r="AE137" s="255"/>
      <c r="AF137" s="255"/>
      <c r="AG137" s="255"/>
      <c r="AH137" s="255"/>
      <c r="AI137" s="255"/>
      <c r="AJ137" s="296"/>
      <c r="AK137" s="296"/>
      <c r="AL137" s="296"/>
    </row>
    <row r="138" spans="1:38">
      <c r="A138" s="255"/>
      <c r="B138" s="255"/>
      <c r="C138" s="255"/>
      <c r="D138" s="255"/>
      <c r="E138" s="296"/>
      <c r="F138" s="255"/>
      <c r="G138" s="255"/>
      <c r="H138" s="255"/>
      <c r="I138" s="255"/>
      <c r="J138" s="255"/>
      <c r="K138" s="255"/>
      <c r="L138" s="313"/>
      <c r="M138" s="255"/>
      <c r="N138" s="255"/>
      <c r="O138" s="255"/>
      <c r="P138" s="255"/>
      <c r="Q138" s="255"/>
      <c r="R138" s="255"/>
      <c r="S138" s="255"/>
      <c r="T138" s="313"/>
      <c r="U138" s="255"/>
      <c r="V138" s="255"/>
      <c r="W138" s="255"/>
      <c r="X138" s="255"/>
      <c r="Y138" s="255"/>
      <c r="Z138" s="255"/>
      <c r="AA138" s="255"/>
      <c r="AB138" s="255"/>
      <c r="AC138" s="255"/>
      <c r="AD138" s="255"/>
      <c r="AE138" s="255"/>
      <c r="AF138" s="255"/>
      <c r="AG138" s="255"/>
      <c r="AH138" s="255"/>
      <c r="AI138" s="255"/>
      <c r="AJ138" s="296"/>
      <c r="AK138" s="296"/>
      <c r="AL138" s="296"/>
    </row>
    <row r="139" spans="1:38">
      <c r="A139" s="255"/>
      <c r="B139" s="255"/>
      <c r="C139" s="255"/>
      <c r="D139" s="255"/>
      <c r="E139" s="296"/>
      <c r="F139" s="255"/>
      <c r="G139" s="255"/>
      <c r="H139" s="255"/>
      <c r="I139" s="255"/>
      <c r="J139" s="255"/>
      <c r="K139" s="255"/>
      <c r="L139" s="313"/>
      <c r="M139" s="255"/>
      <c r="N139" s="255"/>
      <c r="O139" s="255"/>
      <c r="P139" s="255"/>
      <c r="Q139" s="255"/>
      <c r="R139" s="255"/>
      <c r="S139" s="255"/>
      <c r="T139" s="313"/>
      <c r="U139" s="255"/>
      <c r="V139" s="255"/>
      <c r="W139" s="255"/>
      <c r="X139" s="255"/>
      <c r="Y139" s="255"/>
      <c r="Z139" s="255"/>
      <c r="AA139" s="255"/>
      <c r="AB139" s="255"/>
      <c r="AC139" s="255"/>
      <c r="AD139" s="255"/>
      <c r="AE139" s="255"/>
      <c r="AF139" s="255"/>
      <c r="AG139" s="255"/>
      <c r="AH139" s="255"/>
      <c r="AI139" s="255"/>
      <c r="AJ139" s="296"/>
      <c r="AK139" s="296"/>
      <c r="AL139" s="296"/>
    </row>
    <row r="140" spans="1:38">
      <c r="A140" s="255"/>
      <c r="B140" s="255"/>
      <c r="C140" s="255"/>
      <c r="D140" s="255"/>
      <c r="E140" s="296"/>
      <c r="F140" s="255"/>
      <c r="G140" s="255"/>
      <c r="H140" s="255"/>
      <c r="I140" s="255"/>
      <c r="J140" s="255"/>
      <c r="K140" s="255"/>
      <c r="L140" s="313"/>
      <c r="M140" s="255"/>
      <c r="N140" s="255"/>
      <c r="O140" s="255"/>
      <c r="P140" s="255"/>
      <c r="Q140" s="255"/>
      <c r="R140" s="255"/>
      <c r="S140" s="255"/>
      <c r="T140" s="313"/>
      <c r="U140" s="255"/>
      <c r="V140" s="255"/>
      <c r="W140" s="255"/>
      <c r="X140" s="255"/>
      <c r="Y140" s="255"/>
      <c r="Z140" s="255"/>
      <c r="AA140" s="255"/>
      <c r="AB140" s="255"/>
      <c r="AC140" s="255"/>
      <c r="AD140" s="255"/>
      <c r="AE140" s="255"/>
      <c r="AF140" s="255"/>
      <c r="AG140" s="255"/>
      <c r="AH140" s="255"/>
      <c r="AI140" s="255"/>
      <c r="AJ140" s="296"/>
      <c r="AK140" s="296"/>
      <c r="AL140" s="296"/>
    </row>
    <row r="141" spans="1:38">
      <c r="A141" s="255"/>
      <c r="B141" s="255"/>
      <c r="C141" s="255"/>
      <c r="D141" s="255"/>
      <c r="E141" s="296"/>
      <c r="F141" s="255"/>
      <c r="G141" s="255"/>
      <c r="H141" s="255"/>
      <c r="I141" s="255"/>
      <c r="J141" s="255"/>
      <c r="K141" s="255"/>
      <c r="L141" s="313"/>
      <c r="M141" s="255"/>
      <c r="N141" s="255"/>
      <c r="O141" s="255"/>
      <c r="P141" s="255"/>
      <c r="Q141" s="255"/>
      <c r="R141" s="255"/>
      <c r="S141" s="255"/>
      <c r="T141" s="313"/>
      <c r="U141" s="255"/>
      <c r="V141" s="255"/>
      <c r="W141" s="255"/>
      <c r="X141" s="255"/>
      <c r="Y141" s="255"/>
      <c r="Z141" s="255"/>
      <c r="AA141" s="255"/>
      <c r="AB141" s="255"/>
      <c r="AC141" s="255"/>
      <c r="AD141" s="255"/>
      <c r="AE141" s="255"/>
      <c r="AF141" s="255"/>
      <c r="AG141" s="255"/>
      <c r="AH141" s="255"/>
      <c r="AI141" s="255"/>
      <c r="AJ141" s="296"/>
      <c r="AK141" s="296"/>
      <c r="AL141" s="296"/>
    </row>
    <row r="142" spans="1:38">
      <c r="A142" s="255"/>
      <c r="B142" s="255"/>
      <c r="C142" s="255"/>
      <c r="D142" s="255"/>
      <c r="E142" s="296"/>
      <c r="F142" s="255"/>
      <c r="G142" s="255"/>
      <c r="H142" s="255"/>
      <c r="I142" s="255"/>
      <c r="J142" s="255"/>
      <c r="K142" s="255"/>
      <c r="L142" s="313"/>
      <c r="M142" s="255"/>
      <c r="N142" s="255"/>
      <c r="O142" s="255"/>
      <c r="P142" s="255"/>
      <c r="Q142" s="255"/>
      <c r="R142" s="255"/>
      <c r="S142" s="255"/>
      <c r="T142" s="313"/>
      <c r="U142" s="255"/>
      <c r="V142" s="255"/>
      <c r="W142" s="255"/>
      <c r="X142" s="255"/>
      <c r="Y142" s="255"/>
      <c r="Z142" s="255"/>
      <c r="AA142" s="255"/>
      <c r="AB142" s="255"/>
      <c r="AC142" s="255"/>
      <c r="AD142" s="255"/>
      <c r="AE142" s="255"/>
      <c r="AF142" s="255"/>
      <c r="AG142" s="255"/>
      <c r="AH142" s="255"/>
      <c r="AI142" s="255"/>
      <c r="AJ142" s="296"/>
      <c r="AK142" s="296"/>
      <c r="AL142" s="296"/>
    </row>
    <row r="143" spans="1:38">
      <c r="A143" s="255"/>
      <c r="B143" s="255"/>
      <c r="C143" s="255"/>
      <c r="D143" s="255"/>
      <c r="E143" s="296"/>
      <c r="F143" s="255"/>
      <c r="G143" s="255"/>
      <c r="H143" s="255"/>
      <c r="I143" s="255"/>
      <c r="J143" s="255"/>
      <c r="K143" s="255"/>
      <c r="L143" s="313"/>
      <c r="M143" s="255"/>
      <c r="N143" s="255"/>
      <c r="O143" s="255"/>
      <c r="P143" s="255"/>
      <c r="Q143" s="255"/>
      <c r="R143" s="255"/>
      <c r="S143" s="255"/>
      <c r="T143" s="313"/>
      <c r="U143" s="255"/>
      <c r="V143" s="255"/>
      <c r="W143" s="255"/>
      <c r="X143" s="255"/>
      <c r="Y143" s="255"/>
      <c r="Z143" s="255"/>
      <c r="AA143" s="255"/>
      <c r="AB143" s="255"/>
      <c r="AC143" s="255"/>
      <c r="AD143" s="255"/>
      <c r="AE143" s="255"/>
      <c r="AF143" s="255"/>
      <c r="AG143" s="255"/>
      <c r="AH143" s="255"/>
      <c r="AI143" s="255"/>
      <c r="AJ143" s="296"/>
      <c r="AK143" s="296"/>
      <c r="AL143" s="296"/>
    </row>
    <row r="144" spans="1:38">
      <c r="A144" s="255"/>
      <c r="B144" s="255"/>
      <c r="C144" s="255"/>
      <c r="D144" s="255"/>
      <c r="E144" s="296"/>
      <c r="F144" s="255"/>
      <c r="G144" s="255"/>
      <c r="H144" s="255"/>
      <c r="I144" s="255"/>
      <c r="J144" s="255"/>
      <c r="K144" s="255"/>
      <c r="L144" s="313"/>
      <c r="M144" s="255"/>
      <c r="N144" s="255"/>
      <c r="O144" s="255"/>
      <c r="P144" s="255"/>
      <c r="Q144" s="255"/>
      <c r="R144" s="255"/>
      <c r="S144" s="255"/>
      <c r="T144" s="313"/>
      <c r="U144" s="255"/>
      <c r="V144" s="255"/>
      <c r="W144" s="255"/>
      <c r="X144" s="255"/>
      <c r="Y144" s="255"/>
      <c r="Z144" s="255"/>
      <c r="AA144" s="255"/>
      <c r="AB144" s="255"/>
      <c r="AC144" s="255"/>
      <c r="AD144" s="255"/>
      <c r="AE144" s="255"/>
      <c r="AF144" s="255"/>
      <c r="AG144" s="255"/>
      <c r="AH144" s="255"/>
      <c r="AI144" s="255"/>
      <c r="AJ144" s="296"/>
      <c r="AK144" s="296"/>
      <c r="AL144" s="296"/>
    </row>
    <row r="145" spans="1:38">
      <c r="A145" s="255"/>
      <c r="B145" s="255"/>
      <c r="C145" s="255"/>
      <c r="D145" s="255"/>
      <c r="E145" s="296"/>
      <c r="F145" s="255"/>
      <c r="G145" s="255"/>
      <c r="H145" s="255"/>
      <c r="I145" s="255"/>
      <c r="J145" s="255"/>
      <c r="K145" s="255"/>
      <c r="L145" s="313"/>
      <c r="M145" s="255"/>
      <c r="N145" s="255"/>
      <c r="O145" s="255"/>
      <c r="P145" s="255"/>
      <c r="Q145" s="255"/>
      <c r="R145" s="255"/>
      <c r="S145" s="255"/>
      <c r="T145" s="313"/>
      <c r="U145" s="255"/>
      <c r="V145" s="255"/>
      <c r="W145" s="255"/>
      <c r="X145" s="255"/>
      <c r="Y145" s="255"/>
      <c r="Z145" s="255"/>
      <c r="AA145" s="255"/>
      <c r="AB145" s="255"/>
      <c r="AC145" s="255"/>
      <c r="AD145" s="255"/>
      <c r="AE145" s="255"/>
      <c r="AF145" s="255"/>
      <c r="AG145" s="255"/>
      <c r="AH145" s="255"/>
      <c r="AI145" s="255"/>
      <c r="AJ145" s="296"/>
      <c r="AK145" s="296"/>
      <c r="AL145" s="296"/>
    </row>
    <row r="146" spans="1:38">
      <c r="A146" s="255"/>
      <c r="B146" s="255"/>
      <c r="C146" s="255"/>
      <c r="D146" s="255"/>
      <c r="E146" s="296"/>
      <c r="F146" s="255"/>
      <c r="G146" s="255"/>
      <c r="H146" s="255"/>
      <c r="I146" s="255"/>
      <c r="J146" s="255"/>
      <c r="K146" s="255"/>
      <c r="L146" s="313"/>
      <c r="M146" s="255"/>
      <c r="N146" s="255"/>
      <c r="O146" s="255"/>
      <c r="P146" s="255"/>
      <c r="Q146" s="255"/>
      <c r="R146" s="255"/>
      <c r="S146" s="255"/>
      <c r="T146" s="313"/>
      <c r="U146" s="255"/>
      <c r="V146" s="255"/>
      <c r="W146" s="255"/>
      <c r="X146" s="255"/>
      <c r="Y146" s="255"/>
      <c r="Z146" s="255"/>
      <c r="AA146" s="255"/>
      <c r="AB146" s="255"/>
      <c r="AC146" s="255"/>
      <c r="AD146" s="255"/>
      <c r="AE146" s="255"/>
      <c r="AF146" s="255"/>
      <c r="AG146" s="255"/>
      <c r="AH146" s="255"/>
      <c r="AI146" s="255"/>
      <c r="AJ146" s="296"/>
      <c r="AK146" s="296"/>
      <c r="AL146" s="296"/>
    </row>
    <row r="147" spans="1:38">
      <c r="A147" s="255"/>
      <c r="B147" s="255"/>
      <c r="C147" s="255"/>
      <c r="D147" s="255"/>
      <c r="E147" s="296"/>
      <c r="F147" s="255"/>
      <c r="G147" s="255"/>
      <c r="H147" s="255"/>
      <c r="I147" s="255"/>
      <c r="J147" s="255"/>
      <c r="K147" s="255"/>
      <c r="L147" s="313"/>
      <c r="M147" s="255"/>
      <c r="N147" s="255"/>
      <c r="O147" s="255"/>
      <c r="P147" s="255"/>
      <c r="Q147" s="255"/>
      <c r="R147" s="255"/>
      <c r="S147" s="255"/>
      <c r="T147" s="313"/>
      <c r="U147" s="255"/>
      <c r="V147" s="255"/>
      <c r="W147" s="255"/>
      <c r="X147" s="255"/>
      <c r="Y147" s="255"/>
      <c r="Z147" s="255"/>
      <c r="AA147" s="255"/>
      <c r="AB147" s="255"/>
      <c r="AC147" s="255"/>
      <c r="AD147" s="255"/>
      <c r="AE147" s="255"/>
      <c r="AF147" s="255"/>
      <c r="AG147" s="255"/>
      <c r="AH147" s="255"/>
      <c r="AI147" s="255"/>
      <c r="AJ147" s="296"/>
      <c r="AK147" s="296"/>
      <c r="AL147" s="296"/>
    </row>
    <row r="148" spans="1:38">
      <c r="A148" s="255"/>
      <c r="B148" s="255"/>
      <c r="C148" s="255"/>
      <c r="D148" s="255"/>
      <c r="E148" s="296"/>
      <c r="F148" s="255"/>
      <c r="G148" s="255"/>
      <c r="H148" s="255"/>
      <c r="I148" s="255"/>
      <c r="J148" s="255"/>
      <c r="K148" s="255"/>
      <c r="L148" s="313"/>
      <c r="M148" s="255"/>
      <c r="N148" s="255"/>
      <c r="O148" s="255"/>
      <c r="P148" s="255"/>
      <c r="Q148" s="255"/>
      <c r="R148" s="255"/>
      <c r="S148" s="255"/>
      <c r="T148" s="313"/>
      <c r="U148" s="255"/>
      <c r="V148" s="255"/>
      <c r="W148" s="255"/>
      <c r="X148" s="255"/>
      <c r="Y148" s="255"/>
      <c r="Z148" s="255"/>
      <c r="AA148" s="255"/>
      <c r="AB148" s="255"/>
      <c r="AC148" s="255"/>
      <c r="AD148" s="255"/>
      <c r="AE148" s="255"/>
      <c r="AF148" s="255"/>
      <c r="AG148" s="255"/>
      <c r="AH148" s="255"/>
      <c r="AI148" s="255"/>
      <c r="AJ148" s="296"/>
      <c r="AK148" s="296"/>
      <c r="AL148" s="296"/>
    </row>
    <row r="149" spans="1:38">
      <c r="A149" s="255"/>
      <c r="B149" s="255"/>
      <c r="C149" s="255"/>
      <c r="D149" s="255"/>
      <c r="E149" s="296"/>
      <c r="F149" s="255"/>
      <c r="G149" s="255"/>
      <c r="H149" s="255"/>
      <c r="I149" s="255"/>
      <c r="J149" s="255"/>
      <c r="K149" s="255"/>
      <c r="L149" s="313"/>
      <c r="M149" s="255"/>
      <c r="N149" s="255"/>
      <c r="O149" s="255"/>
      <c r="P149" s="255"/>
      <c r="Q149" s="255"/>
      <c r="R149" s="255"/>
      <c r="S149" s="255"/>
      <c r="T149" s="313"/>
      <c r="U149" s="255"/>
      <c r="V149" s="255"/>
      <c r="W149" s="255"/>
      <c r="X149" s="255"/>
      <c r="Y149" s="255"/>
      <c r="Z149" s="255"/>
      <c r="AA149" s="255"/>
      <c r="AB149" s="255"/>
      <c r="AC149" s="255"/>
      <c r="AD149" s="255"/>
      <c r="AE149" s="255"/>
      <c r="AF149" s="255"/>
      <c r="AG149" s="255"/>
      <c r="AH149" s="255"/>
      <c r="AI149" s="255"/>
      <c r="AJ149" s="296"/>
      <c r="AK149" s="296"/>
      <c r="AL149" s="296"/>
    </row>
    <row r="150" spans="1:38">
      <c r="A150" s="255"/>
      <c r="B150" s="255"/>
      <c r="C150" s="255"/>
      <c r="D150" s="255"/>
      <c r="E150" s="296"/>
      <c r="F150" s="255"/>
      <c r="G150" s="255"/>
      <c r="H150" s="255"/>
      <c r="I150" s="255"/>
      <c r="J150" s="255"/>
      <c r="K150" s="255"/>
      <c r="L150" s="313"/>
      <c r="M150" s="255"/>
      <c r="N150" s="255"/>
      <c r="O150" s="255"/>
      <c r="P150" s="255"/>
      <c r="Q150" s="255"/>
      <c r="R150" s="255"/>
      <c r="S150" s="255"/>
      <c r="T150" s="313"/>
      <c r="U150" s="255"/>
      <c r="V150" s="255"/>
      <c r="W150" s="255"/>
      <c r="X150" s="255"/>
      <c r="Y150" s="255"/>
      <c r="Z150" s="255"/>
      <c r="AA150" s="255"/>
      <c r="AB150" s="255"/>
      <c r="AC150" s="255"/>
      <c r="AD150" s="255"/>
      <c r="AE150" s="255"/>
      <c r="AF150" s="255"/>
      <c r="AG150" s="255"/>
      <c r="AH150" s="255"/>
      <c r="AI150" s="255"/>
      <c r="AJ150" s="296"/>
      <c r="AK150" s="296"/>
      <c r="AL150" s="296"/>
    </row>
    <row r="151" spans="1:38">
      <c r="A151" s="255"/>
      <c r="B151" s="255"/>
      <c r="C151" s="255"/>
      <c r="D151" s="255"/>
      <c r="E151" s="296"/>
      <c r="F151" s="255"/>
      <c r="G151" s="255"/>
      <c r="H151" s="255"/>
      <c r="I151" s="255"/>
      <c r="J151" s="255"/>
      <c r="K151" s="255"/>
      <c r="L151" s="313"/>
      <c r="M151" s="255"/>
      <c r="N151" s="255"/>
      <c r="O151" s="255"/>
      <c r="P151" s="255"/>
      <c r="Q151" s="255"/>
      <c r="R151" s="255"/>
      <c r="S151" s="255"/>
      <c r="T151" s="313"/>
      <c r="U151" s="255"/>
      <c r="V151" s="255"/>
      <c r="W151" s="255"/>
      <c r="X151" s="255"/>
      <c r="Y151" s="255"/>
      <c r="Z151" s="255"/>
      <c r="AA151" s="255"/>
      <c r="AB151" s="255"/>
      <c r="AC151" s="255"/>
      <c r="AD151" s="255"/>
      <c r="AE151" s="255"/>
      <c r="AF151" s="255"/>
      <c r="AG151" s="255"/>
      <c r="AH151" s="255"/>
      <c r="AI151" s="255"/>
      <c r="AJ151" s="296"/>
      <c r="AK151" s="296"/>
      <c r="AL151" s="296"/>
    </row>
    <row r="152" spans="1:38">
      <c r="A152" s="255"/>
      <c r="B152" s="255"/>
      <c r="C152" s="255"/>
      <c r="D152" s="255"/>
      <c r="E152" s="296"/>
      <c r="F152" s="255"/>
      <c r="G152" s="255"/>
      <c r="H152" s="255"/>
      <c r="I152" s="255"/>
      <c r="J152" s="255"/>
      <c r="K152" s="255"/>
      <c r="L152" s="313"/>
      <c r="M152" s="255"/>
      <c r="N152" s="255"/>
      <c r="O152" s="255"/>
      <c r="P152" s="255"/>
      <c r="Q152" s="255"/>
      <c r="R152" s="255"/>
      <c r="S152" s="255"/>
      <c r="T152" s="313"/>
      <c r="U152" s="255"/>
      <c r="V152" s="255"/>
      <c r="W152" s="255"/>
      <c r="X152" s="255"/>
      <c r="Y152" s="255"/>
      <c r="Z152" s="255"/>
      <c r="AA152" s="255"/>
      <c r="AB152" s="255"/>
      <c r="AC152" s="255"/>
      <c r="AD152" s="255"/>
      <c r="AE152" s="255"/>
      <c r="AF152" s="255"/>
      <c r="AG152" s="255"/>
      <c r="AH152" s="255"/>
      <c r="AI152" s="255"/>
      <c r="AJ152" s="296"/>
      <c r="AK152" s="296"/>
      <c r="AL152" s="296"/>
    </row>
    <row r="153" spans="1:38">
      <c r="A153" s="255"/>
      <c r="B153" s="255"/>
      <c r="C153" s="255"/>
      <c r="D153" s="255"/>
      <c r="E153" s="296"/>
      <c r="F153" s="255"/>
      <c r="G153" s="255"/>
      <c r="H153" s="255"/>
      <c r="I153" s="255"/>
      <c r="J153" s="255"/>
      <c r="K153" s="255"/>
      <c r="L153" s="313"/>
      <c r="M153" s="255"/>
      <c r="N153" s="255"/>
      <c r="O153" s="255"/>
      <c r="P153" s="255"/>
      <c r="Q153" s="255"/>
      <c r="R153" s="255"/>
      <c r="S153" s="255"/>
      <c r="T153" s="313"/>
      <c r="U153" s="255"/>
      <c r="V153" s="255"/>
      <c r="W153" s="255"/>
      <c r="X153" s="255"/>
      <c r="Y153" s="255"/>
      <c r="Z153" s="255"/>
      <c r="AA153" s="255"/>
      <c r="AB153" s="255"/>
      <c r="AC153" s="255"/>
      <c r="AD153" s="255"/>
      <c r="AE153" s="255"/>
      <c r="AF153" s="255"/>
      <c r="AG153" s="255"/>
      <c r="AH153" s="255"/>
      <c r="AI153" s="255"/>
      <c r="AJ153" s="296"/>
      <c r="AK153" s="296"/>
      <c r="AL153" s="296"/>
    </row>
    <row r="154" spans="1:38">
      <c r="A154" s="255"/>
      <c r="B154" s="255"/>
      <c r="C154" s="255"/>
      <c r="D154" s="255"/>
      <c r="E154" s="296"/>
      <c r="F154" s="255"/>
      <c r="G154" s="255"/>
      <c r="H154" s="255"/>
      <c r="I154" s="255"/>
      <c r="J154" s="255"/>
      <c r="K154" s="255"/>
      <c r="L154" s="313"/>
      <c r="M154" s="255"/>
      <c r="N154" s="255"/>
      <c r="O154" s="255"/>
      <c r="P154" s="255"/>
      <c r="Q154" s="255"/>
      <c r="R154" s="255"/>
      <c r="S154" s="255"/>
      <c r="T154" s="313"/>
      <c r="U154" s="255"/>
      <c r="V154" s="255"/>
      <c r="W154" s="255"/>
      <c r="X154" s="255"/>
      <c r="Y154" s="255"/>
      <c r="Z154" s="255"/>
      <c r="AA154" s="255"/>
      <c r="AB154" s="255"/>
      <c r="AC154" s="255"/>
      <c r="AD154" s="255"/>
      <c r="AE154" s="255"/>
      <c r="AF154" s="255"/>
      <c r="AG154" s="255"/>
      <c r="AH154" s="255"/>
      <c r="AI154" s="255"/>
      <c r="AJ154" s="296"/>
      <c r="AK154" s="296"/>
      <c r="AL154" s="296"/>
    </row>
    <row r="155" spans="1:38">
      <c r="A155" s="255"/>
      <c r="B155" s="255"/>
      <c r="C155" s="255"/>
      <c r="D155" s="255"/>
      <c r="E155" s="296"/>
      <c r="F155" s="255"/>
      <c r="G155" s="255"/>
      <c r="H155" s="255"/>
      <c r="I155" s="255"/>
      <c r="J155" s="255"/>
      <c r="K155" s="255"/>
      <c r="L155" s="313"/>
      <c r="M155" s="255"/>
      <c r="N155" s="255"/>
      <c r="O155" s="255"/>
      <c r="P155" s="255"/>
      <c r="Q155" s="255"/>
      <c r="R155" s="255"/>
      <c r="S155" s="255"/>
      <c r="T155" s="313"/>
      <c r="U155" s="255"/>
      <c r="V155" s="255"/>
      <c r="W155" s="255"/>
      <c r="X155" s="255"/>
      <c r="Y155" s="255"/>
      <c r="Z155" s="255"/>
      <c r="AA155" s="255"/>
      <c r="AB155" s="255"/>
      <c r="AC155" s="255"/>
      <c r="AD155" s="255"/>
      <c r="AE155" s="255"/>
      <c r="AF155" s="255"/>
      <c r="AG155" s="255"/>
      <c r="AH155" s="255"/>
      <c r="AI155" s="255"/>
      <c r="AJ155" s="296"/>
      <c r="AK155" s="296"/>
      <c r="AL155" s="296"/>
    </row>
    <row r="156" spans="1:38">
      <c r="A156" s="255"/>
      <c r="B156" s="255"/>
      <c r="C156" s="255"/>
      <c r="D156" s="255"/>
      <c r="E156" s="296"/>
      <c r="F156" s="255"/>
      <c r="G156" s="255"/>
      <c r="H156" s="255"/>
      <c r="I156" s="255"/>
      <c r="J156" s="255"/>
      <c r="K156" s="255"/>
      <c r="L156" s="313"/>
      <c r="M156" s="255"/>
      <c r="N156" s="255"/>
      <c r="O156" s="255"/>
      <c r="P156" s="255"/>
      <c r="Q156" s="255"/>
      <c r="R156" s="255"/>
      <c r="S156" s="255"/>
      <c r="T156" s="313"/>
      <c r="U156" s="255"/>
      <c r="V156" s="255"/>
      <c r="W156" s="255"/>
      <c r="X156" s="255"/>
      <c r="Y156" s="255"/>
      <c r="Z156" s="255"/>
      <c r="AA156" s="255"/>
      <c r="AB156" s="255"/>
      <c r="AC156" s="255"/>
      <c r="AD156" s="255"/>
      <c r="AE156" s="255"/>
      <c r="AF156" s="255"/>
      <c r="AG156" s="255"/>
      <c r="AH156" s="255"/>
      <c r="AI156" s="255"/>
      <c r="AJ156" s="296"/>
      <c r="AK156" s="296"/>
      <c r="AL156" s="296"/>
    </row>
    <row r="157" spans="1:38">
      <c r="A157" s="255"/>
      <c r="B157" s="255"/>
      <c r="C157" s="255"/>
      <c r="D157" s="255"/>
      <c r="E157" s="296"/>
      <c r="F157" s="255"/>
      <c r="G157" s="255"/>
      <c r="H157" s="255"/>
      <c r="I157" s="255"/>
      <c r="J157" s="255"/>
      <c r="K157" s="255"/>
      <c r="L157" s="313"/>
      <c r="M157" s="255"/>
      <c r="N157" s="255"/>
      <c r="O157" s="255"/>
      <c r="P157" s="255"/>
      <c r="Q157" s="255"/>
      <c r="R157" s="255"/>
      <c r="S157" s="255"/>
      <c r="T157" s="313"/>
      <c r="U157" s="255"/>
      <c r="V157" s="255"/>
      <c r="W157" s="255"/>
      <c r="X157" s="255"/>
      <c r="Y157" s="255"/>
      <c r="Z157" s="255"/>
      <c r="AA157" s="255"/>
      <c r="AB157" s="255"/>
      <c r="AC157" s="255"/>
      <c r="AD157" s="255"/>
      <c r="AE157" s="255"/>
      <c r="AF157" s="255"/>
      <c r="AG157" s="255"/>
      <c r="AH157" s="255"/>
      <c r="AI157" s="255"/>
      <c r="AJ157" s="296"/>
      <c r="AK157" s="296"/>
      <c r="AL157" s="296"/>
    </row>
    <row r="158" spans="1:38">
      <c r="A158" s="255"/>
      <c r="B158" s="255"/>
      <c r="C158" s="255"/>
      <c r="D158" s="255"/>
      <c r="E158" s="296"/>
      <c r="F158" s="255"/>
      <c r="G158" s="255"/>
      <c r="H158" s="255"/>
      <c r="I158" s="255"/>
      <c r="J158" s="255"/>
      <c r="K158" s="255"/>
      <c r="L158" s="313"/>
      <c r="M158" s="255"/>
      <c r="N158" s="255"/>
      <c r="O158" s="255"/>
      <c r="P158" s="255"/>
      <c r="Q158" s="255"/>
      <c r="R158" s="255"/>
      <c r="S158" s="255"/>
      <c r="T158" s="313"/>
      <c r="U158" s="255"/>
      <c r="V158" s="255"/>
      <c r="W158" s="255"/>
      <c r="X158" s="255"/>
      <c r="Y158" s="255"/>
      <c r="Z158" s="255"/>
      <c r="AA158" s="255"/>
      <c r="AB158" s="255"/>
      <c r="AC158" s="255"/>
      <c r="AD158" s="255"/>
      <c r="AE158" s="255"/>
      <c r="AF158" s="255"/>
      <c r="AG158" s="255"/>
      <c r="AH158" s="255"/>
      <c r="AI158" s="255"/>
      <c r="AJ158" s="296"/>
      <c r="AK158" s="296"/>
      <c r="AL158" s="296"/>
    </row>
    <row r="159" spans="1:38">
      <c r="A159" s="255"/>
      <c r="B159" s="255"/>
      <c r="C159" s="255"/>
      <c r="D159" s="255"/>
      <c r="E159" s="296"/>
      <c r="F159" s="255"/>
      <c r="G159" s="255"/>
      <c r="H159" s="255"/>
      <c r="I159" s="255"/>
      <c r="J159" s="255"/>
      <c r="K159" s="255"/>
      <c r="L159" s="313"/>
      <c r="M159" s="255"/>
      <c r="N159" s="255"/>
      <c r="O159" s="255"/>
      <c r="P159" s="255"/>
      <c r="Q159" s="255"/>
      <c r="R159" s="255"/>
      <c r="S159" s="255"/>
      <c r="T159" s="313"/>
      <c r="U159" s="255"/>
      <c r="V159" s="255"/>
      <c r="W159" s="255"/>
      <c r="X159" s="255"/>
      <c r="Y159" s="255"/>
      <c r="Z159" s="255"/>
      <c r="AA159" s="255"/>
      <c r="AB159" s="255"/>
      <c r="AC159" s="255"/>
      <c r="AD159" s="255"/>
      <c r="AE159" s="255"/>
      <c r="AF159" s="255"/>
      <c r="AG159" s="255"/>
      <c r="AH159" s="255"/>
      <c r="AI159" s="255"/>
      <c r="AJ159" s="296"/>
      <c r="AK159" s="296"/>
      <c r="AL159" s="296"/>
    </row>
    <row r="160" spans="1:38">
      <c r="A160" s="255"/>
      <c r="B160" s="255"/>
      <c r="C160" s="255"/>
      <c r="D160" s="255"/>
      <c r="E160" s="296"/>
      <c r="F160" s="255"/>
      <c r="G160" s="255"/>
      <c r="H160" s="255"/>
      <c r="I160" s="255"/>
      <c r="J160" s="255"/>
      <c r="K160" s="255"/>
      <c r="L160" s="313"/>
      <c r="M160" s="255"/>
      <c r="N160" s="255"/>
      <c r="O160" s="255"/>
      <c r="P160" s="255"/>
      <c r="Q160" s="255"/>
      <c r="R160" s="255"/>
      <c r="S160" s="255"/>
      <c r="T160" s="313"/>
      <c r="U160" s="255"/>
      <c r="V160" s="255"/>
      <c r="W160" s="255"/>
      <c r="X160" s="255"/>
      <c r="Y160" s="255"/>
      <c r="Z160" s="255"/>
      <c r="AA160" s="255"/>
      <c r="AB160" s="255"/>
      <c r="AC160" s="255"/>
      <c r="AD160" s="255"/>
      <c r="AE160" s="255"/>
      <c r="AF160" s="255"/>
      <c r="AG160" s="255"/>
      <c r="AH160" s="255"/>
      <c r="AI160" s="255"/>
      <c r="AJ160" s="296"/>
      <c r="AK160" s="296"/>
      <c r="AL160" s="296"/>
    </row>
    <row r="161" spans="1:38">
      <c r="A161" s="255"/>
      <c r="B161" s="255"/>
      <c r="C161" s="255"/>
      <c r="D161" s="255"/>
      <c r="E161" s="296"/>
      <c r="F161" s="255"/>
      <c r="G161" s="255"/>
      <c r="H161" s="255"/>
      <c r="I161" s="255"/>
      <c r="J161" s="255"/>
      <c r="K161" s="255"/>
      <c r="L161" s="313"/>
      <c r="M161" s="255"/>
      <c r="N161" s="255"/>
      <c r="O161" s="255"/>
      <c r="P161" s="255"/>
      <c r="Q161" s="255"/>
      <c r="R161" s="255"/>
      <c r="S161" s="255"/>
      <c r="T161" s="313"/>
      <c r="U161" s="255"/>
      <c r="V161" s="255"/>
      <c r="W161" s="255"/>
      <c r="X161" s="255"/>
      <c r="Y161" s="255"/>
      <c r="Z161" s="255"/>
      <c r="AA161" s="255"/>
      <c r="AB161" s="255"/>
      <c r="AC161" s="255"/>
      <c r="AD161" s="255"/>
      <c r="AE161" s="255"/>
      <c r="AF161" s="255"/>
      <c r="AG161" s="255"/>
      <c r="AH161" s="255"/>
      <c r="AI161" s="255"/>
      <c r="AJ161" s="296"/>
      <c r="AK161" s="296"/>
      <c r="AL161" s="296"/>
    </row>
    <row r="162" spans="1:38">
      <c r="A162" s="255"/>
      <c r="B162" s="255"/>
      <c r="C162" s="255"/>
      <c r="D162" s="255"/>
      <c r="E162" s="296"/>
      <c r="F162" s="255"/>
      <c r="G162" s="255"/>
      <c r="H162" s="255"/>
      <c r="I162" s="255"/>
      <c r="J162" s="255"/>
      <c r="K162" s="255"/>
      <c r="L162" s="313"/>
      <c r="M162" s="255"/>
      <c r="N162" s="255"/>
      <c r="O162" s="255"/>
      <c r="P162" s="255"/>
      <c r="Q162" s="255"/>
      <c r="R162" s="255"/>
      <c r="S162" s="255"/>
      <c r="T162" s="313"/>
      <c r="U162" s="255"/>
      <c r="V162" s="255"/>
      <c r="W162" s="255"/>
      <c r="X162" s="255"/>
      <c r="Y162" s="255"/>
      <c r="Z162" s="255"/>
      <c r="AA162" s="255"/>
      <c r="AB162" s="255"/>
      <c r="AC162" s="255"/>
      <c r="AD162" s="255"/>
      <c r="AE162" s="255"/>
      <c r="AF162" s="255"/>
      <c r="AG162" s="255"/>
      <c r="AH162" s="255"/>
      <c r="AI162" s="255"/>
      <c r="AJ162" s="296"/>
      <c r="AK162" s="296"/>
      <c r="AL162" s="296"/>
    </row>
    <row r="163" spans="1:38">
      <c r="A163" s="255"/>
      <c r="B163" s="255"/>
      <c r="C163" s="255"/>
      <c r="D163" s="255"/>
      <c r="E163" s="296"/>
      <c r="F163" s="255"/>
      <c r="G163" s="255"/>
      <c r="H163" s="255"/>
      <c r="I163" s="255"/>
      <c r="J163" s="255"/>
      <c r="K163" s="255"/>
      <c r="L163" s="313"/>
      <c r="M163" s="255"/>
      <c r="N163" s="255"/>
      <c r="O163" s="255"/>
      <c r="P163" s="255"/>
      <c r="Q163" s="255"/>
      <c r="R163" s="255"/>
      <c r="S163" s="255"/>
      <c r="T163" s="313"/>
      <c r="U163" s="255"/>
      <c r="V163" s="255"/>
      <c r="W163" s="255"/>
      <c r="X163" s="255"/>
      <c r="Y163" s="255"/>
      <c r="Z163" s="255"/>
      <c r="AA163" s="255"/>
      <c r="AB163" s="255"/>
      <c r="AC163" s="255"/>
      <c r="AD163" s="255"/>
      <c r="AE163" s="255"/>
      <c r="AF163" s="255"/>
      <c r="AG163" s="255"/>
      <c r="AH163" s="255"/>
      <c r="AI163" s="255"/>
      <c r="AJ163" s="296"/>
      <c r="AK163" s="296"/>
      <c r="AL163" s="296"/>
    </row>
    <row r="164" spans="1:38">
      <c r="A164" s="255"/>
      <c r="B164" s="255"/>
      <c r="C164" s="255"/>
      <c r="D164" s="255"/>
      <c r="E164" s="296"/>
      <c r="F164" s="255"/>
      <c r="G164" s="255"/>
      <c r="H164" s="255"/>
      <c r="I164" s="255"/>
      <c r="J164" s="255"/>
      <c r="K164" s="255"/>
      <c r="L164" s="313"/>
      <c r="M164" s="255"/>
      <c r="N164" s="255"/>
      <c r="O164" s="255"/>
      <c r="P164" s="255"/>
      <c r="Q164" s="255"/>
      <c r="R164" s="255"/>
      <c r="S164" s="255"/>
      <c r="T164" s="313"/>
      <c r="U164" s="255"/>
      <c r="V164" s="255"/>
      <c r="W164" s="255"/>
      <c r="X164" s="255"/>
      <c r="Y164" s="255"/>
      <c r="Z164" s="255"/>
      <c r="AA164" s="255"/>
      <c r="AB164" s="255"/>
      <c r="AC164" s="255"/>
      <c r="AD164" s="255"/>
      <c r="AE164" s="255"/>
      <c r="AF164" s="255"/>
      <c r="AG164" s="255"/>
      <c r="AH164" s="255"/>
      <c r="AI164" s="255"/>
      <c r="AJ164" s="296"/>
      <c r="AK164" s="296"/>
      <c r="AL164" s="296"/>
    </row>
    <row r="165" spans="1:38">
      <c r="A165" s="255"/>
      <c r="B165" s="255"/>
      <c r="C165" s="255"/>
      <c r="D165" s="255"/>
      <c r="E165" s="296"/>
      <c r="F165" s="255"/>
      <c r="G165" s="255"/>
      <c r="H165" s="255"/>
      <c r="I165" s="255"/>
      <c r="J165" s="255"/>
      <c r="K165" s="255"/>
      <c r="L165" s="313"/>
      <c r="M165" s="255"/>
      <c r="N165" s="255"/>
      <c r="O165" s="255"/>
      <c r="P165" s="255"/>
      <c r="Q165" s="255"/>
      <c r="R165" s="255"/>
      <c r="S165" s="255"/>
      <c r="T165" s="313"/>
      <c r="U165" s="255"/>
      <c r="V165" s="255"/>
      <c r="W165" s="255"/>
      <c r="X165" s="255"/>
      <c r="Y165" s="255"/>
      <c r="Z165" s="255"/>
      <c r="AA165" s="255"/>
      <c r="AB165" s="255"/>
      <c r="AC165" s="255"/>
      <c r="AD165" s="255"/>
      <c r="AE165" s="255"/>
      <c r="AF165" s="255"/>
      <c r="AG165" s="255"/>
      <c r="AH165" s="255"/>
      <c r="AI165" s="255"/>
      <c r="AJ165" s="296"/>
      <c r="AK165" s="296"/>
      <c r="AL165" s="296"/>
    </row>
    <row r="166" spans="1:38">
      <c r="A166" s="255"/>
      <c r="B166" s="255"/>
      <c r="C166" s="255"/>
      <c r="D166" s="255"/>
      <c r="E166" s="296"/>
      <c r="F166" s="255"/>
      <c r="G166" s="255"/>
      <c r="H166" s="255"/>
      <c r="I166" s="255"/>
      <c r="J166" s="255"/>
      <c r="K166" s="255"/>
      <c r="L166" s="313"/>
      <c r="M166" s="255"/>
      <c r="N166" s="255"/>
      <c r="O166" s="255"/>
      <c r="P166" s="255"/>
      <c r="Q166" s="255"/>
      <c r="R166" s="255"/>
      <c r="S166" s="255"/>
      <c r="T166" s="313"/>
      <c r="U166" s="255"/>
      <c r="V166" s="255"/>
      <c r="W166" s="255"/>
      <c r="X166" s="255"/>
      <c r="Y166" s="255"/>
      <c r="Z166" s="255"/>
      <c r="AA166" s="255"/>
      <c r="AB166" s="255"/>
      <c r="AC166" s="255"/>
      <c r="AD166" s="255"/>
      <c r="AE166" s="255"/>
      <c r="AF166" s="255"/>
      <c r="AG166" s="255"/>
      <c r="AH166" s="255"/>
      <c r="AI166" s="255"/>
      <c r="AJ166" s="296"/>
      <c r="AK166" s="296"/>
      <c r="AL166" s="296"/>
    </row>
    <row r="167" spans="1:38">
      <c r="A167" s="255"/>
      <c r="B167" s="255"/>
      <c r="C167" s="255"/>
      <c r="D167" s="255"/>
      <c r="E167" s="296"/>
      <c r="F167" s="255"/>
      <c r="G167" s="255"/>
      <c r="H167" s="255"/>
      <c r="I167" s="255"/>
      <c r="J167" s="255"/>
      <c r="K167" s="255"/>
      <c r="L167" s="313"/>
      <c r="M167" s="255"/>
      <c r="N167" s="255"/>
      <c r="O167" s="255"/>
      <c r="P167" s="255"/>
      <c r="Q167" s="255"/>
      <c r="R167" s="255"/>
      <c r="S167" s="255"/>
      <c r="T167" s="313"/>
      <c r="U167" s="255"/>
      <c r="V167" s="255"/>
      <c r="W167" s="255"/>
      <c r="X167" s="255"/>
      <c r="Y167" s="255"/>
      <c r="Z167" s="255"/>
      <c r="AA167" s="255"/>
      <c r="AB167" s="255"/>
      <c r="AC167" s="255"/>
      <c r="AD167" s="255"/>
      <c r="AE167" s="255"/>
      <c r="AF167" s="255"/>
      <c r="AG167" s="255"/>
      <c r="AH167" s="255"/>
      <c r="AI167" s="255"/>
      <c r="AJ167" s="296"/>
      <c r="AK167" s="296"/>
      <c r="AL167" s="296"/>
    </row>
    <row r="168" spans="1:38">
      <c r="A168" s="255"/>
      <c r="B168" s="255"/>
      <c r="C168" s="255"/>
      <c r="D168" s="255"/>
      <c r="E168" s="296"/>
      <c r="F168" s="255"/>
      <c r="G168" s="255"/>
      <c r="H168" s="255"/>
      <c r="I168" s="255"/>
      <c r="J168" s="255"/>
      <c r="K168" s="255"/>
      <c r="L168" s="313"/>
      <c r="M168" s="255"/>
      <c r="N168" s="255"/>
      <c r="O168" s="255"/>
      <c r="P168" s="255"/>
      <c r="Q168" s="255"/>
      <c r="R168" s="255"/>
      <c r="S168" s="255"/>
      <c r="T168" s="313"/>
      <c r="U168" s="255"/>
      <c r="V168" s="255"/>
      <c r="W168" s="255"/>
      <c r="X168" s="255"/>
      <c r="Y168" s="255"/>
      <c r="Z168" s="255"/>
      <c r="AA168" s="255"/>
      <c r="AB168" s="255"/>
      <c r="AC168" s="255"/>
      <c r="AD168" s="255"/>
      <c r="AE168" s="255"/>
      <c r="AF168" s="255"/>
      <c r="AG168" s="255"/>
      <c r="AH168" s="255"/>
      <c r="AI168" s="255"/>
      <c r="AJ168" s="296"/>
      <c r="AK168" s="296"/>
      <c r="AL168" s="296"/>
    </row>
    <row r="169" spans="1:38">
      <c r="A169" s="255"/>
      <c r="B169" s="255"/>
      <c r="C169" s="255"/>
      <c r="D169" s="255"/>
      <c r="E169" s="296"/>
      <c r="F169" s="255"/>
      <c r="G169" s="255"/>
      <c r="H169" s="255"/>
      <c r="I169" s="255"/>
      <c r="J169" s="255"/>
      <c r="K169" s="255"/>
      <c r="L169" s="313"/>
      <c r="M169" s="255"/>
      <c r="N169" s="255"/>
      <c r="O169" s="255"/>
      <c r="P169" s="255"/>
      <c r="Q169" s="255"/>
      <c r="R169" s="255"/>
      <c r="S169" s="255"/>
      <c r="T169" s="313"/>
      <c r="U169" s="255"/>
      <c r="V169" s="255"/>
      <c r="W169" s="255"/>
      <c r="X169" s="255"/>
      <c r="Y169" s="255"/>
      <c r="Z169" s="255"/>
      <c r="AA169" s="255"/>
      <c r="AB169" s="255"/>
      <c r="AC169" s="255"/>
      <c r="AD169" s="255"/>
      <c r="AE169" s="255"/>
      <c r="AF169" s="255"/>
      <c r="AG169" s="255"/>
      <c r="AH169" s="255"/>
      <c r="AI169" s="255"/>
      <c r="AJ169" s="296"/>
      <c r="AK169" s="296"/>
      <c r="AL169" s="296"/>
    </row>
    <row r="170" spans="1:38">
      <c r="A170" s="255"/>
      <c r="B170" s="255"/>
      <c r="C170" s="255"/>
      <c r="D170" s="255"/>
      <c r="E170" s="296"/>
      <c r="F170" s="255"/>
      <c r="G170" s="255"/>
      <c r="H170" s="255"/>
      <c r="I170" s="255"/>
      <c r="J170" s="255"/>
      <c r="K170" s="255"/>
      <c r="L170" s="313"/>
      <c r="M170" s="255"/>
      <c r="N170" s="255"/>
      <c r="O170" s="255"/>
      <c r="P170" s="255"/>
      <c r="Q170" s="255"/>
      <c r="R170" s="255"/>
      <c r="S170" s="255"/>
      <c r="T170" s="313"/>
      <c r="U170" s="255"/>
      <c r="V170" s="255"/>
      <c r="W170" s="255"/>
      <c r="X170" s="255"/>
      <c r="Y170" s="255"/>
      <c r="Z170" s="255"/>
      <c r="AA170" s="255"/>
      <c r="AB170" s="255"/>
      <c r="AC170" s="255"/>
      <c r="AD170" s="255"/>
      <c r="AE170" s="255"/>
      <c r="AF170" s="255"/>
      <c r="AG170" s="255"/>
      <c r="AH170" s="255"/>
      <c r="AI170" s="255"/>
      <c r="AJ170" s="296"/>
      <c r="AK170" s="296"/>
      <c r="AL170" s="296"/>
    </row>
    <row r="171" spans="1:38">
      <c r="A171" s="255"/>
      <c r="B171" s="255"/>
      <c r="C171" s="255"/>
      <c r="D171" s="255"/>
      <c r="E171" s="296"/>
      <c r="F171" s="255"/>
      <c r="G171" s="255"/>
      <c r="H171" s="255"/>
      <c r="I171" s="255"/>
      <c r="J171" s="255"/>
      <c r="K171" s="255"/>
      <c r="L171" s="313"/>
      <c r="M171" s="255"/>
      <c r="N171" s="255"/>
      <c r="O171" s="255"/>
      <c r="P171" s="255"/>
      <c r="Q171" s="255"/>
      <c r="R171" s="255"/>
      <c r="S171" s="255"/>
      <c r="T171" s="313"/>
      <c r="U171" s="255"/>
      <c r="V171" s="255"/>
      <c r="W171" s="255"/>
      <c r="X171" s="255"/>
      <c r="Y171" s="255"/>
      <c r="Z171" s="255"/>
      <c r="AA171" s="255"/>
      <c r="AB171" s="255"/>
      <c r="AC171" s="255"/>
      <c r="AD171" s="255"/>
      <c r="AE171" s="255"/>
      <c r="AF171" s="255"/>
      <c r="AG171" s="255"/>
      <c r="AH171" s="255"/>
      <c r="AI171" s="255"/>
      <c r="AJ171" s="296"/>
      <c r="AK171" s="296"/>
      <c r="AL171" s="296"/>
    </row>
    <row r="172" spans="1:38">
      <c r="A172" s="255"/>
      <c r="B172" s="255"/>
      <c r="C172" s="255"/>
      <c r="D172" s="255"/>
      <c r="E172" s="296"/>
      <c r="F172" s="255"/>
      <c r="G172" s="255"/>
      <c r="H172" s="255"/>
      <c r="I172" s="255"/>
      <c r="J172" s="255"/>
      <c r="K172" s="255"/>
      <c r="L172" s="313"/>
      <c r="M172" s="255"/>
      <c r="N172" s="255"/>
      <c r="O172" s="255"/>
      <c r="P172" s="255"/>
      <c r="Q172" s="255"/>
      <c r="R172" s="255"/>
      <c r="S172" s="255"/>
      <c r="T172" s="313"/>
      <c r="U172" s="255"/>
      <c r="V172" s="255"/>
      <c r="W172" s="255"/>
      <c r="X172" s="255"/>
      <c r="Y172" s="255"/>
      <c r="Z172" s="255"/>
      <c r="AA172" s="255"/>
      <c r="AB172" s="255"/>
      <c r="AC172" s="255"/>
      <c r="AD172" s="255"/>
      <c r="AE172" s="255"/>
      <c r="AF172" s="255"/>
      <c r="AG172" s="255"/>
      <c r="AH172" s="255"/>
      <c r="AI172" s="255"/>
      <c r="AJ172" s="296"/>
      <c r="AK172" s="296"/>
      <c r="AL172" s="296"/>
    </row>
    <row r="173" spans="1:38">
      <c r="A173" s="255"/>
      <c r="B173" s="255"/>
      <c r="C173" s="255"/>
      <c r="D173" s="255"/>
      <c r="E173" s="296"/>
      <c r="F173" s="255"/>
      <c r="G173" s="255"/>
      <c r="H173" s="255"/>
      <c r="I173" s="255"/>
      <c r="J173" s="255"/>
      <c r="K173" s="255"/>
      <c r="L173" s="313"/>
      <c r="M173" s="255"/>
      <c r="N173" s="255"/>
      <c r="O173" s="255"/>
      <c r="P173" s="255"/>
      <c r="Q173" s="255"/>
      <c r="R173" s="255"/>
      <c r="S173" s="255"/>
      <c r="T173" s="313"/>
      <c r="U173" s="255"/>
      <c r="V173" s="255"/>
      <c r="W173" s="255"/>
      <c r="X173" s="255"/>
      <c r="Y173" s="255"/>
      <c r="Z173" s="255"/>
      <c r="AA173" s="255"/>
      <c r="AB173" s="255"/>
      <c r="AC173" s="255"/>
      <c r="AD173" s="255"/>
      <c r="AE173" s="255"/>
      <c r="AF173" s="255"/>
      <c r="AG173" s="255"/>
      <c r="AH173" s="255"/>
      <c r="AI173" s="255"/>
      <c r="AJ173" s="296"/>
      <c r="AK173" s="296"/>
      <c r="AL173" s="296"/>
    </row>
    <row r="174" spans="1:38">
      <c r="A174" s="255"/>
      <c r="B174" s="255"/>
      <c r="C174" s="255"/>
      <c r="D174" s="255"/>
      <c r="E174" s="296"/>
      <c r="F174" s="255"/>
      <c r="G174" s="255"/>
      <c r="H174" s="255"/>
      <c r="I174" s="255"/>
      <c r="J174" s="255"/>
      <c r="K174" s="255"/>
      <c r="L174" s="313"/>
      <c r="M174" s="255"/>
      <c r="N174" s="255"/>
      <c r="O174" s="255"/>
      <c r="P174" s="255"/>
      <c r="Q174" s="255"/>
      <c r="R174" s="255"/>
      <c r="S174" s="255"/>
      <c r="T174" s="313"/>
      <c r="U174" s="255"/>
      <c r="V174" s="255"/>
      <c r="W174" s="255"/>
      <c r="X174" s="255"/>
      <c r="Y174" s="255"/>
      <c r="Z174" s="255"/>
      <c r="AA174" s="255"/>
      <c r="AB174" s="255"/>
      <c r="AC174" s="255"/>
      <c r="AD174" s="255"/>
      <c r="AE174" s="255"/>
      <c r="AF174" s="255"/>
      <c r="AG174" s="255"/>
      <c r="AH174" s="255"/>
      <c r="AI174" s="255"/>
      <c r="AJ174" s="296"/>
      <c r="AK174" s="296"/>
      <c r="AL174" s="296"/>
    </row>
    <row r="175" spans="1:38">
      <c r="A175" s="255"/>
      <c r="B175" s="255"/>
      <c r="C175" s="255"/>
      <c r="D175" s="255"/>
      <c r="E175" s="296"/>
      <c r="F175" s="255"/>
      <c r="G175" s="255"/>
      <c r="H175" s="255"/>
      <c r="I175" s="255"/>
      <c r="J175" s="255"/>
      <c r="K175" s="255"/>
      <c r="L175" s="313"/>
      <c r="M175" s="255"/>
      <c r="N175" s="255"/>
      <c r="O175" s="255"/>
      <c r="P175" s="255"/>
      <c r="Q175" s="255"/>
      <c r="R175" s="255"/>
      <c r="S175" s="255"/>
      <c r="T175" s="313"/>
      <c r="U175" s="255"/>
      <c r="V175" s="255"/>
      <c r="W175" s="255"/>
      <c r="X175" s="255"/>
      <c r="Y175" s="255"/>
      <c r="Z175" s="255"/>
      <c r="AA175" s="255"/>
      <c r="AB175" s="255"/>
      <c r="AC175" s="255"/>
      <c r="AD175" s="255"/>
      <c r="AE175" s="255"/>
      <c r="AF175" s="255"/>
      <c r="AG175" s="255"/>
      <c r="AH175" s="255"/>
      <c r="AI175" s="255"/>
      <c r="AJ175" s="296"/>
      <c r="AK175" s="296"/>
      <c r="AL175" s="296"/>
    </row>
    <row r="176" spans="1:38">
      <c r="A176" s="255"/>
      <c r="B176" s="255"/>
      <c r="C176" s="255"/>
      <c r="D176" s="255"/>
      <c r="E176" s="296"/>
      <c r="F176" s="255"/>
      <c r="G176" s="255"/>
      <c r="H176" s="255"/>
      <c r="I176" s="255"/>
      <c r="J176" s="255"/>
      <c r="K176" s="255"/>
      <c r="L176" s="313"/>
      <c r="M176" s="255"/>
      <c r="N176" s="255"/>
      <c r="O176" s="255"/>
      <c r="P176" s="255"/>
      <c r="Q176" s="255"/>
      <c r="R176" s="255"/>
      <c r="S176" s="255"/>
      <c r="T176" s="313"/>
      <c r="U176" s="255"/>
      <c r="V176" s="255"/>
      <c r="W176" s="255"/>
      <c r="X176" s="255"/>
      <c r="Y176" s="255"/>
      <c r="Z176" s="255"/>
      <c r="AA176" s="255"/>
      <c r="AB176" s="255"/>
      <c r="AC176" s="255"/>
      <c r="AD176" s="255"/>
      <c r="AE176" s="255"/>
      <c r="AF176" s="255"/>
      <c r="AG176" s="255"/>
      <c r="AH176" s="255"/>
      <c r="AI176" s="255"/>
      <c r="AJ176" s="296"/>
      <c r="AK176" s="296"/>
      <c r="AL176" s="296"/>
    </row>
    <row r="177" spans="1:38">
      <c r="A177" s="255"/>
      <c r="B177" s="255"/>
      <c r="C177" s="255"/>
      <c r="D177" s="255"/>
      <c r="E177" s="296"/>
      <c r="F177" s="255"/>
      <c r="G177" s="255"/>
      <c r="H177" s="255"/>
      <c r="I177" s="255"/>
      <c r="J177" s="255"/>
      <c r="K177" s="255"/>
      <c r="L177" s="313"/>
      <c r="M177" s="255"/>
      <c r="N177" s="255"/>
      <c r="O177" s="255"/>
      <c r="P177" s="255"/>
      <c r="Q177" s="255"/>
      <c r="R177" s="255"/>
      <c r="S177" s="255"/>
      <c r="T177" s="313"/>
      <c r="U177" s="255"/>
      <c r="V177" s="255"/>
      <c r="W177" s="255"/>
      <c r="X177" s="255"/>
      <c r="Y177" s="255"/>
      <c r="Z177" s="255"/>
      <c r="AA177" s="255"/>
      <c r="AB177" s="255"/>
      <c r="AC177" s="255"/>
      <c r="AD177" s="255"/>
      <c r="AE177" s="255"/>
      <c r="AF177" s="255"/>
      <c r="AG177" s="255"/>
      <c r="AH177" s="255"/>
      <c r="AI177" s="255"/>
      <c r="AJ177" s="296"/>
      <c r="AK177" s="296"/>
      <c r="AL177" s="296"/>
    </row>
    <row r="178" spans="1:38">
      <c r="A178" s="255"/>
      <c r="B178" s="255"/>
      <c r="C178" s="255"/>
      <c r="D178" s="255"/>
      <c r="E178" s="296"/>
      <c r="F178" s="255"/>
      <c r="G178" s="255"/>
      <c r="H178" s="255"/>
      <c r="I178" s="255"/>
      <c r="J178" s="255"/>
      <c r="K178" s="255"/>
      <c r="L178" s="313"/>
      <c r="M178" s="255"/>
      <c r="N178" s="255"/>
      <c r="O178" s="255"/>
      <c r="P178" s="255"/>
      <c r="Q178" s="255"/>
      <c r="R178" s="255"/>
      <c r="S178" s="255"/>
      <c r="T178" s="313"/>
      <c r="U178" s="255"/>
      <c r="V178" s="255"/>
      <c r="W178" s="255"/>
      <c r="X178" s="255"/>
      <c r="Y178" s="255"/>
      <c r="Z178" s="255"/>
      <c r="AA178" s="255"/>
      <c r="AB178" s="255"/>
      <c r="AC178" s="255"/>
      <c r="AD178" s="255"/>
      <c r="AE178" s="255"/>
      <c r="AF178" s="255"/>
      <c r="AG178" s="255"/>
      <c r="AH178" s="255"/>
      <c r="AI178" s="255"/>
      <c r="AJ178" s="296"/>
      <c r="AK178" s="296"/>
      <c r="AL178" s="296"/>
    </row>
    <row r="179" spans="1:38">
      <c r="A179" s="255"/>
      <c r="B179" s="255"/>
      <c r="C179" s="255"/>
      <c r="D179" s="255"/>
      <c r="E179" s="296"/>
      <c r="F179" s="255"/>
      <c r="G179" s="255"/>
      <c r="H179" s="255"/>
      <c r="I179" s="255"/>
      <c r="J179" s="255"/>
      <c r="K179" s="255"/>
      <c r="L179" s="313"/>
      <c r="M179" s="255"/>
      <c r="N179" s="255"/>
      <c r="O179" s="255"/>
      <c r="P179" s="255"/>
      <c r="Q179" s="255"/>
      <c r="R179" s="255"/>
      <c r="S179" s="255"/>
      <c r="T179" s="313"/>
      <c r="U179" s="255"/>
      <c r="V179" s="255"/>
      <c r="W179" s="255"/>
      <c r="X179" s="255"/>
      <c r="Y179" s="255"/>
      <c r="Z179" s="255"/>
      <c r="AA179" s="255"/>
      <c r="AB179" s="255"/>
      <c r="AC179" s="255"/>
      <c r="AD179" s="255"/>
      <c r="AE179" s="255"/>
      <c r="AF179" s="255"/>
      <c r="AG179" s="255"/>
      <c r="AH179" s="255"/>
      <c r="AI179" s="255"/>
      <c r="AJ179" s="296"/>
      <c r="AK179" s="296"/>
      <c r="AL179" s="296"/>
    </row>
    <row r="181" spans="1:38">
      <c r="E181" s="248"/>
      <c r="L181" s="248"/>
      <c r="T181" s="248"/>
      <c r="AJ181" s="248"/>
      <c r="AK181" s="248"/>
      <c r="AL181" s="248"/>
    </row>
  </sheetData>
  <sheetProtection formatCells="0" formatColumns="0" formatRows="0" insertColumns="0" insertRows="0" insertHyperlinks="0" deleteColumns="0" deleteRows="0" sort="0" autoFilter="0" pivotTables="0"/>
  <mergeCells count="45">
    <mergeCell ref="D53:R53"/>
    <mergeCell ref="V53:AI53"/>
    <mergeCell ref="V54:AI54"/>
    <mergeCell ref="A59:B59"/>
    <mergeCell ref="T53:U53"/>
    <mergeCell ref="B25:B26"/>
    <mergeCell ref="C25:C26"/>
    <mergeCell ref="D25:D26"/>
    <mergeCell ref="A16:A17"/>
    <mergeCell ref="B16:B17"/>
    <mergeCell ref="D16:D17"/>
    <mergeCell ref="A19:A20"/>
    <mergeCell ref="B19:B20"/>
    <mergeCell ref="C19:C20"/>
    <mergeCell ref="D19:D20"/>
    <mergeCell ref="A25:A26"/>
    <mergeCell ref="T42:U42"/>
    <mergeCell ref="T51:U51"/>
    <mergeCell ref="V51:AI51"/>
    <mergeCell ref="T52:U52"/>
    <mergeCell ref="AK7:AK8"/>
    <mergeCell ref="V52:AI52"/>
    <mergeCell ref="Y39:AH39"/>
    <mergeCell ref="AJ7:AJ8"/>
    <mergeCell ref="W40:AI40"/>
    <mergeCell ref="W41:AI41"/>
    <mergeCell ref="E11:AI11"/>
    <mergeCell ref="D39:R39"/>
    <mergeCell ref="D12:D13"/>
    <mergeCell ref="D40:R40"/>
    <mergeCell ref="D7:D8"/>
    <mergeCell ref="E15:S15"/>
    <mergeCell ref="AP3:AR3"/>
    <mergeCell ref="A1:AL3"/>
    <mergeCell ref="AJ4:AJ5"/>
    <mergeCell ref="AL4:AL5"/>
    <mergeCell ref="A4:A5"/>
    <mergeCell ref="B4:B5"/>
    <mergeCell ref="D4:D5"/>
    <mergeCell ref="AK4:AK5"/>
    <mergeCell ref="A7:A8"/>
    <mergeCell ref="B7:B8"/>
    <mergeCell ref="AL7:AL8"/>
    <mergeCell ref="A12:A13"/>
    <mergeCell ref="B12:B13"/>
  </mergeCells>
  <pageMargins left="0.11811023622047244" right="0.11811023622047244" top="0.19685039370078741" bottom="0.19685039370078741" header="0" footer="0.11811023622047244"/>
  <pageSetup paperSize="9" scale="50" fitToHeight="0" orientation="landscape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38"/>
  <sheetViews>
    <sheetView topLeftCell="D1" workbookViewId="0">
      <selection activeCell="R27" sqref="R27"/>
    </sheetView>
  </sheetViews>
  <sheetFormatPr defaultColWidth="4.42578125" defaultRowHeight="15"/>
  <cols>
    <col min="1" max="1" width="14.85546875" style="11" customWidth="1"/>
    <col min="2" max="2" width="30.85546875" style="11" customWidth="1"/>
    <col min="3" max="3" width="11.85546875" style="11" customWidth="1"/>
    <col min="4" max="4" width="16.140625" style="11" customWidth="1"/>
    <col min="5" max="5" width="7.28515625" style="11" customWidth="1"/>
    <col min="6" max="6" width="7.140625" style="11" customWidth="1"/>
    <col min="7" max="7" width="6.5703125" style="11" customWidth="1"/>
    <col min="8" max="8" width="7.140625" style="11" customWidth="1"/>
    <col min="9" max="9" width="8.140625" style="11" customWidth="1"/>
    <col min="10" max="10" width="8" style="11" customWidth="1"/>
    <col min="11" max="12" width="6.28515625" style="11" customWidth="1"/>
    <col min="13" max="13" width="8" style="11" customWidth="1"/>
    <col min="14" max="19" width="6.28515625" style="11" customWidth="1"/>
    <col min="20" max="20" width="7.5703125" style="11" customWidth="1"/>
    <col min="21" max="21" width="6.85546875" style="11" customWidth="1"/>
    <col min="22" max="22" width="9.42578125" style="11" customWidth="1"/>
    <col min="23" max="25" width="6.28515625" style="11" customWidth="1"/>
    <col min="26" max="26" width="8" style="11" customWidth="1"/>
    <col min="27" max="27" width="10.28515625" style="11" customWidth="1"/>
    <col min="28" max="29" width="6.28515625" style="11" customWidth="1"/>
    <col min="30" max="30" width="7.85546875" style="11" customWidth="1"/>
    <col min="31" max="34" width="6.28515625" style="11" customWidth="1"/>
    <col min="35" max="35" width="7.7109375" style="11" customWidth="1"/>
    <col min="36" max="36" width="8.7109375" style="11" customWidth="1"/>
    <col min="37" max="37" width="6.85546875" style="11" customWidth="1"/>
    <col min="38" max="38" width="7.42578125" style="11" customWidth="1"/>
    <col min="39" max="188" width="9.140625" style="11" customWidth="1"/>
    <col min="189" max="189" width="20.28515625" style="11" customWidth="1"/>
    <col min="190" max="190" width="10.42578125" style="11" customWidth="1"/>
    <col min="191" max="191" width="15.140625" style="11" customWidth="1"/>
    <col min="192" max="16384" width="4.42578125" style="11"/>
  </cols>
  <sheetData>
    <row r="1" spans="1:39" customFormat="1" ht="15.75" customHeight="1" thickBot="1">
      <c r="A1" s="475" t="s">
        <v>206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76"/>
      <c r="M1" s="476"/>
      <c r="N1" s="476"/>
      <c r="O1" s="476"/>
      <c r="P1" s="476"/>
      <c r="Q1" s="476"/>
      <c r="R1" s="476"/>
      <c r="S1" s="476"/>
      <c r="T1" s="476"/>
      <c r="U1" s="476"/>
      <c r="V1" s="476"/>
      <c r="W1" s="476"/>
      <c r="X1" s="476"/>
      <c r="Y1" s="476"/>
      <c r="Z1" s="476"/>
      <c r="AA1" s="476"/>
      <c r="AB1" s="476"/>
      <c r="AC1" s="476"/>
      <c r="AD1" s="476"/>
      <c r="AE1" s="476"/>
      <c r="AF1" s="476"/>
      <c r="AG1" s="476"/>
      <c r="AH1" s="476"/>
      <c r="AI1" s="476"/>
      <c r="AJ1" s="476"/>
      <c r="AK1" s="476"/>
      <c r="AL1" s="476"/>
    </row>
    <row r="2" spans="1:39" customFormat="1" ht="15.75" customHeight="1" thickBot="1">
      <c r="A2" s="476"/>
      <c r="B2" s="476"/>
      <c r="C2" s="476"/>
      <c r="D2" s="476"/>
      <c r="E2" s="476"/>
      <c r="F2" s="476"/>
      <c r="G2" s="476"/>
      <c r="H2" s="476"/>
      <c r="I2" s="476"/>
      <c r="J2" s="476"/>
      <c r="K2" s="476"/>
      <c r="L2" s="476"/>
      <c r="M2" s="476"/>
      <c r="N2" s="476"/>
      <c r="O2" s="476"/>
      <c r="P2" s="476"/>
      <c r="Q2" s="476"/>
      <c r="R2" s="476"/>
      <c r="S2" s="476"/>
      <c r="T2" s="476"/>
      <c r="U2" s="476"/>
      <c r="V2" s="476"/>
      <c r="W2" s="476"/>
      <c r="X2" s="476"/>
      <c r="Y2" s="476"/>
      <c r="Z2" s="476"/>
      <c r="AA2" s="476"/>
      <c r="AB2" s="476"/>
      <c r="AC2" s="476"/>
      <c r="AD2" s="476"/>
      <c r="AE2" s="476"/>
      <c r="AF2" s="476"/>
      <c r="AG2" s="476"/>
      <c r="AH2" s="476"/>
      <c r="AI2" s="476"/>
      <c r="AJ2" s="476"/>
      <c r="AK2" s="476"/>
      <c r="AL2" s="476"/>
    </row>
    <row r="3" spans="1:39" customFormat="1" ht="31.5" customHeight="1">
      <c r="A3" s="476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  <c r="M3" s="476"/>
      <c r="N3" s="476"/>
      <c r="O3" s="476"/>
      <c r="P3" s="476"/>
      <c r="Q3" s="476"/>
      <c r="R3" s="476"/>
      <c r="S3" s="476"/>
      <c r="T3" s="476"/>
      <c r="U3" s="476"/>
      <c r="V3" s="476"/>
      <c r="W3" s="476"/>
      <c r="X3" s="476"/>
      <c r="Y3" s="476"/>
      <c r="Z3" s="476"/>
      <c r="AA3" s="476"/>
      <c r="AB3" s="476"/>
      <c r="AC3" s="476"/>
      <c r="AD3" s="476"/>
      <c r="AE3" s="476"/>
      <c r="AF3" s="476"/>
      <c r="AG3" s="476"/>
      <c r="AH3" s="476"/>
      <c r="AI3" s="476"/>
      <c r="AJ3" s="476"/>
      <c r="AK3" s="476"/>
      <c r="AL3" s="476"/>
    </row>
    <row r="4" spans="1:39" s="12" customFormat="1" ht="20.25" customHeight="1">
      <c r="A4" s="477" t="s">
        <v>0</v>
      </c>
      <c r="B4" s="404" t="s">
        <v>1</v>
      </c>
      <c r="C4" s="478" t="s">
        <v>45</v>
      </c>
      <c r="D4" s="479" t="s">
        <v>3</v>
      </c>
      <c r="E4" s="186">
        <v>1</v>
      </c>
      <c r="F4" s="186">
        <v>2</v>
      </c>
      <c r="G4" s="186">
        <v>3</v>
      </c>
      <c r="H4" s="186">
        <v>4</v>
      </c>
      <c r="I4" s="186">
        <v>5</v>
      </c>
      <c r="J4" s="186">
        <v>6</v>
      </c>
      <c r="K4" s="186">
        <v>7</v>
      </c>
      <c r="L4" s="186">
        <v>8</v>
      </c>
      <c r="M4" s="186">
        <v>9</v>
      </c>
      <c r="N4" s="186">
        <v>10</v>
      </c>
      <c r="O4" s="186">
        <v>11</v>
      </c>
      <c r="P4" s="186">
        <v>12</v>
      </c>
      <c r="Q4" s="186">
        <v>13</v>
      </c>
      <c r="R4" s="186">
        <v>14</v>
      </c>
      <c r="S4" s="186">
        <v>15</v>
      </c>
      <c r="T4" s="186">
        <v>16</v>
      </c>
      <c r="U4" s="186">
        <v>17</v>
      </c>
      <c r="V4" s="186">
        <v>18</v>
      </c>
      <c r="W4" s="186">
        <v>19</v>
      </c>
      <c r="X4" s="186">
        <v>20</v>
      </c>
      <c r="Y4" s="186">
        <v>21</v>
      </c>
      <c r="Z4" s="186">
        <v>22</v>
      </c>
      <c r="AA4" s="186">
        <v>23</v>
      </c>
      <c r="AB4" s="186">
        <v>24</v>
      </c>
      <c r="AC4" s="186">
        <v>25</v>
      </c>
      <c r="AD4" s="186">
        <v>26</v>
      </c>
      <c r="AE4" s="186">
        <v>27</v>
      </c>
      <c r="AF4" s="186">
        <v>28</v>
      </c>
      <c r="AG4" s="186">
        <v>29</v>
      </c>
      <c r="AH4" s="186">
        <v>30</v>
      </c>
      <c r="AI4" s="186">
        <v>31</v>
      </c>
      <c r="AJ4" s="480" t="s">
        <v>4</v>
      </c>
      <c r="AK4" s="481" t="s">
        <v>5</v>
      </c>
      <c r="AL4" s="482" t="s">
        <v>6</v>
      </c>
    </row>
    <row r="5" spans="1:39" s="12" customFormat="1" ht="20.25" customHeight="1">
      <c r="A5" s="477"/>
      <c r="B5" s="404" t="s">
        <v>46</v>
      </c>
      <c r="C5" s="478"/>
      <c r="D5" s="478"/>
      <c r="E5" s="324" t="s">
        <v>8</v>
      </c>
      <c r="F5" s="324" t="s">
        <v>9</v>
      </c>
      <c r="G5" s="324" t="s">
        <v>10</v>
      </c>
      <c r="H5" s="324" t="s">
        <v>123</v>
      </c>
      <c r="I5" s="324" t="s">
        <v>11</v>
      </c>
      <c r="J5" s="324" t="s">
        <v>12</v>
      </c>
      <c r="K5" s="324" t="s">
        <v>13</v>
      </c>
      <c r="L5" s="324" t="s">
        <v>8</v>
      </c>
      <c r="M5" s="324" t="s">
        <v>9</v>
      </c>
      <c r="N5" s="324" t="s">
        <v>10</v>
      </c>
      <c r="O5" s="324" t="s">
        <v>123</v>
      </c>
      <c r="P5" s="324" t="s">
        <v>11</v>
      </c>
      <c r="Q5" s="324" t="s">
        <v>12</v>
      </c>
      <c r="R5" s="324" t="s">
        <v>13</v>
      </c>
      <c r="S5" s="324" t="s">
        <v>8</v>
      </c>
      <c r="T5" s="324" t="s">
        <v>9</v>
      </c>
      <c r="U5" s="324" t="s">
        <v>10</v>
      </c>
      <c r="V5" s="324" t="s">
        <v>123</v>
      </c>
      <c r="W5" s="324" t="s">
        <v>11</v>
      </c>
      <c r="X5" s="324" t="s">
        <v>12</v>
      </c>
      <c r="Y5" s="324" t="s">
        <v>13</v>
      </c>
      <c r="Z5" s="324" t="s">
        <v>8</v>
      </c>
      <c r="AA5" s="324" t="s">
        <v>9</v>
      </c>
      <c r="AB5" s="324" t="s">
        <v>10</v>
      </c>
      <c r="AC5" s="324" t="s">
        <v>123</v>
      </c>
      <c r="AD5" s="324" t="s">
        <v>11</v>
      </c>
      <c r="AE5" s="324" t="s">
        <v>12</v>
      </c>
      <c r="AF5" s="324" t="s">
        <v>13</v>
      </c>
      <c r="AG5" s="324" t="s">
        <v>8</v>
      </c>
      <c r="AH5" s="324" t="s">
        <v>9</v>
      </c>
      <c r="AI5" s="324" t="s">
        <v>10</v>
      </c>
      <c r="AJ5" s="480"/>
      <c r="AK5" s="481"/>
      <c r="AL5" s="482"/>
    </row>
    <row r="6" spans="1:39" s="189" customFormat="1" ht="20.25">
      <c r="A6" s="354">
        <v>128341</v>
      </c>
      <c r="B6" s="355" t="s">
        <v>56</v>
      </c>
      <c r="C6" s="334" t="s">
        <v>57</v>
      </c>
      <c r="D6" s="335" t="s">
        <v>136</v>
      </c>
      <c r="E6" s="498" t="s">
        <v>149</v>
      </c>
      <c r="F6" s="499"/>
      <c r="G6" s="499"/>
      <c r="H6" s="499"/>
      <c r="I6" s="499"/>
      <c r="J6" s="499"/>
      <c r="K6" s="499"/>
      <c r="L6" s="499"/>
      <c r="M6" s="499"/>
      <c r="N6" s="500"/>
      <c r="O6" s="356"/>
      <c r="P6" s="356"/>
      <c r="Q6" s="357" t="s">
        <v>17</v>
      </c>
      <c r="R6" s="357" t="s">
        <v>17</v>
      </c>
      <c r="S6" s="357" t="s">
        <v>17</v>
      </c>
      <c r="T6" s="357" t="s">
        <v>17</v>
      </c>
      <c r="U6" s="357" t="s">
        <v>17</v>
      </c>
      <c r="V6" s="356" t="s">
        <v>203</v>
      </c>
      <c r="W6" s="356"/>
      <c r="X6" s="357" t="s">
        <v>17</v>
      </c>
      <c r="Y6" s="357" t="s">
        <v>17</v>
      </c>
      <c r="Z6" s="357" t="s">
        <v>17</v>
      </c>
      <c r="AA6" s="357" t="s">
        <v>17</v>
      </c>
      <c r="AB6" s="357" t="s">
        <v>17</v>
      </c>
      <c r="AC6" s="356"/>
      <c r="AD6" s="356" t="s">
        <v>203</v>
      </c>
      <c r="AE6" s="357" t="s">
        <v>17</v>
      </c>
      <c r="AF6" s="357" t="s">
        <v>17</v>
      </c>
      <c r="AG6" s="357" t="s">
        <v>17</v>
      </c>
      <c r="AH6" s="357" t="s">
        <v>17</v>
      </c>
      <c r="AI6" s="357" t="s">
        <v>17</v>
      </c>
      <c r="AJ6" s="187">
        <v>110.4</v>
      </c>
      <c r="AK6" s="215">
        <f>COUNTIF(D6:AI6,"T")*4+COUNTIF(D6:AI6,"P")*12+COUNTIF(D6:AI6,"M")*4+COUNTIF(D6:AI6,"D2")*6+COUNTIF(D6:AI6,"N")*12+COUNTIF(D6:AI6,"T1")*4+COUNTIF(D6:AI6,"D1N")*18+COUNTIF(D6:AI6,"MN")*16+COUNTIF(D6:AI6,"D1")*6+COUNTIF(D6:AI6,"AT")*4</f>
        <v>60</v>
      </c>
      <c r="AL6" s="188">
        <f>AK6-72</f>
        <v>-12</v>
      </c>
    </row>
    <row r="7" spans="1:39" s="189" customFormat="1" ht="20.25">
      <c r="A7" s="358">
        <v>135860</v>
      </c>
      <c r="B7" s="359" t="s">
        <v>58</v>
      </c>
      <c r="C7" s="336" t="s">
        <v>59</v>
      </c>
      <c r="D7" s="335" t="s">
        <v>137</v>
      </c>
      <c r="E7" s="357" t="s">
        <v>20</v>
      </c>
      <c r="F7" s="357" t="s">
        <v>20</v>
      </c>
      <c r="G7" s="357" t="s">
        <v>20</v>
      </c>
      <c r="H7" s="356"/>
      <c r="I7" s="356" t="s">
        <v>21</v>
      </c>
      <c r="J7" s="357" t="s">
        <v>20</v>
      </c>
      <c r="K7" s="357" t="s">
        <v>20</v>
      </c>
      <c r="L7" s="357" t="s">
        <v>20</v>
      </c>
      <c r="M7" s="357" t="s">
        <v>20</v>
      </c>
      <c r="N7" s="357" t="s">
        <v>20</v>
      </c>
      <c r="O7" s="356" t="s">
        <v>52</v>
      </c>
      <c r="P7" s="356"/>
      <c r="Q7" s="357" t="s">
        <v>20</v>
      </c>
      <c r="R7" s="357" t="s">
        <v>20</v>
      </c>
      <c r="S7" s="357" t="s">
        <v>20</v>
      </c>
      <c r="T7" s="357" t="s">
        <v>20</v>
      </c>
      <c r="U7" s="357" t="s">
        <v>20</v>
      </c>
      <c r="V7" s="356" t="s">
        <v>52</v>
      </c>
      <c r="W7" s="356"/>
      <c r="X7" s="498" t="s">
        <v>149</v>
      </c>
      <c r="Y7" s="499"/>
      <c r="Z7" s="499"/>
      <c r="AA7" s="499"/>
      <c r="AB7" s="499"/>
      <c r="AC7" s="499"/>
      <c r="AD7" s="499"/>
      <c r="AE7" s="499"/>
      <c r="AF7" s="499"/>
      <c r="AG7" s="499"/>
      <c r="AH7" s="499"/>
      <c r="AI7" s="500"/>
      <c r="AJ7" s="187">
        <v>110.4</v>
      </c>
      <c r="AK7" s="215">
        <f>COUNTIF(D7:AI7,"T")*4+COUNTIF(D7:AI7,"P")*12+COUNTIF(D7:AI7,"M")*4+COUNTIF(D7:AI7,"D2")*6+COUNTIF(D7:AI7,"N")*12+COUNTIF(D7:AI7,"T1")*4+COUNTIF(D7:AI7,"D1N")*18+COUNTIF(D7:AI7,"MN")*16+COUNTIF(D7:AI7,"D1")*6+COUNTIF(D7:AI7,"M1")*4+COUNTIF(D7:AI7,"AT6")*6</f>
        <v>76</v>
      </c>
      <c r="AL7" s="188">
        <f>AK7-62.4</f>
        <v>13.600000000000001</v>
      </c>
    </row>
    <row r="8" spans="1:39" s="12" customFormat="1" ht="20.25">
      <c r="A8" s="213">
        <v>154725</v>
      </c>
      <c r="B8" s="360" t="s">
        <v>134</v>
      </c>
      <c r="C8" s="337" t="s">
        <v>60</v>
      </c>
      <c r="D8" s="338" t="s">
        <v>138</v>
      </c>
      <c r="E8" s="357" t="s">
        <v>48</v>
      </c>
      <c r="F8" s="357" t="s">
        <v>48</v>
      </c>
      <c r="G8" s="357" t="s">
        <v>48</v>
      </c>
      <c r="H8" s="356" t="s">
        <v>51</v>
      </c>
      <c r="I8" s="356"/>
      <c r="J8" s="357" t="s">
        <v>48</v>
      </c>
      <c r="K8" s="357" t="s">
        <v>48</v>
      </c>
      <c r="L8" s="357" t="s">
        <v>48</v>
      </c>
      <c r="M8" s="357" t="s">
        <v>48</v>
      </c>
      <c r="N8" s="357" t="s">
        <v>48</v>
      </c>
      <c r="O8" s="356" t="s">
        <v>51</v>
      </c>
      <c r="P8" s="356"/>
      <c r="Q8" s="357" t="s">
        <v>48</v>
      </c>
      <c r="R8" s="357" t="s">
        <v>48</v>
      </c>
      <c r="S8" s="357" t="s">
        <v>48</v>
      </c>
      <c r="T8" s="357" t="s">
        <v>48</v>
      </c>
      <c r="U8" s="357" t="s">
        <v>48</v>
      </c>
      <c r="V8" s="356"/>
      <c r="W8" s="356"/>
      <c r="X8" s="357" t="s">
        <v>48</v>
      </c>
      <c r="Y8" s="357" t="s">
        <v>48</v>
      </c>
      <c r="Z8" s="357" t="s">
        <v>186</v>
      </c>
      <c r="AA8" s="357" t="s">
        <v>48</v>
      </c>
      <c r="AB8" s="357" t="s">
        <v>48</v>
      </c>
      <c r="AC8" s="356" t="s">
        <v>51</v>
      </c>
      <c r="AD8" s="356"/>
      <c r="AE8" s="357" t="s">
        <v>48</v>
      </c>
      <c r="AF8" s="357" t="s">
        <v>48</v>
      </c>
      <c r="AG8" s="357" t="s">
        <v>48</v>
      </c>
      <c r="AH8" s="357" t="s">
        <v>48</v>
      </c>
      <c r="AI8" s="357" t="s">
        <v>48</v>
      </c>
      <c r="AJ8" s="187">
        <v>110.4</v>
      </c>
      <c r="AK8" s="215">
        <f>COUNTIF(D8:AI8,"T")*4+COUNTIF(D8:AI8,"P")*12+COUNTIF(D8:AI8,"M")*4+COUNTIF(D8:AI8,"D2")*6+COUNTIF(D8:AI8,"N")*12+COUNTIF(D8:AI8,"T1")*4+COUNTIF(D8:AI8,"D1N")*18+COUNTIF(D8:AI8,"T/T1")*8+COUNTIF(D8:AI8,"D1")*6+COUNTIF(D8:AI8,"M1")*5</f>
        <v>114</v>
      </c>
      <c r="AL8" s="188">
        <f>AK8-110.4</f>
        <v>3.5999999999999943</v>
      </c>
    </row>
    <row r="9" spans="1:39" s="344" customFormat="1" ht="20.25">
      <c r="A9" s="341">
        <v>158259</v>
      </c>
      <c r="B9" s="360" t="s">
        <v>143</v>
      </c>
      <c r="C9" s="337"/>
      <c r="D9" s="342" t="s">
        <v>135</v>
      </c>
      <c r="E9" s="330" t="s">
        <v>19</v>
      </c>
      <c r="F9" s="330" t="s">
        <v>51</v>
      </c>
      <c r="G9" s="330" t="s">
        <v>19</v>
      </c>
      <c r="H9" s="331" t="s">
        <v>52</v>
      </c>
      <c r="I9" s="331"/>
      <c r="J9" s="330" t="s">
        <v>19</v>
      </c>
      <c r="K9" s="330" t="s">
        <v>47</v>
      </c>
      <c r="L9" s="330" t="s">
        <v>19</v>
      </c>
      <c r="M9" s="330" t="s">
        <v>198</v>
      </c>
      <c r="N9" s="330" t="s">
        <v>19</v>
      </c>
      <c r="O9" s="331"/>
      <c r="P9" s="331" t="s">
        <v>21</v>
      </c>
      <c r="Q9" s="330" t="s">
        <v>51</v>
      </c>
      <c r="R9" s="330"/>
      <c r="S9" s="330"/>
      <c r="T9" s="330"/>
      <c r="U9" s="330"/>
      <c r="V9" s="331"/>
      <c r="W9" s="331" t="s">
        <v>21</v>
      </c>
      <c r="X9" s="330" t="s">
        <v>20</v>
      </c>
      <c r="Y9" s="330" t="s">
        <v>20</v>
      </c>
      <c r="Z9" s="330"/>
      <c r="AA9" s="330" t="s">
        <v>20</v>
      </c>
      <c r="AB9" s="330" t="s">
        <v>20</v>
      </c>
      <c r="AC9" s="331"/>
      <c r="AD9" s="331"/>
      <c r="AE9" s="330" t="s">
        <v>20</v>
      </c>
      <c r="AF9" s="330" t="s">
        <v>20</v>
      </c>
      <c r="AG9" s="330" t="s">
        <v>20</v>
      </c>
      <c r="AH9" s="330" t="s">
        <v>20</v>
      </c>
      <c r="AI9" s="330" t="s">
        <v>20</v>
      </c>
      <c r="AJ9" s="90">
        <v>110.4</v>
      </c>
      <c r="AK9" s="215">
        <f>COUNTIF(D9:AI9,"T")*4+COUNTIF(D9:AI9,"P")*12+COUNTIF(D9:AI9,"M")*4+COUNTIF(D9:AI9,"D2")*6+COUNTIF(D9:AI9,"N")*12+COUNTIF(D9:AI9,"T1")*4+COUNTIF(D9:AI9,"D1N")*18+COUNTIF(D9:AI9,"MN")*16+COUNTIF(D9:AI9,"D1")*6+COUNTIF(D9:AI9,"M1")*4+COUNTIF(D9:AI9,"M/D3")*9</f>
        <v>111</v>
      </c>
      <c r="AL9" s="343">
        <f>AK9-110.4</f>
        <v>0.59999999999999432</v>
      </c>
    </row>
    <row r="10" spans="1:39" s="12" customFormat="1" ht="21">
      <c r="A10" s="405" t="s">
        <v>0</v>
      </c>
      <c r="B10" s="404" t="s">
        <v>1</v>
      </c>
      <c r="C10" s="479" t="s">
        <v>45</v>
      </c>
      <c r="D10" s="479" t="s">
        <v>3</v>
      </c>
      <c r="E10" s="186">
        <v>1</v>
      </c>
      <c r="F10" s="186">
        <v>2</v>
      </c>
      <c r="G10" s="186">
        <v>3</v>
      </c>
      <c r="H10" s="186">
        <v>4</v>
      </c>
      <c r="I10" s="186">
        <v>5</v>
      </c>
      <c r="J10" s="186">
        <v>6</v>
      </c>
      <c r="K10" s="186">
        <v>7</v>
      </c>
      <c r="L10" s="186">
        <v>8</v>
      </c>
      <c r="M10" s="186">
        <v>9</v>
      </c>
      <c r="N10" s="186">
        <v>10</v>
      </c>
      <c r="O10" s="186">
        <v>11</v>
      </c>
      <c r="P10" s="186">
        <v>12</v>
      </c>
      <c r="Q10" s="186">
        <v>13</v>
      </c>
      <c r="R10" s="186">
        <v>14</v>
      </c>
      <c r="S10" s="186">
        <v>15</v>
      </c>
      <c r="T10" s="186">
        <v>16</v>
      </c>
      <c r="U10" s="186">
        <v>17</v>
      </c>
      <c r="V10" s="186">
        <v>18</v>
      </c>
      <c r="W10" s="186">
        <v>19</v>
      </c>
      <c r="X10" s="186">
        <v>20</v>
      </c>
      <c r="Y10" s="186">
        <v>21</v>
      </c>
      <c r="Z10" s="186">
        <v>22</v>
      </c>
      <c r="AA10" s="186">
        <v>23</v>
      </c>
      <c r="AB10" s="186">
        <v>24</v>
      </c>
      <c r="AC10" s="186">
        <v>25</v>
      </c>
      <c r="AD10" s="186">
        <v>26</v>
      </c>
      <c r="AE10" s="186">
        <v>27</v>
      </c>
      <c r="AF10" s="186">
        <v>28</v>
      </c>
      <c r="AG10" s="186">
        <v>29</v>
      </c>
      <c r="AH10" s="186">
        <v>30</v>
      </c>
      <c r="AI10" s="186">
        <v>31</v>
      </c>
      <c r="AJ10" s="480" t="s">
        <v>4</v>
      </c>
      <c r="AK10" s="481" t="s">
        <v>5</v>
      </c>
      <c r="AL10" s="482" t="s">
        <v>6</v>
      </c>
    </row>
    <row r="11" spans="1:39" s="12" customFormat="1" ht="21">
      <c r="A11" s="405"/>
      <c r="B11" s="404" t="s">
        <v>46</v>
      </c>
      <c r="C11" s="479"/>
      <c r="D11" s="479"/>
      <c r="E11" s="324" t="s">
        <v>8</v>
      </c>
      <c r="F11" s="324" t="s">
        <v>9</v>
      </c>
      <c r="G11" s="324" t="s">
        <v>10</v>
      </c>
      <c r="H11" s="324" t="s">
        <v>123</v>
      </c>
      <c r="I11" s="324" t="s">
        <v>11</v>
      </c>
      <c r="J11" s="324" t="s">
        <v>12</v>
      </c>
      <c r="K11" s="324" t="s">
        <v>13</v>
      </c>
      <c r="L11" s="324" t="s">
        <v>8</v>
      </c>
      <c r="M11" s="324" t="s">
        <v>9</v>
      </c>
      <c r="N11" s="324" t="s">
        <v>10</v>
      </c>
      <c r="O11" s="324" t="s">
        <v>123</v>
      </c>
      <c r="P11" s="324" t="s">
        <v>11</v>
      </c>
      <c r="Q11" s="324" t="s">
        <v>12</v>
      </c>
      <c r="R11" s="324" t="s">
        <v>13</v>
      </c>
      <c r="S11" s="324" t="s">
        <v>8</v>
      </c>
      <c r="T11" s="324" t="s">
        <v>9</v>
      </c>
      <c r="U11" s="324" t="s">
        <v>10</v>
      </c>
      <c r="V11" s="324" t="s">
        <v>123</v>
      </c>
      <c r="W11" s="324" t="s">
        <v>11</v>
      </c>
      <c r="X11" s="324" t="s">
        <v>12</v>
      </c>
      <c r="Y11" s="324" t="s">
        <v>13</v>
      </c>
      <c r="Z11" s="324" t="s">
        <v>8</v>
      </c>
      <c r="AA11" s="324" t="s">
        <v>9</v>
      </c>
      <c r="AB11" s="324" t="s">
        <v>10</v>
      </c>
      <c r="AC11" s="324" t="s">
        <v>123</v>
      </c>
      <c r="AD11" s="324" t="s">
        <v>11</v>
      </c>
      <c r="AE11" s="324" t="s">
        <v>12</v>
      </c>
      <c r="AF11" s="324" t="s">
        <v>13</v>
      </c>
      <c r="AG11" s="324" t="s">
        <v>8</v>
      </c>
      <c r="AH11" s="324" t="s">
        <v>9</v>
      </c>
      <c r="AI11" s="324" t="s">
        <v>10</v>
      </c>
      <c r="AJ11" s="480"/>
      <c r="AK11" s="481"/>
      <c r="AL11" s="482"/>
    </row>
    <row r="12" spans="1:39" s="12" customFormat="1" ht="20.25">
      <c r="A12" s="213">
        <v>135909</v>
      </c>
      <c r="B12" s="360" t="s">
        <v>61</v>
      </c>
      <c r="C12" s="337" t="s">
        <v>62</v>
      </c>
      <c r="D12" s="338" t="s">
        <v>63</v>
      </c>
      <c r="E12" s="330"/>
      <c r="F12" s="330" t="s">
        <v>55</v>
      </c>
      <c r="G12" s="330"/>
      <c r="H12" s="331"/>
      <c r="I12" s="383" t="s">
        <v>55</v>
      </c>
      <c r="J12" s="330" t="s">
        <v>55</v>
      </c>
      <c r="K12" s="330"/>
      <c r="L12" s="330"/>
      <c r="M12" s="330"/>
      <c r="N12" s="330" t="s">
        <v>55</v>
      </c>
      <c r="O12" s="331"/>
      <c r="P12" s="331"/>
      <c r="Q12" s="330"/>
      <c r="R12" s="330" t="s">
        <v>55</v>
      </c>
      <c r="S12" s="330"/>
      <c r="T12" s="330"/>
      <c r="U12" s="330"/>
      <c r="V12" s="331" t="s">
        <v>55</v>
      </c>
      <c r="W12" s="331"/>
      <c r="X12" s="330"/>
      <c r="Y12" s="330" t="s">
        <v>55</v>
      </c>
      <c r="Z12" s="330" t="s">
        <v>55</v>
      </c>
      <c r="AA12" s="330"/>
      <c r="AB12" s="330"/>
      <c r="AC12" s="331" t="s">
        <v>52</v>
      </c>
      <c r="AD12" s="331" t="s">
        <v>185</v>
      </c>
      <c r="AE12" s="330"/>
      <c r="AF12" s="330"/>
      <c r="AG12" s="330"/>
      <c r="AH12" s="330" t="s">
        <v>55</v>
      </c>
      <c r="AI12" s="330"/>
      <c r="AJ12" s="187">
        <v>110.4</v>
      </c>
      <c r="AK12" s="91">
        <f>COUNTIF(C12:AI12,"T")*6+COUNTIF(C12:AI12,"P")*12+COUNTIF(C12:AI12,"M")*4+COUNTIF(C12:AI12,"I")*6+COUNTIF(C12:AI12,"N")*12+COUNTIF(C12:AI12,"D2N")*18+COUNTIF(C12:AI12,"MT")*12+COUNTIF(C12:AI12,"MN")*18+COUNTIF(C12:AI12,"PI")*17+COUNTIF(C12:AI12,"d2")*6+COUNTIF(C12:AI12,"D1")*6+COUNTIF(C12:AI12,"AF")*0</f>
        <v>132</v>
      </c>
      <c r="AL12" s="188">
        <f>AK12-110.4</f>
        <v>21.599999999999994</v>
      </c>
    </row>
    <row r="13" spans="1:39" s="12" customFormat="1" ht="20.25">
      <c r="A13" s="213">
        <v>135836</v>
      </c>
      <c r="B13" s="360" t="s">
        <v>64</v>
      </c>
      <c r="C13" s="337" t="s">
        <v>65</v>
      </c>
      <c r="D13" s="338" t="s">
        <v>63</v>
      </c>
      <c r="E13" s="361"/>
      <c r="F13" s="362"/>
      <c r="G13" s="361" t="s">
        <v>55</v>
      </c>
      <c r="H13" s="333"/>
      <c r="I13" s="363"/>
      <c r="J13" s="362"/>
      <c r="K13" s="361" t="s">
        <v>55</v>
      </c>
      <c r="L13" s="318"/>
      <c r="M13" s="361"/>
      <c r="N13" s="362"/>
      <c r="O13" s="363" t="s">
        <v>55</v>
      </c>
      <c r="P13" s="333"/>
      <c r="Q13" s="361"/>
      <c r="R13" s="362"/>
      <c r="S13" s="361" t="s">
        <v>55</v>
      </c>
      <c r="T13" s="318"/>
      <c r="U13" s="361" t="s">
        <v>55</v>
      </c>
      <c r="V13" s="364"/>
      <c r="W13" s="363" t="s">
        <v>55</v>
      </c>
      <c r="X13" s="330" t="s">
        <v>54</v>
      </c>
      <c r="Y13" s="361"/>
      <c r="Z13" s="362"/>
      <c r="AA13" s="361" t="s">
        <v>55</v>
      </c>
      <c r="AB13" s="318"/>
      <c r="AC13" s="363"/>
      <c r="AD13" s="364"/>
      <c r="AE13" s="361" t="s">
        <v>55</v>
      </c>
      <c r="AF13" s="318"/>
      <c r="AG13" s="361"/>
      <c r="AH13" s="361"/>
      <c r="AI13" s="361" t="s">
        <v>55</v>
      </c>
      <c r="AJ13" s="187">
        <v>110.4</v>
      </c>
      <c r="AK13" s="91">
        <f>COUNTIF(C13:AI13,"T")*6+COUNTIF(C13:AI13,"P")*12+COUNTIF(C13:AI13,"M")*4+COUNTIF(C13:AI13,"D1N")*18+COUNTIF(C13:AI13,"N")*12+COUNTIF(C13:AI13,"N1")*5+COUNTIF(C13:AI13,"I")*6+COUNTIF(C13:AI13,"MN")*18+COUNTIF(C13:AI13,"PI")*17+COUNTIF(C13:AI13,"NA")*6+COUNTIF(C13:AI13,"NB")*6+COUNTIF(C13:AI13,"AF")*0</f>
        <v>114</v>
      </c>
      <c r="AL13" s="188">
        <f>AK13-110.4</f>
        <v>3.5999999999999943</v>
      </c>
      <c r="AM13" s="12" t="s">
        <v>171</v>
      </c>
    </row>
    <row r="14" spans="1:39" s="12" customFormat="1" ht="20.25">
      <c r="A14" s="213">
        <v>135852</v>
      </c>
      <c r="B14" s="360" t="s">
        <v>66</v>
      </c>
      <c r="C14" s="337" t="s">
        <v>67</v>
      </c>
      <c r="D14" s="338" t="s">
        <v>63</v>
      </c>
      <c r="E14" s="361"/>
      <c r="F14" s="361"/>
      <c r="G14" s="361"/>
      <c r="H14" s="363" t="s">
        <v>55</v>
      </c>
      <c r="I14" s="363"/>
      <c r="J14" s="361"/>
      <c r="K14" s="361"/>
      <c r="L14" s="361" t="s">
        <v>55</v>
      </c>
      <c r="M14" s="361" t="s">
        <v>55</v>
      </c>
      <c r="N14" s="361"/>
      <c r="O14" s="363"/>
      <c r="P14" s="363" t="s">
        <v>55</v>
      </c>
      <c r="Q14" s="361" t="s">
        <v>55</v>
      </c>
      <c r="R14" s="361"/>
      <c r="S14" s="361"/>
      <c r="T14" s="361" t="s">
        <v>55</v>
      </c>
      <c r="U14" s="361"/>
      <c r="V14" s="363"/>
      <c r="W14" s="363"/>
      <c r="X14" s="361" t="s">
        <v>55</v>
      </c>
      <c r="Y14" s="361"/>
      <c r="Z14" s="361"/>
      <c r="AA14" s="361"/>
      <c r="AB14" s="361" t="s">
        <v>55</v>
      </c>
      <c r="AC14" s="363"/>
      <c r="AD14" s="363"/>
      <c r="AE14" s="361" t="s">
        <v>54</v>
      </c>
      <c r="AF14" s="361" t="s">
        <v>55</v>
      </c>
      <c r="AG14" s="361"/>
      <c r="AH14" s="361"/>
      <c r="AI14" s="361"/>
      <c r="AJ14" s="187">
        <v>110.4</v>
      </c>
      <c r="AK14" s="91">
        <f>COUNTIF(C14:AI14,"T")*6+COUNTIF(C14:AI14,"P")*12+COUNTIF(C14:AI14,"M")*4+COUNTIF(C14:AI14,"I")*6+COUNTIF(C14:AI14,"N")*12+COUNTIF(C14:AI14,"N1")*5+COUNTIF(C14:AI14,"MT")*12+COUNTIF(C14:AI14,"MN")*18+COUNTIF(C14:AI14,"PI")*17+COUNTIF(C14:AI14,"ATN")*12+COUNTIF(C14:AI14,"NB")*6+COUNTIF(C14:AI14,"AF")*0</f>
        <v>114</v>
      </c>
      <c r="AL14" s="188">
        <f>AK14-110.4</f>
        <v>3.5999999999999943</v>
      </c>
    </row>
    <row r="15" spans="1:39" s="189" customFormat="1" ht="20.25">
      <c r="A15" s="214">
        <v>158232</v>
      </c>
      <c r="B15" s="359" t="s">
        <v>145</v>
      </c>
      <c r="C15" s="340"/>
      <c r="D15" s="339" t="s">
        <v>135</v>
      </c>
      <c r="E15" s="357" t="s">
        <v>55</v>
      </c>
      <c r="F15" s="357"/>
      <c r="G15" s="357"/>
      <c r="H15" s="356"/>
      <c r="I15" s="498" t="s">
        <v>180</v>
      </c>
      <c r="J15" s="499"/>
      <c r="K15" s="499"/>
      <c r="L15" s="499"/>
      <c r="M15" s="499"/>
      <c r="N15" s="499"/>
      <c r="O15" s="499"/>
      <c r="P15" s="499"/>
      <c r="Q15" s="499"/>
      <c r="R15" s="499"/>
      <c r="S15" s="499"/>
      <c r="T15" s="499"/>
      <c r="U15" s="499"/>
      <c r="V15" s="499"/>
      <c r="W15" s="499"/>
      <c r="X15" s="499"/>
      <c r="Y15" s="499"/>
      <c r="Z15" s="499"/>
      <c r="AA15" s="499"/>
      <c r="AB15" s="500"/>
      <c r="AC15" s="356" t="s">
        <v>55</v>
      </c>
      <c r="AD15" s="356"/>
      <c r="AE15" s="357"/>
      <c r="AF15" s="357" t="s">
        <v>47</v>
      </c>
      <c r="AG15" s="357" t="s">
        <v>55</v>
      </c>
      <c r="AH15" s="357"/>
      <c r="AI15" s="357"/>
      <c r="AJ15" s="187">
        <v>110.4</v>
      </c>
      <c r="AK15" s="91">
        <f>COUNTIF(C15:AI15,"T")*6+COUNTIF(C15:AI15,"P")*12+COUNTIF(C15:AI15,"M")*4+COUNTIF(C15:AI15,"I")*6+COUNTIF(C15:AI15,"N")*12+COUNTIF(C15:AI15,"D2N")*18+COUNTIF(C15:AI15,"MT")*12+COUNTIF(C15:AI15,"M1")*5+COUNTIF(C15:AI15,"AT12")*12+COUNTIF(C15:AI15,"d2")*6+COUNTIF(C15:AI15,"D1")*6+COUNTIF(C15:AI15,"AF")*0</f>
        <v>41</v>
      </c>
      <c r="AL15" s="188">
        <f>AK15-38.4</f>
        <v>2.6000000000000014</v>
      </c>
    </row>
    <row r="16" spans="1:39" s="12" customFormat="1" ht="21">
      <c r="A16" s="405" t="s">
        <v>0</v>
      </c>
      <c r="B16" s="404" t="s">
        <v>1</v>
      </c>
      <c r="C16" s="479" t="s">
        <v>45</v>
      </c>
      <c r="D16" s="479" t="s">
        <v>3</v>
      </c>
      <c r="E16" s="186">
        <v>1</v>
      </c>
      <c r="F16" s="186">
        <v>2</v>
      </c>
      <c r="G16" s="186">
        <v>3</v>
      </c>
      <c r="H16" s="186">
        <v>4</v>
      </c>
      <c r="I16" s="186">
        <v>5</v>
      </c>
      <c r="J16" s="186">
        <v>6</v>
      </c>
      <c r="K16" s="186">
        <v>7</v>
      </c>
      <c r="L16" s="186">
        <v>8</v>
      </c>
      <c r="M16" s="186">
        <v>9</v>
      </c>
      <c r="N16" s="186">
        <v>10</v>
      </c>
      <c r="O16" s="186">
        <v>11</v>
      </c>
      <c r="P16" s="186">
        <v>12</v>
      </c>
      <c r="Q16" s="186">
        <v>13</v>
      </c>
      <c r="R16" s="186">
        <v>14</v>
      </c>
      <c r="S16" s="186">
        <v>15</v>
      </c>
      <c r="T16" s="186">
        <v>16</v>
      </c>
      <c r="U16" s="186">
        <v>17</v>
      </c>
      <c r="V16" s="186">
        <v>18</v>
      </c>
      <c r="W16" s="186">
        <v>19</v>
      </c>
      <c r="X16" s="186">
        <v>20</v>
      </c>
      <c r="Y16" s="186">
        <v>21</v>
      </c>
      <c r="Z16" s="186">
        <v>22</v>
      </c>
      <c r="AA16" s="186">
        <v>23</v>
      </c>
      <c r="AB16" s="186">
        <v>24</v>
      </c>
      <c r="AC16" s="186">
        <v>25</v>
      </c>
      <c r="AD16" s="186">
        <v>26</v>
      </c>
      <c r="AE16" s="186">
        <v>27</v>
      </c>
      <c r="AF16" s="186">
        <v>28</v>
      </c>
      <c r="AG16" s="186">
        <v>29</v>
      </c>
      <c r="AH16" s="186">
        <v>30</v>
      </c>
      <c r="AI16" s="186">
        <v>31</v>
      </c>
      <c r="AJ16" s="480" t="s">
        <v>4</v>
      </c>
      <c r="AK16" s="481" t="s">
        <v>5</v>
      </c>
      <c r="AL16" s="482" t="s">
        <v>6</v>
      </c>
    </row>
    <row r="17" spans="1:40" s="12" customFormat="1" ht="21">
      <c r="A17" s="405"/>
      <c r="B17" s="404" t="s">
        <v>46</v>
      </c>
      <c r="C17" s="479"/>
      <c r="D17" s="479"/>
      <c r="E17" s="324" t="s">
        <v>8</v>
      </c>
      <c r="F17" s="324" t="s">
        <v>9</v>
      </c>
      <c r="G17" s="324" t="s">
        <v>10</v>
      </c>
      <c r="H17" s="324" t="s">
        <v>123</v>
      </c>
      <c r="I17" s="324" t="s">
        <v>11</v>
      </c>
      <c r="J17" s="324" t="s">
        <v>12</v>
      </c>
      <c r="K17" s="324" t="s">
        <v>13</v>
      </c>
      <c r="L17" s="324" t="s">
        <v>8</v>
      </c>
      <c r="M17" s="324" t="s">
        <v>9</v>
      </c>
      <c r="N17" s="324" t="s">
        <v>10</v>
      </c>
      <c r="O17" s="324" t="s">
        <v>123</v>
      </c>
      <c r="P17" s="324" t="s">
        <v>11</v>
      </c>
      <c r="Q17" s="324" t="s">
        <v>12</v>
      </c>
      <c r="R17" s="324" t="s">
        <v>13</v>
      </c>
      <c r="S17" s="324" t="s">
        <v>8</v>
      </c>
      <c r="T17" s="324" t="s">
        <v>9</v>
      </c>
      <c r="U17" s="324" t="s">
        <v>10</v>
      </c>
      <c r="V17" s="324" t="s">
        <v>123</v>
      </c>
      <c r="W17" s="324" t="s">
        <v>11</v>
      </c>
      <c r="X17" s="324" t="s">
        <v>12</v>
      </c>
      <c r="Y17" s="324" t="s">
        <v>13</v>
      </c>
      <c r="Z17" s="324" t="s">
        <v>8</v>
      </c>
      <c r="AA17" s="324" t="s">
        <v>9</v>
      </c>
      <c r="AB17" s="324" t="s">
        <v>10</v>
      </c>
      <c r="AC17" s="324" t="s">
        <v>123</v>
      </c>
      <c r="AD17" s="324" t="s">
        <v>11</v>
      </c>
      <c r="AE17" s="324" t="s">
        <v>12</v>
      </c>
      <c r="AF17" s="324" t="s">
        <v>13</v>
      </c>
      <c r="AG17" s="324" t="s">
        <v>8</v>
      </c>
      <c r="AH17" s="324" t="s">
        <v>9</v>
      </c>
      <c r="AI17" s="324" t="s">
        <v>10</v>
      </c>
      <c r="AJ17" s="480"/>
      <c r="AK17" s="481"/>
      <c r="AL17" s="482"/>
      <c r="AN17" s="12">
        <f>7*12</f>
        <v>84</v>
      </c>
    </row>
    <row r="18" spans="1:40" s="347" customFormat="1" ht="20.25">
      <c r="A18" s="408">
        <v>158240</v>
      </c>
      <c r="B18" s="359" t="s">
        <v>207</v>
      </c>
      <c r="C18" s="345"/>
      <c r="D18" s="346"/>
      <c r="E18" s="365"/>
      <c r="F18" s="365"/>
      <c r="G18" s="365"/>
      <c r="H18" s="366"/>
      <c r="I18" s="366"/>
      <c r="J18" s="237"/>
      <c r="K18" s="237"/>
      <c r="L18" s="237"/>
      <c r="M18" s="237"/>
      <c r="N18" s="237"/>
      <c r="O18" s="366"/>
      <c r="P18" s="366"/>
      <c r="Q18" s="237"/>
      <c r="R18" s="237"/>
      <c r="S18" s="237"/>
      <c r="T18" s="237"/>
      <c r="U18" s="237"/>
      <c r="V18" s="366"/>
      <c r="W18" s="366"/>
      <c r="X18" s="237"/>
      <c r="Y18" s="237"/>
      <c r="Z18" s="237"/>
      <c r="AA18" s="237"/>
      <c r="AB18" s="237"/>
      <c r="AC18" s="367"/>
      <c r="AD18" s="407"/>
      <c r="AE18" s="357" t="s">
        <v>19</v>
      </c>
      <c r="AF18" s="357"/>
      <c r="AG18" s="357"/>
      <c r="AH18" s="357"/>
      <c r="AI18" s="357"/>
      <c r="AJ18" s="187"/>
      <c r="AK18" s="519">
        <f>COUNTIF(C18:AI18,"T")*6+COUNTIF(C18:AI18,"P")*12+COUNTIF(C18:AI18,"M")*4+COUNTIF(C18:AI18,"I")*6+COUNTIF(C18:AI18,"N")*12+COUNTIF(C18:AI18,"D2N")*18+COUNTIF(C18:AI18,"MT")*12+COUNTIF(C18:AI18,"MN")*18+COUNTIF(C18:AI18,"AT12")*12+COUNTIF(C18:AI18,"d2")*6+COUNTIF(C18:AI18,"D1")*6+COUNTIF(C18:AI18,"AF")*0</f>
        <v>4</v>
      </c>
      <c r="AL18" s="188">
        <f>AK18-0</f>
        <v>4</v>
      </c>
      <c r="AN18" s="347">
        <f>110.4-84</f>
        <v>26.400000000000006</v>
      </c>
    </row>
    <row r="19" spans="1:40" s="189" customFormat="1" ht="20.25">
      <c r="A19" s="408" t="s">
        <v>204</v>
      </c>
      <c r="B19" s="359" t="s">
        <v>208</v>
      </c>
      <c r="C19" s="194"/>
      <c r="D19" s="203"/>
      <c r="E19" s="237"/>
      <c r="F19" s="237"/>
      <c r="G19" s="237"/>
      <c r="H19" s="366"/>
      <c r="I19" s="366"/>
      <c r="J19" s="237"/>
      <c r="K19" s="237"/>
      <c r="L19" s="237"/>
      <c r="M19" s="237"/>
      <c r="N19" s="237"/>
      <c r="O19" s="356"/>
      <c r="P19" s="356"/>
      <c r="Q19" s="357"/>
      <c r="R19" s="357"/>
      <c r="S19" s="357"/>
      <c r="T19" s="357"/>
      <c r="U19" s="368"/>
      <c r="V19" s="357"/>
      <c r="W19" s="357"/>
      <c r="X19" s="237"/>
      <c r="Y19" s="237"/>
      <c r="Z19" s="237"/>
      <c r="AA19" s="237"/>
      <c r="AB19" s="237"/>
      <c r="AC19" s="366"/>
      <c r="AD19" s="407" t="s">
        <v>51</v>
      </c>
      <c r="AE19" s="369"/>
      <c r="AF19" s="369"/>
      <c r="AG19" s="369"/>
      <c r="AH19" s="369"/>
      <c r="AI19" s="369"/>
      <c r="AJ19" s="187"/>
      <c r="AK19" s="519">
        <f t="shared" ref="AK19:AK20" si="0">COUNTIF(C19:AI19,"T")*6+COUNTIF(C19:AI19,"P")*12+COUNTIF(C19:AI19,"M")*4+COUNTIF(C19:AI19,"I")*6+COUNTIF(C19:AI19,"N")*12+COUNTIF(C19:AI19,"D2N")*18+COUNTIF(C19:AI19,"MT")*12+COUNTIF(C19:AI19,"MN")*18+COUNTIF(C19:AI19,"AT12")*12+COUNTIF(C19:AI19,"d2")*6+COUNTIF(C19:AI19,"D1")*6+COUNTIF(C19:AI19,"AF")*0</f>
        <v>6</v>
      </c>
      <c r="AL19" s="188">
        <f>AK19-0</f>
        <v>6</v>
      </c>
    </row>
    <row r="20" spans="1:40" s="189" customFormat="1" ht="20.25">
      <c r="A20" s="408" t="s">
        <v>205</v>
      </c>
      <c r="B20" s="359" t="s">
        <v>209</v>
      </c>
      <c r="C20" s="194"/>
      <c r="D20" s="203"/>
      <c r="E20" s="357"/>
      <c r="F20" s="357"/>
      <c r="G20" s="357"/>
      <c r="H20" s="356"/>
      <c r="I20" s="356"/>
      <c r="J20" s="357"/>
      <c r="K20" s="357"/>
      <c r="L20" s="357"/>
      <c r="M20" s="369"/>
      <c r="N20" s="357"/>
      <c r="O20" s="356"/>
      <c r="P20" s="356"/>
      <c r="Q20" s="357"/>
      <c r="R20" s="357"/>
      <c r="S20" s="357"/>
      <c r="T20" s="357"/>
      <c r="U20" s="368"/>
      <c r="V20" s="357"/>
      <c r="W20" s="357"/>
      <c r="X20" s="357" t="s">
        <v>19</v>
      </c>
      <c r="Y20" s="357" t="s">
        <v>19</v>
      </c>
      <c r="Z20" s="357"/>
      <c r="AA20" s="357"/>
      <c r="AB20" s="357"/>
      <c r="AC20" s="356"/>
      <c r="AD20" s="356"/>
      <c r="AE20" s="357"/>
      <c r="AF20" s="357"/>
      <c r="AG20" s="357"/>
      <c r="AH20" s="357"/>
      <c r="AI20" s="357"/>
      <c r="AJ20" s="187"/>
      <c r="AK20" s="91">
        <f t="shared" si="0"/>
        <v>8</v>
      </c>
      <c r="AL20" s="188">
        <f>AK20-0</f>
        <v>8</v>
      </c>
    </row>
    <row r="21" spans="1:40" s="12" customFormat="1" ht="20.25">
      <c r="A21" s="406"/>
      <c r="B21" s="360"/>
      <c r="C21" s="93"/>
      <c r="D21" s="203"/>
      <c r="E21" s="237"/>
      <c r="F21" s="237"/>
      <c r="G21" s="330"/>
      <c r="H21" s="331"/>
      <c r="I21" s="331"/>
      <c r="J21" s="330"/>
      <c r="K21" s="330"/>
      <c r="L21" s="330"/>
      <c r="M21" s="330"/>
      <c r="N21" s="330"/>
      <c r="O21" s="331"/>
      <c r="P21" s="331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1"/>
      <c r="AD21" s="331"/>
      <c r="AE21" s="330"/>
      <c r="AF21" s="330"/>
      <c r="AG21" s="330"/>
      <c r="AH21" s="330"/>
      <c r="AI21" s="330"/>
      <c r="AJ21" s="187"/>
      <c r="AK21" s="91">
        <f>COUNTIF(C21:AI21,"T")*6+COUNTIF(C21:AI21,"P")*12+COUNTIF(C21:AI21,"M")*4+COUNTIF(C21:AI21,"I")*6+COUNTIF(C21:AI21,"N")*12+COUNTIF(C21:AI21,"D2N")*18+COUNTIF(C21:AI21,"MT")*12+COUNTIF(C21:AI21,"MN")*18+COUNTIF(C21:AI21,"PI")*17+COUNTIF(C21:AI21,"D2")*6+COUNTIF(C21:AI21,"D1")*6+COUNTIF(C21:AI21,"AF")*0</f>
        <v>0</v>
      </c>
      <c r="AL21" s="188">
        <f>AK21-0</f>
        <v>0</v>
      </c>
    </row>
    <row r="22" spans="1:40" s="225" customFormat="1" ht="21">
      <c r="A22" s="370"/>
      <c r="B22" s="371"/>
      <c r="C22" s="103"/>
      <c r="D22" s="104"/>
      <c r="E22" s="237"/>
      <c r="F22" s="237"/>
      <c r="G22" s="237"/>
      <c r="H22" s="106"/>
      <c r="I22" s="106"/>
      <c r="J22" s="105"/>
      <c r="K22" s="105"/>
      <c r="L22" s="106"/>
      <c r="M22" s="237"/>
      <c r="N22" s="237"/>
      <c r="O22" s="106"/>
      <c r="P22" s="219"/>
      <c r="Q22" s="219"/>
      <c r="R22" s="219"/>
      <c r="S22" s="219"/>
      <c r="T22" s="237"/>
      <c r="U22" s="237"/>
      <c r="V22" s="106"/>
      <c r="W22" s="219"/>
      <c r="X22" s="219"/>
      <c r="Y22" s="219"/>
      <c r="Z22" s="219"/>
      <c r="AA22" s="237"/>
      <c r="AB22" s="237"/>
      <c r="AC22" s="106"/>
      <c r="AD22" s="219"/>
      <c r="AE22" s="219"/>
      <c r="AF22" s="219"/>
      <c r="AG22" s="219"/>
      <c r="AH22" s="237"/>
      <c r="AI22" s="237"/>
      <c r="AJ22" s="217"/>
      <c r="AK22" s="91">
        <f>COUNTIF(C22:AI22,"T")*6+COUNTIF(C22:AI22,"P")*12+COUNTIF(C22:AI22,"M")*4+COUNTIF(C22:AI22,"I")*6+COUNTIF(C22:AI22,"N")*12+COUNTIF(C22:AI22,"TI")*11+COUNTIF(C22:AI22,"D1")*6+COUNTIF(C22:AI22,"MN")*18+COUNTIF(C22:AI22,"PI")*17+COUNTIF(C22:AI22,"NA")*6+COUNTIF(C22:AI22,"D3")*4+COUNTIF(C22:AI22,"AF")*0</f>
        <v>0</v>
      </c>
      <c r="AL22" s="218"/>
    </row>
    <row r="23" spans="1:40" customFormat="1" ht="21">
      <c r="A23" s="372"/>
      <c r="B23" s="373"/>
      <c r="C23" s="93"/>
      <c r="D23" s="88"/>
      <c r="E23" s="237"/>
      <c r="F23" s="237"/>
      <c r="G23" s="237"/>
      <c r="H23" s="89"/>
      <c r="I23" s="89"/>
      <c r="J23" s="89"/>
      <c r="K23" s="94"/>
      <c r="L23" s="89"/>
      <c r="M23" s="237"/>
      <c r="N23" s="237"/>
      <c r="O23" s="89"/>
      <c r="P23" s="89"/>
      <c r="Q23" s="89"/>
      <c r="R23" s="219"/>
      <c r="S23" s="219"/>
      <c r="T23" s="237"/>
      <c r="U23" s="237"/>
      <c r="V23" s="89"/>
      <c r="W23" s="89"/>
      <c r="X23" s="89"/>
      <c r="Y23" s="219"/>
      <c r="Z23" s="219"/>
      <c r="AA23" s="237"/>
      <c r="AB23" s="237"/>
      <c r="AC23" s="89"/>
      <c r="AD23" s="89"/>
      <c r="AE23" s="89"/>
      <c r="AF23" s="219"/>
      <c r="AG23" s="219"/>
      <c r="AH23" s="237"/>
      <c r="AI23" s="237"/>
      <c r="AJ23" s="90"/>
      <c r="AK23" s="91">
        <f>COUNTIF(C23:AI23,"T")*6+COUNTIF(C23:AI23,"P")*12+COUNTIF(C23:AI23,"M")*4+COUNTIF(C23:AI23,"I")*6+COUNTIF(C23:AI23,"N")*12+COUNTIF(C23:AI23,"TI")*11+COUNTIF(C23:AI23,"D1")*6+COUNTIF(C23:AI23,"MN")*18+COUNTIF(C23:AI23,"D2")*6+COUNTIF(C23:AI23,"NA")*6+COUNTIF(C23:AI23,"D3")*4+COUNTIF(C23:AI23,"AF")*0</f>
        <v>0</v>
      </c>
      <c r="AL23" s="92"/>
    </row>
    <row r="24" spans="1:40" customFormat="1" ht="21">
      <c r="A24" s="372"/>
      <c r="B24" s="373"/>
      <c r="C24" s="93"/>
      <c r="D24" s="88"/>
      <c r="E24" s="94"/>
      <c r="F24" s="89"/>
      <c r="G24" s="89"/>
      <c r="H24" s="89"/>
      <c r="I24" s="89"/>
      <c r="J24" s="89"/>
      <c r="K24" s="94"/>
      <c r="L24" s="89"/>
      <c r="M24" s="89"/>
      <c r="N24" s="89"/>
      <c r="O24" s="89"/>
      <c r="P24" s="89"/>
      <c r="Q24" s="89"/>
      <c r="R24" s="94"/>
      <c r="S24" s="89"/>
      <c r="T24" s="219"/>
      <c r="U24" s="89"/>
      <c r="V24" s="89"/>
      <c r="W24" s="89"/>
      <c r="X24" s="89"/>
      <c r="Y24" s="94"/>
      <c r="Z24" s="89"/>
      <c r="AA24" s="89"/>
      <c r="AB24" s="89"/>
      <c r="AC24" s="89"/>
      <c r="AD24" s="89"/>
      <c r="AE24" s="89"/>
      <c r="AF24" s="94"/>
      <c r="AG24" s="94"/>
      <c r="AH24" s="94"/>
      <c r="AI24" s="94"/>
      <c r="AJ24" s="90"/>
      <c r="AK24" s="91">
        <f>COUNTIF(C24:AI24,"T")*6+COUNTIF(C24:AI24,"P")*12+COUNTIF(C24:AI24,"M")*4+COUNTIF(C24:AI24,"I")*6+COUNTIF(C24:AI24,"N")*12+COUNTIF(C24:AI24,"TI")*11+COUNTIF(C24:AI24,"D1")*6+COUNTIF(C24:AI24,"MN")*18+COUNTIF(C24:AI24,"D2")*6+COUNTIF(C24:AI24,"NA")*6+COUNTIF(C24:AI24,"D3")*4+COUNTIF(C24:AI24,"AF")*0</f>
        <v>0</v>
      </c>
      <c r="AL24" s="92"/>
    </row>
    <row r="25" spans="1:40" s="193" customFormat="1" ht="21">
      <c r="A25" s="483"/>
      <c r="B25" s="484"/>
      <c r="C25" s="103"/>
      <c r="D25" s="104"/>
      <c r="E25" s="105"/>
      <c r="F25" s="106"/>
      <c r="G25" s="106"/>
      <c r="H25" s="106"/>
      <c r="I25" s="106"/>
      <c r="J25" s="106"/>
      <c r="K25" s="105"/>
      <c r="L25" s="106"/>
      <c r="M25" s="106"/>
      <c r="N25" s="106"/>
      <c r="O25" s="106"/>
      <c r="P25" s="106"/>
      <c r="Q25" s="106"/>
      <c r="R25" s="105"/>
      <c r="S25" s="106"/>
      <c r="T25" s="106"/>
      <c r="U25" s="106"/>
      <c r="V25" s="106"/>
      <c r="W25" s="106"/>
      <c r="X25" s="106"/>
      <c r="Y25" s="105"/>
      <c r="Z25" s="106"/>
      <c r="AA25" s="106"/>
      <c r="AB25" s="106"/>
      <c r="AC25" s="106"/>
      <c r="AD25" s="106"/>
      <c r="AE25" s="106"/>
      <c r="AF25" s="105"/>
      <c r="AG25" s="105"/>
      <c r="AH25" s="105"/>
      <c r="AI25" s="105"/>
      <c r="AJ25" s="190"/>
      <c r="AK25" s="191">
        <f>SUM(AK22:AK24)</f>
        <v>0</v>
      </c>
      <c r="AL25" s="192"/>
    </row>
    <row r="26" spans="1:40" customFormat="1" ht="21">
      <c r="A26" s="483"/>
      <c r="B26" s="484"/>
      <c r="C26" s="103"/>
      <c r="D26" s="104"/>
      <c r="E26" s="105"/>
      <c r="F26" s="106"/>
      <c r="G26" s="106"/>
      <c r="H26" s="106"/>
      <c r="I26" s="106"/>
      <c r="J26" s="105"/>
      <c r="K26" s="105"/>
      <c r="L26" s="106"/>
      <c r="M26" s="106"/>
      <c r="N26" s="106"/>
      <c r="O26" s="106"/>
      <c r="P26" s="106"/>
      <c r="Q26" s="105"/>
      <c r="R26" s="105"/>
      <c r="S26" s="106"/>
      <c r="T26" s="106"/>
      <c r="U26" s="106"/>
      <c r="V26" s="106"/>
      <c r="W26" s="106"/>
      <c r="X26" s="105"/>
      <c r="Y26" s="105"/>
      <c r="Z26" s="106"/>
      <c r="AA26" s="106"/>
      <c r="AB26" s="106"/>
      <c r="AC26" s="106"/>
      <c r="AD26" s="106"/>
      <c r="AE26" s="105"/>
      <c r="AF26" s="105"/>
      <c r="AG26" s="105"/>
      <c r="AH26" s="105"/>
      <c r="AI26" s="105"/>
      <c r="AJ26" s="90"/>
      <c r="AK26" s="91"/>
      <c r="AL26" s="92"/>
    </row>
    <row r="27" spans="1:40" s="87" customFormat="1" ht="15.75">
      <c r="A27" s="374"/>
      <c r="B27" s="375"/>
      <c r="C27" s="81"/>
      <c r="D27" s="82"/>
      <c r="E27" s="83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4"/>
      <c r="AK27" s="85"/>
      <c r="AL27" s="86"/>
    </row>
    <row r="28" spans="1:40" customFormat="1" ht="16.5" thickBot="1">
      <c r="A28" s="376"/>
      <c r="B28" s="402"/>
      <c r="C28" s="400"/>
      <c r="D28" s="400"/>
      <c r="E28" s="400"/>
      <c r="F28" s="400"/>
      <c r="G28" s="400"/>
      <c r="H28" s="402"/>
      <c r="I28" s="485"/>
      <c r="J28" s="485"/>
      <c r="K28" s="485"/>
      <c r="L28" s="485"/>
      <c r="M28" s="485"/>
      <c r="N28" s="402"/>
      <c r="O28" s="402"/>
      <c r="P28" s="402"/>
      <c r="Q28" s="402"/>
      <c r="R28" s="402"/>
      <c r="S28" s="402"/>
      <c r="T28" s="402"/>
      <c r="U28" s="403"/>
      <c r="V28" s="403"/>
      <c r="W28" s="403"/>
      <c r="X28" s="403"/>
      <c r="Y28" s="377"/>
      <c r="Z28" s="402"/>
      <c r="AA28" s="401"/>
      <c r="AB28" s="401"/>
      <c r="AC28" s="401"/>
      <c r="AD28" s="401"/>
      <c r="AE28" s="401"/>
      <c r="AF28" s="401"/>
      <c r="AG28" s="401"/>
      <c r="AH28" s="401"/>
      <c r="AI28" s="401"/>
      <c r="AJ28" s="377"/>
      <c r="AK28" s="377"/>
      <c r="AL28" s="378"/>
    </row>
    <row r="29" spans="1:40" customFormat="1" ht="16.5" thickBot="1">
      <c r="A29" s="200" t="s">
        <v>106</v>
      </c>
      <c r="B29" s="200"/>
      <c r="C29" s="200"/>
      <c r="D29" s="200"/>
      <c r="E29" s="486"/>
      <c r="F29" s="486"/>
      <c r="G29" s="495" t="s">
        <v>194</v>
      </c>
      <c r="H29" s="496"/>
      <c r="I29" s="496"/>
      <c r="J29" s="496"/>
      <c r="K29" s="496"/>
      <c r="L29" s="496"/>
      <c r="M29" s="496"/>
      <c r="N29" s="496"/>
      <c r="O29" s="497"/>
      <c r="P29" s="402"/>
      <c r="Q29" s="402"/>
      <c r="R29" s="402"/>
      <c r="S29" s="402"/>
      <c r="T29" s="402"/>
      <c r="U29" s="403"/>
      <c r="V29" s="403"/>
      <c r="W29" s="403"/>
      <c r="X29" s="403"/>
      <c r="Y29" s="377"/>
      <c r="Z29" s="402"/>
      <c r="AA29" s="401"/>
      <c r="AB29" s="401"/>
      <c r="AC29" s="401"/>
      <c r="AD29" s="401"/>
      <c r="AE29" s="401"/>
      <c r="AF29" s="401"/>
      <c r="AG29" s="401"/>
      <c r="AH29" s="401"/>
      <c r="AI29" s="401"/>
      <c r="AJ29" s="377"/>
      <c r="AK29" s="377"/>
      <c r="AL29" s="378"/>
    </row>
    <row r="30" spans="1:40" customFormat="1" ht="15.75">
      <c r="A30" s="202" t="s">
        <v>47</v>
      </c>
      <c r="B30" s="17" t="s">
        <v>68</v>
      </c>
      <c r="C30" s="201" t="s">
        <v>19</v>
      </c>
      <c r="D30" s="18" t="s">
        <v>69</v>
      </c>
      <c r="E30" s="487"/>
      <c r="F30" s="487"/>
      <c r="G30" s="400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  <c r="T30" s="402"/>
      <c r="U30" s="403"/>
      <c r="V30" s="403"/>
      <c r="W30" s="403"/>
      <c r="X30" s="403"/>
      <c r="Y30" s="377"/>
      <c r="Z30" s="402"/>
      <c r="AA30" s="401"/>
      <c r="AB30" s="401"/>
      <c r="AC30" s="401"/>
      <c r="AD30" s="401"/>
      <c r="AE30" s="401"/>
      <c r="AF30" s="401"/>
      <c r="AG30" s="401"/>
      <c r="AH30" s="401"/>
      <c r="AI30" s="401"/>
      <c r="AJ30" s="377"/>
      <c r="AK30" s="377"/>
      <c r="AL30" s="378"/>
    </row>
    <row r="31" spans="1:40" customFormat="1" ht="15.75">
      <c r="A31" s="202" t="s">
        <v>49</v>
      </c>
      <c r="B31" s="17" t="s">
        <v>70</v>
      </c>
      <c r="C31" s="201" t="s">
        <v>20</v>
      </c>
      <c r="D31" s="18" t="s">
        <v>71</v>
      </c>
      <c r="E31" s="487"/>
      <c r="F31" s="487"/>
      <c r="G31" s="400"/>
      <c r="H31" s="377"/>
      <c r="I31" s="377"/>
      <c r="J31" s="377"/>
      <c r="K31" s="377"/>
      <c r="L31" s="377"/>
      <c r="M31" s="377"/>
      <c r="N31" s="377"/>
      <c r="O31" s="377"/>
      <c r="P31" s="377"/>
      <c r="Q31" s="377"/>
      <c r="R31" s="377"/>
      <c r="S31" s="377"/>
      <c r="T31" s="377"/>
      <c r="U31" s="377"/>
      <c r="V31" s="377"/>
      <c r="W31" s="377"/>
      <c r="X31" s="377"/>
      <c r="Y31" s="377"/>
      <c r="Z31" s="377"/>
      <c r="AA31" s="488"/>
      <c r="AB31" s="488"/>
      <c r="AC31" s="488"/>
      <c r="AD31" s="488"/>
      <c r="AE31" s="488"/>
      <c r="AF31" s="488"/>
      <c r="AG31" s="488"/>
      <c r="AH31" s="488"/>
      <c r="AI31" s="488"/>
      <c r="AJ31" s="402"/>
      <c r="AK31" s="402"/>
      <c r="AL31" s="379"/>
    </row>
    <row r="32" spans="1:40" customFormat="1" ht="16.5" customHeight="1">
      <c r="A32" s="202" t="s">
        <v>50</v>
      </c>
      <c r="B32" s="16" t="s">
        <v>142</v>
      </c>
      <c r="C32" s="202" t="s">
        <v>48</v>
      </c>
      <c r="D32" s="14" t="s">
        <v>141</v>
      </c>
      <c r="E32" s="489"/>
      <c r="F32" s="489"/>
      <c r="G32" s="400"/>
      <c r="H32" s="377"/>
      <c r="I32" s="377"/>
      <c r="J32" s="494" t="s">
        <v>72</v>
      </c>
      <c r="K32" s="494"/>
      <c r="L32" s="494"/>
      <c r="M32" s="494"/>
      <c r="N32" s="494"/>
      <c r="O32" s="494"/>
      <c r="P32" s="494"/>
      <c r="Q32" s="494"/>
      <c r="R32" s="494"/>
      <c r="S32" s="377"/>
      <c r="T32" s="377"/>
      <c r="U32" s="377"/>
      <c r="V32" s="377"/>
      <c r="W32" s="377"/>
      <c r="X32" s="377"/>
      <c r="Y32" s="377"/>
      <c r="Z32" s="377"/>
      <c r="AA32" s="490" t="s">
        <v>107</v>
      </c>
      <c r="AB32" s="490"/>
      <c r="AC32" s="490"/>
      <c r="AD32" s="490"/>
      <c r="AE32" s="490"/>
      <c r="AF32" s="490"/>
      <c r="AG32" s="490"/>
      <c r="AH32" s="490"/>
      <c r="AI32" s="490"/>
      <c r="AJ32" s="402"/>
      <c r="AK32" s="402"/>
      <c r="AL32" s="379"/>
    </row>
    <row r="33" spans="1:38" customFormat="1" ht="15.75">
      <c r="A33" s="202" t="s">
        <v>51</v>
      </c>
      <c r="B33" s="17" t="s">
        <v>74</v>
      </c>
      <c r="C33" s="202" t="s">
        <v>21</v>
      </c>
      <c r="D33" s="14" t="s">
        <v>75</v>
      </c>
      <c r="E33" s="489"/>
      <c r="F33" s="489"/>
      <c r="G33" s="400"/>
      <c r="H33" s="377"/>
      <c r="I33" s="377"/>
      <c r="J33" s="377"/>
      <c r="K33" s="492" t="s">
        <v>169</v>
      </c>
      <c r="L33" s="492"/>
      <c r="M33" s="492"/>
      <c r="N33" s="492"/>
      <c r="O33" s="492"/>
      <c r="P33" s="492"/>
      <c r="Q33" s="492"/>
      <c r="R33" s="377"/>
      <c r="S33" s="377"/>
      <c r="T33" s="377"/>
      <c r="U33" s="377"/>
      <c r="V33" s="377"/>
      <c r="W33" s="377"/>
      <c r="X33" s="377"/>
      <c r="Y33" s="377"/>
      <c r="Z33" s="377"/>
      <c r="AA33" s="488" t="s">
        <v>73</v>
      </c>
      <c r="AB33" s="488"/>
      <c r="AC33" s="488"/>
      <c r="AD33" s="488"/>
      <c r="AE33" s="488"/>
      <c r="AF33" s="488"/>
      <c r="AG33" s="488"/>
      <c r="AH33" s="488"/>
      <c r="AI33" s="488"/>
      <c r="AJ33" s="402"/>
      <c r="AK33" s="402"/>
      <c r="AL33" s="378"/>
    </row>
    <row r="34" spans="1:38" customFormat="1" ht="15.75">
      <c r="A34" s="202" t="s">
        <v>52</v>
      </c>
      <c r="B34" s="17" t="s">
        <v>76</v>
      </c>
      <c r="C34" s="202" t="s">
        <v>55</v>
      </c>
      <c r="D34" s="14" t="s">
        <v>77</v>
      </c>
      <c r="E34" s="489"/>
      <c r="F34" s="489"/>
      <c r="G34" s="400"/>
      <c r="H34" s="377"/>
      <c r="I34" s="377"/>
      <c r="J34" s="377"/>
      <c r="K34" s="493" t="s">
        <v>170</v>
      </c>
      <c r="L34" s="493"/>
      <c r="M34" s="493"/>
      <c r="N34" s="493"/>
      <c r="O34" s="493"/>
      <c r="P34" s="493"/>
      <c r="Q34" s="493"/>
      <c r="R34" s="377"/>
      <c r="S34" s="377"/>
      <c r="T34" s="377"/>
      <c r="U34" s="377"/>
      <c r="V34" s="377"/>
      <c r="W34" s="377"/>
      <c r="X34" s="377"/>
      <c r="Y34" s="377"/>
      <c r="Z34" s="377"/>
      <c r="AA34" s="491" t="s">
        <v>121</v>
      </c>
      <c r="AB34" s="491"/>
      <c r="AC34" s="491"/>
      <c r="AD34" s="491"/>
      <c r="AE34" s="491"/>
      <c r="AF34" s="491"/>
      <c r="AG34" s="491"/>
      <c r="AH34" s="491"/>
      <c r="AI34" s="491"/>
      <c r="AJ34" s="377"/>
      <c r="AK34" s="377"/>
      <c r="AL34" s="378"/>
    </row>
    <row r="35" spans="1:38" customFormat="1" ht="15.75">
      <c r="A35" s="202" t="s">
        <v>53</v>
      </c>
      <c r="B35" s="17" t="s">
        <v>197</v>
      </c>
      <c r="C35" s="204" t="s">
        <v>54</v>
      </c>
      <c r="D35" s="14" t="s">
        <v>146</v>
      </c>
      <c r="E35" s="377"/>
      <c r="F35" s="377"/>
      <c r="G35" s="400"/>
      <c r="H35" s="377"/>
      <c r="I35" s="377"/>
      <c r="J35" s="377"/>
      <c r="K35" s="493" t="s">
        <v>196</v>
      </c>
      <c r="L35" s="493"/>
      <c r="M35" s="493"/>
      <c r="N35" s="493"/>
      <c r="O35" s="493"/>
      <c r="P35" s="493"/>
      <c r="Q35" s="493"/>
      <c r="R35" s="377"/>
      <c r="S35" s="377"/>
      <c r="T35" s="377"/>
      <c r="U35" s="377"/>
      <c r="V35" s="377"/>
      <c r="W35" s="377"/>
      <c r="X35" s="377"/>
      <c r="Y35" s="377"/>
      <c r="Z35" s="377"/>
      <c r="AA35" s="491" t="s">
        <v>78</v>
      </c>
      <c r="AB35" s="491"/>
      <c r="AC35" s="491"/>
      <c r="AD35" s="491"/>
      <c r="AE35" s="491"/>
      <c r="AF35" s="491"/>
      <c r="AG35" s="491"/>
      <c r="AH35" s="491"/>
      <c r="AI35" s="491"/>
      <c r="AJ35" s="377"/>
      <c r="AK35" s="377"/>
      <c r="AL35" s="378"/>
    </row>
    <row r="36" spans="1:38" customFormat="1" ht="16.5" thickBot="1">
      <c r="A36" s="380"/>
      <c r="B36" s="380"/>
      <c r="C36" s="380"/>
      <c r="D36" s="380"/>
      <c r="E36" s="380"/>
      <c r="F36" s="380"/>
      <c r="G36" s="381"/>
      <c r="H36" s="381"/>
      <c r="I36" s="381"/>
      <c r="J36" s="381"/>
      <c r="K36" s="381"/>
      <c r="L36" s="381"/>
      <c r="M36" s="381"/>
      <c r="N36" s="381"/>
      <c r="O36" s="381"/>
      <c r="P36" s="381"/>
      <c r="Q36" s="381"/>
      <c r="R36" s="381"/>
      <c r="S36" s="381"/>
      <c r="T36" s="381"/>
      <c r="U36" s="381"/>
      <c r="V36" s="381"/>
      <c r="W36" s="381"/>
      <c r="X36" s="381"/>
      <c r="Y36" s="381"/>
      <c r="Z36" s="381"/>
      <c r="AA36" s="381"/>
      <c r="AB36" s="381"/>
      <c r="AC36" s="381"/>
      <c r="AD36" s="381"/>
      <c r="AE36" s="381"/>
      <c r="AF36" s="381"/>
      <c r="AG36" s="381"/>
      <c r="AH36" s="381"/>
      <c r="AI36" s="381"/>
      <c r="AJ36" s="381"/>
      <c r="AK36" s="381"/>
      <c r="AL36" s="382"/>
    </row>
    <row r="38" spans="1:38" customForma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</row>
  </sheetData>
  <mergeCells count="39">
    <mergeCell ref="A1:AL3"/>
    <mergeCell ref="A4:A5"/>
    <mergeCell ref="C4:C5"/>
    <mergeCell ref="D4:D5"/>
    <mergeCell ref="AJ4:AJ5"/>
    <mergeCell ref="AK4:AK5"/>
    <mergeCell ref="AL4:AL5"/>
    <mergeCell ref="E6:N6"/>
    <mergeCell ref="X7:AI7"/>
    <mergeCell ref="C10:C11"/>
    <mergeCell ref="D10:D11"/>
    <mergeCell ref="AJ10:AJ11"/>
    <mergeCell ref="AL10:AL11"/>
    <mergeCell ref="I15:AB15"/>
    <mergeCell ref="C16:C17"/>
    <mergeCell ref="D16:D17"/>
    <mergeCell ref="AJ16:AJ17"/>
    <mergeCell ref="AK16:AK17"/>
    <mergeCell ref="AL16:AL17"/>
    <mergeCell ref="AK10:AK11"/>
    <mergeCell ref="A25:B25"/>
    <mergeCell ref="A26:B26"/>
    <mergeCell ref="I28:M28"/>
    <mergeCell ref="E29:F29"/>
    <mergeCell ref="E30:F30"/>
    <mergeCell ref="G29:O29"/>
    <mergeCell ref="E34:F34"/>
    <mergeCell ref="K34:Q34"/>
    <mergeCell ref="AA34:AI34"/>
    <mergeCell ref="AA35:AI35"/>
    <mergeCell ref="AA31:AI31"/>
    <mergeCell ref="E32:F32"/>
    <mergeCell ref="AA32:AI32"/>
    <mergeCell ref="E33:F33"/>
    <mergeCell ref="K33:Q33"/>
    <mergeCell ref="AA33:AI33"/>
    <mergeCell ref="E31:F31"/>
    <mergeCell ref="J32:R32"/>
    <mergeCell ref="K35:Q35"/>
  </mergeCells>
  <pageMargins left="0.511811024" right="0.511811024" top="0.78740157499999996" bottom="0.78740157499999996" header="0.31496062000000002" footer="0.31496062000000002"/>
  <pageSetup paperSize="9" scale="4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28"/>
  <sheetViews>
    <sheetView topLeftCell="D1" workbookViewId="0">
      <selection activeCell="P13" sqref="P13"/>
    </sheetView>
  </sheetViews>
  <sheetFormatPr defaultRowHeight="15"/>
  <cols>
    <col min="1" max="1" width="8.7109375" customWidth="1"/>
    <col min="2" max="2" width="30.5703125" customWidth="1"/>
    <col min="3" max="3" width="13.140625" style="2" customWidth="1"/>
    <col min="4" max="4" width="13.5703125" customWidth="1"/>
    <col min="5" max="36" width="4.7109375" customWidth="1"/>
    <col min="37" max="37" width="4.28515625" customWidth="1"/>
    <col min="38" max="39" width="3.7109375" customWidth="1"/>
  </cols>
  <sheetData>
    <row r="1" spans="1:88" ht="15" customHeight="1">
      <c r="A1" s="507" t="s">
        <v>210</v>
      </c>
      <c r="B1" s="508"/>
      <c r="C1" s="508"/>
      <c r="D1" s="508"/>
      <c r="E1" s="508"/>
      <c r="F1" s="508"/>
      <c r="G1" s="508"/>
      <c r="H1" s="508"/>
      <c r="I1" s="508"/>
      <c r="J1" s="508"/>
      <c r="K1" s="508"/>
      <c r="L1" s="508"/>
      <c r="M1" s="508"/>
      <c r="N1" s="508"/>
      <c r="O1" s="508"/>
      <c r="P1" s="508"/>
      <c r="Q1" s="508"/>
      <c r="R1" s="508"/>
      <c r="S1" s="508"/>
      <c r="T1" s="508"/>
      <c r="U1" s="508"/>
      <c r="V1" s="508"/>
      <c r="W1" s="508"/>
      <c r="X1" s="508"/>
      <c r="Y1" s="508"/>
      <c r="Z1" s="508"/>
      <c r="AA1" s="508"/>
      <c r="AB1" s="508"/>
      <c r="AC1" s="508"/>
      <c r="AD1" s="508"/>
      <c r="AE1" s="508"/>
      <c r="AF1" s="508"/>
      <c r="AG1" s="508"/>
      <c r="AH1" s="508"/>
      <c r="AI1" s="508"/>
      <c r="AJ1" s="508"/>
      <c r="AK1" s="508"/>
      <c r="AL1" s="509"/>
      <c r="AM1" s="113"/>
      <c r="AN1" s="10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1"/>
      <c r="CG1" s="11"/>
      <c r="CH1" s="11"/>
      <c r="CI1" s="11"/>
      <c r="CJ1" s="11"/>
    </row>
    <row r="2" spans="1:88">
      <c r="A2" s="510"/>
      <c r="B2" s="511"/>
      <c r="C2" s="511"/>
      <c r="D2" s="511"/>
      <c r="E2" s="511"/>
      <c r="F2" s="511"/>
      <c r="G2" s="511"/>
      <c r="H2" s="511"/>
      <c r="I2" s="511"/>
      <c r="J2" s="511"/>
      <c r="K2" s="511"/>
      <c r="L2" s="511"/>
      <c r="M2" s="511"/>
      <c r="N2" s="511"/>
      <c r="O2" s="511"/>
      <c r="P2" s="511"/>
      <c r="Q2" s="511"/>
      <c r="R2" s="511"/>
      <c r="S2" s="511"/>
      <c r="T2" s="511"/>
      <c r="U2" s="511"/>
      <c r="V2" s="511"/>
      <c r="W2" s="511"/>
      <c r="X2" s="511"/>
      <c r="Y2" s="511"/>
      <c r="Z2" s="511"/>
      <c r="AA2" s="511"/>
      <c r="AB2" s="511"/>
      <c r="AC2" s="511"/>
      <c r="AD2" s="511"/>
      <c r="AE2" s="511"/>
      <c r="AF2" s="511"/>
      <c r="AG2" s="511"/>
      <c r="AH2" s="511"/>
      <c r="AI2" s="511"/>
      <c r="AJ2" s="511"/>
      <c r="AK2" s="511"/>
      <c r="AL2" s="512"/>
      <c r="AM2" s="113"/>
      <c r="AN2" s="10"/>
      <c r="AO2" s="19">
        <v>126</v>
      </c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1"/>
    </row>
    <row r="3" spans="1:88">
      <c r="A3" s="513"/>
      <c r="B3" s="514"/>
      <c r="C3" s="514"/>
      <c r="D3" s="514"/>
      <c r="E3" s="514"/>
      <c r="F3" s="514"/>
      <c r="G3" s="514"/>
      <c r="H3" s="514"/>
      <c r="I3" s="514"/>
      <c r="J3" s="514"/>
      <c r="K3" s="514"/>
      <c r="L3" s="514"/>
      <c r="M3" s="514"/>
      <c r="N3" s="514"/>
      <c r="O3" s="514"/>
      <c r="P3" s="514"/>
      <c r="Q3" s="514"/>
      <c r="R3" s="514"/>
      <c r="S3" s="514"/>
      <c r="T3" s="514"/>
      <c r="U3" s="514"/>
      <c r="V3" s="514"/>
      <c r="W3" s="514"/>
      <c r="X3" s="514"/>
      <c r="Y3" s="514"/>
      <c r="Z3" s="514"/>
      <c r="AA3" s="514"/>
      <c r="AB3" s="514"/>
      <c r="AC3" s="514"/>
      <c r="AD3" s="514"/>
      <c r="AE3" s="514"/>
      <c r="AF3" s="514"/>
      <c r="AG3" s="514"/>
      <c r="AH3" s="514"/>
      <c r="AI3" s="514"/>
      <c r="AJ3" s="514"/>
      <c r="AK3" s="514"/>
      <c r="AL3" s="515"/>
      <c r="AM3" s="113"/>
      <c r="AN3" s="10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1"/>
    </row>
    <row r="4" spans="1:88">
      <c r="A4" s="205" t="s">
        <v>0</v>
      </c>
      <c r="B4" s="20" t="s">
        <v>1</v>
      </c>
      <c r="C4" s="20" t="s">
        <v>45</v>
      </c>
      <c r="D4" s="501" t="s">
        <v>3</v>
      </c>
      <c r="E4" s="55">
        <v>1</v>
      </c>
      <c r="F4" s="55">
        <v>2</v>
      </c>
      <c r="G4" s="55">
        <v>3</v>
      </c>
      <c r="H4" s="55">
        <v>4</v>
      </c>
      <c r="I4" s="55">
        <v>5</v>
      </c>
      <c r="J4" s="55">
        <v>6</v>
      </c>
      <c r="K4" s="55">
        <v>7</v>
      </c>
      <c r="L4" s="55">
        <v>8</v>
      </c>
      <c r="M4" s="55">
        <v>9</v>
      </c>
      <c r="N4" s="55">
        <v>10</v>
      </c>
      <c r="O4" s="55">
        <v>11</v>
      </c>
      <c r="P4" s="55">
        <v>12</v>
      </c>
      <c r="Q4" s="55">
        <v>13</v>
      </c>
      <c r="R4" s="55">
        <v>14</v>
      </c>
      <c r="S4" s="55">
        <v>15</v>
      </c>
      <c r="T4" s="55">
        <v>16</v>
      </c>
      <c r="U4" s="55">
        <v>17</v>
      </c>
      <c r="V4" s="55">
        <v>18</v>
      </c>
      <c r="W4" s="55">
        <v>19</v>
      </c>
      <c r="X4" s="55">
        <v>20</v>
      </c>
      <c r="Y4" s="55">
        <v>21</v>
      </c>
      <c r="Z4" s="55">
        <v>22</v>
      </c>
      <c r="AA4" s="55">
        <v>23</v>
      </c>
      <c r="AB4" s="55">
        <v>24</v>
      </c>
      <c r="AC4" s="55">
        <v>25</v>
      </c>
      <c r="AD4" s="55">
        <v>26</v>
      </c>
      <c r="AE4" s="55">
        <v>27</v>
      </c>
      <c r="AF4" s="55">
        <v>28</v>
      </c>
      <c r="AG4" s="55">
        <v>29</v>
      </c>
      <c r="AH4" s="55">
        <v>30</v>
      </c>
      <c r="AI4" s="212">
        <v>31</v>
      </c>
      <c r="AJ4" s="503" t="s">
        <v>4</v>
      </c>
      <c r="AK4" s="516" t="s">
        <v>5</v>
      </c>
      <c r="AL4" s="505" t="s">
        <v>6</v>
      </c>
      <c r="AM4" s="114"/>
      <c r="AN4" s="10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1"/>
    </row>
    <row r="5" spans="1:88">
      <c r="A5" s="205"/>
      <c r="B5" s="20" t="s">
        <v>79</v>
      </c>
      <c r="C5" s="20" t="s">
        <v>80</v>
      </c>
      <c r="D5" s="502"/>
      <c r="E5" s="216" t="s">
        <v>8</v>
      </c>
      <c r="F5" s="216" t="s">
        <v>9</v>
      </c>
      <c r="G5" s="216" t="s">
        <v>10</v>
      </c>
      <c r="H5" s="216" t="s">
        <v>123</v>
      </c>
      <c r="I5" s="216" t="s">
        <v>11</v>
      </c>
      <c r="J5" s="216" t="s">
        <v>12</v>
      </c>
      <c r="K5" s="216" t="s">
        <v>13</v>
      </c>
      <c r="L5" s="216" t="s">
        <v>8</v>
      </c>
      <c r="M5" s="216" t="s">
        <v>9</v>
      </c>
      <c r="N5" s="216" t="s">
        <v>10</v>
      </c>
      <c r="O5" s="216" t="s">
        <v>123</v>
      </c>
      <c r="P5" s="216" t="s">
        <v>11</v>
      </c>
      <c r="Q5" s="216" t="s">
        <v>12</v>
      </c>
      <c r="R5" s="216" t="s">
        <v>13</v>
      </c>
      <c r="S5" s="216" t="s">
        <v>8</v>
      </c>
      <c r="T5" s="216" t="s">
        <v>9</v>
      </c>
      <c r="U5" s="216" t="s">
        <v>10</v>
      </c>
      <c r="V5" s="216" t="s">
        <v>123</v>
      </c>
      <c r="W5" s="216" t="s">
        <v>11</v>
      </c>
      <c r="X5" s="216" t="s">
        <v>12</v>
      </c>
      <c r="Y5" s="216" t="s">
        <v>13</v>
      </c>
      <c r="Z5" s="216" t="s">
        <v>8</v>
      </c>
      <c r="AA5" s="216" t="s">
        <v>9</v>
      </c>
      <c r="AB5" s="216" t="s">
        <v>10</v>
      </c>
      <c r="AC5" s="216" t="s">
        <v>123</v>
      </c>
      <c r="AD5" s="216" t="s">
        <v>11</v>
      </c>
      <c r="AE5" s="216" t="s">
        <v>12</v>
      </c>
      <c r="AF5" s="216" t="s">
        <v>13</v>
      </c>
      <c r="AG5" s="216" t="s">
        <v>8</v>
      </c>
      <c r="AH5" s="216" t="s">
        <v>9</v>
      </c>
      <c r="AI5" s="216" t="s">
        <v>10</v>
      </c>
      <c r="AJ5" s="504"/>
      <c r="AK5" s="517"/>
      <c r="AL5" s="506"/>
      <c r="AM5" s="114"/>
      <c r="AN5" s="10"/>
      <c r="AO5" s="13" t="s">
        <v>4</v>
      </c>
      <c r="AP5" s="13" t="s">
        <v>6</v>
      </c>
      <c r="AQ5" s="21"/>
      <c r="AR5" s="13" t="s">
        <v>14</v>
      </c>
      <c r="AS5" s="13" t="s">
        <v>15</v>
      </c>
      <c r="AT5" s="13" t="s">
        <v>16</v>
      </c>
      <c r="AU5" s="13" t="s">
        <v>17</v>
      </c>
      <c r="AV5" s="13" t="s">
        <v>18</v>
      </c>
      <c r="AW5" s="22" t="s">
        <v>19</v>
      </c>
      <c r="AX5" s="22" t="s">
        <v>20</v>
      </c>
      <c r="AY5" s="22" t="s">
        <v>21</v>
      </c>
      <c r="AZ5" s="22" t="s">
        <v>81</v>
      </c>
      <c r="BA5" s="22" t="s">
        <v>47</v>
      </c>
      <c r="BB5" s="22" t="s">
        <v>48</v>
      </c>
      <c r="BC5" s="22" t="s">
        <v>22</v>
      </c>
      <c r="BD5" s="22" t="s">
        <v>23</v>
      </c>
      <c r="BE5" s="22" t="s">
        <v>24</v>
      </c>
      <c r="BF5" s="22" t="s">
        <v>48</v>
      </c>
      <c r="BG5" s="22" t="s">
        <v>25</v>
      </c>
      <c r="BH5" s="22" t="s">
        <v>26</v>
      </c>
      <c r="BI5" s="22" t="s">
        <v>27</v>
      </c>
      <c r="BJ5" s="22" t="s">
        <v>28</v>
      </c>
      <c r="BK5" s="22" t="s">
        <v>29</v>
      </c>
      <c r="BL5" s="22" t="s">
        <v>30</v>
      </c>
      <c r="BM5" s="22"/>
      <c r="BN5" s="22"/>
      <c r="BO5" s="23" t="s">
        <v>31</v>
      </c>
      <c r="BP5" s="23" t="s">
        <v>32</v>
      </c>
      <c r="BQ5" s="19"/>
      <c r="BR5" s="22" t="s">
        <v>19</v>
      </c>
      <c r="BS5" s="22" t="s">
        <v>20</v>
      </c>
      <c r="BT5" s="22" t="s">
        <v>21</v>
      </c>
      <c r="BU5" s="22" t="s">
        <v>82</v>
      </c>
      <c r="BV5" s="22" t="s">
        <v>24</v>
      </c>
      <c r="BW5" s="22" t="s">
        <v>47</v>
      </c>
      <c r="BX5" s="22" t="s">
        <v>22</v>
      </c>
      <c r="BY5" s="22" t="s">
        <v>23</v>
      </c>
      <c r="BZ5" s="22" t="s">
        <v>24</v>
      </c>
      <c r="CA5" s="22" t="s">
        <v>48</v>
      </c>
      <c r="CB5" s="22" t="s">
        <v>25</v>
      </c>
      <c r="CC5" s="22" t="s">
        <v>26</v>
      </c>
      <c r="CD5" s="22" t="s">
        <v>27</v>
      </c>
      <c r="CE5" s="22" t="s">
        <v>28</v>
      </c>
      <c r="CF5" s="22" t="s">
        <v>29</v>
      </c>
      <c r="CG5" s="22" t="s">
        <v>30</v>
      </c>
      <c r="CH5" s="22"/>
      <c r="CI5" s="22"/>
      <c r="CJ5" s="24" t="s">
        <v>83</v>
      </c>
    </row>
    <row r="6" spans="1:88">
      <c r="A6" s="206">
        <v>426237</v>
      </c>
      <c r="B6" s="207" t="s">
        <v>150</v>
      </c>
      <c r="C6" s="48"/>
      <c r="D6" s="25" t="s">
        <v>151</v>
      </c>
      <c r="E6" s="395" t="s">
        <v>47</v>
      </c>
      <c r="F6" s="395" t="s">
        <v>47</v>
      </c>
      <c r="G6" s="395" t="s">
        <v>47</v>
      </c>
      <c r="H6" s="260"/>
      <c r="I6" s="260"/>
      <c r="J6" s="395" t="s">
        <v>47</v>
      </c>
      <c r="K6" s="395" t="s">
        <v>47</v>
      </c>
      <c r="L6" s="395" t="s">
        <v>47</v>
      </c>
      <c r="M6" s="395" t="s">
        <v>47</v>
      </c>
      <c r="N6" s="395" t="s">
        <v>47</v>
      </c>
      <c r="O6" s="260"/>
      <c r="P6" s="260"/>
      <c r="Q6" s="395" t="s">
        <v>47</v>
      </c>
      <c r="R6" s="395" t="s">
        <v>47</v>
      </c>
      <c r="S6" s="395" t="s">
        <v>47</v>
      </c>
      <c r="T6" s="395" t="s">
        <v>47</v>
      </c>
      <c r="U6" s="395" t="s">
        <v>47</v>
      </c>
      <c r="V6" s="260"/>
      <c r="W6" s="260"/>
      <c r="X6" s="395" t="s">
        <v>47</v>
      </c>
      <c r="Y6" s="395" t="s">
        <v>47</v>
      </c>
      <c r="Z6" s="395" t="s">
        <v>47</v>
      </c>
      <c r="AA6" s="395" t="s">
        <v>47</v>
      </c>
      <c r="AB6" s="395" t="s">
        <v>47</v>
      </c>
      <c r="AC6" s="260"/>
      <c r="AD6" s="260"/>
      <c r="AE6" s="395" t="s">
        <v>47</v>
      </c>
      <c r="AF6" s="395" t="s">
        <v>47</v>
      </c>
      <c r="AG6" s="395" t="s">
        <v>47</v>
      </c>
      <c r="AH6" s="395" t="s">
        <v>47</v>
      </c>
      <c r="AI6" s="395" t="s">
        <v>47</v>
      </c>
      <c r="AJ6" s="26">
        <v>138</v>
      </c>
      <c r="AK6" s="27">
        <v>138</v>
      </c>
      <c r="AL6" s="28">
        <v>0</v>
      </c>
      <c r="AM6" s="115"/>
      <c r="AN6" s="10"/>
      <c r="AO6" s="15">
        <v>120</v>
      </c>
      <c r="AP6" s="15">
        <f>(BP6-AO6)</f>
        <v>18</v>
      </c>
      <c r="AQ6" s="21"/>
      <c r="AR6" s="13"/>
      <c r="AS6" s="13"/>
      <c r="AT6" s="13"/>
      <c r="AU6" s="13"/>
      <c r="AV6" s="13"/>
      <c r="AW6" s="22">
        <f>COUNTIF(D6:AI6,"M")</f>
        <v>0</v>
      </c>
      <c r="AX6" s="22">
        <f>COUNTIF(D6:AI6,"T")</f>
        <v>0</v>
      </c>
      <c r="AY6" s="22">
        <f>COUNTIF(D6:AI6,"P")</f>
        <v>0</v>
      </c>
      <c r="AZ6" s="22">
        <f>COUNTIF(D6:AI6,"M2")</f>
        <v>0</v>
      </c>
      <c r="BA6" s="22">
        <f>COUNTIF(D6:AI6,"M1")</f>
        <v>23</v>
      </c>
      <c r="BB6" s="22">
        <f>COUNTIF(D6:AI6,"T1")</f>
        <v>0</v>
      </c>
      <c r="BC6" s="22">
        <f>COUNTIF(D6:AI6,"I")</f>
        <v>0</v>
      </c>
      <c r="BD6" s="22">
        <f>COUNTIF(D6:AI6,"I²")</f>
        <v>0</v>
      </c>
      <c r="BE6" s="22">
        <f>COUNTIF(D6:AI6,"M4")</f>
        <v>0</v>
      </c>
      <c r="BF6" s="22">
        <f>COUNTIF(D6:AI6,"T5")</f>
        <v>0</v>
      </c>
      <c r="BG6" s="22">
        <f>COUNTIF(D6:AI6,"M/SN")</f>
        <v>0</v>
      </c>
      <c r="BH6" s="22">
        <f>COUNTIF(D6:AI6,"T/SNDa")</f>
        <v>0</v>
      </c>
      <c r="BI6" s="22">
        <f>COUNTIF(D6:AI6,"T/I")</f>
        <v>0</v>
      </c>
      <c r="BJ6" s="22">
        <f>COUNTIF(D6:AI6,"P/i")</f>
        <v>0</v>
      </c>
      <c r="BK6" s="22">
        <f>COUNTIF(D6:AI6,"m/i")</f>
        <v>0</v>
      </c>
      <c r="BL6" s="22">
        <f>COUNTIF(D6:AI6,"M4/t")</f>
        <v>0</v>
      </c>
      <c r="BM6" s="22">
        <f>COUNTIF(D6:AI6,"MTa")</f>
        <v>0</v>
      </c>
      <c r="BN6" s="22">
        <f>COUNTIF(D6:AI6,"MTa")</f>
        <v>0</v>
      </c>
      <c r="BO6" s="22">
        <f>((AS6*6)+(AT6*6)+(AU6*6)+(AV6)+(AR6*6))</f>
        <v>0</v>
      </c>
      <c r="BP6" s="29">
        <f>(AW6*$BR$6)+(AX6*$BS$6)+(AY6*$BT$6)+(AZ6*$BU$6)+(BA6*$BV$6)+(BB6*$BW$6)+(BC6*$BX$6)+(BD6*$BY$6)+(BE6*$BZ$6)+(BF6*$CA$6)+(BG6*$CB$6)+(BH6*$CC$6)+(BI6*$CD$6)+(BJ6*$CE6)+(BK6*$CF$6)+(BL6*$CG$6)+(BM6*$CH$6)+(BN6*$CI$6)</f>
        <v>138</v>
      </c>
      <c r="BQ6" s="19"/>
      <c r="BR6" s="13">
        <v>6</v>
      </c>
      <c r="BS6" s="13">
        <v>6</v>
      </c>
      <c r="BT6" s="13">
        <v>12</v>
      </c>
      <c r="BU6" s="13">
        <v>6</v>
      </c>
      <c r="BV6" s="13">
        <v>6</v>
      </c>
      <c r="BW6" s="13">
        <v>6</v>
      </c>
      <c r="BX6" s="13">
        <v>6</v>
      </c>
      <c r="BY6" s="13">
        <v>6</v>
      </c>
      <c r="BZ6" s="13">
        <v>6</v>
      </c>
      <c r="CA6" s="13">
        <v>6</v>
      </c>
      <c r="CB6" s="13">
        <v>18</v>
      </c>
      <c r="CC6" s="13">
        <v>18</v>
      </c>
      <c r="CD6" s="13">
        <v>12</v>
      </c>
      <c r="CE6" s="13">
        <v>18</v>
      </c>
      <c r="CF6" s="13">
        <v>12</v>
      </c>
      <c r="CG6" s="13">
        <v>8</v>
      </c>
      <c r="CH6" s="13"/>
      <c r="CI6" s="13"/>
      <c r="CJ6" s="1">
        <v>6</v>
      </c>
    </row>
    <row r="7" spans="1:88">
      <c r="A7" s="205" t="s">
        <v>0</v>
      </c>
      <c r="B7" s="20" t="s">
        <v>1</v>
      </c>
      <c r="C7" s="20" t="s">
        <v>45</v>
      </c>
      <c r="D7" s="501" t="s">
        <v>3</v>
      </c>
      <c r="E7" s="55">
        <v>1</v>
      </c>
      <c r="F7" s="55">
        <v>2</v>
      </c>
      <c r="G7" s="55">
        <v>3</v>
      </c>
      <c r="H7" s="55">
        <v>4</v>
      </c>
      <c r="I7" s="55">
        <v>5</v>
      </c>
      <c r="J7" s="55">
        <v>6</v>
      </c>
      <c r="K7" s="55">
        <v>7</v>
      </c>
      <c r="L7" s="55">
        <v>8</v>
      </c>
      <c r="M7" s="55">
        <v>9</v>
      </c>
      <c r="N7" s="55">
        <v>10</v>
      </c>
      <c r="O7" s="55">
        <v>11</v>
      </c>
      <c r="P7" s="55">
        <v>12</v>
      </c>
      <c r="Q7" s="55">
        <v>13</v>
      </c>
      <c r="R7" s="55">
        <v>14</v>
      </c>
      <c r="S7" s="55">
        <v>15</v>
      </c>
      <c r="T7" s="55">
        <v>16</v>
      </c>
      <c r="U7" s="55">
        <v>17</v>
      </c>
      <c r="V7" s="55">
        <v>18</v>
      </c>
      <c r="W7" s="55">
        <v>19</v>
      </c>
      <c r="X7" s="55">
        <v>20</v>
      </c>
      <c r="Y7" s="55">
        <v>21</v>
      </c>
      <c r="Z7" s="55">
        <v>22</v>
      </c>
      <c r="AA7" s="55">
        <v>23</v>
      </c>
      <c r="AB7" s="55">
        <v>24</v>
      </c>
      <c r="AC7" s="55">
        <v>25</v>
      </c>
      <c r="AD7" s="55">
        <v>26</v>
      </c>
      <c r="AE7" s="55">
        <v>27</v>
      </c>
      <c r="AF7" s="55">
        <v>28</v>
      </c>
      <c r="AG7" s="55">
        <v>29</v>
      </c>
      <c r="AH7" s="55">
        <v>30</v>
      </c>
      <c r="AI7" s="212">
        <v>31</v>
      </c>
      <c r="AJ7" s="503" t="s">
        <v>4</v>
      </c>
      <c r="AK7" s="516" t="s">
        <v>5</v>
      </c>
      <c r="AL7" s="505" t="s">
        <v>6</v>
      </c>
      <c r="AM7" s="114"/>
      <c r="AN7" s="10"/>
      <c r="AO7" s="13"/>
      <c r="AP7" s="13"/>
      <c r="AQ7" s="21"/>
      <c r="AR7" s="13"/>
      <c r="AS7" s="13"/>
      <c r="AT7" s="13"/>
      <c r="AU7" s="13"/>
      <c r="AV7" s="13"/>
      <c r="AW7" s="22"/>
      <c r="AX7" s="22"/>
      <c r="AY7" s="22"/>
      <c r="AZ7" s="22"/>
      <c r="BA7" s="22">
        <f t="shared" ref="BA7:BA15" si="0">COUNTIF(D7:AI7,"M1")</f>
        <v>0</v>
      </c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3"/>
      <c r="BP7" s="23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1"/>
    </row>
    <row r="8" spans="1:88">
      <c r="A8" s="205"/>
      <c r="B8" s="20" t="s">
        <v>84</v>
      </c>
      <c r="C8" s="20" t="s">
        <v>85</v>
      </c>
      <c r="D8" s="502"/>
      <c r="E8" s="216" t="s">
        <v>8</v>
      </c>
      <c r="F8" s="216" t="s">
        <v>9</v>
      </c>
      <c r="G8" s="216" t="s">
        <v>10</v>
      </c>
      <c r="H8" s="216" t="s">
        <v>123</v>
      </c>
      <c r="I8" s="216" t="s">
        <v>11</v>
      </c>
      <c r="J8" s="216" t="s">
        <v>12</v>
      </c>
      <c r="K8" s="216" t="s">
        <v>13</v>
      </c>
      <c r="L8" s="216" t="s">
        <v>8</v>
      </c>
      <c r="M8" s="216" t="s">
        <v>9</v>
      </c>
      <c r="N8" s="216" t="s">
        <v>10</v>
      </c>
      <c r="O8" s="216" t="s">
        <v>123</v>
      </c>
      <c r="P8" s="216" t="s">
        <v>11</v>
      </c>
      <c r="Q8" s="216" t="s">
        <v>12</v>
      </c>
      <c r="R8" s="216" t="s">
        <v>13</v>
      </c>
      <c r="S8" s="216" t="s">
        <v>8</v>
      </c>
      <c r="T8" s="216" t="s">
        <v>9</v>
      </c>
      <c r="U8" s="216" t="s">
        <v>10</v>
      </c>
      <c r="V8" s="216" t="s">
        <v>123</v>
      </c>
      <c r="W8" s="216" t="s">
        <v>11</v>
      </c>
      <c r="X8" s="216" t="s">
        <v>12</v>
      </c>
      <c r="Y8" s="216" t="s">
        <v>13</v>
      </c>
      <c r="Z8" s="216" t="s">
        <v>8</v>
      </c>
      <c r="AA8" s="216" t="s">
        <v>9</v>
      </c>
      <c r="AB8" s="216" t="s">
        <v>10</v>
      </c>
      <c r="AC8" s="216" t="s">
        <v>123</v>
      </c>
      <c r="AD8" s="216" t="s">
        <v>11</v>
      </c>
      <c r="AE8" s="216" t="s">
        <v>12</v>
      </c>
      <c r="AF8" s="216" t="s">
        <v>13</v>
      </c>
      <c r="AG8" s="216" t="s">
        <v>8</v>
      </c>
      <c r="AH8" s="216" t="s">
        <v>9</v>
      </c>
      <c r="AI8" s="216" t="s">
        <v>10</v>
      </c>
      <c r="AJ8" s="504"/>
      <c r="AK8" s="517"/>
      <c r="AL8" s="506"/>
      <c r="AM8" s="114"/>
      <c r="AN8" s="10"/>
      <c r="AO8" s="13" t="s">
        <v>4</v>
      </c>
      <c r="AP8" s="13" t="s">
        <v>6</v>
      </c>
      <c r="AQ8" s="21"/>
      <c r="AR8" s="13" t="s">
        <v>14</v>
      </c>
      <c r="AS8" s="13" t="s">
        <v>15</v>
      </c>
      <c r="AT8" s="13" t="s">
        <v>16</v>
      </c>
      <c r="AU8" s="13" t="s">
        <v>17</v>
      </c>
      <c r="AV8" s="13" t="s">
        <v>18</v>
      </c>
      <c r="AW8" s="22" t="s">
        <v>19</v>
      </c>
      <c r="AX8" s="22" t="s">
        <v>20</v>
      </c>
      <c r="AY8" s="22" t="s">
        <v>21</v>
      </c>
      <c r="AZ8" s="22" t="s">
        <v>81</v>
      </c>
      <c r="BA8" s="22" t="s">
        <v>47</v>
      </c>
      <c r="BB8" s="22" t="s">
        <v>48</v>
      </c>
      <c r="BC8" s="22" t="s">
        <v>22</v>
      </c>
      <c r="BD8" s="22" t="s">
        <v>23</v>
      </c>
      <c r="BE8" s="22" t="s">
        <v>86</v>
      </c>
      <c r="BF8" s="22" t="s">
        <v>87</v>
      </c>
      <c r="BG8" s="22" t="s">
        <v>25</v>
      </c>
      <c r="BH8" s="22" t="s">
        <v>26</v>
      </c>
      <c r="BI8" s="22" t="s">
        <v>27</v>
      </c>
      <c r="BJ8" s="22" t="s">
        <v>28</v>
      </c>
      <c r="BK8" s="22" t="s">
        <v>29</v>
      </c>
      <c r="BL8" s="22" t="s">
        <v>30</v>
      </c>
      <c r="BM8" s="22"/>
      <c r="BN8" s="22"/>
      <c r="BO8" s="23" t="s">
        <v>31</v>
      </c>
      <c r="BP8" s="23" t="s">
        <v>32</v>
      </c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1"/>
    </row>
    <row r="9" spans="1:88">
      <c r="A9" s="206" t="s">
        <v>88</v>
      </c>
      <c r="B9" s="207" t="s">
        <v>89</v>
      </c>
      <c r="C9" s="48" t="s">
        <v>90</v>
      </c>
      <c r="D9" s="30" t="s">
        <v>91</v>
      </c>
      <c r="E9" s="395" t="s">
        <v>19</v>
      </c>
      <c r="F9" s="395" t="s">
        <v>19</v>
      </c>
      <c r="G9" s="395" t="s">
        <v>19</v>
      </c>
      <c r="H9" s="260"/>
      <c r="I9" s="260"/>
      <c r="J9" s="395" t="s">
        <v>19</v>
      </c>
      <c r="K9" s="395" t="s">
        <v>19</v>
      </c>
      <c r="L9" s="395" t="s">
        <v>19</v>
      </c>
      <c r="M9" s="395" t="s">
        <v>19</v>
      </c>
      <c r="N9" s="395" t="s">
        <v>19</v>
      </c>
      <c r="O9" s="260"/>
      <c r="P9" s="260"/>
      <c r="Q9" s="395" t="s">
        <v>19</v>
      </c>
      <c r="R9" s="395" t="s">
        <v>19</v>
      </c>
      <c r="S9" s="395" t="s">
        <v>19</v>
      </c>
      <c r="T9" s="395" t="s">
        <v>19</v>
      </c>
      <c r="U9" s="395" t="s">
        <v>19</v>
      </c>
      <c r="V9" s="260"/>
      <c r="W9" s="260"/>
      <c r="X9" s="395" t="s">
        <v>19</v>
      </c>
      <c r="Y9" s="395" t="s">
        <v>19</v>
      </c>
      <c r="Z9" s="395" t="s">
        <v>19</v>
      </c>
      <c r="AA9" s="395" t="s">
        <v>19</v>
      </c>
      <c r="AB9" s="395" t="s">
        <v>19</v>
      </c>
      <c r="AC9" s="260"/>
      <c r="AD9" s="260"/>
      <c r="AE9" s="395" t="s">
        <v>19</v>
      </c>
      <c r="AF9" s="395" t="s">
        <v>19</v>
      </c>
      <c r="AG9" s="395" t="s">
        <v>19</v>
      </c>
      <c r="AH9" s="395" t="s">
        <v>19</v>
      </c>
      <c r="AI9" s="395" t="s">
        <v>19</v>
      </c>
      <c r="AJ9" s="26">
        <v>138</v>
      </c>
      <c r="AK9" s="26">
        <v>138</v>
      </c>
      <c r="AL9" s="28">
        <v>0</v>
      </c>
      <c r="AM9" s="115"/>
      <c r="AN9" s="10"/>
      <c r="AO9" s="15">
        <f>$AO$2-BO9</f>
        <v>48</v>
      </c>
      <c r="AP9" s="15">
        <f>(BP9-AO9)</f>
        <v>90</v>
      </c>
      <c r="AQ9" s="21"/>
      <c r="AR9" s="13">
        <v>5</v>
      </c>
      <c r="AS9" s="13">
        <v>3</v>
      </c>
      <c r="AT9" s="13"/>
      <c r="AU9" s="13">
        <v>5</v>
      </c>
      <c r="AV9" s="13"/>
      <c r="AW9" s="22">
        <f>COUNTIF(D9:AI9,"M")</f>
        <v>23</v>
      </c>
      <c r="AX9" s="22">
        <f>COUNTIF(D9:AI9,"T")</f>
        <v>0</v>
      </c>
      <c r="AY9" s="22">
        <f>COUNTIF(D9:AI9,"P")</f>
        <v>0</v>
      </c>
      <c r="AZ9" s="22">
        <f>COUNTIF(D9:AI9,"M3")</f>
        <v>0</v>
      </c>
      <c r="BA9" s="22">
        <f t="shared" si="0"/>
        <v>0</v>
      </c>
      <c r="BB9" s="22">
        <f>COUNTIF(D9:AI9,"I/I")</f>
        <v>0</v>
      </c>
      <c r="BC9" s="22">
        <f>COUNTIF(D9:AI9,"I")</f>
        <v>0</v>
      </c>
      <c r="BD9" s="22">
        <f>COUNTIF(D9:AI9,"I²")</f>
        <v>0</v>
      </c>
      <c r="BE9" s="22">
        <f>COUNTIF(D9:AI9,"M4")</f>
        <v>0</v>
      </c>
      <c r="BF9" s="22">
        <f>COUNTIF(D9:AI9,"T5")</f>
        <v>0</v>
      </c>
      <c r="BG9" s="22">
        <f>COUNTIF(D9:AI9,"M/SN")</f>
        <v>0</v>
      </c>
      <c r="BH9" s="22">
        <f>COUNTIF(D9:AI9,"T/SNDa")</f>
        <v>0</v>
      </c>
      <c r="BI9" s="22">
        <f>COUNTIF(D9:AI9,"T/I")</f>
        <v>0</v>
      </c>
      <c r="BJ9" s="22">
        <f>COUNTIF(D9:AI9,"P/i")</f>
        <v>0</v>
      </c>
      <c r="BK9" s="22">
        <f>COUNTIF(D9:AI9,"m/i")</f>
        <v>0</v>
      </c>
      <c r="BL9" s="22">
        <f>COUNTIF(D9:AI9,"M4/t")</f>
        <v>0</v>
      </c>
      <c r="BM9" s="22">
        <f>COUNTIF(D9:AI9,"MTa")</f>
        <v>0</v>
      </c>
      <c r="BN9" s="22">
        <f>COUNTIF(D9:AI9,"MTa")</f>
        <v>0</v>
      </c>
      <c r="BO9" s="22">
        <f>((AS9*6)+(AT9*6)+(AU9*6)+(AV9)+(AR9*6))</f>
        <v>78</v>
      </c>
      <c r="BP9" s="29">
        <f>(AW9*$BR$6)+(AX9*$BS$6)+(AY9*$BT$6)+(AZ9*$BU$6)+(BA9*$BV$6)+(BB9*$BW$6)+(BC9*$BX$6)+(BD9*$BY$6)+(BE9*$BZ$6)+(BF9*$CA$6)+(BG9*$CB$6)+(BH9*$CC$6)+(BI9*$CD$6)+(BJ9*$CE9)+(BK9*$CF$6)+(BL9*$CG$6)+(BM9*$CH$6)+(BN9*$CI$6)</f>
        <v>138</v>
      </c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1"/>
    </row>
    <row r="10" spans="1:88">
      <c r="A10" s="205" t="s">
        <v>0</v>
      </c>
      <c r="B10" s="20" t="s">
        <v>1</v>
      </c>
      <c r="C10" s="20" t="s">
        <v>45</v>
      </c>
      <c r="D10" s="501" t="s">
        <v>3</v>
      </c>
      <c r="E10" s="55">
        <v>1</v>
      </c>
      <c r="F10" s="55">
        <v>2</v>
      </c>
      <c r="G10" s="55">
        <v>3</v>
      </c>
      <c r="H10" s="55">
        <v>4</v>
      </c>
      <c r="I10" s="55">
        <v>5</v>
      </c>
      <c r="J10" s="55">
        <v>6</v>
      </c>
      <c r="K10" s="55">
        <v>7</v>
      </c>
      <c r="L10" s="55">
        <v>8</v>
      </c>
      <c r="M10" s="55">
        <v>9</v>
      </c>
      <c r="N10" s="55">
        <v>10</v>
      </c>
      <c r="O10" s="55">
        <v>11</v>
      </c>
      <c r="P10" s="55">
        <v>12</v>
      </c>
      <c r="Q10" s="55">
        <v>13</v>
      </c>
      <c r="R10" s="55">
        <v>14</v>
      </c>
      <c r="S10" s="55">
        <v>15</v>
      </c>
      <c r="T10" s="55">
        <v>16</v>
      </c>
      <c r="U10" s="55">
        <v>17</v>
      </c>
      <c r="V10" s="55">
        <v>18</v>
      </c>
      <c r="W10" s="55">
        <v>19</v>
      </c>
      <c r="X10" s="55">
        <v>20</v>
      </c>
      <c r="Y10" s="55">
        <v>21</v>
      </c>
      <c r="Z10" s="55">
        <v>22</v>
      </c>
      <c r="AA10" s="55">
        <v>23</v>
      </c>
      <c r="AB10" s="55">
        <v>24</v>
      </c>
      <c r="AC10" s="55">
        <v>25</v>
      </c>
      <c r="AD10" s="55">
        <v>26</v>
      </c>
      <c r="AE10" s="55">
        <v>27</v>
      </c>
      <c r="AF10" s="55">
        <v>28</v>
      </c>
      <c r="AG10" s="55">
        <v>29</v>
      </c>
      <c r="AH10" s="55">
        <v>30</v>
      </c>
      <c r="AI10" s="212">
        <v>31</v>
      </c>
      <c r="AJ10" s="503" t="s">
        <v>4</v>
      </c>
      <c r="AK10" s="516" t="s">
        <v>5</v>
      </c>
      <c r="AL10" s="505" t="s">
        <v>6</v>
      </c>
      <c r="AM10" s="114"/>
      <c r="AN10" s="10"/>
      <c r="AO10" s="15"/>
      <c r="AP10" s="15"/>
      <c r="AQ10" s="21"/>
      <c r="AR10" s="13"/>
      <c r="AS10" s="13"/>
      <c r="AT10" s="13"/>
      <c r="AU10" s="13"/>
      <c r="AV10" s="13"/>
      <c r="AW10" s="22"/>
      <c r="AX10" s="22"/>
      <c r="AY10" s="22"/>
      <c r="AZ10" s="22"/>
      <c r="BA10" s="22">
        <f t="shared" si="0"/>
        <v>0</v>
      </c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9">
        <f>(AW10*$BR$6)+(AX10*$BS$6)+(AY10*$BT$6)+(AZ10*$BU$6)+(BA10*$BV$6)+(BB10*$BW$6)+(BC10*$BX$6)+(BD10*$BY$6)+(BE10*$BZ$6)+(BF10*$CA$6)+(BG10*$CB$6)+(BH10*$CC$6)+(BI10*$CD$6)+(BJ10*$CE10)+(BK10*$CF$6)+(BL10*$CG$6)+(BM10*$CH$6)+(BN10*$CI$6)</f>
        <v>0</v>
      </c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1"/>
    </row>
    <row r="11" spans="1:88">
      <c r="A11" s="205"/>
      <c r="B11" s="20" t="s">
        <v>92</v>
      </c>
      <c r="C11" s="20"/>
      <c r="D11" s="502"/>
      <c r="E11" s="216" t="s">
        <v>8</v>
      </c>
      <c r="F11" s="216" t="s">
        <v>9</v>
      </c>
      <c r="G11" s="216" t="s">
        <v>10</v>
      </c>
      <c r="H11" s="216" t="s">
        <v>123</v>
      </c>
      <c r="I11" s="216" t="s">
        <v>11</v>
      </c>
      <c r="J11" s="216" t="s">
        <v>12</v>
      </c>
      <c r="K11" s="216" t="s">
        <v>13</v>
      </c>
      <c r="L11" s="216" t="s">
        <v>8</v>
      </c>
      <c r="M11" s="216" t="s">
        <v>9</v>
      </c>
      <c r="N11" s="216" t="s">
        <v>10</v>
      </c>
      <c r="O11" s="216" t="s">
        <v>123</v>
      </c>
      <c r="P11" s="216" t="s">
        <v>11</v>
      </c>
      <c r="Q11" s="216" t="s">
        <v>12</v>
      </c>
      <c r="R11" s="216" t="s">
        <v>13</v>
      </c>
      <c r="S11" s="216" t="s">
        <v>8</v>
      </c>
      <c r="T11" s="216" t="s">
        <v>9</v>
      </c>
      <c r="U11" s="216" t="s">
        <v>10</v>
      </c>
      <c r="V11" s="216" t="s">
        <v>123</v>
      </c>
      <c r="W11" s="216" t="s">
        <v>11</v>
      </c>
      <c r="X11" s="216" t="s">
        <v>12</v>
      </c>
      <c r="Y11" s="216" t="s">
        <v>13</v>
      </c>
      <c r="Z11" s="216" t="s">
        <v>8</v>
      </c>
      <c r="AA11" s="216" t="s">
        <v>9</v>
      </c>
      <c r="AB11" s="216" t="s">
        <v>10</v>
      </c>
      <c r="AC11" s="216" t="s">
        <v>123</v>
      </c>
      <c r="AD11" s="216" t="s">
        <v>11</v>
      </c>
      <c r="AE11" s="216" t="s">
        <v>12</v>
      </c>
      <c r="AF11" s="216" t="s">
        <v>13</v>
      </c>
      <c r="AG11" s="216" t="s">
        <v>8</v>
      </c>
      <c r="AH11" s="216" t="s">
        <v>9</v>
      </c>
      <c r="AI11" s="216" t="s">
        <v>10</v>
      </c>
      <c r="AJ11" s="504"/>
      <c r="AK11" s="517"/>
      <c r="AL11" s="506"/>
      <c r="AM11" s="114"/>
      <c r="AN11" s="10"/>
      <c r="AO11" s="13" t="s">
        <v>4</v>
      </c>
      <c r="AP11" s="13" t="s">
        <v>6</v>
      </c>
      <c r="AQ11" s="21"/>
      <c r="AR11" s="13" t="s">
        <v>14</v>
      </c>
      <c r="AS11" s="13" t="s">
        <v>15</v>
      </c>
      <c r="AT11" s="13" t="s">
        <v>16</v>
      </c>
      <c r="AU11" s="13" t="s">
        <v>17</v>
      </c>
      <c r="AV11" s="13" t="s">
        <v>18</v>
      </c>
      <c r="AW11" s="22" t="s">
        <v>19</v>
      </c>
      <c r="AX11" s="22" t="s">
        <v>20</v>
      </c>
      <c r="AY11" s="22" t="s">
        <v>21</v>
      </c>
      <c r="AZ11" s="22" t="s">
        <v>81</v>
      </c>
      <c r="BA11" s="22" t="s">
        <v>47</v>
      </c>
      <c r="BB11" s="22" t="s">
        <v>48</v>
      </c>
      <c r="BC11" s="22" t="s">
        <v>22</v>
      </c>
      <c r="BD11" s="22" t="s">
        <v>23</v>
      </c>
      <c r="BE11" s="22" t="s">
        <v>86</v>
      </c>
      <c r="BF11" s="22" t="s">
        <v>87</v>
      </c>
      <c r="BG11" s="22" t="s">
        <v>25</v>
      </c>
      <c r="BH11" s="22" t="s">
        <v>26</v>
      </c>
      <c r="BI11" s="22" t="s">
        <v>27</v>
      </c>
      <c r="BJ11" s="22" t="s">
        <v>28</v>
      </c>
      <c r="BK11" s="22" t="s">
        <v>29</v>
      </c>
      <c r="BL11" s="22" t="s">
        <v>30</v>
      </c>
      <c r="BM11" s="22"/>
      <c r="BN11" s="22"/>
      <c r="BO11" s="23" t="s">
        <v>31</v>
      </c>
      <c r="BP11" s="2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1"/>
    </row>
    <row r="12" spans="1:88">
      <c r="A12" s="206" t="s">
        <v>93</v>
      </c>
      <c r="B12" s="207" t="s">
        <v>94</v>
      </c>
      <c r="C12" s="48"/>
      <c r="D12" s="100" t="s">
        <v>95</v>
      </c>
      <c r="E12" s="395" t="s">
        <v>19</v>
      </c>
      <c r="F12" s="395" t="s">
        <v>19</v>
      </c>
      <c r="G12" s="395" t="s">
        <v>19</v>
      </c>
      <c r="H12" s="260"/>
      <c r="I12" s="260"/>
      <c r="J12" s="395" t="s">
        <v>19</v>
      </c>
      <c r="K12" s="395" t="s">
        <v>19</v>
      </c>
      <c r="L12" s="395" t="s">
        <v>19</v>
      </c>
      <c r="M12" s="395" t="s">
        <v>19</v>
      </c>
      <c r="N12" s="395" t="s">
        <v>19</v>
      </c>
      <c r="O12" s="260"/>
      <c r="P12" s="260" t="s">
        <v>19</v>
      </c>
      <c r="Q12" s="395" t="s">
        <v>19</v>
      </c>
      <c r="R12" s="395" t="s">
        <v>19</v>
      </c>
      <c r="S12" s="395" t="s">
        <v>19</v>
      </c>
      <c r="T12" s="395" t="s">
        <v>19</v>
      </c>
      <c r="U12" s="395" t="s">
        <v>19</v>
      </c>
      <c r="V12" s="260"/>
      <c r="W12" s="260" t="s">
        <v>19</v>
      </c>
      <c r="X12" s="395" t="s">
        <v>19</v>
      </c>
      <c r="Y12" s="395" t="s">
        <v>19</v>
      </c>
      <c r="Z12" s="395" t="s">
        <v>19</v>
      </c>
      <c r="AA12" s="395" t="s">
        <v>19</v>
      </c>
      <c r="AB12" s="395" t="s">
        <v>19</v>
      </c>
      <c r="AC12" s="260" t="s">
        <v>19</v>
      </c>
      <c r="AD12" s="260"/>
      <c r="AE12" s="395" t="s">
        <v>19</v>
      </c>
      <c r="AF12" s="395" t="s">
        <v>19</v>
      </c>
      <c r="AG12" s="395" t="s">
        <v>19</v>
      </c>
      <c r="AH12" s="395" t="s">
        <v>19</v>
      </c>
      <c r="AI12" s="395" t="s">
        <v>19</v>
      </c>
      <c r="AJ12" s="26">
        <v>138</v>
      </c>
      <c r="AK12" s="178">
        <f>COUNTIF(C12:AJ12,"T")*6+COUNTIF(C12:AJ12,"P")*12+COUNTIF(C12:AJ12,"M")*6+COUNTIF(C12:AJ12,"I")*6+COUNTIF(C12:AJ12,"N")*12+COUNTIF(C12:AJ12,"FL")*6+COUNTIF(C12:AJ12,"MT")*12+COUNTIF(C12:AJ12,"MN")*18+COUNTIF(C12:AJ12,"PI")*17+COUNTIF(C12:AJ12,"NA")*6+COUNTIF(C12:AJ12,"NB")*6+COUNTIF(C12:AJ12,"AF")*6</f>
        <v>156</v>
      </c>
      <c r="AL12" s="181">
        <f>SUM(AK12-138)</f>
        <v>18</v>
      </c>
      <c r="AM12" s="115"/>
      <c r="AN12" s="10"/>
      <c r="AO12" s="15">
        <v>60</v>
      </c>
      <c r="AP12" s="15">
        <f>(BP12-AO12)</f>
        <v>96</v>
      </c>
      <c r="AQ12" s="21"/>
      <c r="AR12" s="13"/>
      <c r="AS12" s="13">
        <v>6</v>
      </c>
      <c r="AT12" s="13"/>
      <c r="AU12" s="13">
        <v>6</v>
      </c>
      <c r="AV12" s="13"/>
      <c r="AW12" s="22">
        <f>COUNTIF(D12:AI12,"M")</f>
        <v>26</v>
      </c>
      <c r="AX12" s="22">
        <f>COUNTIF(D12:AI12,"T")</f>
        <v>0</v>
      </c>
      <c r="AY12" s="22">
        <f>COUNTIF(D12:AI12,"P")</f>
        <v>0</v>
      </c>
      <c r="AZ12" s="22">
        <f>COUNTIF(D12:AI12,"M3")</f>
        <v>0</v>
      </c>
      <c r="BA12" s="22">
        <f t="shared" si="0"/>
        <v>0</v>
      </c>
      <c r="BB12" s="22">
        <f>COUNTIF(D12:AI12,"T1")</f>
        <v>0</v>
      </c>
      <c r="BC12" s="22">
        <f>COUNTIF(D12:AI12,"I")</f>
        <v>0</v>
      </c>
      <c r="BD12" s="22">
        <f>COUNTIF(D12:AI12,"I²")</f>
        <v>0</v>
      </c>
      <c r="BE12" s="22">
        <f>COUNTIF(D12:AI12,"M4")</f>
        <v>0</v>
      </c>
      <c r="BF12" s="22">
        <f>COUNTIF(D12:AI12,"T5")</f>
        <v>0</v>
      </c>
      <c r="BG12" s="22">
        <f>COUNTIF(D12:AI12,"M/SN")</f>
        <v>0</v>
      </c>
      <c r="BH12" s="22">
        <f>COUNTIF(D12:AI12,"T/SNDa")</f>
        <v>0</v>
      </c>
      <c r="BI12" s="22">
        <f>COUNTIF(D12:AI12,"T/I")</f>
        <v>0</v>
      </c>
      <c r="BJ12" s="22">
        <f>COUNTIF(D12:AI12,"P/i")</f>
        <v>0</v>
      </c>
      <c r="BK12" s="22">
        <f>COUNTIF(D12:AI12,"m/i")</f>
        <v>0</v>
      </c>
      <c r="BL12" s="22">
        <f>COUNTIF(D12:AI12,"M4/t")</f>
        <v>0</v>
      </c>
      <c r="BM12" s="22">
        <f>COUNTIF(D12:AI12,"MTa")</f>
        <v>0</v>
      </c>
      <c r="BN12" s="22">
        <f>COUNTIF(D12:AI12,"MTa")</f>
        <v>0</v>
      </c>
      <c r="BO12" s="22">
        <f>((AS12*6)+(AT12*6)+(AU12*6)+(AV12)+(AR12*6))</f>
        <v>72</v>
      </c>
      <c r="BP12" s="29">
        <f>(AW12*$BR$6)+(AX12*$BS$6)+(AY12*$BT$6)+(AZ12*$BU$6)+(BA12*$BV$6)+(BB12*$BW$6)+(BC12*$BX$6)+(BD12*$BY$6)+(BE12*$BZ$6)+(BF12*$CA$6)+(BG12*$CB$6)+(BH12*$CC$6)+(BI12*$CD$6)+(BJ12*$CE12)+(BK12*$CF$6)+(BL12*$CG$6)+(BM12*$CH$6)+(BN12*$CI$6)</f>
        <v>156</v>
      </c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1"/>
    </row>
    <row r="13" spans="1:88">
      <c r="A13" s="208" t="s">
        <v>93</v>
      </c>
      <c r="B13" s="209" t="s">
        <v>144</v>
      </c>
      <c r="C13" s="49" t="s">
        <v>41</v>
      </c>
      <c r="D13" s="101" t="s">
        <v>96</v>
      </c>
      <c r="E13" s="395"/>
      <c r="F13" s="395"/>
      <c r="G13" s="395"/>
      <c r="H13" s="260" t="s">
        <v>20</v>
      </c>
      <c r="I13" s="260"/>
      <c r="J13" s="395"/>
      <c r="K13" s="395"/>
      <c r="L13" s="395"/>
      <c r="M13" s="395"/>
      <c r="N13" s="395"/>
      <c r="O13" s="260" t="s">
        <v>20</v>
      </c>
      <c r="P13" s="260"/>
      <c r="Q13" s="395"/>
      <c r="R13" s="395"/>
      <c r="S13" s="395"/>
      <c r="T13" s="395"/>
      <c r="U13" s="395"/>
      <c r="V13" s="260" t="s">
        <v>20</v>
      </c>
      <c r="W13" s="260"/>
      <c r="X13" s="395"/>
      <c r="Y13" s="395"/>
      <c r="Z13" s="395"/>
      <c r="AA13" s="395"/>
      <c r="AB13" s="395"/>
      <c r="AC13" s="262"/>
      <c r="AD13" s="262" t="s">
        <v>20</v>
      </c>
      <c r="AE13" s="396"/>
      <c r="AF13" s="396"/>
      <c r="AG13" s="396"/>
      <c r="AH13" s="396"/>
      <c r="AI13" s="396"/>
      <c r="AJ13" s="26">
        <v>0</v>
      </c>
      <c r="AK13" s="224">
        <v>24</v>
      </c>
      <c r="AL13" s="178">
        <f>COUNTIF(D13:AK13,"T")*6+COUNTIF(D13:AK13,"P")*12+COUNTIF(D13:AK13,"M")*6+COUNTIF(D13:AK13,"I")*6+COUNTIF(D13:AK13,"N")*12+COUNTIF(D13:AK13,"FL")*6+COUNTIF(D13:AK13,"MT")*12+COUNTIF(D13:AK13,"MN")*18+COUNTIF(D13:AK13,"PI")*17+COUNTIF(D13:AK13,"NA")*6+COUNTIF(D13:AK13,"NB")*6+COUNTIF(D13:AK13,"AF")*6</f>
        <v>24</v>
      </c>
      <c r="AM13" s="115"/>
      <c r="AN13" s="10"/>
      <c r="AO13" s="15"/>
      <c r="AP13" s="15">
        <f t="shared" ref="AP13:AP18" si="1">(BP13-AO13)</f>
        <v>24</v>
      </c>
      <c r="AQ13" s="21"/>
      <c r="AR13" s="13"/>
      <c r="AS13" s="13"/>
      <c r="AT13" s="13"/>
      <c r="AU13" s="13"/>
      <c r="AV13" s="13"/>
      <c r="AW13" s="22">
        <f t="shared" ref="AW13:AW18" si="2">COUNTIF(D13:AI13,"M")</f>
        <v>0</v>
      </c>
      <c r="AX13" s="22">
        <f t="shared" ref="AX13:AX18" si="3">COUNTIF(D13:AI13,"T")</f>
        <v>4</v>
      </c>
      <c r="AY13" s="22">
        <f t="shared" ref="AY13:AY18" si="4">COUNTIF(D13:AI13,"P")</f>
        <v>0</v>
      </c>
      <c r="AZ13" s="22">
        <f t="shared" ref="AZ13:AZ18" si="5">COUNTIF(D13:AI13,"M3")</f>
        <v>0</v>
      </c>
      <c r="BA13" s="22">
        <f t="shared" si="0"/>
        <v>0</v>
      </c>
      <c r="BB13" s="22">
        <f>COUNTIF(D13:AI13,"M1")</f>
        <v>0</v>
      </c>
      <c r="BC13" s="22">
        <f t="shared" ref="BC13:BC18" si="6">COUNTIF(D13:AI13,"I")</f>
        <v>0</v>
      </c>
      <c r="BD13" s="22">
        <f t="shared" ref="BD13:BD18" si="7">COUNTIF(D13:AI13,"I²")</f>
        <v>0</v>
      </c>
      <c r="BE13" s="22">
        <f t="shared" ref="BE13:BE18" si="8">COUNTIF(D13:AI13,"M4")</f>
        <v>0</v>
      </c>
      <c r="BF13" s="22">
        <f t="shared" ref="BF13:BF18" si="9">COUNTIF(D13:AI13,"T5")</f>
        <v>0</v>
      </c>
      <c r="BG13" s="22">
        <f t="shared" ref="BG13:BG18" si="10">COUNTIF(D13:AI13,"M/SN")</f>
        <v>0</v>
      </c>
      <c r="BH13" s="22">
        <f t="shared" ref="BH13:BH18" si="11">COUNTIF(D13:AI13,"T/SNDa")</f>
        <v>0</v>
      </c>
      <c r="BI13" s="22">
        <f t="shared" ref="BI13:BI18" si="12">COUNTIF(D13:AI13,"T/I")</f>
        <v>0</v>
      </c>
      <c r="BJ13" s="22">
        <f t="shared" ref="BJ13:BJ18" si="13">COUNTIF(D13:AI13,"P/i")</f>
        <v>0</v>
      </c>
      <c r="BK13" s="22">
        <f t="shared" ref="BK13:BK18" si="14">COUNTIF(D13:AI13,"m/i")</f>
        <v>0</v>
      </c>
      <c r="BL13" s="22">
        <f t="shared" ref="BL13:BL18" si="15">COUNTIF(D13:AI13,"M4/t")</f>
        <v>0</v>
      </c>
      <c r="BM13" s="22">
        <f t="shared" ref="BM13:BM18" si="16">COUNTIF(D13:AI13,"MTa")</f>
        <v>0</v>
      </c>
      <c r="BN13" s="22">
        <f t="shared" ref="BN13:BN18" si="17">COUNTIF(D13:AI13,"MTa")</f>
        <v>0</v>
      </c>
      <c r="BO13" s="22">
        <f t="shared" ref="BO13:BO18" si="18">((AS13*6)+(AT13*6)+(AU13*6)+(AV13)+(AR13*6))</f>
        <v>0</v>
      </c>
      <c r="BP13" s="29">
        <f t="shared" ref="BP13:BP18" si="19">(AW13*$BR$6)+(AX13*$BS$6)+(AY13*$BT$6)+(AZ13*$BU$6)+(BA13*$BV$6)+(BB13*$BW$6)+(BC13*$BX$6)+(BD13*$BY$6)+(BE13*$BZ$6)+(BF13*$CA$6)+(BG13*$CB$6)+(BH13*$CC$6)+(BI13*$CD$6)+(BJ13*$CE13)+(BK13*$CF$6)+(BL13*$CG$6)+(BM13*$CH$6)+(BN13*$CI$6)</f>
        <v>24</v>
      </c>
    </row>
    <row r="14" spans="1:88">
      <c r="A14" s="210"/>
      <c r="B14" s="211" t="s">
        <v>152</v>
      </c>
      <c r="C14" s="48" t="s">
        <v>104</v>
      </c>
      <c r="D14" s="102"/>
      <c r="E14" s="395"/>
      <c r="F14" s="395"/>
      <c r="G14" s="395"/>
      <c r="H14" s="261"/>
      <c r="I14" s="261" t="s">
        <v>20</v>
      </c>
      <c r="J14" s="397"/>
      <c r="K14" s="397"/>
      <c r="L14" s="397"/>
      <c r="M14" s="397"/>
      <c r="N14" s="397"/>
      <c r="O14" s="261"/>
      <c r="P14" s="261"/>
      <c r="Q14" s="397"/>
      <c r="R14" s="397"/>
      <c r="S14" s="397"/>
      <c r="T14" s="397"/>
      <c r="U14" s="397"/>
      <c r="V14" s="261"/>
      <c r="W14" s="261"/>
      <c r="X14" s="395"/>
      <c r="Y14" s="395"/>
      <c r="Z14" s="396"/>
      <c r="AA14" s="396"/>
      <c r="AB14" s="396"/>
      <c r="AC14" s="262"/>
      <c r="AD14" s="262"/>
      <c r="AE14" s="396"/>
      <c r="AF14" s="396"/>
      <c r="AG14" s="396"/>
      <c r="AH14" s="396"/>
      <c r="AI14" s="396"/>
      <c r="AJ14" s="26"/>
      <c r="AK14" s="27"/>
      <c r="AL14" s="28"/>
      <c r="AM14" s="115"/>
      <c r="AN14" s="10"/>
      <c r="AO14" s="15"/>
      <c r="AP14" s="15">
        <f t="shared" si="1"/>
        <v>6</v>
      </c>
      <c r="AQ14" s="21"/>
      <c r="AR14" s="13"/>
      <c r="AS14" s="13"/>
      <c r="AT14" s="13"/>
      <c r="AU14" s="13"/>
      <c r="AV14" s="13"/>
      <c r="AW14" s="22">
        <f t="shared" si="2"/>
        <v>0</v>
      </c>
      <c r="AX14" s="22">
        <f t="shared" si="3"/>
        <v>1</v>
      </c>
      <c r="AY14" s="22">
        <f t="shared" si="4"/>
        <v>0</v>
      </c>
      <c r="AZ14" s="22">
        <f t="shared" si="5"/>
        <v>0</v>
      </c>
      <c r="BA14" s="22">
        <f t="shared" si="0"/>
        <v>0</v>
      </c>
      <c r="BB14" s="22">
        <f>COUNTIF(D14:AI14,"I/I")</f>
        <v>0</v>
      </c>
      <c r="BC14" s="22">
        <f t="shared" si="6"/>
        <v>0</v>
      </c>
      <c r="BD14" s="22">
        <f t="shared" si="7"/>
        <v>0</v>
      </c>
      <c r="BE14" s="22">
        <f t="shared" si="8"/>
        <v>0</v>
      </c>
      <c r="BF14" s="22">
        <f t="shared" si="9"/>
        <v>0</v>
      </c>
      <c r="BG14" s="22">
        <f t="shared" si="10"/>
        <v>0</v>
      </c>
      <c r="BH14" s="22">
        <f t="shared" si="11"/>
        <v>0</v>
      </c>
      <c r="BI14" s="22">
        <f t="shared" si="12"/>
        <v>0</v>
      </c>
      <c r="BJ14" s="22">
        <f t="shared" si="13"/>
        <v>0</v>
      </c>
      <c r="BK14" s="22">
        <f t="shared" si="14"/>
        <v>0</v>
      </c>
      <c r="BL14" s="22">
        <f t="shared" si="15"/>
        <v>0</v>
      </c>
      <c r="BM14" s="22">
        <f t="shared" si="16"/>
        <v>0</v>
      </c>
      <c r="BN14" s="22">
        <f t="shared" si="17"/>
        <v>0</v>
      </c>
      <c r="BO14" s="22">
        <f t="shared" si="18"/>
        <v>0</v>
      </c>
      <c r="BP14" s="29">
        <f t="shared" si="19"/>
        <v>6</v>
      </c>
    </row>
    <row r="15" spans="1:88">
      <c r="A15" s="96"/>
      <c r="AL15" s="95"/>
      <c r="AN15" s="10"/>
      <c r="AO15" s="15"/>
      <c r="AP15" s="15">
        <f t="shared" si="1"/>
        <v>0</v>
      </c>
      <c r="AQ15" s="21"/>
      <c r="AR15" s="13"/>
      <c r="AS15" s="13"/>
      <c r="AT15" s="13"/>
      <c r="AU15" s="13"/>
      <c r="AV15" s="13"/>
      <c r="AW15" s="22">
        <f t="shared" si="2"/>
        <v>0</v>
      </c>
      <c r="AX15" s="22">
        <f t="shared" si="3"/>
        <v>0</v>
      </c>
      <c r="AY15" s="22">
        <f t="shared" si="4"/>
        <v>0</v>
      </c>
      <c r="AZ15" s="22">
        <f t="shared" si="5"/>
        <v>0</v>
      </c>
      <c r="BA15" s="22">
        <f t="shared" si="0"/>
        <v>0</v>
      </c>
      <c r="BB15" s="22">
        <f>COUNTIF(D15:AI15,"I/I")</f>
        <v>0</v>
      </c>
      <c r="BC15" s="22">
        <f t="shared" si="6"/>
        <v>0</v>
      </c>
      <c r="BD15" s="22">
        <f t="shared" si="7"/>
        <v>0</v>
      </c>
      <c r="BE15" s="22">
        <f t="shared" si="8"/>
        <v>0</v>
      </c>
      <c r="BF15" s="22">
        <f t="shared" si="9"/>
        <v>0</v>
      </c>
      <c r="BG15" s="22">
        <f t="shared" si="10"/>
        <v>0</v>
      </c>
      <c r="BH15" s="22">
        <f t="shared" si="11"/>
        <v>0</v>
      </c>
      <c r="BI15" s="22">
        <f t="shared" si="12"/>
        <v>0</v>
      </c>
      <c r="BJ15" s="22">
        <f t="shared" si="13"/>
        <v>0</v>
      </c>
      <c r="BK15" s="22">
        <f t="shared" si="14"/>
        <v>0</v>
      </c>
      <c r="BL15" s="22">
        <f t="shared" si="15"/>
        <v>0</v>
      </c>
      <c r="BM15" s="22">
        <f t="shared" si="16"/>
        <v>0</v>
      </c>
      <c r="BN15" s="22">
        <f t="shared" si="17"/>
        <v>0</v>
      </c>
      <c r="BO15" s="22">
        <f t="shared" si="18"/>
        <v>0</v>
      </c>
      <c r="BP15" s="29">
        <f t="shared" si="19"/>
        <v>0</v>
      </c>
    </row>
    <row r="16" spans="1:88">
      <c r="A16" s="96"/>
      <c r="AL16" s="95"/>
      <c r="AN16" s="10"/>
      <c r="AO16" s="15"/>
      <c r="AP16" s="15">
        <f t="shared" si="1"/>
        <v>0</v>
      </c>
      <c r="AQ16" s="21"/>
      <c r="AR16" s="13"/>
      <c r="AS16" s="13"/>
      <c r="AT16" s="13"/>
      <c r="AU16" s="13"/>
      <c r="AV16" s="13"/>
      <c r="AW16" s="22">
        <f t="shared" si="2"/>
        <v>0</v>
      </c>
      <c r="AX16" s="22">
        <f t="shared" si="3"/>
        <v>0</v>
      </c>
      <c r="AY16" s="22">
        <f t="shared" si="4"/>
        <v>0</v>
      </c>
      <c r="AZ16" s="22">
        <f t="shared" si="5"/>
        <v>0</v>
      </c>
      <c r="BA16" s="22">
        <f>COUNTIF(D16:AI16,"M4")</f>
        <v>0</v>
      </c>
      <c r="BB16" s="22">
        <f>COUNTIF(D16:AI16,"I/I")</f>
        <v>0</v>
      </c>
      <c r="BC16" s="22">
        <f t="shared" si="6"/>
        <v>0</v>
      </c>
      <c r="BD16" s="22">
        <f t="shared" si="7"/>
        <v>0</v>
      </c>
      <c r="BE16" s="22">
        <f t="shared" si="8"/>
        <v>0</v>
      </c>
      <c r="BF16" s="22">
        <f t="shared" si="9"/>
        <v>0</v>
      </c>
      <c r="BG16" s="22">
        <f t="shared" si="10"/>
        <v>0</v>
      </c>
      <c r="BH16" s="22">
        <f t="shared" si="11"/>
        <v>0</v>
      </c>
      <c r="BI16" s="22">
        <f t="shared" si="12"/>
        <v>0</v>
      </c>
      <c r="BJ16" s="22">
        <f t="shared" si="13"/>
        <v>0</v>
      </c>
      <c r="BK16" s="22">
        <f t="shared" si="14"/>
        <v>0</v>
      </c>
      <c r="BL16" s="22">
        <f t="shared" si="15"/>
        <v>0</v>
      </c>
      <c r="BM16" s="22">
        <f t="shared" si="16"/>
        <v>0</v>
      </c>
      <c r="BN16" s="22">
        <f t="shared" si="17"/>
        <v>0</v>
      </c>
      <c r="BO16" s="22">
        <f t="shared" si="18"/>
        <v>0</v>
      </c>
      <c r="BP16" s="29">
        <f t="shared" si="19"/>
        <v>0</v>
      </c>
    </row>
    <row r="17" spans="1:68">
      <c r="A17" s="96"/>
      <c r="AL17" s="95"/>
      <c r="AN17" s="10"/>
      <c r="AO17" s="15"/>
      <c r="AP17" s="15">
        <f t="shared" si="1"/>
        <v>0</v>
      </c>
      <c r="AQ17" s="21"/>
      <c r="AR17" s="13"/>
      <c r="AS17" s="13"/>
      <c r="AT17" s="13"/>
      <c r="AU17" s="13"/>
      <c r="AV17" s="13"/>
      <c r="AW17" s="22">
        <f t="shared" si="2"/>
        <v>0</v>
      </c>
      <c r="AX17" s="22">
        <f t="shared" si="3"/>
        <v>0</v>
      </c>
      <c r="AY17" s="22">
        <f t="shared" si="4"/>
        <v>0</v>
      </c>
      <c r="AZ17" s="22">
        <f t="shared" si="5"/>
        <v>0</v>
      </c>
      <c r="BA17" s="22">
        <f>COUNTIF(D17:AI17,"M4")</f>
        <v>0</v>
      </c>
      <c r="BB17" s="22">
        <f>COUNTIF(D17:AI17,"I/I")</f>
        <v>0</v>
      </c>
      <c r="BC17" s="22">
        <f t="shared" si="6"/>
        <v>0</v>
      </c>
      <c r="BD17" s="22">
        <f t="shared" si="7"/>
        <v>0</v>
      </c>
      <c r="BE17" s="22">
        <f t="shared" si="8"/>
        <v>0</v>
      </c>
      <c r="BF17" s="22">
        <f t="shared" si="9"/>
        <v>0</v>
      </c>
      <c r="BG17" s="22">
        <f t="shared" si="10"/>
        <v>0</v>
      </c>
      <c r="BH17" s="22">
        <f t="shared" si="11"/>
        <v>0</v>
      </c>
      <c r="BI17" s="22">
        <f t="shared" si="12"/>
        <v>0</v>
      </c>
      <c r="BJ17" s="22">
        <f t="shared" si="13"/>
        <v>0</v>
      </c>
      <c r="BK17" s="22">
        <f t="shared" si="14"/>
        <v>0</v>
      </c>
      <c r="BL17" s="22">
        <f t="shared" si="15"/>
        <v>0</v>
      </c>
      <c r="BM17" s="22">
        <f t="shared" si="16"/>
        <v>0</v>
      </c>
      <c r="BN17" s="22">
        <f t="shared" si="17"/>
        <v>0</v>
      </c>
      <c r="BO17" s="22">
        <f t="shared" si="18"/>
        <v>0</v>
      </c>
      <c r="BP17" s="29">
        <f t="shared" si="19"/>
        <v>0</v>
      </c>
    </row>
    <row r="18" spans="1:68">
      <c r="A18" s="116"/>
      <c r="B18" s="117"/>
      <c r="C18" s="118"/>
      <c r="D18" s="119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  <c r="AA18" s="120"/>
      <c r="AB18" s="120"/>
      <c r="AC18" s="120"/>
      <c r="AD18" s="120"/>
      <c r="AE18" s="120"/>
      <c r="AF18" s="121"/>
      <c r="AG18" s="120"/>
      <c r="AH18" s="120"/>
      <c r="AI18" s="120"/>
      <c r="AL18" s="95"/>
      <c r="AN18" s="10"/>
      <c r="AO18" s="15"/>
      <c r="AP18" s="15">
        <f t="shared" si="1"/>
        <v>0</v>
      </c>
      <c r="AQ18" s="21"/>
      <c r="AR18" s="13"/>
      <c r="AS18" s="13"/>
      <c r="AT18" s="13"/>
      <c r="AU18" s="13"/>
      <c r="AV18" s="13"/>
      <c r="AW18" s="22">
        <f t="shared" si="2"/>
        <v>0</v>
      </c>
      <c r="AX18" s="22">
        <f t="shared" si="3"/>
        <v>0</v>
      </c>
      <c r="AY18" s="22">
        <f t="shared" si="4"/>
        <v>0</v>
      </c>
      <c r="AZ18" s="22">
        <f t="shared" si="5"/>
        <v>0</v>
      </c>
      <c r="BA18" s="22">
        <f>COUNTIF(D18:AI18,"M4")</f>
        <v>0</v>
      </c>
      <c r="BB18" s="22">
        <f>COUNTIF(D18:AI18,"I/I")</f>
        <v>0</v>
      </c>
      <c r="BC18" s="22">
        <f t="shared" si="6"/>
        <v>0</v>
      </c>
      <c r="BD18" s="22">
        <f t="shared" si="7"/>
        <v>0</v>
      </c>
      <c r="BE18" s="22">
        <f t="shared" si="8"/>
        <v>0</v>
      </c>
      <c r="BF18" s="22">
        <f t="shared" si="9"/>
        <v>0</v>
      </c>
      <c r="BG18" s="22">
        <f t="shared" si="10"/>
        <v>0</v>
      </c>
      <c r="BH18" s="22">
        <f t="shared" si="11"/>
        <v>0</v>
      </c>
      <c r="BI18" s="22">
        <f t="shared" si="12"/>
        <v>0</v>
      </c>
      <c r="BJ18" s="22">
        <f t="shared" si="13"/>
        <v>0</v>
      </c>
      <c r="BK18" s="22">
        <f t="shared" si="14"/>
        <v>0</v>
      </c>
      <c r="BL18" s="22">
        <f t="shared" si="15"/>
        <v>0</v>
      </c>
      <c r="BM18" s="22">
        <f t="shared" si="16"/>
        <v>0</v>
      </c>
      <c r="BN18" s="22">
        <f t="shared" si="17"/>
        <v>0</v>
      </c>
      <c r="BO18" s="22">
        <f t="shared" si="18"/>
        <v>0</v>
      </c>
      <c r="BP18" s="29">
        <f t="shared" si="19"/>
        <v>0</v>
      </c>
    </row>
    <row r="19" spans="1:68">
      <c r="A19" s="31"/>
      <c r="B19" s="134" t="s">
        <v>97</v>
      </c>
      <c r="C19" s="135"/>
      <c r="D19" s="119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1"/>
      <c r="AG19" s="120"/>
      <c r="AH19" s="120"/>
      <c r="AI19" s="120"/>
      <c r="AL19" s="95"/>
      <c r="AN19" s="10"/>
      <c r="AO19" s="32"/>
      <c r="AP19" s="32"/>
      <c r="AQ19" s="21"/>
      <c r="AR19" s="33"/>
      <c r="AS19" s="33"/>
      <c r="AT19" s="33"/>
      <c r="AU19" s="33"/>
      <c r="AV19" s="33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5"/>
    </row>
    <row r="20" spans="1:68">
      <c r="A20" s="36"/>
      <c r="B20" s="37" t="s">
        <v>47</v>
      </c>
      <c r="C20" s="50" t="s">
        <v>151</v>
      </c>
      <c r="D20" s="122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L20" s="95"/>
    </row>
    <row r="21" spans="1:68">
      <c r="A21" s="36"/>
      <c r="B21" s="37" t="s">
        <v>20</v>
      </c>
      <c r="C21" s="50" t="s">
        <v>98</v>
      </c>
      <c r="D21" s="122"/>
      <c r="E21" s="122"/>
      <c r="F21" s="122"/>
      <c r="G21" s="122"/>
      <c r="H21" s="124"/>
      <c r="I21" s="124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L21" s="95"/>
    </row>
    <row r="22" spans="1:68">
      <c r="A22" s="38"/>
      <c r="B22" s="39" t="s">
        <v>48</v>
      </c>
      <c r="C22" s="51" t="s">
        <v>99</v>
      </c>
      <c r="D22" s="122"/>
      <c r="E22" s="122"/>
      <c r="F22" s="122"/>
      <c r="G22" s="122"/>
      <c r="H22" s="124"/>
      <c r="I22" s="124"/>
      <c r="J22" s="122"/>
      <c r="K22" s="122"/>
      <c r="L22" s="122"/>
      <c r="M22" s="122"/>
      <c r="N22" s="122"/>
      <c r="O22" s="122"/>
      <c r="P22" s="122"/>
      <c r="Q22" s="122"/>
      <c r="R22" s="122"/>
      <c r="S22" s="122"/>
      <c r="T22" s="122"/>
      <c r="U22" s="122"/>
      <c r="V22" s="122"/>
      <c r="W22" s="122"/>
      <c r="X22" s="122"/>
      <c r="Y22" s="122"/>
      <c r="Z22" s="122"/>
      <c r="AA22" s="122"/>
      <c r="AB22" s="122"/>
      <c r="AC22" s="122"/>
      <c r="AD22" s="122"/>
      <c r="AE22" s="122"/>
      <c r="AF22" s="122"/>
      <c r="AG22" s="122"/>
      <c r="AH22" s="122"/>
      <c r="AI22" s="122"/>
      <c r="AL22" s="95"/>
    </row>
    <row r="23" spans="1:68">
      <c r="A23" s="40"/>
      <c r="B23" s="41" t="s">
        <v>81</v>
      </c>
      <c r="C23" s="51" t="s">
        <v>100</v>
      </c>
      <c r="D23" s="122"/>
      <c r="E23" s="122"/>
      <c r="F23" s="122"/>
      <c r="G23" s="122"/>
      <c r="H23" s="124"/>
      <c r="I23" s="124"/>
      <c r="J23" s="122"/>
      <c r="K23" s="122"/>
      <c r="L23" s="125"/>
      <c r="M23" s="125"/>
      <c r="N23" s="122"/>
      <c r="O23" s="122"/>
      <c r="P23" s="122"/>
      <c r="Q23" s="122"/>
      <c r="R23" s="122"/>
      <c r="S23" s="122"/>
      <c r="T23" s="122"/>
      <c r="U23" s="122"/>
      <c r="V23" s="122"/>
      <c r="W23" s="126"/>
      <c r="X23" s="126"/>
      <c r="Y23" s="421" t="s">
        <v>43</v>
      </c>
      <c r="Z23" s="421"/>
      <c r="AA23" s="421"/>
      <c r="AB23" s="421"/>
      <c r="AC23" s="421"/>
      <c r="AD23" s="421"/>
      <c r="AE23" s="421"/>
      <c r="AF23" s="421"/>
      <c r="AG23" s="421"/>
      <c r="AH23" s="421"/>
      <c r="AI23" s="11"/>
      <c r="AL23" s="95"/>
    </row>
    <row r="24" spans="1:68">
      <c r="A24" s="38"/>
      <c r="B24" s="39" t="s">
        <v>82</v>
      </c>
      <c r="C24" s="52" t="s">
        <v>101</v>
      </c>
      <c r="D24" s="127"/>
      <c r="E24" s="127"/>
      <c r="F24" s="127"/>
      <c r="G24" s="127"/>
      <c r="H24" s="128"/>
      <c r="I24" s="128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6"/>
      <c r="X24" s="126"/>
      <c r="Y24" s="420" t="s">
        <v>116</v>
      </c>
      <c r="Z24" s="420"/>
      <c r="AA24" s="420"/>
      <c r="AB24" s="420"/>
      <c r="AC24" s="420"/>
      <c r="AD24" s="420"/>
      <c r="AE24" s="420"/>
      <c r="AF24" s="420"/>
      <c r="AG24" s="420"/>
      <c r="AH24" s="420"/>
      <c r="AI24" s="129"/>
      <c r="AL24" s="95"/>
    </row>
    <row r="25" spans="1:68">
      <c r="A25" s="40"/>
      <c r="B25" s="42" t="s">
        <v>102</v>
      </c>
      <c r="C25" s="53" t="s">
        <v>103</v>
      </c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6"/>
      <c r="X25" s="126"/>
      <c r="Y25" s="421" t="s">
        <v>117</v>
      </c>
      <c r="Z25" s="421"/>
      <c r="AA25" s="421"/>
      <c r="AB25" s="421"/>
      <c r="AC25" s="421"/>
      <c r="AD25" s="421"/>
      <c r="AE25" s="421"/>
      <c r="AF25" s="421"/>
      <c r="AG25" s="421"/>
      <c r="AH25" s="421"/>
      <c r="AI25" s="11"/>
      <c r="AL25" s="95"/>
    </row>
    <row r="26" spans="1:68">
      <c r="A26" s="43"/>
      <c r="B26" s="130"/>
      <c r="C26" s="131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6"/>
      <c r="X26" s="126"/>
      <c r="Y26" s="421" t="s">
        <v>44</v>
      </c>
      <c r="Z26" s="421"/>
      <c r="AA26" s="421"/>
      <c r="AB26" s="421"/>
      <c r="AC26" s="421"/>
      <c r="AD26" s="421"/>
      <c r="AE26" s="421"/>
      <c r="AF26" s="421"/>
      <c r="AG26" s="421"/>
      <c r="AH26" s="421"/>
      <c r="AI26" s="11"/>
      <c r="AL26" s="95"/>
    </row>
    <row r="27" spans="1:68">
      <c r="A27" s="44"/>
      <c r="B27" s="132"/>
      <c r="C27" s="133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26"/>
      <c r="AF27" s="10"/>
      <c r="AG27" s="10"/>
      <c r="AH27" s="10"/>
      <c r="AI27" s="10"/>
      <c r="AL27" s="95"/>
    </row>
    <row r="28" spans="1:68" ht="15.75" thickBot="1">
      <c r="A28" s="45"/>
      <c r="B28" s="46"/>
      <c r="C28" s="54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98"/>
      <c r="AK28" s="98"/>
      <c r="AL28" s="99"/>
    </row>
  </sheetData>
  <mergeCells count="17">
    <mergeCell ref="AL7:AL8"/>
    <mergeCell ref="AL10:AL11"/>
    <mergeCell ref="A1:AL3"/>
    <mergeCell ref="D4:D5"/>
    <mergeCell ref="AJ4:AJ5"/>
    <mergeCell ref="AK4:AK5"/>
    <mergeCell ref="AL4:AL5"/>
    <mergeCell ref="AK10:AK11"/>
    <mergeCell ref="AK7:AK8"/>
    <mergeCell ref="D7:D8"/>
    <mergeCell ref="AJ7:AJ8"/>
    <mergeCell ref="Y26:AH26"/>
    <mergeCell ref="Y23:AH23"/>
    <mergeCell ref="D10:D11"/>
    <mergeCell ref="AJ10:AJ11"/>
    <mergeCell ref="Y24:AH24"/>
    <mergeCell ref="Y25:AH25"/>
  </mergeCells>
  <pageMargins left="0.511811024" right="0.511811024" top="0.78740157499999996" bottom="0.78740157499999996" header="0.31496062000000002" footer="0.31496062000000002"/>
  <pageSetup paperSize="9" scale="20" orientation="landscape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6"/>
  <sheetViews>
    <sheetView workbookViewId="0">
      <selection sqref="A1:AJ3"/>
    </sheetView>
  </sheetViews>
  <sheetFormatPr defaultRowHeight="15"/>
  <cols>
    <col min="2" max="2" width="37.7109375" customWidth="1"/>
  </cols>
  <sheetData>
    <row r="1" spans="1:38">
      <c r="A1" s="564" t="s">
        <v>265</v>
      </c>
      <c r="B1" s="563"/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  <c r="Z1" s="563"/>
      <c r="AA1" s="563"/>
      <c r="AB1" s="563"/>
      <c r="AC1" s="563"/>
      <c r="AD1" s="563"/>
      <c r="AE1" s="563"/>
      <c r="AF1" s="563"/>
      <c r="AG1" s="563"/>
      <c r="AH1" s="563"/>
      <c r="AI1" s="563"/>
      <c r="AJ1" s="563"/>
      <c r="AK1" s="521"/>
      <c r="AL1" s="520"/>
    </row>
    <row r="2" spans="1:38">
      <c r="A2" s="563"/>
      <c r="B2" s="563"/>
      <c r="C2" s="563"/>
      <c r="D2" s="563"/>
      <c r="E2" s="563"/>
      <c r="F2" s="563"/>
      <c r="G2" s="563"/>
      <c r="H2" s="563"/>
      <c r="I2" s="563"/>
      <c r="J2" s="563"/>
      <c r="K2" s="563"/>
      <c r="L2" s="563"/>
      <c r="M2" s="563"/>
      <c r="N2" s="563"/>
      <c r="O2" s="563"/>
      <c r="P2" s="563"/>
      <c r="Q2" s="563"/>
      <c r="R2" s="563"/>
      <c r="S2" s="563"/>
      <c r="T2" s="563"/>
      <c r="U2" s="563"/>
      <c r="V2" s="563"/>
      <c r="W2" s="563"/>
      <c r="X2" s="563"/>
      <c r="Y2" s="563"/>
      <c r="Z2" s="563"/>
      <c r="AA2" s="563"/>
      <c r="AB2" s="563"/>
      <c r="AC2" s="563"/>
      <c r="AD2" s="563"/>
      <c r="AE2" s="563"/>
      <c r="AF2" s="563"/>
      <c r="AG2" s="563"/>
      <c r="AH2" s="563"/>
      <c r="AI2" s="563"/>
      <c r="AJ2" s="563"/>
      <c r="AK2" s="522"/>
      <c r="AL2" s="520"/>
    </row>
    <row r="3" spans="1:38" ht="39" customHeight="1">
      <c r="A3" s="563"/>
      <c r="B3" s="563"/>
      <c r="C3" s="563"/>
      <c r="D3" s="563"/>
      <c r="E3" s="563"/>
      <c r="F3" s="563"/>
      <c r="G3" s="563"/>
      <c r="H3" s="563"/>
      <c r="I3" s="563"/>
      <c r="J3" s="563"/>
      <c r="K3" s="563"/>
      <c r="L3" s="563"/>
      <c r="M3" s="563"/>
      <c r="N3" s="563"/>
      <c r="O3" s="563"/>
      <c r="P3" s="563"/>
      <c r="Q3" s="563"/>
      <c r="R3" s="563"/>
      <c r="S3" s="563"/>
      <c r="T3" s="563"/>
      <c r="U3" s="563"/>
      <c r="V3" s="563"/>
      <c r="W3" s="563"/>
      <c r="X3" s="563"/>
      <c r="Y3" s="563"/>
      <c r="Z3" s="563"/>
      <c r="AA3" s="563"/>
      <c r="AB3" s="563"/>
      <c r="AC3" s="563"/>
      <c r="AD3" s="563"/>
      <c r="AE3" s="563"/>
      <c r="AF3" s="563"/>
      <c r="AG3" s="563"/>
      <c r="AH3" s="563"/>
      <c r="AI3" s="563"/>
      <c r="AJ3" s="563"/>
      <c r="AK3" s="522"/>
      <c r="AL3" s="523"/>
    </row>
    <row r="4" spans="1:38">
      <c r="A4" s="559" t="s">
        <v>0</v>
      </c>
      <c r="B4" s="532" t="s">
        <v>1</v>
      </c>
      <c r="C4" s="534" t="s">
        <v>215</v>
      </c>
      <c r="D4" s="559" t="s">
        <v>3</v>
      </c>
      <c r="E4" s="533">
        <v>1</v>
      </c>
      <c r="F4" s="533">
        <v>2</v>
      </c>
      <c r="G4" s="533">
        <v>3</v>
      </c>
      <c r="H4" s="533">
        <v>4</v>
      </c>
      <c r="I4" s="533">
        <v>5</v>
      </c>
      <c r="J4" s="533">
        <v>6</v>
      </c>
      <c r="K4" s="533">
        <v>7</v>
      </c>
      <c r="L4" s="533">
        <v>8</v>
      </c>
      <c r="M4" s="533">
        <v>9</v>
      </c>
      <c r="N4" s="533">
        <v>10</v>
      </c>
      <c r="O4" s="533">
        <v>11</v>
      </c>
      <c r="P4" s="533">
        <v>12</v>
      </c>
      <c r="Q4" s="533">
        <v>13</v>
      </c>
      <c r="R4" s="533">
        <v>14</v>
      </c>
      <c r="S4" s="533">
        <v>15</v>
      </c>
      <c r="T4" s="533">
        <v>16</v>
      </c>
      <c r="U4" s="533">
        <v>17</v>
      </c>
      <c r="V4" s="533">
        <v>18</v>
      </c>
      <c r="W4" s="533">
        <v>19</v>
      </c>
      <c r="X4" s="533">
        <v>20</v>
      </c>
      <c r="Y4" s="533">
        <v>21</v>
      </c>
      <c r="Z4" s="533">
        <v>22</v>
      </c>
      <c r="AA4" s="533">
        <v>23</v>
      </c>
      <c r="AB4" s="533">
        <v>24</v>
      </c>
      <c r="AC4" s="533">
        <v>25</v>
      </c>
      <c r="AD4" s="533">
        <v>26</v>
      </c>
      <c r="AE4" s="533">
        <v>27</v>
      </c>
      <c r="AF4" s="533">
        <v>28</v>
      </c>
      <c r="AG4" s="533">
        <v>29</v>
      </c>
      <c r="AH4" s="533">
        <v>30</v>
      </c>
      <c r="AI4" s="533">
        <v>31</v>
      </c>
      <c r="AJ4" s="558" t="s">
        <v>4</v>
      </c>
      <c r="AK4" s="558" t="s">
        <v>5</v>
      </c>
      <c r="AL4" s="558" t="s">
        <v>6</v>
      </c>
    </row>
    <row r="5" spans="1:38">
      <c r="A5" s="559"/>
      <c r="B5" s="532" t="s">
        <v>216</v>
      </c>
      <c r="C5" s="534" t="s">
        <v>217</v>
      </c>
      <c r="D5" s="559"/>
      <c r="E5" s="533" t="s">
        <v>8</v>
      </c>
      <c r="F5" s="533" t="s">
        <v>9</v>
      </c>
      <c r="G5" s="533" t="s">
        <v>10</v>
      </c>
      <c r="H5" s="533" t="s">
        <v>123</v>
      </c>
      <c r="I5" s="533" t="s">
        <v>11</v>
      </c>
      <c r="J5" s="533" t="s">
        <v>12</v>
      </c>
      <c r="K5" s="533" t="s">
        <v>13</v>
      </c>
      <c r="L5" s="533" t="s">
        <v>8</v>
      </c>
      <c r="M5" s="533" t="s">
        <v>9</v>
      </c>
      <c r="N5" s="533" t="s">
        <v>10</v>
      </c>
      <c r="O5" s="533" t="s">
        <v>123</v>
      </c>
      <c r="P5" s="533" t="s">
        <v>11</v>
      </c>
      <c r="Q5" s="533" t="s">
        <v>12</v>
      </c>
      <c r="R5" s="533" t="s">
        <v>13</v>
      </c>
      <c r="S5" s="533" t="s">
        <v>8</v>
      </c>
      <c r="T5" s="533" t="s">
        <v>9</v>
      </c>
      <c r="U5" s="533" t="s">
        <v>10</v>
      </c>
      <c r="V5" s="533" t="s">
        <v>123</v>
      </c>
      <c r="W5" s="533" t="s">
        <v>11</v>
      </c>
      <c r="X5" s="533" t="s">
        <v>12</v>
      </c>
      <c r="Y5" s="533" t="s">
        <v>13</v>
      </c>
      <c r="Z5" s="533" t="s">
        <v>8</v>
      </c>
      <c r="AA5" s="533" t="s">
        <v>9</v>
      </c>
      <c r="AB5" s="533" t="s">
        <v>10</v>
      </c>
      <c r="AC5" s="533" t="s">
        <v>123</v>
      </c>
      <c r="AD5" s="533" t="s">
        <v>11</v>
      </c>
      <c r="AE5" s="533" t="s">
        <v>12</v>
      </c>
      <c r="AF5" s="533" t="s">
        <v>13</v>
      </c>
      <c r="AG5" s="533" t="s">
        <v>8</v>
      </c>
      <c r="AH5" s="533" t="s">
        <v>9</v>
      </c>
      <c r="AI5" s="533" t="s">
        <v>10</v>
      </c>
      <c r="AJ5" s="558"/>
      <c r="AK5" s="558"/>
      <c r="AL5" s="558"/>
    </row>
    <row r="6" spans="1:38">
      <c r="A6" s="529" t="s">
        <v>218</v>
      </c>
      <c r="B6" s="528" t="s">
        <v>219</v>
      </c>
      <c r="C6" s="527">
        <v>89780</v>
      </c>
      <c r="D6" s="524" t="s">
        <v>220</v>
      </c>
      <c r="E6" s="536" t="s">
        <v>221</v>
      </c>
      <c r="F6" s="536" t="s">
        <v>221</v>
      </c>
      <c r="G6" s="536" t="s">
        <v>221</v>
      </c>
      <c r="H6" s="535"/>
      <c r="I6" s="539"/>
      <c r="J6" s="536" t="s">
        <v>221</v>
      </c>
      <c r="K6" s="536" t="s">
        <v>221</v>
      </c>
      <c r="L6" s="536" t="s">
        <v>221</v>
      </c>
      <c r="M6" s="536" t="s">
        <v>221</v>
      </c>
      <c r="N6" s="536" t="s">
        <v>221</v>
      </c>
      <c r="O6" s="539" t="s">
        <v>222</v>
      </c>
      <c r="P6" s="539" t="s">
        <v>222</v>
      </c>
      <c r="Q6" s="536" t="s">
        <v>221</v>
      </c>
      <c r="R6" s="536" t="s">
        <v>221</v>
      </c>
      <c r="S6" s="536" t="s">
        <v>221</v>
      </c>
      <c r="T6" s="536" t="s">
        <v>221</v>
      </c>
      <c r="U6" s="536" t="s">
        <v>221</v>
      </c>
      <c r="V6" s="535"/>
      <c r="W6" s="554" t="s">
        <v>222</v>
      </c>
      <c r="X6" s="536" t="s">
        <v>221</v>
      </c>
      <c r="Y6" s="536" t="s">
        <v>221</v>
      </c>
      <c r="Z6" s="536" t="s">
        <v>221</v>
      </c>
      <c r="AA6" s="537" t="s">
        <v>17</v>
      </c>
      <c r="AB6" s="536" t="s">
        <v>221</v>
      </c>
      <c r="AC6" s="539" t="s">
        <v>222</v>
      </c>
      <c r="AD6" s="539" t="s">
        <v>222</v>
      </c>
      <c r="AE6" s="536" t="s">
        <v>221</v>
      </c>
      <c r="AF6" s="536" t="s">
        <v>221</v>
      </c>
      <c r="AG6" s="536" t="s">
        <v>221</v>
      </c>
      <c r="AH6" s="536" t="s">
        <v>221</v>
      </c>
      <c r="AI6" s="536" t="s">
        <v>221</v>
      </c>
      <c r="AJ6" s="526">
        <v>132</v>
      </c>
      <c r="AK6" s="526">
        <v>207</v>
      </c>
      <c r="AL6" s="526">
        <v>75</v>
      </c>
    </row>
    <row r="7" spans="1:38">
      <c r="A7" s="559" t="s">
        <v>0</v>
      </c>
      <c r="B7" s="532" t="s">
        <v>1</v>
      </c>
      <c r="C7" s="534" t="s">
        <v>215</v>
      </c>
      <c r="D7" s="559" t="s">
        <v>3</v>
      </c>
      <c r="E7" s="533">
        <v>1</v>
      </c>
      <c r="F7" s="533">
        <v>2</v>
      </c>
      <c r="G7" s="533">
        <v>3</v>
      </c>
      <c r="H7" s="533">
        <v>4</v>
      </c>
      <c r="I7" s="533">
        <v>5</v>
      </c>
      <c r="J7" s="533">
        <v>6</v>
      </c>
      <c r="K7" s="533">
        <v>7</v>
      </c>
      <c r="L7" s="533">
        <v>8</v>
      </c>
      <c r="M7" s="533">
        <v>9</v>
      </c>
      <c r="N7" s="533">
        <v>10</v>
      </c>
      <c r="O7" s="533">
        <v>11</v>
      </c>
      <c r="P7" s="533">
        <v>12</v>
      </c>
      <c r="Q7" s="533">
        <v>13</v>
      </c>
      <c r="R7" s="533">
        <v>14</v>
      </c>
      <c r="S7" s="533">
        <v>15</v>
      </c>
      <c r="T7" s="533">
        <v>16</v>
      </c>
      <c r="U7" s="533">
        <v>17</v>
      </c>
      <c r="V7" s="533">
        <v>18</v>
      </c>
      <c r="W7" s="533">
        <v>19</v>
      </c>
      <c r="X7" s="533">
        <v>20</v>
      </c>
      <c r="Y7" s="533">
        <v>21</v>
      </c>
      <c r="Z7" s="533">
        <v>22</v>
      </c>
      <c r="AA7" s="533">
        <v>23</v>
      </c>
      <c r="AB7" s="533">
        <v>24</v>
      </c>
      <c r="AC7" s="533">
        <v>25</v>
      </c>
      <c r="AD7" s="533">
        <v>26</v>
      </c>
      <c r="AE7" s="533">
        <v>27</v>
      </c>
      <c r="AF7" s="533">
        <v>28</v>
      </c>
      <c r="AG7" s="533">
        <v>29</v>
      </c>
      <c r="AH7" s="533">
        <v>30</v>
      </c>
      <c r="AI7" s="533">
        <v>31</v>
      </c>
      <c r="AJ7" s="558" t="s">
        <v>4</v>
      </c>
      <c r="AK7" s="558" t="s">
        <v>5</v>
      </c>
      <c r="AL7" s="558" t="s">
        <v>6</v>
      </c>
    </row>
    <row r="8" spans="1:38">
      <c r="A8" s="559"/>
      <c r="B8" s="532" t="s">
        <v>216</v>
      </c>
      <c r="C8" s="534" t="s">
        <v>217</v>
      </c>
      <c r="D8" s="559"/>
      <c r="E8" s="533" t="s">
        <v>8</v>
      </c>
      <c r="F8" s="533" t="s">
        <v>9</v>
      </c>
      <c r="G8" s="533" t="s">
        <v>10</v>
      </c>
      <c r="H8" s="533" t="s">
        <v>123</v>
      </c>
      <c r="I8" s="533" t="s">
        <v>11</v>
      </c>
      <c r="J8" s="533" t="s">
        <v>12</v>
      </c>
      <c r="K8" s="533" t="s">
        <v>13</v>
      </c>
      <c r="L8" s="533" t="s">
        <v>8</v>
      </c>
      <c r="M8" s="533" t="s">
        <v>9</v>
      </c>
      <c r="N8" s="533" t="s">
        <v>10</v>
      </c>
      <c r="O8" s="533" t="s">
        <v>123</v>
      </c>
      <c r="P8" s="533" t="s">
        <v>11</v>
      </c>
      <c r="Q8" s="533" t="s">
        <v>12</v>
      </c>
      <c r="R8" s="533" t="s">
        <v>13</v>
      </c>
      <c r="S8" s="533" t="s">
        <v>8</v>
      </c>
      <c r="T8" s="533" t="s">
        <v>9</v>
      </c>
      <c r="U8" s="533" t="s">
        <v>10</v>
      </c>
      <c r="V8" s="533" t="s">
        <v>123</v>
      </c>
      <c r="W8" s="533" t="s">
        <v>11</v>
      </c>
      <c r="X8" s="533" t="s">
        <v>12</v>
      </c>
      <c r="Y8" s="533" t="s">
        <v>13</v>
      </c>
      <c r="Z8" s="533" t="s">
        <v>8</v>
      </c>
      <c r="AA8" s="533" t="s">
        <v>9</v>
      </c>
      <c r="AB8" s="533" t="s">
        <v>10</v>
      </c>
      <c r="AC8" s="533" t="s">
        <v>123</v>
      </c>
      <c r="AD8" s="533" t="s">
        <v>11</v>
      </c>
      <c r="AE8" s="533" t="s">
        <v>12</v>
      </c>
      <c r="AF8" s="533" t="s">
        <v>13</v>
      </c>
      <c r="AG8" s="533" t="s">
        <v>8</v>
      </c>
      <c r="AH8" s="533" t="s">
        <v>9</v>
      </c>
      <c r="AI8" s="533" t="s">
        <v>10</v>
      </c>
      <c r="AJ8" s="558"/>
      <c r="AK8" s="558"/>
      <c r="AL8" s="558"/>
    </row>
    <row r="9" spans="1:38" ht="38.25">
      <c r="A9" s="545" t="s">
        <v>223</v>
      </c>
      <c r="B9" s="531" t="s">
        <v>224</v>
      </c>
      <c r="C9" s="542">
        <v>15626</v>
      </c>
      <c r="D9" s="524" t="s">
        <v>225</v>
      </c>
      <c r="E9" s="536" t="s">
        <v>21</v>
      </c>
      <c r="F9" s="536" t="s">
        <v>21</v>
      </c>
      <c r="G9" s="538" t="s">
        <v>54</v>
      </c>
      <c r="H9" s="535"/>
      <c r="I9" s="535" t="s">
        <v>21</v>
      </c>
      <c r="J9" s="538" t="s">
        <v>54</v>
      </c>
      <c r="K9" s="536" t="s">
        <v>21</v>
      </c>
      <c r="L9" s="536" t="s">
        <v>21</v>
      </c>
      <c r="M9" s="538" t="s">
        <v>54</v>
      </c>
      <c r="N9" s="536" t="s">
        <v>21</v>
      </c>
      <c r="O9" s="535" t="s">
        <v>21</v>
      </c>
      <c r="P9" s="535"/>
      <c r="Q9" s="536"/>
      <c r="R9" s="536"/>
      <c r="S9" s="536"/>
      <c r="T9" s="536"/>
      <c r="U9" s="536"/>
      <c r="V9" s="535"/>
      <c r="W9" s="535"/>
      <c r="X9" s="536" t="s">
        <v>21</v>
      </c>
      <c r="Y9" s="536"/>
      <c r="Z9" s="536"/>
      <c r="AA9" s="536" t="s">
        <v>21</v>
      </c>
      <c r="AB9" s="536"/>
      <c r="AC9" s="535" t="s">
        <v>21</v>
      </c>
      <c r="AD9" s="535" t="s">
        <v>21</v>
      </c>
      <c r="AE9" s="538" t="s">
        <v>226</v>
      </c>
      <c r="AF9" s="536"/>
      <c r="AG9" s="536" t="s">
        <v>227</v>
      </c>
      <c r="AH9" s="536"/>
      <c r="AI9" s="536"/>
      <c r="AJ9" s="526">
        <v>102</v>
      </c>
      <c r="AK9" s="526">
        <v>130</v>
      </c>
      <c r="AL9" s="526">
        <v>28</v>
      </c>
    </row>
    <row r="10" spans="1:38" ht="38.25">
      <c r="A10" s="545" t="s">
        <v>228</v>
      </c>
      <c r="B10" s="546" t="s">
        <v>229</v>
      </c>
      <c r="C10" s="542">
        <v>59937</v>
      </c>
      <c r="D10" s="524" t="s">
        <v>225</v>
      </c>
      <c r="E10" s="536"/>
      <c r="F10" s="536" t="s">
        <v>21</v>
      </c>
      <c r="G10" s="536" t="s">
        <v>21</v>
      </c>
      <c r="H10" s="535"/>
      <c r="I10" s="535" t="s">
        <v>21</v>
      </c>
      <c r="J10" s="536"/>
      <c r="K10" s="536"/>
      <c r="L10" s="536" t="s">
        <v>21</v>
      </c>
      <c r="M10" s="536"/>
      <c r="N10" s="536"/>
      <c r="O10" s="535"/>
      <c r="P10" s="535"/>
      <c r="Q10" s="538" t="s">
        <v>20</v>
      </c>
      <c r="R10" s="536" t="s">
        <v>21</v>
      </c>
      <c r="S10" s="536"/>
      <c r="T10" s="536" t="s">
        <v>20</v>
      </c>
      <c r="U10" s="536" t="s">
        <v>21</v>
      </c>
      <c r="V10" s="535"/>
      <c r="W10" s="535"/>
      <c r="X10" s="536" t="s">
        <v>21</v>
      </c>
      <c r="Y10" s="536"/>
      <c r="Z10" s="538" t="s">
        <v>20</v>
      </c>
      <c r="AA10" s="536" t="s">
        <v>21</v>
      </c>
      <c r="AB10" s="536"/>
      <c r="AC10" s="535"/>
      <c r="AD10" s="535" t="s">
        <v>21</v>
      </c>
      <c r="AE10" s="536"/>
      <c r="AF10" s="536" t="s">
        <v>20</v>
      </c>
      <c r="AG10" s="536" t="s">
        <v>21</v>
      </c>
      <c r="AH10" s="536"/>
      <c r="AI10" s="536" t="s">
        <v>19</v>
      </c>
      <c r="AJ10" s="526">
        <v>138</v>
      </c>
      <c r="AK10" s="526">
        <v>150</v>
      </c>
      <c r="AL10" s="526">
        <v>12</v>
      </c>
    </row>
    <row r="11" spans="1:38">
      <c r="A11" s="559" t="s">
        <v>0</v>
      </c>
      <c r="B11" s="532" t="s">
        <v>1</v>
      </c>
      <c r="C11" s="534" t="s">
        <v>215</v>
      </c>
      <c r="D11" s="559" t="s">
        <v>3</v>
      </c>
      <c r="E11" s="533">
        <v>1</v>
      </c>
      <c r="F11" s="533">
        <v>2</v>
      </c>
      <c r="G11" s="533">
        <v>3</v>
      </c>
      <c r="H11" s="533">
        <v>4</v>
      </c>
      <c r="I11" s="533">
        <v>5</v>
      </c>
      <c r="J11" s="533">
        <v>6</v>
      </c>
      <c r="K11" s="533">
        <v>7</v>
      </c>
      <c r="L11" s="533">
        <v>8</v>
      </c>
      <c r="M11" s="533">
        <v>9</v>
      </c>
      <c r="N11" s="533">
        <v>10</v>
      </c>
      <c r="O11" s="533">
        <v>11</v>
      </c>
      <c r="P11" s="533">
        <v>12</v>
      </c>
      <c r="Q11" s="533">
        <v>13</v>
      </c>
      <c r="R11" s="533">
        <v>14</v>
      </c>
      <c r="S11" s="533">
        <v>15</v>
      </c>
      <c r="T11" s="533">
        <v>16</v>
      </c>
      <c r="U11" s="533">
        <v>17</v>
      </c>
      <c r="V11" s="533">
        <v>18</v>
      </c>
      <c r="W11" s="533">
        <v>19</v>
      </c>
      <c r="X11" s="533">
        <v>20</v>
      </c>
      <c r="Y11" s="533">
        <v>21</v>
      </c>
      <c r="Z11" s="533">
        <v>22</v>
      </c>
      <c r="AA11" s="533">
        <v>23</v>
      </c>
      <c r="AB11" s="533">
        <v>24</v>
      </c>
      <c r="AC11" s="533">
        <v>25</v>
      </c>
      <c r="AD11" s="533">
        <v>26</v>
      </c>
      <c r="AE11" s="533">
        <v>27</v>
      </c>
      <c r="AF11" s="533">
        <v>28</v>
      </c>
      <c r="AG11" s="533">
        <v>29</v>
      </c>
      <c r="AH11" s="533">
        <v>30</v>
      </c>
      <c r="AI11" s="533">
        <v>31</v>
      </c>
      <c r="AJ11" s="558" t="s">
        <v>4</v>
      </c>
      <c r="AK11" s="558" t="s">
        <v>5</v>
      </c>
      <c r="AL11" s="558" t="s">
        <v>6</v>
      </c>
    </row>
    <row r="12" spans="1:38">
      <c r="A12" s="559"/>
      <c r="B12" s="532" t="s">
        <v>216</v>
      </c>
      <c r="C12" s="534" t="s">
        <v>217</v>
      </c>
      <c r="D12" s="559"/>
      <c r="E12" s="533" t="s">
        <v>8</v>
      </c>
      <c r="F12" s="533" t="s">
        <v>9</v>
      </c>
      <c r="G12" s="533" t="s">
        <v>10</v>
      </c>
      <c r="H12" s="533" t="s">
        <v>123</v>
      </c>
      <c r="I12" s="533" t="s">
        <v>11</v>
      </c>
      <c r="J12" s="533" t="s">
        <v>12</v>
      </c>
      <c r="K12" s="533" t="s">
        <v>13</v>
      </c>
      <c r="L12" s="533" t="s">
        <v>8</v>
      </c>
      <c r="M12" s="533" t="s">
        <v>9</v>
      </c>
      <c r="N12" s="533" t="s">
        <v>10</v>
      </c>
      <c r="O12" s="533" t="s">
        <v>123</v>
      </c>
      <c r="P12" s="533" t="s">
        <v>11</v>
      </c>
      <c r="Q12" s="533" t="s">
        <v>12</v>
      </c>
      <c r="R12" s="533" t="s">
        <v>13</v>
      </c>
      <c r="S12" s="533" t="s">
        <v>8</v>
      </c>
      <c r="T12" s="533" t="s">
        <v>9</v>
      </c>
      <c r="U12" s="533" t="s">
        <v>10</v>
      </c>
      <c r="V12" s="533" t="s">
        <v>123</v>
      </c>
      <c r="W12" s="533" t="s">
        <v>11</v>
      </c>
      <c r="X12" s="533" t="s">
        <v>12</v>
      </c>
      <c r="Y12" s="533" t="s">
        <v>13</v>
      </c>
      <c r="Z12" s="533" t="s">
        <v>8</v>
      </c>
      <c r="AA12" s="533" t="s">
        <v>9</v>
      </c>
      <c r="AB12" s="533" t="s">
        <v>10</v>
      </c>
      <c r="AC12" s="533" t="s">
        <v>123</v>
      </c>
      <c r="AD12" s="533" t="s">
        <v>11</v>
      </c>
      <c r="AE12" s="533" t="s">
        <v>12</v>
      </c>
      <c r="AF12" s="533" t="s">
        <v>13</v>
      </c>
      <c r="AG12" s="533" t="s">
        <v>8</v>
      </c>
      <c r="AH12" s="533" t="s">
        <v>9</v>
      </c>
      <c r="AI12" s="533" t="s">
        <v>10</v>
      </c>
      <c r="AJ12" s="558"/>
      <c r="AK12" s="558"/>
      <c r="AL12" s="558"/>
    </row>
    <row r="13" spans="1:38">
      <c r="A13" s="529" t="s">
        <v>230</v>
      </c>
      <c r="B13" s="528" t="s">
        <v>231</v>
      </c>
      <c r="C13" s="543">
        <v>118784</v>
      </c>
      <c r="D13" s="524" t="s">
        <v>225</v>
      </c>
      <c r="E13" s="536"/>
      <c r="F13" s="536"/>
      <c r="G13" s="536" t="s">
        <v>21</v>
      </c>
      <c r="H13" s="535"/>
      <c r="I13" s="535" t="s">
        <v>21</v>
      </c>
      <c r="J13" s="537" t="s">
        <v>17</v>
      </c>
      <c r="K13" s="536"/>
      <c r="L13" s="536"/>
      <c r="M13" s="536" t="s">
        <v>21</v>
      </c>
      <c r="N13" s="536"/>
      <c r="O13" s="535"/>
      <c r="P13" s="535" t="s">
        <v>21</v>
      </c>
      <c r="Q13" s="538" t="s">
        <v>21</v>
      </c>
      <c r="R13" s="538" t="s">
        <v>232</v>
      </c>
      <c r="S13" s="536"/>
      <c r="T13" s="536" t="s">
        <v>24</v>
      </c>
      <c r="U13" s="536" t="s">
        <v>29</v>
      </c>
      <c r="V13" s="535" t="s">
        <v>24</v>
      </c>
      <c r="W13" s="535"/>
      <c r="X13" s="536" t="s">
        <v>21</v>
      </c>
      <c r="Y13" s="536" t="s">
        <v>19</v>
      </c>
      <c r="Z13" s="536" t="s">
        <v>19</v>
      </c>
      <c r="AA13" s="536" t="s">
        <v>19</v>
      </c>
      <c r="AB13" s="536" t="s">
        <v>21</v>
      </c>
      <c r="AC13" s="535"/>
      <c r="AD13" s="535"/>
      <c r="AE13" s="536" t="s">
        <v>21</v>
      </c>
      <c r="AF13" s="536" t="s">
        <v>21</v>
      </c>
      <c r="AG13" s="536" t="s">
        <v>21</v>
      </c>
      <c r="AH13" s="536" t="s">
        <v>21</v>
      </c>
      <c r="AI13" s="536" t="s">
        <v>20</v>
      </c>
      <c r="AJ13" s="526">
        <v>132</v>
      </c>
      <c r="AK13" s="526">
        <v>194</v>
      </c>
      <c r="AL13" s="526">
        <v>62</v>
      </c>
    </row>
    <row r="14" spans="1:38">
      <c r="A14" s="529" t="s">
        <v>233</v>
      </c>
      <c r="B14" s="528" t="s">
        <v>234</v>
      </c>
      <c r="C14" s="543">
        <v>431280</v>
      </c>
      <c r="D14" s="524" t="s">
        <v>225</v>
      </c>
      <c r="E14" s="536"/>
      <c r="F14" s="536"/>
      <c r="G14" s="536" t="s">
        <v>21</v>
      </c>
      <c r="H14" s="535" t="s">
        <v>19</v>
      </c>
      <c r="I14" s="535"/>
      <c r="J14" s="536" t="s">
        <v>21</v>
      </c>
      <c r="K14" s="536"/>
      <c r="L14" s="536"/>
      <c r="M14" s="536" t="s">
        <v>21</v>
      </c>
      <c r="N14" s="536"/>
      <c r="O14" s="535"/>
      <c r="P14" s="535" t="s">
        <v>21</v>
      </c>
      <c r="Q14" s="536"/>
      <c r="R14" s="536"/>
      <c r="S14" s="536" t="s">
        <v>21</v>
      </c>
      <c r="T14" s="536"/>
      <c r="U14" s="536"/>
      <c r="V14" s="535"/>
      <c r="W14" s="535" t="s">
        <v>21</v>
      </c>
      <c r="X14" s="536"/>
      <c r="Y14" s="536" t="s">
        <v>21</v>
      </c>
      <c r="Z14" s="536" t="s">
        <v>19</v>
      </c>
      <c r="AA14" s="536"/>
      <c r="AB14" s="536" t="s">
        <v>21</v>
      </c>
      <c r="AC14" s="535"/>
      <c r="AD14" s="535"/>
      <c r="AE14" s="536" t="s">
        <v>21</v>
      </c>
      <c r="AF14" s="536" t="s">
        <v>19</v>
      </c>
      <c r="AG14" s="536"/>
      <c r="AH14" s="536" t="s">
        <v>21</v>
      </c>
      <c r="AI14" s="536"/>
      <c r="AJ14" s="526">
        <v>138</v>
      </c>
      <c r="AK14" s="526">
        <v>138</v>
      </c>
      <c r="AL14" s="526">
        <v>0</v>
      </c>
    </row>
    <row r="15" spans="1:38">
      <c r="A15" s="559" t="s">
        <v>0</v>
      </c>
      <c r="B15" s="532" t="s">
        <v>1</v>
      </c>
      <c r="C15" s="534" t="s">
        <v>215</v>
      </c>
      <c r="D15" s="559" t="s">
        <v>3</v>
      </c>
      <c r="E15" s="533">
        <v>1</v>
      </c>
      <c r="F15" s="533">
        <v>2</v>
      </c>
      <c r="G15" s="533">
        <v>3</v>
      </c>
      <c r="H15" s="533">
        <v>4</v>
      </c>
      <c r="I15" s="533">
        <v>5</v>
      </c>
      <c r="J15" s="533">
        <v>6</v>
      </c>
      <c r="K15" s="533">
        <v>7</v>
      </c>
      <c r="L15" s="533">
        <v>8</v>
      </c>
      <c r="M15" s="533">
        <v>9</v>
      </c>
      <c r="N15" s="533">
        <v>10</v>
      </c>
      <c r="O15" s="533">
        <v>11</v>
      </c>
      <c r="P15" s="533">
        <v>12</v>
      </c>
      <c r="Q15" s="533">
        <v>13</v>
      </c>
      <c r="R15" s="533">
        <v>14</v>
      </c>
      <c r="S15" s="533">
        <v>15</v>
      </c>
      <c r="T15" s="533">
        <v>16</v>
      </c>
      <c r="U15" s="533">
        <v>17</v>
      </c>
      <c r="V15" s="533">
        <v>18</v>
      </c>
      <c r="W15" s="533">
        <v>19</v>
      </c>
      <c r="X15" s="533">
        <v>20</v>
      </c>
      <c r="Y15" s="533">
        <v>21</v>
      </c>
      <c r="Z15" s="533">
        <v>22</v>
      </c>
      <c r="AA15" s="533">
        <v>23</v>
      </c>
      <c r="AB15" s="533">
        <v>24</v>
      </c>
      <c r="AC15" s="533">
        <v>25</v>
      </c>
      <c r="AD15" s="533">
        <v>26</v>
      </c>
      <c r="AE15" s="533">
        <v>27</v>
      </c>
      <c r="AF15" s="533">
        <v>28</v>
      </c>
      <c r="AG15" s="533">
        <v>29</v>
      </c>
      <c r="AH15" s="533">
        <v>30</v>
      </c>
      <c r="AI15" s="533">
        <v>31</v>
      </c>
      <c r="AJ15" s="558" t="s">
        <v>4</v>
      </c>
      <c r="AK15" s="558" t="s">
        <v>5</v>
      </c>
      <c r="AL15" s="558" t="s">
        <v>6</v>
      </c>
    </row>
    <row r="16" spans="1:38">
      <c r="A16" s="559"/>
      <c r="B16" s="532" t="s">
        <v>216</v>
      </c>
      <c r="C16" s="534" t="s">
        <v>217</v>
      </c>
      <c r="D16" s="559"/>
      <c r="E16" s="533" t="s">
        <v>8</v>
      </c>
      <c r="F16" s="533" t="s">
        <v>9</v>
      </c>
      <c r="G16" s="533" t="s">
        <v>10</v>
      </c>
      <c r="H16" s="533" t="s">
        <v>123</v>
      </c>
      <c r="I16" s="533" t="s">
        <v>11</v>
      </c>
      <c r="J16" s="533" t="s">
        <v>12</v>
      </c>
      <c r="K16" s="533" t="s">
        <v>13</v>
      </c>
      <c r="L16" s="533" t="s">
        <v>8</v>
      </c>
      <c r="M16" s="533" t="s">
        <v>9</v>
      </c>
      <c r="N16" s="533" t="s">
        <v>10</v>
      </c>
      <c r="O16" s="533" t="s">
        <v>123</v>
      </c>
      <c r="P16" s="533" t="s">
        <v>11</v>
      </c>
      <c r="Q16" s="533" t="s">
        <v>12</v>
      </c>
      <c r="R16" s="533" t="s">
        <v>13</v>
      </c>
      <c r="S16" s="533" t="s">
        <v>8</v>
      </c>
      <c r="T16" s="533" t="s">
        <v>9</v>
      </c>
      <c r="U16" s="533" t="s">
        <v>10</v>
      </c>
      <c r="V16" s="533" t="s">
        <v>123</v>
      </c>
      <c r="W16" s="533" t="s">
        <v>11</v>
      </c>
      <c r="X16" s="533" t="s">
        <v>12</v>
      </c>
      <c r="Y16" s="533" t="s">
        <v>13</v>
      </c>
      <c r="Z16" s="533" t="s">
        <v>8</v>
      </c>
      <c r="AA16" s="533" t="s">
        <v>9</v>
      </c>
      <c r="AB16" s="533" t="s">
        <v>10</v>
      </c>
      <c r="AC16" s="533" t="s">
        <v>123</v>
      </c>
      <c r="AD16" s="533" t="s">
        <v>11</v>
      </c>
      <c r="AE16" s="533" t="s">
        <v>12</v>
      </c>
      <c r="AF16" s="533" t="s">
        <v>13</v>
      </c>
      <c r="AG16" s="533" t="s">
        <v>8</v>
      </c>
      <c r="AH16" s="533" t="s">
        <v>9</v>
      </c>
      <c r="AI16" s="533" t="s">
        <v>10</v>
      </c>
      <c r="AJ16" s="558"/>
      <c r="AK16" s="558"/>
      <c r="AL16" s="558"/>
    </row>
    <row r="17" spans="1:38" ht="63.75">
      <c r="A17" s="541" t="s">
        <v>235</v>
      </c>
      <c r="B17" s="541" t="s">
        <v>236</v>
      </c>
      <c r="C17" s="557">
        <v>578342</v>
      </c>
      <c r="D17" s="524" t="s">
        <v>225</v>
      </c>
      <c r="E17" s="536" t="s">
        <v>21</v>
      </c>
      <c r="F17" s="536"/>
      <c r="G17" s="536"/>
      <c r="H17" s="535" t="s">
        <v>21</v>
      </c>
      <c r="I17" s="535"/>
      <c r="J17" s="536"/>
      <c r="K17" s="536" t="s">
        <v>21</v>
      </c>
      <c r="L17" s="536"/>
      <c r="M17" s="538" t="s">
        <v>21</v>
      </c>
      <c r="N17" s="536" t="s">
        <v>21</v>
      </c>
      <c r="O17" s="535"/>
      <c r="P17" s="535"/>
      <c r="Q17" s="537" t="s">
        <v>17</v>
      </c>
      <c r="R17" s="536"/>
      <c r="S17" s="536" t="s">
        <v>21</v>
      </c>
      <c r="T17" s="536" t="s">
        <v>21</v>
      </c>
      <c r="U17" s="536" t="s">
        <v>20</v>
      </c>
      <c r="V17" s="535"/>
      <c r="W17" s="535"/>
      <c r="X17" s="538" t="s">
        <v>237</v>
      </c>
      <c r="Y17" s="538" t="s">
        <v>21</v>
      </c>
      <c r="Z17" s="536" t="s">
        <v>21</v>
      </c>
      <c r="AA17" s="538" t="s">
        <v>20</v>
      </c>
      <c r="AB17" s="538" t="s">
        <v>21</v>
      </c>
      <c r="AC17" s="535" t="s">
        <v>21</v>
      </c>
      <c r="AD17" s="535"/>
      <c r="AE17" s="538" t="s">
        <v>21</v>
      </c>
      <c r="AF17" s="536" t="s">
        <v>21</v>
      </c>
      <c r="AG17" s="538" t="s">
        <v>238</v>
      </c>
      <c r="AH17" s="536"/>
      <c r="AI17" s="536" t="s">
        <v>21</v>
      </c>
      <c r="AJ17" s="526">
        <v>126</v>
      </c>
      <c r="AK17" s="526">
        <v>188</v>
      </c>
      <c r="AL17" s="526">
        <v>62</v>
      </c>
    </row>
    <row r="18" spans="1:38" ht="38.25">
      <c r="A18" s="548" t="s">
        <v>239</v>
      </c>
      <c r="B18" s="547" t="s">
        <v>240</v>
      </c>
      <c r="C18" s="549">
        <v>118774</v>
      </c>
      <c r="D18" s="524" t="s">
        <v>225</v>
      </c>
      <c r="E18" s="538" t="s">
        <v>28</v>
      </c>
      <c r="F18" s="536" t="s">
        <v>241</v>
      </c>
      <c r="G18" s="536" t="s">
        <v>21</v>
      </c>
      <c r="H18" s="535" t="s">
        <v>21</v>
      </c>
      <c r="I18" s="535"/>
      <c r="J18" s="536" t="s">
        <v>21</v>
      </c>
      <c r="K18" s="536" t="s">
        <v>21</v>
      </c>
      <c r="L18" s="538" t="s">
        <v>28</v>
      </c>
      <c r="M18" s="536"/>
      <c r="N18" s="536" t="s">
        <v>28</v>
      </c>
      <c r="O18" s="539" t="s">
        <v>242</v>
      </c>
      <c r="P18" s="535"/>
      <c r="Q18" s="538" t="s">
        <v>28</v>
      </c>
      <c r="R18" s="536" t="s">
        <v>21</v>
      </c>
      <c r="S18" s="536" t="s">
        <v>21</v>
      </c>
      <c r="T18" s="537" t="s">
        <v>17</v>
      </c>
      <c r="U18" s="536" t="s">
        <v>21</v>
      </c>
      <c r="V18" s="535" t="s">
        <v>21</v>
      </c>
      <c r="W18" s="535" t="s">
        <v>21</v>
      </c>
      <c r="X18" s="538" t="s">
        <v>55</v>
      </c>
      <c r="Y18" s="536"/>
      <c r="Z18" s="536"/>
      <c r="AA18" s="536"/>
      <c r="AB18" s="536"/>
      <c r="AC18" s="535"/>
      <c r="AD18" s="535"/>
      <c r="AE18" s="536"/>
      <c r="AF18" s="536"/>
      <c r="AG18" s="536"/>
      <c r="AH18" s="536" t="s">
        <v>21</v>
      </c>
      <c r="AI18" s="536" t="s">
        <v>21</v>
      </c>
      <c r="AJ18" s="526">
        <v>126</v>
      </c>
      <c r="AK18" s="526">
        <v>228</v>
      </c>
      <c r="AL18" s="526">
        <v>102</v>
      </c>
    </row>
    <row r="19" spans="1:38">
      <c r="A19" s="559" t="s">
        <v>0</v>
      </c>
      <c r="B19" s="532" t="s">
        <v>1</v>
      </c>
      <c r="C19" s="534" t="s">
        <v>215</v>
      </c>
      <c r="D19" s="559" t="s">
        <v>3</v>
      </c>
      <c r="E19" s="533">
        <v>1</v>
      </c>
      <c r="F19" s="533">
        <v>2</v>
      </c>
      <c r="G19" s="533">
        <v>3</v>
      </c>
      <c r="H19" s="533">
        <v>4</v>
      </c>
      <c r="I19" s="533">
        <v>5</v>
      </c>
      <c r="J19" s="533">
        <v>6</v>
      </c>
      <c r="K19" s="533">
        <v>7</v>
      </c>
      <c r="L19" s="533">
        <v>8</v>
      </c>
      <c r="M19" s="533">
        <v>9</v>
      </c>
      <c r="N19" s="533">
        <v>10</v>
      </c>
      <c r="O19" s="533">
        <v>11</v>
      </c>
      <c r="P19" s="533">
        <v>12</v>
      </c>
      <c r="Q19" s="533">
        <v>13</v>
      </c>
      <c r="R19" s="533">
        <v>14</v>
      </c>
      <c r="S19" s="533">
        <v>15</v>
      </c>
      <c r="T19" s="533">
        <v>16</v>
      </c>
      <c r="U19" s="533">
        <v>17</v>
      </c>
      <c r="V19" s="533">
        <v>18</v>
      </c>
      <c r="W19" s="533">
        <v>19</v>
      </c>
      <c r="X19" s="533">
        <v>20</v>
      </c>
      <c r="Y19" s="533">
        <v>21</v>
      </c>
      <c r="Z19" s="533">
        <v>22</v>
      </c>
      <c r="AA19" s="533">
        <v>23</v>
      </c>
      <c r="AB19" s="533">
        <v>24</v>
      </c>
      <c r="AC19" s="533">
        <v>25</v>
      </c>
      <c r="AD19" s="533">
        <v>26</v>
      </c>
      <c r="AE19" s="533">
        <v>27</v>
      </c>
      <c r="AF19" s="533">
        <v>28</v>
      </c>
      <c r="AG19" s="533">
        <v>29</v>
      </c>
      <c r="AH19" s="533">
        <v>30</v>
      </c>
      <c r="AI19" s="533">
        <v>31</v>
      </c>
      <c r="AJ19" s="558" t="s">
        <v>4</v>
      </c>
      <c r="AK19" s="558" t="s">
        <v>5</v>
      </c>
      <c r="AL19" s="558" t="s">
        <v>6</v>
      </c>
    </row>
    <row r="20" spans="1:38">
      <c r="A20" s="559"/>
      <c r="B20" s="532" t="s">
        <v>216</v>
      </c>
      <c r="C20" s="534" t="s">
        <v>217</v>
      </c>
      <c r="D20" s="559"/>
      <c r="E20" s="533" t="s">
        <v>8</v>
      </c>
      <c r="F20" s="533" t="s">
        <v>9</v>
      </c>
      <c r="G20" s="533" t="s">
        <v>10</v>
      </c>
      <c r="H20" s="533" t="s">
        <v>123</v>
      </c>
      <c r="I20" s="533" t="s">
        <v>11</v>
      </c>
      <c r="J20" s="533" t="s">
        <v>12</v>
      </c>
      <c r="K20" s="533" t="s">
        <v>13</v>
      </c>
      <c r="L20" s="533" t="s">
        <v>8</v>
      </c>
      <c r="M20" s="533" t="s">
        <v>9</v>
      </c>
      <c r="N20" s="533" t="s">
        <v>10</v>
      </c>
      <c r="O20" s="533" t="s">
        <v>123</v>
      </c>
      <c r="P20" s="533" t="s">
        <v>11</v>
      </c>
      <c r="Q20" s="533" t="s">
        <v>12</v>
      </c>
      <c r="R20" s="533" t="s">
        <v>13</v>
      </c>
      <c r="S20" s="533" t="s">
        <v>8</v>
      </c>
      <c r="T20" s="533" t="s">
        <v>9</v>
      </c>
      <c r="U20" s="533" t="s">
        <v>10</v>
      </c>
      <c r="V20" s="533" t="s">
        <v>123</v>
      </c>
      <c r="W20" s="533" t="s">
        <v>11</v>
      </c>
      <c r="X20" s="533" t="s">
        <v>12</v>
      </c>
      <c r="Y20" s="533" t="s">
        <v>13</v>
      </c>
      <c r="Z20" s="533" t="s">
        <v>8</v>
      </c>
      <c r="AA20" s="533" t="s">
        <v>9</v>
      </c>
      <c r="AB20" s="533" t="s">
        <v>10</v>
      </c>
      <c r="AC20" s="533" t="s">
        <v>123</v>
      </c>
      <c r="AD20" s="533" t="s">
        <v>11</v>
      </c>
      <c r="AE20" s="533" t="s">
        <v>12</v>
      </c>
      <c r="AF20" s="533" t="s">
        <v>13</v>
      </c>
      <c r="AG20" s="533" t="s">
        <v>8</v>
      </c>
      <c r="AH20" s="533" t="s">
        <v>9</v>
      </c>
      <c r="AI20" s="533" t="s">
        <v>10</v>
      </c>
      <c r="AJ20" s="558"/>
      <c r="AK20" s="558"/>
      <c r="AL20" s="558"/>
    </row>
    <row r="21" spans="1:38">
      <c r="A21" s="529" t="s">
        <v>243</v>
      </c>
      <c r="B21" s="528" t="s">
        <v>244</v>
      </c>
      <c r="C21" s="544">
        <v>105875</v>
      </c>
      <c r="D21" s="524" t="s">
        <v>245</v>
      </c>
      <c r="E21" s="560" t="s">
        <v>149</v>
      </c>
      <c r="F21" s="561"/>
      <c r="G21" s="561"/>
      <c r="H21" s="561"/>
      <c r="I21" s="561"/>
      <c r="J21" s="561"/>
      <c r="K21" s="561"/>
      <c r="L21" s="561"/>
      <c r="M21" s="561"/>
      <c r="N21" s="561"/>
      <c r="O21" s="561"/>
      <c r="P21" s="562"/>
      <c r="Q21" s="536" t="s">
        <v>55</v>
      </c>
      <c r="R21" s="538" t="s">
        <v>55</v>
      </c>
      <c r="S21" s="536"/>
      <c r="T21" s="538" t="s">
        <v>55</v>
      </c>
      <c r="U21" s="536" t="s">
        <v>55</v>
      </c>
      <c r="V21" s="535"/>
      <c r="W21" s="539" t="s">
        <v>55</v>
      </c>
      <c r="X21" s="536" t="s">
        <v>55</v>
      </c>
      <c r="Y21" s="536"/>
      <c r="Z21" s="538" t="s">
        <v>55</v>
      </c>
      <c r="AA21" s="536" t="s">
        <v>55</v>
      </c>
      <c r="AB21" s="536"/>
      <c r="AC21" s="539" t="s">
        <v>55</v>
      </c>
      <c r="AD21" s="535" t="s">
        <v>55</v>
      </c>
      <c r="AE21" s="536"/>
      <c r="AF21" s="536"/>
      <c r="AG21" s="536" t="s">
        <v>55</v>
      </c>
      <c r="AH21" s="536"/>
      <c r="AI21" s="536" t="s">
        <v>55</v>
      </c>
      <c r="AJ21" s="526">
        <v>90</v>
      </c>
      <c r="AK21" s="526">
        <v>144</v>
      </c>
      <c r="AL21" s="526">
        <v>54</v>
      </c>
    </row>
    <row r="22" spans="1:38">
      <c r="A22" s="529"/>
      <c r="B22" s="528"/>
      <c r="C22" s="530"/>
      <c r="D22" s="524" t="s">
        <v>245</v>
      </c>
      <c r="E22" s="536"/>
      <c r="F22" s="536"/>
      <c r="G22" s="536"/>
      <c r="H22" s="535"/>
      <c r="I22" s="535"/>
      <c r="J22" s="536"/>
      <c r="K22" s="536"/>
      <c r="L22" s="536"/>
      <c r="M22" s="536"/>
      <c r="N22" s="536"/>
      <c r="O22" s="535"/>
      <c r="P22" s="535"/>
      <c r="Q22" s="536"/>
      <c r="R22" s="536"/>
      <c r="S22" s="536"/>
      <c r="T22" s="536"/>
      <c r="U22" s="536"/>
      <c r="V22" s="535"/>
      <c r="W22" s="535"/>
      <c r="X22" s="536"/>
      <c r="Y22" s="536"/>
      <c r="Z22" s="536"/>
      <c r="AA22" s="536"/>
      <c r="AB22" s="536"/>
      <c r="AC22" s="535"/>
      <c r="AD22" s="535"/>
      <c r="AE22" s="536"/>
      <c r="AF22" s="536"/>
      <c r="AG22" s="536"/>
      <c r="AH22" s="536"/>
      <c r="AI22" s="536"/>
      <c r="AJ22" s="526">
        <v>138</v>
      </c>
      <c r="AK22" s="526">
        <v>0</v>
      </c>
      <c r="AL22" s="526">
        <v>-138</v>
      </c>
    </row>
    <row r="23" spans="1:38">
      <c r="A23" s="559" t="s">
        <v>0</v>
      </c>
      <c r="B23" s="532" t="s">
        <v>1</v>
      </c>
      <c r="C23" s="534" t="s">
        <v>215</v>
      </c>
      <c r="D23" s="559" t="s">
        <v>3</v>
      </c>
      <c r="E23" s="533">
        <v>1</v>
      </c>
      <c r="F23" s="533">
        <v>2</v>
      </c>
      <c r="G23" s="533">
        <v>3</v>
      </c>
      <c r="H23" s="533">
        <v>4</v>
      </c>
      <c r="I23" s="533">
        <v>5</v>
      </c>
      <c r="J23" s="533">
        <v>6</v>
      </c>
      <c r="K23" s="533">
        <v>7</v>
      </c>
      <c r="L23" s="533">
        <v>8</v>
      </c>
      <c r="M23" s="533">
        <v>9</v>
      </c>
      <c r="N23" s="533">
        <v>10</v>
      </c>
      <c r="O23" s="533">
        <v>11</v>
      </c>
      <c r="P23" s="533">
        <v>12</v>
      </c>
      <c r="Q23" s="533">
        <v>13</v>
      </c>
      <c r="R23" s="533">
        <v>14</v>
      </c>
      <c r="S23" s="533">
        <v>15</v>
      </c>
      <c r="T23" s="533">
        <v>16</v>
      </c>
      <c r="U23" s="533">
        <v>17</v>
      </c>
      <c r="V23" s="533">
        <v>18</v>
      </c>
      <c r="W23" s="533">
        <v>19</v>
      </c>
      <c r="X23" s="533">
        <v>20</v>
      </c>
      <c r="Y23" s="533">
        <v>21</v>
      </c>
      <c r="Z23" s="533">
        <v>22</v>
      </c>
      <c r="AA23" s="533">
        <v>23</v>
      </c>
      <c r="AB23" s="533">
        <v>24</v>
      </c>
      <c r="AC23" s="533">
        <v>25</v>
      </c>
      <c r="AD23" s="533">
        <v>26</v>
      </c>
      <c r="AE23" s="533">
        <v>27</v>
      </c>
      <c r="AF23" s="533">
        <v>28</v>
      </c>
      <c r="AG23" s="533">
        <v>29</v>
      </c>
      <c r="AH23" s="533">
        <v>30</v>
      </c>
      <c r="AI23" s="533">
        <v>31</v>
      </c>
      <c r="AJ23" s="558" t="s">
        <v>4</v>
      </c>
      <c r="AK23" s="558" t="s">
        <v>5</v>
      </c>
      <c r="AL23" s="558" t="s">
        <v>6</v>
      </c>
    </row>
    <row r="24" spans="1:38">
      <c r="A24" s="559"/>
      <c r="B24" s="532" t="s">
        <v>216</v>
      </c>
      <c r="C24" s="534">
        <v>0</v>
      </c>
      <c r="D24" s="559"/>
      <c r="E24" s="533" t="s">
        <v>8</v>
      </c>
      <c r="F24" s="533" t="s">
        <v>9</v>
      </c>
      <c r="G24" s="533" t="s">
        <v>10</v>
      </c>
      <c r="H24" s="533" t="s">
        <v>123</v>
      </c>
      <c r="I24" s="533" t="s">
        <v>11</v>
      </c>
      <c r="J24" s="533" t="s">
        <v>12</v>
      </c>
      <c r="K24" s="533" t="s">
        <v>13</v>
      </c>
      <c r="L24" s="533" t="s">
        <v>8</v>
      </c>
      <c r="M24" s="533" t="s">
        <v>9</v>
      </c>
      <c r="N24" s="533" t="s">
        <v>10</v>
      </c>
      <c r="O24" s="533" t="s">
        <v>123</v>
      </c>
      <c r="P24" s="533" t="s">
        <v>11</v>
      </c>
      <c r="Q24" s="533" t="s">
        <v>12</v>
      </c>
      <c r="R24" s="533" t="s">
        <v>13</v>
      </c>
      <c r="S24" s="533" t="s">
        <v>8</v>
      </c>
      <c r="T24" s="533" t="s">
        <v>9</v>
      </c>
      <c r="U24" s="533" t="s">
        <v>10</v>
      </c>
      <c r="V24" s="533" t="s">
        <v>123</v>
      </c>
      <c r="W24" s="533" t="s">
        <v>11</v>
      </c>
      <c r="X24" s="533" t="s">
        <v>12</v>
      </c>
      <c r="Y24" s="533" t="s">
        <v>13</v>
      </c>
      <c r="Z24" s="533" t="s">
        <v>8</v>
      </c>
      <c r="AA24" s="533" t="s">
        <v>9</v>
      </c>
      <c r="AB24" s="533" t="s">
        <v>10</v>
      </c>
      <c r="AC24" s="533" t="s">
        <v>123</v>
      </c>
      <c r="AD24" s="533" t="s">
        <v>11</v>
      </c>
      <c r="AE24" s="533" t="s">
        <v>12</v>
      </c>
      <c r="AF24" s="533" t="s">
        <v>13</v>
      </c>
      <c r="AG24" s="533" t="s">
        <v>8</v>
      </c>
      <c r="AH24" s="533" t="s">
        <v>9</v>
      </c>
      <c r="AI24" s="533" t="s">
        <v>10</v>
      </c>
      <c r="AJ24" s="558"/>
      <c r="AK24" s="558"/>
      <c r="AL24" s="558"/>
    </row>
    <row r="25" spans="1:38" ht="38.25">
      <c r="A25" s="545" t="s">
        <v>246</v>
      </c>
      <c r="B25" s="540" t="s">
        <v>247</v>
      </c>
      <c r="C25" s="528">
        <v>157582</v>
      </c>
      <c r="D25" s="524" t="s">
        <v>245</v>
      </c>
      <c r="E25" s="537" t="s">
        <v>173</v>
      </c>
      <c r="F25" s="538" t="s">
        <v>55</v>
      </c>
      <c r="G25" s="536" t="s">
        <v>55</v>
      </c>
      <c r="H25" s="535"/>
      <c r="I25" s="539" t="s">
        <v>55</v>
      </c>
      <c r="J25" s="536" t="s">
        <v>55</v>
      </c>
      <c r="K25" s="538" t="s">
        <v>55</v>
      </c>
      <c r="L25" s="536"/>
      <c r="M25" s="536" t="s">
        <v>55</v>
      </c>
      <c r="N25" s="538" t="s">
        <v>55</v>
      </c>
      <c r="O25" s="535"/>
      <c r="P25" s="535" t="s">
        <v>55</v>
      </c>
      <c r="Q25" s="537" t="s">
        <v>173</v>
      </c>
      <c r="R25" s="538" t="s">
        <v>55</v>
      </c>
      <c r="S25" s="536" t="s">
        <v>55</v>
      </c>
      <c r="T25" s="537" t="s">
        <v>173</v>
      </c>
      <c r="U25" s="536"/>
      <c r="V25" s="535" t="s">
        <v>248</v>
      </c>
      <c r="W25" s="535"/>
      <c r="X25" s="536"/>
      <c r="Y25" s="536" t="s">
        <v>55</v>
      </c>
      <c r="Z25" s="537" t="s">
        <v>173</v>
      </c>
      <c r="AA25" s="536"/>
      <c r="AB25" s="536" t="s">
        <v>55</v>
      </c>
      <c r="AC25" s="535"/>
      <c r="AD25" s="535"/>
      <c r="AE25" s="536" t="s">
        <v>55</v>
      </c>
      <c r="AF25" s="536"/>
      <c r="AG25" s="538" t="s">
        <v>55</v>
      </c>
      <c r="AH25" s="536" t="s">
        <v>55</v>
      </c>
      <c r="AI25" s="536"/>
      <c r="AJ25" s="526">
        <v>114</v>
      </c>
      <c r="AK25" s="526">
        <v>192</v>
      </c>
      <c r="AL25" s="526">
        <v>78</v>
      </c>
    </row>
    <row r="26" spans="1:38" ht="51">
      <c r="A26" s="529" t="s">
        <v>249</v>
      </c>
      <c r="B26" s="540" t="s">
        <v>250</v>
      </c>
      <c r="C26" s="528">
        <v>337019</v>
      </c>
      <c r="D26" s="524" t="s">
        <v>245</v>
      </c>
      <c r="E26" s="536"/>
      <c r="F26" s="536"/>
      <c r="G26" s="536" t="s">
        <v>55</v>
      </c>
      <c r="H26" s="539" t="s">
        <v>55</v>
      </c>
      <c r="I26" s="535"/>
      <c r="J26" s="536" t="s">
        <v>55</v>
      </c>
      <c r="K26" s="536"/>
      <c r="L26" s="536" t="s">
        <v>55</v>
      </c>
      <c r="M26" s="536" t="s">
        <v>55</v>
      </c>
      <c r="N26" s="536"/>
      <c r="O26" s="535"/>
      <c r="P26" s="535" t="s">
        <v>55</v>
      </c>
      <c r="Q26" s="536"/>
      <c r="R26" s="536"/>
      <c r="S26" s="536" t="s">
        <v>55</v>
      </c>
      <c r="T26" s="536"/>
      <c r="U26" s="536"/>
      <c r="V26" s="535"/>
      <c r="W26" s="535"/>
      <c r="X26" s="537" t="s">
        <v>17</v>
      </c>
      <c r="Y26" s="537" t="s">
        <v>17</v>
      </c>
      <c r="Z26" s="536" t="s">
        <v>226</v>
      </c>
      <c r="AA26" s="536"/>
      <c r="AB26" s="536" t="s">
        <v>55</v>
      </c>
      <c r="AC26" s="535"/>
      <c r="AD26" s="535"/>
      <c r="AE26" s="536" t="s">
        <v>55</v>
      </c>
      <c r="AF26" s="536" t="s">
        <v>55</v>
      </c>
      <c r="AG26" s="536"/>
      <c r="AH26" s="536" t="s">
        <v>251</v>
      </c>
      <c r="AI26" s="536"/>
      <c r="AJ26" s="526">
        <v>114</v>
      </c>
      <c r="AK26" s="526">
        <v>136</v>
      </c>
      <c r="AL26" s="526">
        <v>22</v>
      </c>
    </row>
    <row r="27" spans="1:38">
      <c r="A27" s="559" t="s">
        <v>0</v>
      </c>
      <c r="B27" s="532" t="s">
        <v>1</v>
      </c>
      <c r="C27" s="534" t="s">
        <v>215</v>
      </c>
      <c r="D27" s="559" t="s">
        <v>3</v>
      </c>
      <c r="E27" s="533">
        <v>1</v>
      </c>
      <c r="F27" s="533">
        <v>2</v>
      </c>
      <c r="G27" s="533">
        <v>3</v>
      </c>
      <c r="H27" s="533">
        <v>4</v>
      </c>
      <c r="I27" s="533">
        <v>5</v>
      </c>
      <c r="J27" s="533">
        <v>6</v>
      </c>
      <c r="K27" s="533">
        <v>7</v>
      </c>
      <c r="L27" s="533">
        <v>8</v>
      </c>
      <c r="M27" s="533">
        <v>9</v>
      </c>
      <c r="N27" s="533">
        <v>10</v>
      </c>
      <c r="O27" s="533">
        <v>11</v>
      </c>
      <c r="P27" s="533">
        <v>12</v>
      </c>
      <c r="Q27" s="533">
        <v>13</v>
      </c>
      <c r="R27" s="533">
        <v>14</v>
      </c>
      <c r="S27" s="533">
        <v>15</v>
      </c>
      <c r="T27" s="533">
        <v>16</v>
      </c>
      <c r="U27" s="533">
        <v>17</v>
      </c>
      <c r="V27" s="533">
        <v>18</v>
      </c>
      <c r="W27" s="533">
        <v>19</v>
      </c>
      <c r="X27" s="533">
        <v>20</v>
      </c>
      <c r="Y27" s="533">
        <v>21</v>
      </c>
      <c r="Z27" s="533">
        <v>22</v>
      </c>
      <c r="AA27" s="533">
        <v>23</v>
      </c>
      <c r="AB27" s="533">
        <v>24</v>
      </c>
      <c r="AC27" s="533">
        <v>25</v>
      </c>
      <c r="AD27" s="533">
        <v>26</v>
      </c>
      <c r="AE27" s="533">
        <v>27</v>
      </c>
      <c r="AF27" s="533">
        <v>28</v>
      </c>
      <c r="AG27" s="533">
        <v>29</v>
      </c>
      <c r="AH27" s="533">
        <v>30</v>
      </c>
      <c r="AI27" s="533">
        <v>31</v>
      </c>
      <c r="AJ27" s="558" t="s">
        <v>4</v>
      </c>
      <c r="AK27" s="558" t="s">
        <v>5</v>
      </c>
      <c r="AL27" s="558" t="s">
        <v>6</v>
      </c>
    </row>
    <row r="28" spans="1:38">
      <c r="A28" s="559"/>
      <c r="B28" s="532" t="s">
        <v>216</v>
      </c>
      <c r="C28" s="534" t="s">
        <v>217</v>
      </c>
      <c r="D28" s="559"/>
      <c r="E28" s="533" t="s">
        <v>8</v>
      </c>
      <c r="F28" s="533" t="s">
        <v>9</v>
      </c>
      <c r="G28" s="533" t="s">
        <v>10</v>
      </c>
      <c r="H28" s="533" t="s">
        <v>123</v>
      </c>
      <c r="I28" s="533" t="s">
        <v>11</v>
      </c>
      <c r="J28" s="533" t="s">
        <v>12</v>
      </c>
      <c r="K28" s="533" t="s">
        <v>13</v>
      </c>
      <c r="L28" s="533" t="s">
        <v>8</v>
      </c>
      <c r="M28" s="533" t="s">
        <v>9</v>
      </c>
      <c r="N28" s="533" t="s">
        <v>10</v>
      </c>
      <c r="O28" s="533" t="s">
        <v>123</v>
      </c>
      <c r="P28" s="533" t="s">
        <v>11</v>
      </c>
      <c r="Q28" s="533" t="s">
        <v>12</v>
      </c>
      <c r="R28" s="533" t="s">
        <v>13</v>
      </c>
      <c r="S28" s="533" t="s">
        <v>8</v>
      </c>
      <c r="T28" s="533" t="s">
        <v>9</v>
      </c>
      <c r="U28" s="533" t="s">
        <v>10</v>
      </c>
      <c r="V28" s="533" t="s">
        <v>123</v>
      </c>
      <c r="W28" s="533" t="s">
        <v>11</v>
      </c>
      <c r="X28" s="533" t="s">
        <v>12</v>
      </c>
      <c r="Y28" s="533" t="s">
        <v>13</v>
      </c>
      <c r="Z28" s="533" t="s">
        <v>8</v>
      </c>
      <c r="AA28" s="533" t="s">
        <v>9</v>
      </c>
      <c r="AB28" s="533" t="s">
        <v>10</v>
      </c>
      <c r="AC28" s="533" t="s">
        <v>123</v>
      </c>
      <c r="AD28" s="533" t="s">
        <v>11</v>
      </c>
      <c r="AE28" s="533" t="s">
        <v>12</v>
      </c>
      <c r="AF28" s="533" t="s">
        <v>13</v>
      </c>
      <c r="AG28" s="533" t="s">
        <v>8</v>
      </c>
      <c r="AH28" s="533" t="s">
        <v>9</v>
      </c>
      <c r="AI28" s="533" t="s">
        <v>10</v>
      </c>
      <c r="AJ28" s="558"/>
      <c r="AK28" s="558"/>
      <c r="AL28" s="558"/>
    </row>
    <row r="29" spans="1:38" ht="63.75">
      <c r="A29" s="529" t="s">
        <v>252</v>
      </c>
      <c r="B29" s="540" t="s">
        <v>253</v>
      </c>
      <c r="C29" s="542">
        <v>334332</v>
      </c>
      <c r="D29" s="524" t="s">
        <v>245</v>
      </c>
      <c r="E29" s="536" t="s">
        <v>55</v>
      </c>
      <c r="F29" s="536" t="s">
        <v>55</v>
      </c>
      <c r="G29" s="536"/>
      <c r="H29" s="535" t="s">
        <v>55</v>
      </c>
      <c r="I29" s="535"/>
      <c r="J29" s="536"/>
      <c r="K29" s="537" t="s">
        <v>17</v>
      </c>
      <c r="L29" s="538" t="s">
        <v>55</v>
      </c>
      <c r="M29" s="536"/>
      <c r="N29" s="536" t="s">
        <v>55</v>
      </c>
      <c r="O29" s="539" t="s">
        <v>55</v>
      </c>
      <c r="P29" s="535"/>
      <c r="Q29" s="536" t="s">
        <v>55</v>
      </c>
      <c r="R29" s="536"/>
      <c r="S29" s="538" t="s">
        <v>54</v>
      </c>
      <c r="T29" s="536" t="s">
        <v>55</v>
      </c>
      <c r="U29" s="538" t="s">
        <v>55</v>
      </c>
      <c r="V29" s="535"/>
      <c r="W29" s="535" t="s">
        <v>55</v>
      </c>
      <c r="X29" s="538" t="s">
        <v>237</v>
      </c>
      <c r="Y29" s="538" t="s">
        <v>54</v>
      </c>
      <c r="Z29" s="536" t="s">
        <v>55</v>
      </c>
      <c r="AA29" s="538" t="s">
        <v>55</v>
      </c>
      <c r="AB29" s="536"/>
      <c r="AC29" s="535" t="s">
        <v>254</v>
      </c>
      <c r="AD29" s="535"/>
      <c r="AE29" s="536"/>
      <c r="AF29" s="536" t="s">
        <v>55</v>
      </c>
      <c r="AG29" s="538" t="s">
        <v>54</v>
      </c>
      <c r="AH29" s="536"/>
      <c r="AI29" s="536" t="s">
        <v>55</v>
      </c>
      <c r="AJ29" s="526">
        <v>126</v>
      </c>
      <c r="AK29" s="526">
        <v>200</v>
      </c>
      <c r="AL29" s="526">
        <v>74</v>
      </c>
    </row>
    <row r="30" spans="1:38">
      <c r="A30" s="529"/>
      <c r="B30" s="528"/>
      <c r="C30" s="530"/>
      <c r="D30" s="524" t="s">
        <v>245</v>
      </c>
      <c r="E30" s="536"/>
      <c r="F30" s="536"/>
      <c r="G30" s="536"/>
      <c r="H30" s="535"/>
      <c r="I30" s="535"/>
      <c r="J30" s="536"/>
      <c r="K30" s="536"/>
      <c r="L30" s="536"/>
      <c r="M30" s="536"/>
      <c r="N30" s="536"/>
      <c r="O30" s="535"/>
      <c r="P30" s="535"/>
      <c r="Q30" s="536"/>
      <c r="R30" s="536"/>
      <c r="S30" s="536"/>
      <c r="T30" s="536"/>
      <c r="U30" s="536"/>
      <c r="V30" s="535"/>
      <c r="W30" s="535"/>
      <c r="X30" s="536"/>
      <c r="Y30" s="536"/>
      <c r="Z30" s="536"/>
      <c r="AA30" s="536"/>
      <c r="AB30" s="536"/>
      <c r="AC30" s="535"/>
      <c r="AD30" s="535"/>
      <c r="AE30" s="536"/>
      <c r="AF30" s="536"/>
      <c r="AG30" s="536"/>
      <c r="AH30" s="536"/>
      <c r="AI30" s="536"/>
      <c r="AJ30" s="526">
        <v>138</v>
      </c>
      <c r="AK30" s="526">
        <v>0</v>
      </c>
      <c r="AL30" s="526">
        <v>-138</v>
      </c>
    </row>
    <row r="31" spans="1:38">
      <c r="A31" s="559" t="s">
        <v>0</v>
      </c>
      <c r="B31" s="532" t="s">
        <v>1</v>
      </c>
      <c r="C31" s="534" t="s">
        <v>215</v>
      </c>
      <c r="D31" s="559" t="s">
        <v>3</v>
      </c>
      <c r="E31" s="533">
        <v>1</v>
      </c>
      <c r="F31" s="533">
        <v>2</v>
      </c>
      <c r="G31" s="533">
        <v>3</v>
      </c>
      <c r="H31" s="533">
        <v>4</v>
      </c>
      <c r="I31" s="533">
        <v>5</v>
      </c>
      <c r="J31" s="533">
        <v>6</v>
      </c>
      <c r="K31" s="533">
        <v>7</v>
      </c>
      <c r="L31" s="533">
        <v>8</v>
      </c>
      <c r="M31" s="533">
        <v>9</v>
      </c>
      <c r="N31" s="533">
        <v>10</v>
      </c>
      <c r="O31" s="533">
        <v>11</v>
      </c>
      <c r="P31" s="533">
        <v>12</v>
      </c>
      <c r="Q31" s="533">
        <v>13</v>
      </c>
      <c r="R31" s="533">
        <v>14</v>
      </c>
      <c r="S31" s="533">
        <v>15</v>
      </c>
      <c r="T31" s="533">
        <v>16</v>
      </c>
      <c r="U31" s="533">
        <v>17</v>
      </c>
      <c r="V31" s="533">
        <v>18</v>
      </c>
      <c r="W31" s="533">
        <v>19</v>
      </c>
      <c r="X31" s="533">
        <v>20</v>
      </c>
      <c r="Y31" s="533">
        <v>21</v>
      </c>
      <c r="Z31" s="533">
        <v>22</v>
      </c>
      <c r="AA31" s="533">
        <v>23</v>
      </c>
      <c r="AB31" s="533">
        <v>24</v>
      </c>
      <c r="AC31" s="533">
        <v>25</v>
      </c>
      <c r="AD31" s="533">
        <v>26</v>
      </c>
      <c r="AE31" s="533">
        <v>27</v>
      </c>
      <c r="AF31" s="533">
        <v>28</v>
      </c>
      <c r="AG31" s="533">
        <v>29</v>
      </c>
      <c r="AH31" s="533">
        <v>30</v>
      </c>
      <c r="AI31" s="533">
        <v>31</v>
      </c>
      <c r="AJ31" s="558" t="s">
        <v>4</v>
      </c>
      <c r="AK31" s="558" t="s">
        <v>5</v>
      </c>
      <c r="AL31" s="558" t="s">
        <v>6</v>
      </c>
    </row>
    <row r="32" spans="1:38">
      <c r="A32" s="559"/>
      <c r="B32" s="532" t="s">
        <v>255</v>
      </c>
      <c r="C32" s="534" t="s">
        <v>217</v>
      </c>
      <c r="D32" s="559"/>
      <c r="E32" s="533" t="s">
        <v>8</v>
      </c>
      <c r="F32" s="533" t="s">
        <v>9</v>
      </c>
      <c r="G32" s="533" t="s">
        <v>10</v>
      </c>
      <c r="H32" s="533" t="s">
        <v>123</v>
      </c>
      <c r="I32" s="533" t="s">
        <v>11</v>
      </c>
      <c r="J32" s="533" t="s">
        <v>12</v>
      </c>
      <c r="K32" s="533" t="s">
        <v>13</v>
      </c>
      <c r="L32" s="533" t="s">
        <v>8</v>
      </c>
      <c r="M32" s="533" t="s">
        <v>9</v>
      </c>
      <c r="N32" s="533" t="s">
        <v>10</v>
      </c>
      <c r="O32" s="533" t="s">
        <v>123</v>
      </c>
      <c r="P32" s="533" t="s">
        <v>11</v>
      </c>
      <c r="Q32" s="533" t="s">
        <v>12</v>
      </c>
      <c r="R32" s="533" t="s">
        <v>13</v>
      </c>
      <c r="S32" s="533" t="s">
        <v>8</v>
      </c>
      <c r="T32" s="533" t="s">
        <v>9</v>
      </c>
      <c r="U32" s="533" t="s">
        <v>10</v>
      </c>
      <c r="V32" s="533" t="s">
        <v>123</v>
      </c>
      <c r="W32" s="533" t="s">
        <v>11</v>
      </c>
      <c r="X32" s="533" t="s">
        <v>12</v>
      </c>
      <c r="Y32" s="533" t="s">
        <v>13</v>
      </c>
      <c r="Z32" s="533" t="s">
        <v>8</v>
      </c>
      <c r="AA32" s="533" t="s">
        <v>9</v>
      </c>
      <c r="AB32" s="533" t="s">
        <v>10</v>
      </c>
      <c r="AC32" s="533" t="s">
        <v>123</v>
      </c>
      <c r="AD32" s="533" t="s">
        <v>11</v>
      </c>
      <c r="AE32" s="533" t="s">
        <v>12</v>
      </c>
      <c r="AF32" s="533" t="s">
        <v>13</v>
      </c>
      <c r="AG32" s="533" t="s">
        <v>8</v>
      </c>
      <c r="AH32" s="533" t="s">
        <v>9</v>
      </c>
      <c r="AI32" s="533" t="s">
        <v>10</v>
      </c>
      <c r="AJ32" s="558"/>
      <c r="AK32" s="558"/>
      <c r="AL32" s="558"/>
    </row>
    <row r="33" spans="1:38">
      <c r="A33" s="553" t="s">
        <v>256</v>
      </c>
      <c r="B33" s="552" t="s">
        <v>257</v>
      </c>
      <c r="C33" s="550"/>
      <c r="D33" s="525"/>
      <c r="E33" s="536"/>
      <c r="F33" s="536"/>
      <c r="G33" s="536"/>
      <c r="H33" s="535"/>
      <c r="I33" s="535"/>
      <c r="J33" s="536"/>
      <c r="K33" s="536"/>
      <c r="L33" s="536"/>
      <c r="M33" s="536"/>
      <c r="N33" s="536"/>
      <c r="O33" s="535" t="s">
        <v>19</v>
      </c>
      <c r="P33" s="535"/>
      <c r="Q33" s="536"/>
      <c r="R33" s="536"/>
      <c r="S33" s="536"/>
      <c r="T33" s="536"/>
      <c r="U33" s="536"/>
      <c r="V33" s="535"/>
      <c r="W33" s="535"/>
      <c r="X33" s="536"/>
      <c r="Y33" s="536"/>
      <c r="Z33" s="536"/>
      <c r="AA33" s="536"/>
      <c r="AB33" s="536"/>
      <c r="AC33" s="535"/>
      <c r="AD33" s="535"/>
      <c r="AE33" s="536"/>
      <c r="AF33" s="536"/>
      <c r="AG33" s="536"/>
      <c r="AH33" s="536"/>
      <c r="AI33" s="536"/>
      <c r="AJ33" s="526">
        <v>6</v>
      </c>
      <c r="AK33" s="526">
        <v>6</v>
      </c>
      <c r="AL33" s="526">
        <v>0</v>
      </c>
    </row>
    <row r="34" spans="1:38">
      <c r="A34" s="556" t="s">
        <v>258</v>
      </c>
      <c r="B34" s="552" t="s">
        <v>259</v>
      </c>
      <c r="C34" s="550"/>
      <c r="D34" s="525"/>
      <c r="E34" s="538" t="s">
        <v>55</v>
      </c>
      <c r="F34" s="538" t="s">
        <v>54</v>
      </c>
      <c r="G34" s="538"/>
      <c r="H34" s="539"/>
      <c r="I34" s="539" t="s">
        <v>55</v>
      </c>
      <c r="J34" s="538"/>
      <c r="K34" s="538"/>
      <c r="L34" s="538"/>
      <c r="M34" s="538"/>
      <c r="N34" s="538"/>
      <c r="O34" s="539"/>
      <c r="P34" s="539"/>
      <c r="Q34" s="538"/>
      <c r="R34" s="538"/>
      <c r="S34" s="538"/>
      <c r="T34" s="538"/>
      <c r="U34" s="538"/>
      <c r="V34" s="539"/>
      <c r="W34" s="539"/>
      <c r="X34" s="538"/>
      <c r="Y34" s="538"/>
      <c r="Z34" s="538"/>
      <c r="AA34" s="538" t="s">
        <v>54</v>
      </c>
      <c r="AB34" s="538" t="s">
        <v>54</v>
      </c>
      <c r="AC34" s="539" t="s">
        <v>54</v>
      </c>
      <c r="AD34" s="539"/>
      <c r="AE34" s="538" t="s">
        <v>54</v>
      </c>
      <c r="AF34" s="538"/>
      <c r="AG34" s="538" t="s">
        <v>260</v>
      </c>
      <c r="AH34" s="538"/>
      <c r="AI34" s="538" t="s">
        <v>54</v>
      </c>
      <c r="AJ34" s="526">
        <v>58</v>
      </c>
      <c r="AK34" s="526">
        <v>60</v>
      </c>
      <c r="AL34" s="526">
        <v>2</v>
      </c>
    </row>
    <row r="35" spans="1:38">
      <c r="A35" s="556" t="s">
        <v>261</v>
      </c>
      <c r="B35" s="552" t="s">
        <v>262</v>
      </c>
      <c r="C35" s="550"/>
      <c r="D35" s="525"/>
      <c r="E35" s="536"/>
      <c r="F35" s="536"/>
      <c r="G35" s="536"/>
      <c r="H35" s="535"/>
      <c r="I35" s="535"/>
      <c r="J35" s="536"/>
      <c r="K35" s="536"/>
      <c r="L35" s="536"/>
      <c r="M35" s="536"/>
      <c r="N35" s="536"/>
      <c r="O35" s="535"/>
      <c r="P35" s="535"/>
      <c r="Q35" s="536"/>
      <c r="R35" s="536"/>
      <c r="S35" s="536"/>
      <c r="T35" s="536"/>
      <c r="U35" s="536"/>
      <c r="V35" s="535"/>
      <c r="W35" s="535"/>
      <c r="X35" s="536"/>
      <c r="Y35" s="536"/>
      <c r="Z35" s="536"/>
      <c r="AA35" s="536"/>
      <c r="AB35" s="536"/>
      <c r="AC35" s="535"/>
      <c r="AD35" s="539" t="s">
        <v>55</v>
      </c>
      <c r="AE35" s="536"/>
      <c r="AF35" s="536"/>
      <c r="AG35" s="536"/>
      <c r="AH35" s="536"/>
      <c r="AI35" s="536"/>
      <c r="AJ35" s="526">
        <v>11</v>
      </c>
      <c r="AK35" s="526">
        <v>12</v>
      </c>
      <c r="AL35" s="526">
        <v>1</v>
      </c>
    </row>
    <row r="36" spans="1:38">
      <c r="A36" s="555" t="s">
        <v>263</v>
      </c>
      <c r="B36" s="551" t="s">
        <v>264</v>
      </c>
      <c r="C36" s="550"/>
      <c r="D36" s="525"/>
      <c r="E36" s="536"/>
      <c r="F36" s="536"/>
      <c r="G36" s="538"/>
      <c r="H36" s="539" t="s">
        <v>55</v>
      </c>
      <c r="I36" s="539"/>
      <c r="J36" s="538"/>
      <c r="K36" s="538"/>
      <c r="L36" s="538"/>
      <c r="M36" s="538"/>
      <c r="N36" s="538"/>
      <c r="O36" s="539" t="s">
        <v>21</v>
      </c>
      <c r="P36" s="539" t="s">
        <v>21</v>
      </c>
      <c r="Q36" s="538"/>
      <c r="R36" s="538"/>
      <c r="S36" s="538"/>
      <c r="T36" s="538"/>
      <c r="U36" s="538"/>
      <c r="V36" s="539"/>
      <c r="W36" s="539" t="s">
        <v>21</v>
      </c>
      <c r="X36" s="538"/>
      <c r="Y36" s="538"/>
      <c r="Z36" s="538"/>
      <c r="AA36" s="538"/>
      <c r="AB36" s="538"/>
      <c r="AC36" s="539" t="s">
        <v>21</v>
      </c>
      <c r="AD36" s="539" t="s">
        <v>27</v>
      </c>
      <c r="AE36" s="538"/>
      <c r="AF36" s="538"/>
      <c r="AG36" s="538"/>
      <c r="AH36" s="538"/>
      <c r="AI36" s="538"/>
      <c r="AJ36" s="526">
        <v>73</v>
      </c>
      <c r="AK36" s="526">
        <v>72</v>
      </c>
      <c r="AL36" s="526">
        <v>-1</v>
      </c>
    </row>
  </sheetData>
  <mergeCells count="42">
    <mergeCell ref="A31:A32"/>
    <mergeCell ref="D31:D32"/>
    <mergeCell ref="A27:A28"/>
    <mergeCell ref="D27:D28"/>
    <mergeCell ref="A19:A20"/>
    <mergeCell ref="D19:D20"/>
    <mergeCell ref="AK19:AK20"/>
    <mergeCell ref="A23:A24"/>
    <mergeCell ref="D23:D24"/>
    <mergeCell ref="AK23:AK24"/>
    <mergeCell ref="A7:A8"/>
    <mergeCell ref="D7:D8"/>
    <mergeCell ref="E21:P21"/>
    <mergeCell ref="AJ11:AJ12"/>
    <mergeCell ref="AJ15:AJ16"/>
    <mergeCell ref="AJ19:AJ20"/>
    <mergeCell ref="A15:A16"/>
    <mergeCell ref="D15:D16"/>
    <mergeCell ref="AL7:AL8"/>
    <mergeCell ref="AK7:AK8"/>
    <mergeCell ref="AK15:AK16"/>
    <mergeCell ref="A11:A12"/>
    <mergeCell ref="D11:D12"/>
    <mergeCell ref="AL11:AL12"/>
    <mergeCell ref="AK11:AK12"/>
    <mergeCell ref="AL15:AL16"/>
    <mergeCell ref="A1:AJ3"/>
    <mergeCell ref="AL23:AL24"/>
    <mergeCell ref="AK27:AK28"/>
    <mergeCell ref="AK31:AK32"/>
    <mergeCell ref="AL31:AL32"/>
    <mergeCell ref="AL27:AL28"/>
    <mergeCell ref="AJ23:AJ24"/>
    <mergeCell ref="AJ27:AJ28"/>
    <mergeCell ref="AJ31:AJ32"/>
    <mergeCell ref="AL19:AL20"/>
    <mergeCell ref="A4:A5"/>
    <mergeCell ref="D4:D5"/>
    <mergeCell ref="AL4:AL5"/>
    <mergeCell ref="AJ4:AJ5"/>
    <mergeCell ref="AJ7:AJ8"/>
    <mergeCell ref="AK4:AK5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5"/>
  <sheetViews>
    <sheetView topLeftCell="A43" workbookViewId="0">
      <selection activeCell="A3" sqref="A3:AI3"/>
    </sheetView>
  </sheetViews>
  <sheetFormatPr defaultRowHeight="15"/>
  <cols>
    <col min="1" max="1" width="19.28515625" customWidth="1"/>
    <col min="2" max="2" width="42.42578125" customWidth="1"/>
    <col min="4" max="4" width="42" customWidth="1"/>
  </cols>
  <sheetData>
    <row r="1" spans="1:38" ht="16.5">
      <c r="A1" s="565" t="s">
        <v>366</v>
      </c>
      <c r="B1" s="565"/>
      <c r="C1" s="565"/>
      <c r="D1" s="565"/>
      <c r="E1" s="565"/>
      <c r="F1" s="565"/>
      <c r="G1" s="565"/>
      <c r="H1" s="565"/>
      <c r="I1" s="565"/>
      <c r="J1" s="565"/>
      <c r="K1" s="565"/>
      <c r="L1" s="565"/>
      <c r="M1" s="565"/>
      <c r="N1" s="565"/>
      <c r="O1" s="565"/>
      <c r="P1" s="565"/>
      <c r="Q1" s="565"/>
      <c r="R1" s="565"/>
      <c r="S1" s="565"/>
      <c r="T1" s="565"/>
      <c r="U1" s="565"/>
      <c r="V1" s="565"/>
      <c r="W1" s="565"/>
      <c r="X1" s="565"/>
      <c r="Y1" s="565"/>
      <c r="Z1" s="565"/>
      <c r="AA1" s="565"/>
      <c r="AB1" s="565"/>
      <c r="AC1" s="565"/>
      <c r="AD1" s="565"/>
      <c r="AE1" s="565"/>
      <c r="AF1" s="565"/>
      <c r="AG1" s="565"/>
      <c r="AH1" s="565"/>
      <c r="AI1" s="565"/>
      <c r="AJ1" s="570"/>
      <c r="AK1" s="570"/>
      <c r="AL1" s="571"/>
    </row>
    <row r="2" spans="1:38" ht="16.5">
      <c r="A2" s="601" t="s">
        <v>266</v>
      </c>
      <c r="B2" s="601"/>
      <c r="C2" s="601"/>
      <c r="D2" s="601"/>
      <c r="E2" s="601"/>
      <c r="F2" s="601"/>
      <c r="G2" s="601"/>
      <c r="H2" s="601"/>
      <c r="I2" s="601"/>
      <c r="J2" s="601"/>
      <c r="K2" s="601"/>
      <c r="L2" s="601"/>
      <c r="M2" s="601"/>
      <c r="N2" s="601"/>
      <c r="O2" s="601"/>
      <c r="P2" s="601"/>
      <c r="Q2" s="601"/>
      <c r="R2" s="601"/>
      <c r="S2" s="601"/>
      <c r="T2" s="601"/>
      <c r="U2" s="601"/>
      <c r="V2" s="601"/>
      <c r="W2" s="601"/>
      <c r="X2" s="601"/>
      <c r="Y2" s="601"/>
      <c r="Z2" s="601"/>
      <c r="AA2" s="601"/>
      <c r="AB2" s="601"/>
      <c r="AC2" s="601"/>
      <c r="AD2" s="601"/>
      <c r="AE2" s="601"/>
      <c r="AF2" s="601"/>
      <c r="AG2" s="601"/>
      <c r="AH2" s="601"/>
      <c r="AI2" s="601"/>
      <c r="AJ2" s="572"/>
      <c r="AK2" s="572"/>
      <c r="AL2" s="573"/>
    </row>
    <row r="3" spans="1:38" ht="16.5">
      <c r="A3" s="606" t="s">
        <v>267</v>
      </c>
      <c r="B3" s="606"/>
      <c r="C3" s="606"/>
      <c r="D3" s="606"/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  <c r="V3" s="606"/>
      <c r="W3" s="606"/>
      <c r="X3" s="606"/>
      <c r="Y3" s="606"/>
      <c r="Z3" s="606"/>
      <c r="AA3" s="606"/>
      <c r="AB3" s="606"/>
      <c r="AC3" s="606"/>
      <c r="AD3" s="606"/>
      <c r="AE3" s="606"/>
      <c r="AF3" s="606"/>
      <c r="AG3" s="606"/>
      <c r="AH3" s="606"/>
      <c r="AI3" s="606"/>
      <c r="AJ3" s="574"/>
      <c r="AK3" s="574"/>
      <c r="AL3" s="575"/>
    </row>
    <row r="4" spans="1:38" ht="16.5">
      <c r="A4" s="576" t="s">
        <v>0</v>
      </c>
      <c r="B4" s="582" t="s">
        <v>1</v>
      </c>
      <c r="C4" s="582" t="s">
        <v>45</v>
      </c>
      <c r="D4" s="568" t="s">
        <v>3</v>
      </c>
      <c r="E4" s="583">
        <v>1</v>
      </c>
      <c r="F4" s="583">
        <v>2</v>
      </c>
      <c r="G4" s="583">
        <v>3</v>
      </c>
      <c r="H4" s="583">
        <v>4</v>
      </c>
      <c r="I4" s="583">
        <v>5</v>
      </c>
      <c r="J4" s="583">
        <v>6</v>
      </c>
      <c r="K4" s="583">
        <v>7</v>
      </c>
      <c r="L4" s="583">
        <v>8</v>
      </c>
      <c r="M4" s="583">
        <v>9</v>
      </c>
      <c r="N4" s="583">
        <v>10</v>
      </c>
      <c r="O4" s="596">
        <v>11</v>
      </c>
      <c r="P4" s="591">
        <v>12</v>
      </c>
      <c r="Q4" s="591">
        <v>13</v>
      </c>
      <c r="R4" s="591">
        <v>14</v>
      </c>
      <c r="S4" s="591">
        <v>15</v>
      </c>
      <c r="T4" s="591">
        <v>16</v>
      </c>
      <c r="U4" s="583">
        <v>17</v>
      </c>
      <c r="V4" s="583">
        <v>18</v>
      </c>
      <c r="W4" s="583">
        <v>19</v>
      </c>
      <c r="X4" s="583">
        <v>20</v>
      </c>
      <c r="Y4" s="583">
        <v>21</v>
      </c>
      <c r="Z4" s="583">
        <v>22</v>
      </c>
      <c r="AA4" s="583">
        <v>23</v>
      </c>
      <c r="AB4" s="583">
        <v>24</v>
      </c>
      <c r="AC4" s="583">
        <v>25</v>
      </c>
      <c r="AD4" s="583">
        <v>26</v>
      </c>
      <c r="AE4" s="583">
        <v>27</v>
      </c>
      <c r="AF4" s="583">
        <v>28</v>
      </c>
      <c r="AG4" s="583">
        <v>29</v>
      </c>
      <c r="AH4" s="583">
        <v>30</v>
      </c>
      <c r="AI4" s="583">
        <v>31</v>
      </c>
      <c r="AJ4" s="602" t="s">
        <v>4</v>
      </c>
      <c r="AK4" s="569" t="s">
        <v>5</v>
      </c>
      <c r="AL4" s="569" t="s">
        <v>6</v>
      </c>
    </row>
    <row r="5" spans="1:38" ht="16.5">
      <c r="A5" s="576"/>
      <c r="B5" s="582" t="s">
        <v>268</v>
      </c>
      <c r="C5" s="582" t="s">
        <v>217</v>
      </c>
      <c r="D5" s="568"/>
      <c r="E5" s="583" t="s">
        <v>8</v>
      </c>
      <c r="F5" s="583" t="s">
        <v>9</v>
      </c>
      <c r="G5" s="583" t="s">
        <v>10</v>
      </c>
      <c r="H5" s="583" t="s">
        <v>123</v>
      </c>
      <c r="I5" s="583" t="s">
        <v>11</v>
      </c>
      <c r="J5" s="583" t="s">
        <v>12</v>
      </c>
      <c r="K5" s="583" t="s">
        <v>13</v>
      </c>
      <c r="L5" s="583" t="s">
        <v>8</v>
      </c>
      <c r="M5" s="583" t="s">
        <v>9</v>
      </c>
      <c r="N5" s="583" t="s">
        <v>10</v>
      </c>
      <c r="O5" s="583" t="s">
        <v>123</v>
      </c>
      <c r="P5" s="583" t="s">
        <v>11</v>
      </c>
      <c r="Q5" s="583" t="s">
        <v>12</v>
      </c>
      <c r="R5" s="583" t="s">
        <v>13</v>
      </c>
      <c r="S5" s="583" t="s">
        <v>8</v>
      </c>
      <c r="T5" s="583" t="s">
        <v>9</v>
      </c>
      <c r="U5" s="583" t="s">
        <v>10</v>
      </c>
      <c r="V5" s="583" t="s">
        <v>123</v>
      </c>
      <c r="W5" s="583" t="s">
        <v>11</v>
      </c>
      <c r="X5" s="583" t="s">
        <v>12</v>
      </c>
      <c r="Y5" s="583" t="s">
        <v>13</v>
      </c>
      <c r="Z5" s="583" t="s">
        <v>8</v>
      </c>
      <c r="AA5" s="583" t="s">
        <v>9</v>
      </c>
      <c r="AB5" s="583" t="s">
        <v>10</v>
      </c>
      <c r="AC5" s="583" t="s">
        <v>123</v>
      </c>
      <c r="AD5" s="583" t="s">
        <v>11</v>
      </c>
      <c r="AE5" s="583" t="s">
        <v>12</v>
      </c>
      <c r="AF5" s="583" t="s">
        <v>13</v>
      </c>
      <c r="AG5" s="583" t="s">
        <v>8</v>
      </c>
      <c r="AH5" s="583" t="s">
        <v>9</v>
      </c>
      <c r="AI5" s="583" t="s">
        <v>10</v>
      </c>
      <c r="AJ5" s="602"/>
      <c r="AK5" s="569"/>
      <c r="AL5" s="569"/>
    </row>
    <row r="6" spans="1:38" ht="75">
      <c r="A6" s="592" t="s">
        <v>269</v>
      </c>
      <c r="B6" s="592" t="s">
        <v>270</v>
      </c>
      <c r="C6" s="592" t="s">
        <v>271</v>
      </c>
      <c r="D6" s="590" t="s">
        <v>272</v>
      </c>
      <c r="E6" s="584"/>
      <c r="F6" s="586" t="s">
        <v>17</v>
      </c>
      <c r="G6" s="584"/>
      <c r="H6" s="585"/>
      <c r="I6" s="589" t="s">
        <v>17</v>
      </c>
      <c r="J6" s="584"/>
      <c r="K6" s="584" t="s">
        <v>21</v>
      </c>
      <c r="L6" s="584" t="s">
        <v>21</v>
      </c>
      <c r="M6" s="584"/>
      <c r="N6" s="588" t="s">
        <v>21</v>
      </c>
      <c r="O6" s="585" t="s">
        <v>21</v>
      </c>
      <c r="P6" s="585"/>
      <c r="Q6" s="586" t="s">
        <v>173</v>
      </c>
      <c r="R6" s="586" t="s">
        <v>173</v>
      </c>
      <c r="S6" s="584"/>
      <c r="T6" s="586" t="s">
        <v>173</v>
      </c>
      <c r="U6" s="586" t="s">
        <v>173</v>
      </c>
      <c r="V6" s="585"/>
      <c r="W6" s="585"/>
      <c r="X6" s="584" t="s">
        <v>21</v>
      </c>
      <c r="Y6" s="584"/>
      <c r="Z6" s="588" t="s">
        <v>21</v>
      </c>
      <c r="AA6" s="584" t="s">
        <v>21</v>
      </c>
      <c r="AB6" s="584" t="s">
        <v>19</v>
      </c>
      <c r="AC6" s="585"/>
      <c r="AD6" s="585" t="s">
        <v>21</v>
      </c>
      <c r="AE6" s="588" t="s">
        <v>21</v>
      </c>
      <c r="AF6" s="584"/>
      <c r="AG6" s="584" t="s">
        <v>21</v>
      </c>
      <c r="AH6" s="588" t="s">
        <v>21</v>
      </c>
      <c r="AI6" s="584"/>
      <c r="AJ6" s="579">
        <v>90</v>
      </c>
      <c r="AK6" s="578">
        <v>138</v>
      </c>
      <c r="AL6" s="578">
        <v>48</v>
      </c>
    </row>
    <row r="7" spans="1:38" ht="60">
      <c r="A7" s="592" t="s">
        <v>273</v>
      </c>
      <c r="B7" s="592" t="s">
        <v>274</v>
      </c>
      <c r="C7" s="592" t="s">
        <v>275</v>
      </c>
      <c r="D7" s="590" t="s">
        <v>272</v>
      </c>
      <c r="E7" s="588" t="s">
        <v>21</v>
      </c>
      <c r="F7" s="584"/>
      <c r="G7" s="584" t="s">
        <v>21</v>
      </c>
      <c r="H7" s="585"/>
      <c r="I7" s="585" t="s">
        <v>21</v>
      </c>
      <c r="J7" s="584"/>
      <c r="K7" s="584"/>
      <c r="L7" s="584" t="s">
        <v>21</v>
      </c>
      <c r="M7" s="584"/>
      <c r="N7" s="584"/>
      <c r="O7" s="585" t="s">
        <v>21</v>
      </c>
      <c r="P7" s="585"/>
      <c r="Q7" s="586" t="s">
        <v>17</v>
      </c>
      <c r="R7" s="584"/>
      <c r="S7" s="584"/>
      <c r="T7" s="584" t="s">
        <v>21</v>
      </c>
      <c r="U7" s="584" t="s">
        <v>21</v>
      </c>
      <c r="V7" s="585"/>
      <c r="W7" s="585"/>
      <c r="X7" s="584" t="s">
        <v>21</v>
      </c>
      <c r="Y7" s="584"/>
      <c r="Z7" s="584" t="s">
        <v>21</v>
      </c>
      <c r="AA7" s="584" t="s">
        <v>21</v>
      </c>
      <c r="AB7" s="584"/>
      <c r="AC7" s="585" t="s">
        <v>21</v>
      </c>
      <c r="AD7" s="585"/>
      <c r="AE7" s="584"/>
      <c r="AF7" s="584"/>
      <c r="AG7" s="584" t="s">
        <v>276</v>
      </c>
      <c r="AH7" s="584"/>
      <c r="AI7" s="584"/>
      <c r="AJ7" s="579">
        <v>126</v>
      </c>
      <c r="AK7" s="578">
        <v>144</v>
      </c>
      <c r="AL7" s="578">
        <v>18</v>
      </c>
    </row>
    <row r="8" spans="1:38" ht="90">
      <c r="A8" s="592" t="s">
        <v>277</v>
      </c>
      <c r="B8" s="592" t="s">
        <v>278</v>
      </c>
      <c r="C8" s="592">
        <v>408900</v>
      </c>
      <c r="D8" s="590" t="s">
        <v>272</v>
      </c>
      <c r="E8" s="588" t="s">
        <v>21</v>
      </c>
      <c r="F8" s="584" t="s">
        <v>21</v>
      </c>
      <c r="G8" s="584"/>
      <c r="H8" s="585"/>
      <c r="I8" s="585" t="s">
        <v>19</v>
      </c>
      <c r="J8" s="586" t="s">
        <v>17</v>
      </c>
      <c r="K8" s="584"/>
      <c r="L8" s="584" t="s">
        <v>24</v>
      </c>
      <c r="M8" s="588" t="s">
        <v>21</v>
      </c>
      <c r="N8" s="584"/>
      <c r="O8" s="585" t="s">
        <v>21</v>
      </c>
      <c r="P8" s="585"/>
      <c r="Q8" s="586" t="s">
        <v>17</v>
      </c>
      <c r="R8" s="586" t="s">
        <v>17</v>
      </c>
      <c r="S8" s="588" t="s">
        <v>21</v>
      </c>
      <c r="T8" s="588" t="s">
        <v>21</v>
      </c>
      <c r="U8" s="586" t="s">
        <v>17</v>
      </c>
      <c r="V8" s="585"/>
      <c r="W8" s="585"/>
      <c r="X8" s="584" t="s">
        <v>21</v>
      </c>
      <c r="Y8" s="588" t="s">
        <v>21</v>
      </c>
      <c r="Z8" s="584"/>
      <c r="AA8" s="584" t="s">
        <v>21</v>
      </c>
      <c r="AB8" s="584"/>
      <c r="AC8" s="585"/>
      <c r="AD8" s="585" t="s">
        <v>21</v>
      </c>
      <c r="AE8" s="584"/>
      <c r="AF8" s="588" t="s">
        <v>21</v>
      </c>
      <c r="AG8" s="584" t="s">
        <v>21</v>
      </c>
      <c r="AH8" s="584"/>
      <c r="AI8" s="588" t="s">
        <v>21</v>
      </c>
      <c r="AJ8" s="579">
        <v>84</v>
      </c>
      <c r="AK8" s="578">
        <v>171</v>
      </c>
      <c r="AL8" s="578">
        <v>87</v>
      </c>
    </row>
    <row r="9" spans="1:38" ht="75">
      <c r="A9" s="592" t="s">
        <v>279</v>
      </c>
      <c r="B9" s="592" t="s">
        <v>280</v>
      </c>
      <c r="C9" s="592" t="s">
        <v>281</v>
      </c>
      <c r="D9" s="590" t="s">
        <v>272</v>
      </c>
      <c r="E9" s="584"/>
      <c r="F9" s="584" t="s">
        <v>21</v>
      </c>
      <c r="G9" s="588" t="s">
        <v>20</v>
      </c>
      <c r="H9" s="587" t="s">
        <v>21</v>
      </c>
      <c r="I9" s="585" t="s">
        <v>20</v>
      </c>
      <c r="J9" s="584"/>
      <c r="K9" s="584" t="s">
        <v>21</v>
      </c>
      <c r="L9" s="584" t="s">
        <v>21</v>
      </c>
      <c r="M9" s="584"/>
      <c r="N9" s="584"/>
      <c r="O9" s="585" t="s">
        <v>19</v>
      </c>
      <c r="P9" s="585" t="s">
        <v>21</v>
      </c>
      <c r="Q9" s="584"/>
      <c r="R9" s="586" t="s">
        <v>17</v>
      </c>
      <c r="S9" s="584"/>
      <c r="T9" s="584"/>
      <c r="U9" s="586" t="s">
        <v>17</v>
      </c>
      <c r="V9" s="587" t="s">
        <v>21</v>
      </c>
      <c r="W9" s="587" t="s">
        <v>20</v>
      </c>
      <c r="X9" s="584" t="s">
        <v>21</v>
      </c>
      <c r="Y9" s="584" t="s">
        <v>19</v>
      </c>
      <c r="Z9" s="588" t="s">
        <v>19</v>
      </c>
      <c r="AA9" s="584" t="s">
        <v>21</v>
      </c>
      <c r="AB9" s="588" t="s">
        <v>19</v>
      </c>
      <c r="AC9" s="585"/>
      <c r="AD9" s="585" t="s">
        <v>21</v>
      </c>
      <c r="AE9" s="588" t="s">
        <v>20</v>
      </c>
      <c r="AF9" s="588" t="s">
        <v>21</v>
      </c>
      <c r="AG9" s="584" t="s">
        <v>21</v>
      </c>
      <c r="AH9" s="584"/>
      <c r="AI9" s="588" t="s">
        <v>20</v>
      </c>
      <c r="AJ9" s="579">
        <v>114</v>
      </c>
      <c r="AK9" s="578">
        <v>186</v>
      </c>
      <c r="AL9" s="578">
        <v>72</v>
      </c>
    </row>
    <row r="10" spans="1:38" ht="60">
      <c r="A10" s="592">
        <v>152587</v>
      </c>
      <c r="B10" s="592" t="s">
        <v>282</v>
      </c>
      <c r="C10" s="592">
        <v>724919</v>
      </c>
      <c r="D10" s="590" t="s">
        <v>272</v>
      </c>
      <c r="E10" s="588" t="s">
        <v>21</v>
      </c>
      <c r="F10" s="584" t="s">
        <v>21</v>
      </c>
      <c r="G10" s="588" t="s">
        <v>21</v>
      </c>
      <c r="H10" s="585"/>
      <c r="I10" s="585"/>
      <c r="J10" s="584"/>
      <c r="K10" s="584"/>
      <c r="L10" s="584"/>
      <c r="M10" s="584"/>
      <c r="N10" s="584"/>
      <c r="O10" s="585"/>
      <c r="P10" s="585"/>
      <c r="Q10" s="584"/>
      <c r="R10" s="584"/>
      <c r="S10" s="584"/>
      <c r="T10" s="584"/>
      <c r="U10" s="584"/>
      <c r="V10" s="585"/>
      <c r="W10" s="585"/>
      <c r="X10" s="584"/>
      <c r="Y10" s="584"/>
      <c r="Z10" s="584"/>
      <c r="AA10" s="584"/>
      <c r="AB10" s="584"/>
      <c r="AC10" s="585"/>
      <c r="AD10" s="585" t="s">
        <v>21</v>
      </c>
      <c r="AE10" s="588" t="s">
        <v>21</v>
      </c>
      <c r="AF10" s="586" t="s">
        <v>17</v>
      </c>
      <c r="AG10" s="586" t="s">
        <v>17</v>
      </c>
      <c r="AH10" s="588" t="s">
        <v>19</v>
      </c>
      <c r="AI10" s="588" t="s">
        <v>21</v>
      </c>
      <c r="AJ10" s="579">
        <v>24</v>
      </c>
      <c r="AK10" s="578">
        <v>78</v>
      </c>
      <c r="AL10" s="578">
        <v>54</v>
      </c>
    </row>
    <row r="11" spans="1:38" ht="75">
      <c r="A11" s="592" t="s">
        <v>283</v>
      </c>
      <c r="B11" s="592" t="s">
        <v>284</v>
      </c>
      <c r="C11" s="592">
        <v>596143</v>
      </c>
      <c r="D11" s="590" t="s">
        <v>272</v>
      </c>
      <c r="E11" s="584"/>
      <c r="F11" s="584" t="s">
        <v>21</v>
      </c>
      <c r="G11" s="584"/>
      <c r="H11" s="585" t="s">
        <v>21</v>
      </c>
      <c r="I11" s="587" t="s">
        <v>21</v>
      </c>
      <c r="J11" s="584"/>
      <c r="K11" s="584" t="s">
        <v>21</v>
      </c>
      <c r="L11" s="584" t="s">
        <v>21</v>
      </c>
      <c r="M11" s="584"/>
      <c r="N11" s="584"/>
      <c r="O11" s="585" t="s">
        <v>21</v>
      </c>
      <c r="P11" s="587" t="s">
        <v>21</v>
      </c>
      <c r="Q11" s="584"/>
      <c r="R11" s="584"/>
      <c r="S11" s="584"/>
      <c r="T11" s="584"/>
      <c r="U11" s="584"/>
      <c r="V11" s="585"/>
      <c r="W11" s="585"/>
      <c r="X11" s="584"/>
      <c r="Y11" s="584"/>
      <c r="Z11" s="584" t="s">
        <v>21</v>
      </c>
      <c r="AA11" s="584" t="s">
        <v>21</v>
      </c>
      <c r="AB11" s="584" t="s">
        <v>21</v>
      </c>
      <c r="AC11" s="585"/>
      <c r="AD11" s="585" t="s">
        <v>285</v>
      </c>
      <c r="AE11" s="584" t="s">
        <v>21</v>
      </c>
      <c r="AF11" s="584"/>
      <c r="AG11" s="584" t="s">
        <v>21</v>
      </c>
      <c r="AH11" s="584"/>
      <c r="AI11" s="584" t="s">
        <v>21</v>
      </c>
      <c r="AJ11" s="579">
        <v>138</v>
      </c>
      <c r="AK11" s="578">
        <v>168</v>
      </c>
      <c r="AL11" s="578">
        <v>30</v>
      </c>
    </row>
    <row r="12" spans="1:38" ht="75">
      <c r="A12" s="593" t="s">
        <v>286</v>
      </c>
      <c r="B12" s="593" t="s">
        <v>287</v>
      </c>
      <c r="C12" s="593">
        <v>698638</v>
      </c>
      <c r="D12" s="590" t="s">
        <v>272</v>
      </c>
      <c r="E12" s="603" t="s">
        <v>211</v>
      </c>
      <c r="F12" s="604"/>
      <c r="G12" s="604"/>
      <c r="H12" s="604"/>
      <c r="I12" s="604"/>
      <c r="J12" s="604"/>
      <c r="K12" s="604"/>
      <c r="L12" s="604"/>
      <c r="M12" s="604"/>
      <c r="N12" s="604"/>
      <c r="O12" s="604"/>
      <c r="P12" s="604"/>
      <c r="Q12" s="604"/>
      <c r="R12" s="604"/>
      <c r="S12" s="604"/>
      <c r="T12" s="604"/>
      <c r="U12" s="604"/>
      <c r="V12" s="604"/>
      <c r="W12" s="604"/>
      <c r="X12" s="604"/>
      <c r="Y12" s="604"/>
      <c r="Z12" s="604"/>
      <c r="AA12" s="604"/>
      <c r="AB12" s="604"/>
      <c r="AC12" s="604"/>
      <c r="AD12" s="605"/>
      <c r="AE12" s="584" t="s">
        <v>21</v>
      </c>
      <c r="AF12" s="584"/>
      <c r="AG12" s="584" t="s">
        <v>21</v>
      </c>
      <c r="AH12" s="588" t="s">
        <v>21</v>
      </c>
      <c r="AI12" s="586" t="s">
        <v>17</v>
      </c>
      <c r="AJ12" s="579">
        <v>24</v>
      </c>
      <c r="AK12" s="578">
        <v>36</v>
      </c>
      <c r="AL12" s="578">
        <v>12</v>
      </c>
    </row>
    <row r="13" spans="1:38" ht="60">
      <c r="A13" s="592" t="s">
        <v>288</v>
      </c>
      <c r="B13" s="592" t="s">
        <v>289</v>
      </c>
      <c r="C13" s="592">
        <v>645401</v>
      </c>
      <c r="D13" s="590" t="s">
        <v>272</v>
      </c>
      <c r="E13" s="584"/>
      <c r="F13" s="584" t="s">
        <v>21</v>
      </c>
      <c r="G13" s="586" t="s">
        <v>17</v>
      </c>
      <c r="H13" s="585"/>
      <c r="I13" s="587" t="s">
        <v>21</v>
      </c>
      <c r="J13" s="584"/>
      <c r="K13" s="584"/>
      <c r="L13" s="584" t="s">
        <v>21</v>
      </c>
      <c r="M13" s="584"/>
      <c r="N13" s="584"/>
      <c r="O13" s="585" t="s">
        <v>21</v>
      </c>
      <c r="P13" s="585"/>
      <c r="Q13" s="584"/>
      <c r="R13" s="584" t="s">
        <v>21</v>
      </c>
      <c r="S13" s="584"/>
      <c r="T13" s="584"/>
      <c r="U13" s="584" t="s">
        <v>21</v>
      </c>
      <c r="V13" s="585"/>
      <c r="W13" s="585" t="s">
        <v>21</v>
      </c>
      <c r="X13" s="584" t="s">
        <v>21</v>
      </c>
      <c r="Y13" s="584" t="s">
        <v>19</v>
      </c>
      <c r="Z13" s="584"/>
      <c r="AA13" s="584" t="s">
        <v>21</v>
      </c>
      <c r="AB13" s="584"/>
      <c r="AC13" s="587" t="s">
        <v>21</v>
      </c>
      <c r="AD13" s="585"/>
      <c r="AE13" s="584"/>
      <c r="AF13" s="588" t="s">
        <v>21</v>
      </c>
      <c r="AG13" s="584" t="s">
        <v>21</v>
      </c>
      <c r="AH13" s="584" t="s">
        <v>21</v>
      </c>
      <c r="AI13" s="584"/>
      <c r="AJ13" s="579">
        <v>126</v>
      </c>
      <c r="AK13" s="578">
        <v>162</v>
      </c>
      <c r="AL13" s="578">
        <v>36</v>
      </c>
    </row>
    <row r="14" spans="1:38" ht="60">
      <c r="A14" s="592" t="s">
        <v>290</v>
      </c>
      <c r="B14" s="592" t="s">
        <v>291</v>
      </c>
      <c r="C14" s="592" t="s">
        <v>292</v>
      </c>
      <c r="D14" s="590" t="s">
        <v>272</v>
      </c>
      <c r="E14" s="584"/>
      <c r="F14" s="584" t="s">
        <v>21</v>
      </c>
      <c r="G14" s="584"/>
      <c r="H14" s="585" t="s">
        <v>21</v>
      </c>
      <c r="I14" s="585" t="s">
        <v>21</v>
      </c>
      <c r="J14" s="584"/>
      <c r="K14" s="584"/>
      <c r="L14" s="584" t="s">
        <v>21</v>
      </c>
      <c r="M14" s="584" t="s">
        <v>21</v>
      </c>
      <c r="N14" s="588" t="s">
        <v>21</v>
      </c>
      <c r="O14" s="585" t="s">
        <v>21</v>
      </c>
      <c r="P14" s="585"/>
      <c r="Q14" s="588" t="s">
        <v>21</v>
      </c>
      <c r="R14" s="584" t="s">
        <v>21</v>
      </c>
      <c r="S14" s="584" t="s">
        <v>21</v>
      </c>
      <c r="T14" s="584"/>
      <c r="U14" s="584" t="s">
        <v>21</v>
      </c>
      <c r="V14" s="585"/>
      <c r="W14" s="587" t="s">
        <v>21</v>
      </c>
      <c r="X14" s="584" t="s">
        <v>21</v>
      </c>
      <c r="Y14" s="584"/>
      <c r="Z14" s="588" t="s">
        <v>21</v>
      </c>
      <c r="AA14" s="584" t="s">
        <v>21</v>
      </c>
      <c r="AB14" s="588" t="s">
        <v>21</v>
      </c>
      <c r="AC14" s="585"/>
      <c r="AD14" s="587" t="s">
        <v>21</v>
      </c>
      <c r="AE14" s="584"/>
      <c r="AF14" s="588" t="s">
        <v>21</v>
      </c>
      <c r="AG14" s="584" t="s">
        <v>285</v>
      </c>
      <c r="AH14" s="584"/>
      <c r="AI14" s="584"/>
      <c r="AJ14" s="579">
        <v>138</v>
      </c>
      <c r="AK14" s="578">
        <v>228</v>
      </c>
      <c r="AL14" s="578">
        <v>90</v>
      </c>
    </row>
    <row r="15" spans="1:38" ht="75">
      <c r="A15" s="592" t="s">
        <v>293</v>
      </c>
      <c r="B15" s="592" t="s">
        <v>294</v>
      </c>
      <c r="C15" s="592">
        <v>1002685</v>
      </c>
      <c r="D15" s="590" t="s">
        <v>272</v>
      </c>
      <c r="E15" s="588" t="s">
        <v>21</v>
      </c>
      <c r="F15" s="584" t="s">
        <v>21</v>
      </c>
      <c r="G15" s="584"/>
      <c r="H15" s="587" t="s">
        <v>21</v>
      </c>
      <c r="I15" s="585" t="s">
        <v>21</v>
      </c>
      <c r="J15" s="588" t="s">
        <v>21</v>
      </c>
      <c r="K15" s="588" t="s">
        <v>21</v>
      </c>
      <c r="L15" s="584" t="s">
        <v>21</v>
      </c>
      <c r="M15" s="584" t="s">
        <v>21</v>
      </c>
      <c r="N15" s="584"/>
      <c r="O15" s="585" t="s">
        <v>21</v>
      </c>
      <c r="P15" s="587" t="s">
        <v>21</v>
      </c>
      <c r="Q15" s="588" t="s">
        <v>21</v>
      </c>
      <c r="R15" s="584" t="s">
        <v>21</v>
      </c>
      <c r="S15" s="584"/>
      <c r="T15" s="584" t="s">
        <v>21</v>
      </c>
      <c r="U15" s="584" t="s">
        <v>21</v>
      </c>
      <c r="V15" s="587" t="s">
        <v>21</v>
      </c>
      <c r="W15" s="587" t="s">
        <v>21</v>
      </c>
      <c r="X15" s="584" t="s">
        <v>21</v>
      </c>
      <c r="Y15" s="584" t="s">
        <v>20</v>
      </c>
      <c r="Z15" s="584"/>
      <c r="AA15" s="584" t="s">
        <v>21</v>
      </c>
      <c r="AB15" s="588" t="s">
        <v>21</v>
      </c>
      <c r="AC15" s="587" t="s">
        <v>21</v>
      </c>
      <c r="AD15" s="587" t="s">
        <v>21</v>
      </c>
      <c r="AE15" s="588" t="s">
        <v>20</v>
      </c>
      <c r="AF15" s="584" t="s">
        <v>295</v>
      </c>
      <c r="AG15" s="584" t="s">
        <v>238</v>
      </c>
      <c r="AH15" s="588" t="s">
        <v>21</v>
      </c>
      <c r="AI15" s="584"/>
      <c r="AJ15" s="579">
        <v>138</v>
      </c>
      <c r="AK15" s="578">
        <v>294</v>
      </c>
      <c r="AL15" s="578">
        <v>156</v>
      </c>
    </row>
    <row r="16" spans="1:38" ht="75">
      <c r="A16" s="592" t="s">
        <v>296</v>
      </c>
      <c r="B16" s="592" t="s">
        <v>297</v>
      </c>
      <c r="C16" s="592">
        <v>655778</v>
      </c>
      <c r="D16" s="590" t="s">
        <v>272</v>
      </c>
      <c r="E16" s="584"/>
      <c r="F16" s="584" t="s">
        <v>21</v>
      </c>
      <c r="G16" s="584"/>
      <c r="H16" s="585"/>
      <c r="I16" s="585" t="s">
        <v>21</v>
      </c>
      <c r="J16" s="584" t="s">
        <v>21</v>
      </c>
      <c r="K16" s="584"/>
      <c r="L16" s="586" t="s">
        <v>17</v>
      </c>
      <c r="M16" s="588" t="s">
        <v>21</v>
      </c>
      <c r="N16" s="588" t="s">
        <v>21</v>
      </c>
      <c r="O16" s="585"/>
      <c r="P16" s="585"/>
      <c r="Q16" s="588" t="s">
        <v>21</v>
      </c>
      <c r="R16" s="584" t="s">
        <v>21</v>
      </c>
      <c r="S16" s="588" t="s">
        <v>21</v>
      </c>
      <c r="T16" s="588" t="s">
        <v>21</v>
      </c>
      <c r="U16" s="584" t="s">
        <v>298</v>
      </c>
      <c r="V16" s="585"/>
      <c r="W16" s="585" t="s">
        <v>21</v>
      </c>
      <c r="X16" s="584" t="s">
        <v>21</v>
      </c>
      <c r="Y16" s="588" t="s">
        <v>21</v>
      </c>
      <c r="Z16" s="584"/>
      <c r="AA16" s="584" t="s">
        <v>21</v>
      </c>
      <c r="AB16" s="584"/>
      <c r="AC16" s="585" t="s">
        <v>298</v>
      </c>
      <c r="AD16" s="585"/>
      <c r="AE16" s="584"/>
      <c r="AF16" s="588" t="s">
        <v>21</v>
      </c>
      <c r="AG16" s="584" t="s">
        <v>21</v>
      </c>
      <c r="AH16" s="588" t="s">
        <v>21</v>
      </c>
      <c r="AI16" s="584"/>
      <c r="AJ16" s="579">
        <v>126</v>
      </c>
      <c r="AK16" s="578">
        <v>228</v>
      </c>
      <c r="AL16" s="578">
        <v>102</v>
      </c>
    </row>
    <row r="17" spans="1:38" ht="90">
      <c r="A17" s="592" t="s">
        <v>299</v>
      </c>
      <c r="B17" s="592" t="s">
        <v>300</v>
      </c>
      <c r="C17" s="592"/>
      <c r="D17" s="590" t="s">
        <v>272</v>
      </c>
      <c r="E17" s="588" t="s">
        <v>21</v>
      </c>
      <c r="F17" s="584" t="s">
        <v>21</v>
      </c>
      <c r="G17" s="588" t="s">
        <v>21</v>
      </c>
      <c r="H17" s="585"/>
      <c r="I17" s="585" t="s">
        <v>21</v>
      </c>
      <c r="J17" s="588" t="s">
        <v>21</v>
      </c>
      <c r="K17" s="584"/>
      <c r="L17" s="584" t="s">
        <v>21</v>
      </c>
      <c r="M17" s="584"/>
      <c r="N17" s="584" t="s">
        <v>21</v>
      </c>
      <c r="O17" s="587" t="s">
        <v>21</v>
      </c>
      <c r="P17" s="585"/>
      <c r="Q17" s="584"/>
      <c r="R17" s="584" t="s">
        <v>21</v>
      </c>
      <c r="S17" s="588" t="s">
        <v>21</v>
      </c>
      <c r="T17" s="584" t="s">
        <v>19</v>
      </c>
      <c r="U17" s="584" t="s">
        <v>21</v>
      </c>
      <c r="V17" s="585"/>
      <c r="W17" s="585"/>
      <c r="X17" s="584" t="s">
        <v>21</v>
      </c>
      <c r="Y17" s="584"/>
      <c r="Z17" s="584" t="s">
        <v>21</v>
      </c>
      <c r="AA17" s="584" t="s">
        <v>21</v>
      </c>
      <c r="AB17" s="584"/>
      <c r="AC17" s="585"/>
      <c r="AD17" s="585" t="s">
        <v>21</v>
      </c>
      <c r="AE17" s="584"/>
      <c r="AF17" s="584"/>
      <c r="AG17" s="584" t="s">
        <v>21</v>
      </c>
      <c r="AH17" s="584"/>
      <c r="AI17" s="584"/>
      <c r="AJ17" s="579">
        <v>138</v>
      </c>
      <c r="AK17" s="578">
        <v>198</v>
      </c>
      <c r="AL17" s="578">
        <v>60</v>
      </c>
    </row>
    <row r="18" spans="1:38" ht="16.5">
      <c r="A18" s="582" t="s">
        <v>0</v>
      </c>
      <c r="B18" s="582" t="s">
        <v>1</v>
      </c>
      <c r="C18" s="582" t="s">
        <v>45</v>
      </c>
      <c r="D18" s="568" t="s">
        <v>3</v>
      </c>
      <c r="E18" s="583">
        <v>1</v>
      </c>
      <c r="F18" s="583">
        <v>2</v>
      </c>
      <c r="G18" s="583">
        <v>3</v>
      </c>
      <c r="H18" s="583">
        <v>4</v>
      </c>
      <c r="I18" s="583">
        <v>5</v>
      </c>
      <c r="J18" s="583">
        <v>6</v>
      </c>
      <c r="K18" s="583">
        <v>7</v>
      </c>
      <c r="L18" s="583">
        <v>8</v>
      </c>
      <c r="M18" s="583">
        <v>9</v>
      </c>
      <c r="N18" s="583">
        <v>10</v>
      </c>
      <c r="O18" s="596">
        <v>11</v>
      </c>
      <c r="P18" s="591">
        <v>12</v>
      </c>
      <c r="Q18" s="591">
        <v>13</v>
      </c>
      <c r="R18" s="591">
        <v>14</v>
      </c>
      <c r="S18" s="591">
        <v>15</v>
      </c>
      <c r="T18" s="591">
        <v>16</v>
      </c>
      <c r="U18" s="583">
        <v>17</v>
      </c>
      <c r="V18" s="583">
        <v>18</v>
      </c>
      <c r="W18" s="583">
        <v>19</v>
      </c>
      <c r="X18" s="583">
        <v>20</v>
      </c>
      <c r="Y18" s="583">
        <v>21</v>
      </c>
      <c r="Z18" s="583">
        <v>22</v>
      </c>
      <c r="AA18" s="583">
        <v>23</v>
      </c>
      <c r="AB18" s="583">
        <v>24</v>
      </c>
      <c r="AC18" s="583">
        <v>25</v>
      </c>
      <c r="AD18" s="583">
        <v>26</v>
      </c>
      <c r="AE18" s="583">
        <v>27</v>
      </c>
      <c r="AF18" s="583">
        <v>28</v>
      </c>
      <c r="AG18" s="583">
        <v>29</v>
      </c>
      <c r="AH18" s="583">
        <v>30</v>
      </c>
      <c r="AI18" s="583">
        <v>31</v>
      </c>
      <c r="AJ18" s="567" t="s">
        <v>4</v>
      </c>
      <c r="AK18" s="566" t="s">
        <v>5</v>
      </c>
      <c r="AL18" s="566" t="s">
        <v>6</v>
      </c>
    </row>
    <row r="19" spans="1:38" ht="16.5">
      <c r="A19" s="582"/>
      <c r="B19" s="582" t="s">
        <v>268</v>
      </c>
      <c r="C19" s="582" t="s">
        <v>217</v>
      </c>
      <c r="D19" s="568"/>
      <c r="E19" s="583" t="s">
        <v>8</v>
      </c>
      <c r="F19" s="583" t="s">
        <v>9</v>
      </c>
      <c r="G19" s="583" t="s">
        <v>10</v>
      </c>
      <c r="H19" s="583" t="s">
        <v>123</v>
      </c>
      <c r="I19" s="583" t="s">
        <v>11</v>
      </c>
      <c r="J19" s="583" t="s">
        <v>12</v>
      </c>
      <c r="K19" s="583" t="s">
        <v>13</v>
      </c>
      <c r="L19" s="583" t="s">
        <v>8</v>
      </c>
      <c r="M19" s="583" t="s">
        <v>9</v>
      </c>
      <c r="N19" s="583" t="s">
        <v>10</v>
      </c>
      <c r="O19" s="583" t="s">
        <v>123</v>
      </c>
      <c r="P19" s="583" t="s">
        <v>11</v>
      </c>
      <c r="Q19" s="583" t="s">
        <v>12</v>
      </c>
      <c r="R19" s="583" t="s">
        <v>13</v>
      </c>
      <c r="S19" s="583" t="s">
        <v>8</v>
      </c>
      <c r="T19" s="583" t="s">
        <v>9</v>
      </c>
      <c r="U19" s="583" t="s">
        <v>10</v>
      </c>
      <c r="V19" s="583" t="s">
        <v>123</v>
      </c>
      <c r="W19" s="583" t="s">
        <v>11</v>
      </c>
      <c r="X19" s="583" t="s">
        <v>12</v>
      </c>
      <c r="Y19" s="583" t="s">
        <v>13</v>
      </c>
      <c r="Z19" s="583" t="s">
        <v>8</v>
      </c>
      <c r="AA19" s="583" t="s">
        <v>9</v>
      </c>
      <c r="AB19" s="583" t="s">
        <v>10</v>
      </c>
      <c r="AC19" s="583" t="s">
        <v>123</v>
      </c>
      <c r="AD19" s="583" t="s">
        <v>11</v>
      </c>
      <c r="AE19" s="583" t="s">
        <v>12</v>
      </c>
      <c r="AF19" s="583" t="s">
        <v>13</v>
      </c>
      <c r="AG19" s="583" t="s">
        <v>8</v>
      </c>
      <c r="AH19" s="583" t="s">
        <v>9</v>
      </c>
      <c r="AI19" s="583" t="s">
        <v>10</v>
      </c>
      <c r="AJ19" s="567"/>
      <c r="AK19" s="566"/>
      <c r="AL19" s="566"/>
    </row>
    <row r="20" spans="1:38" ht="90">
      <c r="A20" s="594" t="s">
        <v>301</v>
      </c>
      <c r="B20" s="594" t="s">
        <v>302</v>
      </c>
      <c r="C20" s="598" t="s">
        <v>303</v>
      </c>
      <c r="D20" s="577" t="s">
        <v>272</v>
      </c>
      <c r="E20" s="584"/>
      <c r="F20" s="584" t="s">
        <v>21</v>
      </c>
      <c r="G20" s="584" t="s">
        <v>21</v>
      </c>
      <c r="H20" s="587" t="s">
        <v>304</v>
      </c>
      <c r="I20" s="585"/>
      <c r="J20" s="584" t="s">
        <v>21</v>
      </c>
      <c r="K20" s="584"/>
      <c r="L20" s="584"/>
      <c r="M20" s="584" t="s">
        <v>21</v>
      </c>
      <c r="N20" s="588" t="s">
        <v>19</v>
      </c>
      <c r="O20" s="585"/>
      <c r="P20" s="587" t="s">
        <v>21</v>
      </c>
      <c r="Q20" s="584" t="s">
        <v>21</v>
      </c>
      <c r="R20" s="584"/>
      <c r="S20" s="584" t="s">
        <v>21</v>
      </c>
      <c r="T20" s="584"/>
      <c r="U20" s="584"/>
      <c r="V20" s="585" t="s">
        <v>21</v>
      </c>
      <c r="W20" s="585"/>
      <c r="X20" s="584" t="s">
        <v>305</v>
      </c>
      <c r="Y20" s="584" t="s">
        <v>21</v>
      </c>
      <c r="Z20" s="584"/>
      <c r="AA20" s="584"/>
      <c r="AB20" s="584" t="s">
        <v>21</v>
      </c>
      <c r="AC20" s="587" t="s">
        <v>21</v>
      </c>
      <c r="AD20" s="585"/>
      <c r="AE20" s="584" t="s">
        <v>21</v>
      </c>
      <c r="AF20" s="584"/>
      <c r="AG20" s="584" t="s">
        <v>306</v>
      </c>
      <c r="AH20" s="584" t="s">
        <v>285</v>
      </c>
      <c r="AI20" s="584"/>
      <c r="AJ20" s="579">
        <v>138</v>
      </c>
      <c r="AK20" s="578">
        <v>201</v>
      </c>
      <c r="AL20" s="578">
        <v>63</v>
      </c>
    </row>
    <row r="21" spans="1:38" ht="75">
      <c r="A21" s="594" t="s">
        <v>307</v>
      </c>
      <c r="B21" s="594" t="s">
        <v>308</v>
      </c>
      <c r="C21" s="594">
        <v>497725</v>
      </c>
      <c r="D21" s="577" t="s">
        <v>272</v>
      </c>
      <c r="E21" s="586" t="s">
        <v>173</v>
      </c>
      <c r="F21" s="586" t="s">
        <v>173</v>
      </c>
      <c r="G21" s="586" t="s">
        <v>18</v>
      </c>
      <c r="H21" s="585"/>
      <c r="I21" s="585"/>
      <c r="J21" s="586" t="s">
        <v>173</v>
      </c>
      <c r="K21" s="586" t="s">
        <v>173</v>
      </c>
      <c r="L21" s="586" t="s">
        <v>173</v>
      </c>
      <c r="M21" s="586" t="s">
        <v>173</v>
      </c>
      <c r="N21" s="584"/>
      <c r="O21" s="585"/>
      <c r="P21" s="585" t="s">
        <v>21</v>
      </c>
      <c r="Q21" s="584" t="s">
        <v>21</v>
      </c>
      <c r="R21" s="588" t="s">
        <v>21</v>
      </c>
      <c r="S21" s="584" t="s">
        <v>21</v>
      </c>
      <c r="T21" s="584" t="s">
        <v>21</v>
      </c>
      <c r="U21" s="584"/>
      <c r="V21" s="585" t="s">
        <v>21</v>
      </c>
      <c r="W21" s="587" t="s">
        <v>21</v>
      </c>
      <c r="X21" s="584"/>
      <c r="Y21" s="584" t="s">
        <v>21</v>
      </c>
      <c r="Z21" s="584" t="s">
        <v>21</v>
      </c>
      <c r="AA21" s="584"/>
      <c r="AB21" s="584" t="s">
        <v>295</v>
      </c>
      <c r="AC21" s="587" t="s">
        <v>21</v>
      </c>
      <c r="AD21" s="587" t="s">
        <v>21</v>
      </c>
      <c r="AE21" s="584"/>
      <c r="AF21" s="584"/>
      <c r="AG21" s="588" t="s">
        <v>21</v>
      </c>
      <c r="AH21" s="588" t="s">
        <v>21</v>
      </c>
      <c r="AI21" s="584"/>
      <c r="AJ21" s="579">
        <v>90</v>
      </c>
      <c r="AK21" s="578">
        <v>168</v>
      </c>
      <c r="AL21" s="578">
        <v>78</v>
      </c>
    </row>
    <row r="22" spans="1:38" ht="60">
      <c r="A22" s="594" t="s">
        <v>309</v>
      </c>
      <c r="B22" s="594" t="s">
        <v>310</v>
      </c>
      <c r="C22" s="594" t="s">
        <v>311</v>
      </c>
      <c r="D22" s="577" t="s">
        <v>272</v>
      </c>
      <c r="E22" s="584"/>
      <c r="F22" s="584"/>
      <c r="G22" s="584" t="s">
        <v>312</v>
      </c>
      <c r="H22" s="587" t="s">
        <v>55</v>
      </c>
      <c r="I22" s="587" t="s">
        <v>55</v>
      </c>
      <c r="J22" s="584" t="s">
        <v>21</v>
      </c>
      <c r="K22" s="584"/>
      <c r="L22" s="584" t="s">
        <v>21</v>
      </c>
      <c r="M22" s="584" t="s">
        <v>21</v>
      </c>
      <c r="N22" s="584"/>
      <c r="O22" s="585"/>
      <c r="P22" s="585" t="s">
        <v>298</v>
      </c>
      <c r="Q22" s="584"/>
      <c r="R22" s="584"/>
      <c r="S22" s="584" t="s">
        <v>19</v>
      </c>
      <c r="T22" s="584" t="s">
        <v>19</v>
      </c>
      <c r="U22" s="584"/>
      <c r="V22" s="585" t="s">
        <v>21</v>
      </c>
      <c r="W22" s="585"/>
      <c r="X22" s="584"/>
      <c r="Y22" s="584" t="s">
        <v>21</v>
      </c>
      <c r="Z22" s="586" t="s">
        <v>17</v>
      </c>
      <c r="AA22" s="584"/>
      <c r="AB22" s="584" t="s">
        <v>21</v>
      </c>
      <c r="AC22" s="585"/>
      <c r="AD22" s="585"/>
      <c r="AE22" s="584" t="s">
        <v>285</v>
      </c>
      <c r="AF22" s="584"/>
      <c r="AG22" s="584"/>
      <c r="AH22" s="584" t="s">
        <v>298</v>
      </c>
      <c r="AI22" s="584"/>
      <c r="AJ22" s="579">
        <v>126</v>
      </c>
      <c r="AK22" s="578">
        <v>179</v>
      </c>
      <c r="AL22" s="578">
        <v>53</v>
      </c>
    </row>
    <row r="23" spans="1:38" ht="75">
      <c r="A23" s="594" t="s">
        <v>313</v>
      </c>
      <c r="B23" s="594" t="s">
        <v>314</v>
      </c>
      <c r="C23" s="594">
        <v>1100211</v>
      </c>
      <c r="D23" s="577" t="s">
        <v>272</v>
      </c>
      <c r="E23" s="584"/>
      <c r="F23" s="584"/>
      <c r="G23" s="584" t="s">
        <v>21</v>
      </c>
      <c r="H23" s="585"/>
      <c r="I23" s="585"/>
      <c r="J23" s="584" t="s">
        <v>21</v>
      </c>
      <c r="K23" s="584"/>
      <c r="L23" s="584"/>
      <c r="M23" s="584" t="s">
        <v>21</v>
      </c>
      <c r="N23" s="584" t="s">
        <v>21</v>
      </c>
      <c r="O23" s="585"/>
      <c r="P23" s="585"/>
      <c r="Q23" s="584"/>
      <c r="R23" s="584"/>
      <c r="S23" s="584" t="s">
        <v>21</v>
      </c>
      <c r="T23" s="588" t="s">
        <v>21</v>
      </c>
      <c r="U23" s="584"/>
      <c r="V23" s="585" t="s">
        <v>21</v>
      </c>
      <c r="W23" s="585" t="s">
        <v>21</v>
      </c>
      <c r="X23" s="584" t="s">
        <v>315</v>
      </c>
      <c r="Y23" s="584" t="s">
        <v>21</v>
      </c>
      <c r="Z23" s="584" t="s">
        <v>295</v>
      </c>
      <c r="AA23" s="584"/>
      <c r="AB23" s="584" t="s">
        <v>21</v>
      </c>
      <c r="AC23" s="585"/>
      <c r="AD23" s="585"/>
      <c r="AE23" s="584" t="s">
        <v>21</v>
      </c>
      <c r="AF23" s="584"/>
      <c r="AG23" s="584"/>
      <c r="AH23" s="584" t="s">
        <v>295</v>
      </c>
      <c r="AI23" s="584"/>
      <c r="AJ23" s="579">
        <v>138</v>
      </c>
      <c r="AK23" s="578">
        <v>160</v>
      </c>
      <c r="AL23" s="578">
        <v>22</v>
      </c>
    </row>
    <row r="24" spans="1:38" ht="75">
      <c r="A24" s="594" t="s">
        <v>316</v>
      </c>
      <c r="B24" s="594" t="s">
        <v>317</v>
      </c>
      <c r="C24" s="594">
        <v>236789</v>
      </c>
      <c r="D24" s="577" t="s">
        <v>272</v>
      </c>
      <c r="E24" s="588" t="s">
        <v>21</v>
      </c>
      <c r="F24" s="584"/>
      <c r="G24" s="584" t="s">
        <v>21</v>
      </c>
      <c r="H24" s="587" t="s">
        <v>21</v>
      </c>
      <c r="I24" s="585"/>
      <c r="J24" s="584" t="s">
        <v>21</v>
      </c>
      <c r="K24" s="584"/>
      <c r="L24" s="584"/>
      <c r="M24" s="584" t="s">
        <v>21</v>
      </c>
      <c r="N24" s="588" t="s">
        <v>28</v>
      </c>
      <c r="O24" s="587" t="s">
        <v>21</v>
      </c>
      <c r="P24" s="585" t="s">
        <v>21</v>
      </c>
      <c r="Q24" s="584" t="s">
        <v>21</v>
      </c>
      <c r="R24" s="588" t="s">
        <v>21</v>
      </c>
      <c r="S24" s="584" t="s">
        <v>21</v>
      </c>
      <c r="T24" s="588" t="s">
        <v>54</v>
      </c>
      <c r="U24" s="588" t="s">
        <v>21</v>
      </c>
      <c r="V24" s="585" t="s">
        <v>21</v>
      </c>
      <c r="W24" s="585"/>
      <c r="X24" s="584" t="s">
        <v>295</v>
      </c>
      <c r="Y24" s="584" t="s">
        <v>21</v>
      </c>
      <c r="Z24" s="584"/>
      <c r="AA24" s="588" t="s">
        <v>28</v>
      </c>
      <c r="AB24" s="584" t="s">
        <v>21</v>
      </c>
      <c r="AC24" s="585"/>
      <c r="AD24" s="587" t="s">
        <v>21</v>
      </c>
      <c r="AE24" s="584" t="s">
        <v>21</v>
      </c>
      <c r="AF24" s="584"/>
      <c r="AG24" s="584"/>
      <c r="AH24" s="584" t="s">
        <v>21</v>
      </c>
      <c r="AI24" s="584"/>
      <c r="AJ24" s="579">
        <v>138</v>
      </c>
      <c r="AK24" s="578">
        <v>258</v>
      </c>
      <c r="AL24" s="578">
        <v>120</v>
      </c>
    </row>
    <row r="25" spans="1:38" ht="90">
      <c r="A25" s="594" t="s">
        <v>318</v>
      </c>
      <c r="B25" s="594" t="s">
        <v>319</v>
      </c>
      <c r="C25" s="595">
        <v>267043</v>
      </c>
      <c r="D25" s="577" t="s">
        <v>272</v>
      </c>
      <c r="E25" s="588" t="s">
        <v>19</v>
      </c>
      <c r="F25" s="584"/>
      <c r="G25" s="586" t="s">
        <v>17</v>
      </c>
      <c r="H25" s="587" t="s">
        <v>21</v>
      </c>
      <c r="I25" s="585"/>
      <c r="J25" s="584" t="s">
        <v>21</v>
      </c>
      <c r="K25" s="588" t="s">
        <v>21</v>
      </c>
      <c r="L25" s="588" t="s">
        <v>21</v>
      </c>
      <c r="M25" s="588" t="s">
        <v>21</v>
      </c>
      <c r="N25" s="586" t="s">
        <v>17</v>
      </c>
      <c r="O25" s="585"/>
      <c r="P25" s="603" t="s">
        <v>149</v>
      </c>
      <c r="Q25" s="604"/>
      <c r="R25" s="604"/>
      <c r="S25" s="604"/>
      <c r="T25" s="604"/>
      <c r="U25" s="604"/>
      <c r="V25" s="604"/>
      <c r="W25" s="604"/>
      <c r="X25" s="604"/>
      <c r="Y25" s="604"/>
      <c r="Z25" s="604"/>
      <c r="AA25" s="604"/>
      <c r="AB25" s="604"/>
      <c r="AC25" s="604"/>
      <c r="AD25" s="604"/>
      <c r="AE25" s="604"/>
      <c r="AF25" s="604"/>
      <c r="AG25" s="604"/>
      <c r="AH25" s="604"/>
      <c r="AI25" s="605"/>
      <c r="AJ25" s="579">
        <v>24</v>
      </c>
      <c r="AK25" s="578">
        <v>66</v>
      </c>
      <c r="AL25" s="578">
        <v>42</v>
      </c>
    </row>
    <row r="26" spans="1:38" ht="75">
      <c r="A26" s="594" t="s">
        <v>320</v>
      </c>
      <c r="B26" s="594" t="s">
        <v>321</v>
      </c>
      <c r="C26" s="595">
        <v>1316272</v>
      </c>
      <c r="D26" s="577" t="s">
        <v>272</v>
      </c>
      <c r="E26" s="584"/>
      <c r="F26" s="588" t="s">
        <v>21</v>
      </c>
      <c r="G26" s="584" t="s">
        <v>21</v>
      </c>
      <c r="H26" s="585"/>
      <c r="I26" s="585" t="s">
        <v>19</v>
      </c>
      <c r="J26" s="584" t="s">
        <v>21</v>
      </c>
      <c r="K26" s="584"/>
      <c r="L26" s="588" t="s">
        <v>21</v>
      </c>
      <c r="M26" s="584" t="s">
        <v>21</v>
      </c>
      <c r="N26" s="584"/>
      <c r="O26" s="585" t="s">
        <v>20</v>
      </c>
      <c r="P26" s="585"/>
      <c r="Q26" s="584"/>
      <c r="R26" s="588" t="s">
        <v>21</v>
      </c>
      <c r="S26" s="584" t="s">
        <v>21</v>
      </c>
      <c r="T26" s="584"/>
      <c r="U26" s="584" t="s">
        <v>21</v>
      </c>
      <c r="V26" s="585" t="s">
        <v>21</v>
      </c>
      <c r="W26" s="585"/>
      <c r="X26" s="584" t="s">
        <v>21</v>
      </c>
      <c r="Y26" s="584" t="s">
        <v>21</v>
      </c>
      <c r="Z26" s="584"/>
      <c r="AA26" s="588" t="s">
        <v>20</v>
      </c>
      <c r="AB26" s="588" t="s">
        <v>21</v>
      </c>
      <c r="AC26" s="585"/>
      <c r="AD26" s="585"/>
      <c r="AE26" s="584" t="s">
        <v>21</v>
      </c>
      <c r="AF26" s="584"/>
      <c r="AG26" s="588" t="s">
        <v>21</v>
      </c>
      <c r="AH26" s="584" t="s">
        <v>21</v>
      </c>
      <c r="AI26" s="584" t="s">
        <v>20</v>
      </c>
      <c r="AJ26" s="579">
        <v>138</v>
      </c>
      <c r="AK26" s="578">
        <v>204</v>
      </c>
      <c r="AL26" s="578">
        <v>66</v>
      </c>
    </row>
    <row r="27" spans="1:38" ht="75">
      <c r="A27" s="594" t="s">
        <v>322</v>
      </c>
      <c r="B27" s="594" t="s">
        <v>323</v>
      </c>
      <c r="C27" s="595">
        <v>290976</v>
      </c>
      <c r="D27" s="577" t="s">
        <v>272</v>
      </c>
      <c r="E27" s="588" t="s">
        <v>21</v>
      </c>
      <c r="F27" s="584" t="s">
        <v>19</v>
      </c>
      <c r="G27" s="584" t="s">
        <v>21</v>
      </c>
      <c r="H27" s="585"/>
      <c r="I27" s="585"/>
      <c r="J27" s="588" t="s">
        <v>21</v>
      </c>
      <c r="K27" s="588" t="s">
        <v>21</v>
      </c>
      <c r="L27" s="588" t="s">
        <v>21</v>
      </c>
      <c r="M27" s="584"/>
      <c r="N27" s="584"/>
      <c r="O27" s="585"/>
      <c r="P27" s="585" t="s">
        <v>21</v>
      </c>
      <c r="Q27" s="584" t="s">
        <v>21</v>
      </c>
      <c r="R27" s="588" t="s">
        <v>21</v>
      </c>
      <c r="S27" s="584" t="s">
        <v>21</v>
      </c>
      <c r="T27" s="588" t="s">
        <v>304</v>
      </c>
      <c r="U27" s="584"/>
      <c r="V27" s="585" t="s">
        <v>21</v>
      </c>
      <c r="W27" s="587" t="s">
        <v>21</v>
      </c>
      <c r="X27" s="584" t="s">
        <v>21</v>
      </c>
      <c r="Y27" s="584" t="s">
        <v>21</v>
      </c>
      <c r="Z27" s="588" t="s">
        <v>21</v>
      </c>
      <c r="AA27" s="584"/>
      <c r="AB27" s="588" t="s">
        <v>21</v>
      </c>
      <c r="AC27" s="587" t="s">
        <v>28</v>
      </c>
      <c r="AD27" s="587" t="s">
        <v>21</v>
      </c>
      <c r="AE27" s="584" t="s">
        <v>21</v>
      </c>
      <c r="AF27" s="588" t="s">
        <v>21</v>
      </c>
      <c r="AG27" s="584" t="s">
        <v>21</v>
      </c>
      <c r="AH27" s="584" t="s">
        <v>21</v>
      </c>
      <c r="AI27" s="584" t="s">
        <v>21</v>
      </c>
      <c r="AJ27" s="579">
        <v>138</v>
      </c>
      <c r="AK27" s="578">
        <v>299</v>
      </c>
      <c r="AL27" s="578">
        <v>161</v>
      </c>
    </row>
    <row r="28" spans="1:38" ht="90">
      <c r="A28" s="594" t="s">
        <v>324</v>
      </c>
      <c r="B28" s="594" t="s">
        <v>325</v>
      </c>
      <c r="C28" s="595">
        <v>650058</v>
      </c>
      <c r="D28" s="577" t="s">
        <v>272</v>
      </c>
      <c r="E28" s="584"/>
      <c r="F28" s="584" t="s">
        <v>21</v>
      </c>
      <c r="G28" s="584"/>
      <c r="H28" s="585" t="s">
        <v>21</v>
      </c>
      <c r="I28" s="585"/>
      <c r="J28" s="584" t="s">
        <v>21</v>
      </c>
      <c r="K28" s="584"/>
      <c r="L28" s="584" t="s">
        <v>21</v>
      </c>
      <c r="M28" s="584"/>
      <c r="N28" s="584" t="s">
        <v>21</v>
      </c>
      <c r="O28" s="585"/>
      <c r="P28" s="585" t="s">
        <v>21</v>
      </c>
      <c r="Q28" s="584"/>
      <c r="R28" s="584" t="s">
        <v>21</v>
      </c>
      <c r="S28" s="584"/>
      <c r="T28" s="584" t="s">
        <v>21</v>
      </c>
      <c r="U28" s="588" t="s">
        <v>21</v>
      </c>
      <c r="V28" s="585" t="s">
        <v>21</v>
      </c>
      <c r="W28" s="585"/>
      <c r="X28" s="584" t="s">
        <v>21</v>
      </c>
      <c r="Y28" s="584"/>
      <c r="Z28" s="584"/>
      <c r="AA28" s="584"/>
      <c r="AB28" s="584" t="s">
        <v>285</v>
      </c>
      <c r="AC28" s="585"/>
      <c r="AD28" s="585"/>
      <c r="AE28" s="584"/>
      <c r="AF28" s="584" t="s">
        <v>21</v>
      </c>
      <c r="AG28" s="584"/>
      <c r="AH28" s="584"/>
      <c r="AI28" s="584"/>
      <c r="AJ28" s="579">
        <v>138</v>
      </c>
      <c r="AK28" s="578">
        <v>156</v>
      </c>
      <c r="AL28" s="578">
        <v>18</v>
      </c>
    </row>
    <row r="29" spans="1:38" ht="90">
      <c r="A29" s="594" t="s">
        <v>326</v>
      </c>
      <c r="B29" s="594" t="s">
        <v>327</v>
      </c>
      <c r="C29" s="595">
        <v>576487</v>
      </c>
      <c r="D29" s="577" t="s">
        <v>272</v>
      </c>
      <c r="E29" s="584" t="s">
        <v>328</v>
      </c>
      <c r="F29" s="584" t="s">
        <v>19</v>
      </c>
      <c r="G29" s="584" t="s">
        <v>19</v>
      </c>
      <c r="H29" s="585"/>
      <c r="I29" s="585"/>
      <c r="J29" s="584" t="s">
        <v>19</v>
      </c>
      <c r="K29" s="584" t="s">
        <v>19</v>
      </c>
      <c r="L29" s="588" t="s">
        <v>19</v>
      </c>
      <c r="M29" s="584" t="s">
        <v>329</v>
      </c>
      <c r="N29" s="584" t="s">
        <v>329</v>
      </c>
      <c r="O29" s="585"/>
      <c r="P29" s="585" t="s">
        <v>21</v>
      </c>
      <c r="Q29" s="584" t="s">
        <v>19</v>
      </c>
      <c r="R29" s="584" t="s">
        <v>19</v>
      </c>
      <c r="S29" s="584" t="s">
        <v>19</v>
      </c>
      <c r="T29" s="584"/>
      <c r="U29" s="584" t="s">
        <v>19</v>
      </c>
      <c r="V29" s="585" t="s">
        <v>21</v>
      </c>
      <c r="W29" s="585"/>
      <c r="X29" s="584"/>
      <c r="Y29" s="584" t="s">
        <v>330</v>
      </c>
      <c r="Z29" s="584" t="s">
        <v>19</v>
      </c>
      <c r="AA29" s="584" t="s">
        <v>19</v>
      </c>
      <c r="AB29" s="584" t="s">
        <v>331</v>
      </c>
      <c r="AC29" s="585"/>
      <c r="AD29" s="585"/>
      <c r="AE29" s="584" t="s">
        <v>19</v>
      </c>
      <c r="AF29" s="584" t="s">
        <v>19</v>
      </c>
      <c r="AG29" s="584" t="s">
        <v>19</v>
      </c>
      <c r="AH29" s="584" t="s">
        <v>19</v>
      </c>
      <c r="AI29" s="588" t="s">
        <v>55</v>
      </c>
      <c r="AJ29" s="579">
        <v>132</v>
      </c>
      <c r="AK29" s="578">
        <v>180</v>
      </c>
      <c r="AL29" s="578">
        <v>48</v>
      </c>
    </row>
    <row r="30" spans="1:38" ht="90">
      <c r="A30" s="594" t="s">
        <v>332</v>
      </c>
      <c r="B30" s="597" t="s">
        <v>333</v>
      </c>
      <c r="C30" s="595">
        <v>593018</v>
      </c>
      <c r="D30" s="577" t="s">
        <v>272</v>
      </c>
      <c r="E30" s="584" t="s">
        <v>20</v>
      </c>
      <c r="F30" s="584" t="s">
        <v>20</v>
      </c>
      <c r="G30" s="586"/>
      <c r="H30" s="587" t="s">
        <v>55</v>
      </c>
      <c r="I30" s="585" t="s">
        <v>21</v>
      </c>
      <c r="J30" s="584" t="s">
        <v>20</v>
      </c>
      <c r="K30" s="584" t="s">
        <v>334</v>
      </c>
      <c r="L30" s="584"/>
      <c r="M30" s="584" t="s">
        <v>20</v>
      </c>
      <c r="N30" s="584" t="s">
        <v>20</v>
      </c>
      <c r="O30" s="585"/>
      <c r="P30" s="585" t="s">
        <v>312</v>
      </c>
      <c r="Q30" s="584" t="s">
        <v>20</v>
      </c>
      <c r="R30" s="584" t="s">
        <v>20</v>
      </c>
      <c r="S30" s="584" t="s">
        <v>20</v>
      </c>
      <c r="T30" s="584"/>
      <c r="U30" s="584" t="s">
        <v>20</v>
      </c>
      <c r="V30" s="585" t="s">
        <v>312</v>
      </c>
      <c r="W30" s="585"/>
      <c r="X30" s="584"/>
      <c r="Y30" s="584" t="s">
        <v>20</v>
      </c>
      <c r="Z30" s="584" t="s">
        <v>20</v>
      </c>
      <c r="AA30" s="584" t="s">
        <v>20</v>
      </c>
      <c r="AB30" s="584" t="s">
        <v>20</v>
      </c>
      <c r="AC30" s="587" t="s">
        <v>304</v>
      </c>
      <c r="AD30" s="585"/>
      <c r="AE30" s="584"/>
      <c r="AF30" s="584" t="s">
        <v>20</v>
      </c>
      <c r="AG30" s="584" t="s">
        <v>20</v>
      </c>
      <c r="AH30" s="584" t="s">
        <v>20</v>
      </c>
      <c r="AI30" s="586" t="s">
        <v>335</v>
      </c>
      <c r="AJ30" s="579">
        <v>138</v>
      </c>
      <c r="AK30" s="578">
        <v>216</v>
      </c>
      <c r="AL30" s="578">
        <v>78</v>
      </c>
    </row>
    <row r="31" spans="1:38" ht="75">
      <c r="A31" s="594" t="s">
        <v>336</v>
      </c>
      <c r="B31" s="594" t="s">
        <v>337</v>
      </c>
      <c r="C31" s="594">
        <v>727359</v>
      </c>
      <c r="D31" s="577" t="s">
        <v>272</v>
      </c>
      <c r="E31" s="584"/>
      <c r="F31" s="584" t="s">
        <v>21</v>
      </c>
      <c r="G31" s="584" t="s">
        <v>21</v>
      </c>
      <c r="H31" s="585"/>
      <c r="I31" s="585"/>
      <c r="J31" s="584" t="s">
        <v>21</v>
      </c>
      <c r="K31" s="584"/>
      <c r="L31" s="588" t="s">
        <v>21</v>
      </c>
      <c r="M31" s="584" t="s">
        <v>21</v>
      </c>
      <c r="N31" s="584"/>
      <c r="O31" s="585"/>
      <c r="P31" s="585" t="s">
        <v>21</v>
      </c>
      <c r="Q31" s="584"/>
      <c r="R31" s="584"/>
      <c r="S31" s="584" t="s">
        <v>21</v>
      </c>
      <c r="T31" s="584"/>
      <c r="U31" s="584"/>
      <c r="V31" s="585" t="s">
        <v>21</v>
      </c>
      <c r="W31" s="585"/>
      <c r="X31" s="584" t="s">
        <v>20</v>
      </c>
      <c r="Y31" s="584"/>
      <c r="Z31" s="584" t="s">
        <v>21</v>
      </c>
      <c r="AA31" s="584"/>
      <c r="AB31" s="584"/>
      <c r="AC31" s="585" t="s">
        <v>21</v>
      </c>
      <c r="AD31" s="585"/>
      <c r="AE31" s="584"/>
      <c r="AF31" s="584" t="s">
        <v>21</v>
      </c>
      <c r="AG31" s="588" t="s">
        <v>21</v>
      </c>
      <c r="AH31" s="584"/>
      <c r="AI31" s="584" t="s">
        <v>21</v>
      </c>
      <c r="AJ31" s="579">
        <v>138</v>
      </c>
      <c r="AK31" s="578">
        <v>162</v>
      </c>
      <c r="AL31" s="578">
        <v>24</v>
      </c>
    </row>
    <row r="32" spans="1:38" ht="16.5">
      <c r="A32" s="582" t="s">
        <v>0</v>
      </c>
      <c r="B32" s="582" t="s">
        <v>1</v>
      </c>
      <c r="C32" s="582" t="s">
        <v>45</v>
      </c>
      <c r="D32" s="580" t="s">
        <v>3</v>
      </c>
      <c r="E32" s="583">
        <v>1</v>
      </c>
      <c r="F32" s="583">
        <v>2</v>
      </c>
      <c r="G32" s="583">
        <v>3</v>
      </c>
      <c r="H32" s="583">
        <v>4</v>
      </c>
      <c r="I32" s="583">
        <v>5</v>
      </c>
      <c r="J32" s="583">
        <v>6</v>
      </c>
      <c r="K32" s="583">
        <v>7</v>
      </c>
      <c r="L32" s="583">
        <v>8</v>
      </c>
      <c r="M32" s="583">
        <v>9</v>
      </c>
      <c r="N32" s="583">
        <v>10</v>
      </c>
      <c r="O32" s="596">
        <v>11</v>
      </c>
      <c r="P32" s="591">
        <v>12</v>
      </c>
      <c r="Q32" s="591">
        <v>13</v>
      </c>
      <c r="R32" s="591">
        <v>14</v>
      </c>
      <c r="S32" s="591">
        <v>15</v>
      </c>
      <c r="T32" s="591">
        <v>16</v>
      </c>
      <c r="U32" s="583">
        <v>17</v>
      </c>
      <c r="V32" s="583">
        <v>18</v>
      </c>
      <c r="W32" s="583">
        <v>19</v>
      </c>
      <c r="X32" s="583">
        <v>20</v>
      </c>
      <c r="Y32" s="583">
        <v>21</v>
      </c>
      <c r="Z32" s="583">
        <v>22</v>
      </c>
      <c r="AA32" s="583">
        <v>23</v>
      </c>
      <c r="AB32" s="583">
        <v>24</v>
      </c>
      <c r="AC32" s="583">
        <v>25</v>
      </c>
      <c r="AD32" s="583">
        <v>26</v>
      </c>
      <c r="AE32" s="583">
        <v>27</v>
      </c>
      <c r="AF32" s="583">
        <v>28</v>
      </c>
      <c r="AG32" s="583">
        <v>29</v>
      </c>
      <c r="AH32" s="583">
        <v>30</v>
      </c>
      <c r="AI32" s="583">
        <v>31</v>
      </c>
      <c r="AJ32" s="567" t="s">
        <v>4</v>
      </c>
      <c r="AK32" s="566" t="s">
        <v>5</v>
      </c>
      <c r="AL32" s="566" t="s">
        <v>6</v>
      </c>
    </row>
    <row r="33" spans="1:38" ht="16.5">
      <c r="A33" s="582"/>
      <c r="B33" s="582" t="s">
        <v>268</v>
      </c>
      <c r="C33" s="582" t="s">
        <v>217</v>
      </c>
      <c r="D33" s="581"/>
      <c r="E33" s="583" t="s">
        <v>8</v>
      </c>
      <c r="F33" s="583" t="s">
        <v>9</v>
      </c>
      <c r="G33" s="583" t="s">
        <v>10</v>
      </c>
      <c r="H33" s="583" t="s">
        <v>123</v>
      </c>
      <c r="I33" s="583" t="s">
        <v>11</v>
      </c>
      <c r="J33" s="583" t="s">
        <v>12</v>
      </c>
      <c r="K33" s="583" t="s">
        <v>13</v>
      </c>
      <c r="L33" s="583" t="s">
        <v>8</v>
      </c>
      <c r="M33" s="583" t="s">
        <v>9</v>
      </c>
      <c r="N33" s="583" t="s">
        <v>10</v>
      </c>
      <c r="O33" s="583" t="s">
        <v>123</v>
      </c>
      <c r="P33" s="583" t="s">
        <v>11</v>
      </c>
      <c r="Q33" s="583" t="s">
        <v>12</v>
      </c>
      <c r="R33" s="583" t="s">
        <v>13</v>
      </c>
      <c r="S33" s="583" t="s">
        <v>8</v>
      </c>
      <c r="T33" s="583" t="s">
        <v>9</v>
      </c>
      <c r="U33" s="583" t="s">
        <v>10</v>
      </c>
      <c r="V33" s="583" t="s">
        <v>123</v>
      </c>
      <c r="W33" s="583" t="s">
        <v>11</v>
      </c>
      <c r="X33" s="583" t="s">
        <v>12</v>
      </c>
      <c r="Y33" s="583" t="s">
        <v>13</v>
      </c>
      <c r="Z33" s="583" t="s">
        <v>8</v>
      </c>
      <c r="AA33" s="583" t="s">
        <v>9</v>
      </c>
      <c r="AB33" s="583" t="s">
        <v>10</v>
      </c>
      <c r="AC33" s="583" t="s">
        <v>123</v>
      </c>
      <c r="AD33" s="583" t="s">
        <v>11</v>
      </c>
      <c r="AE33" s="583" t="s">
        <v>12</v>
      </c>
      <c r="AF33" s="583" t="s">
        <v>13</v>
      </c>
      <c r="AG33" s="583" t="s">
        <v>8</v>
      </c>
      <c r="AH33" s="583" t="s">
        <v>9</v>
      </c>
      <c r="AI33" s="583" t="s">
        <v>10</v>
      </c>
      <c r="AJ33" s="567"/>
      <c r="AK33" s="566"/>
      <c r="AL33" s="566"/>
    </row>
    <row r="34" spans="1:38" ht="60">
      <c r="A34" s="592" t="s">
        <v>338</v>
      </c>
      <c r="B34" s="592" t="s">
        <v>339</v>
      </c>
      <c r="C34" s="592">
        <v>645360</v>
      </c>
      <c r="D34" s="577" t="s">
        <v>272</v>
      </c>
      <c r="E34" s="584" t="s">
        <v>21</v>
      </c>
      <c r="F34" s="588" t="s">
        <v>21</v>
      </c>
      <c r="G34" s="584"/>
      <c r="H34" s="589" t="s">
        <v>17</v>
      </c>
      <c r="I34" s="587" t="s">
        <v>21</v>
      </c>
      <c r="J34" s="584" t="s">
        <v>21</v>
      </c>
      <c r="K34" s="584" t="s">
        <v>21</v>
      </c>
      <c r="L34" s="588" t="s">
        <v>21</v>
      </c>
      <c r="M34" s="588" t="s">
        <v>21</v>
      </c>
      <c r="N34" s="584" t="s">
        <v>21</v>
      </c>
      <c r="O34" s="587" t="s">
        <v>21</v>
      </c>
      <c r="P34" s="585"/>
      <c r="Q34" s="584" t="s">
        <v>21</v>
      </c>
      <c r="R34" s="588" t="s">
        <v>21</v>
      </c>
      <c r="S34" s="588" t="s">
        <v>21</v>
      </c>
      <c r="T34" s="584" t="s">
        <v>21</v>
      </c>
      <c r="U34" s="584" t="s">
        <v>285</v>
      </c>
      <c r="V34" s="587" t="s">
        <v>21</v>
      </c>
      <c r="W34" s="585" t="s">
        <v>21</v>
      </c>
      <c r="X34" s="584"/>
      <c r="Y34" s="584"/>
      <c r="Z34" s="584" t="s">
        <v>21</v>
      </c>
      <c r="AA34" s="584"/>
      <c r="AB34" s="584"/>
      <c r="AC34" s="585" t="s">
        <v>21</v>
      </c>
      <c r="AD34" s="587" t="s">
        <v>21</v>
      </c>
      <c r="AE34" s="584"/>
      <c r="AF34" s="584" t="s">
        <v>21</v>
      </c>
      <c r="AG34" s="584"/>
      <c r="AH34" s="588" t="s">
        <v>21</v>
      </c>
      <c r="AI34" s="588" t="s">
        <v>21</v>
      </c>
      <c r="AJ34" s="579">
        <v>126</v>
      </c>
      <c r="AK34" s="578">
        <v>264</v>
      </c>
      <c r="AL34" s="578">
        <v>138</v>
      </c>
    </row>
    <row r="35" spans="1:38" ht="45">
      <c r="A35" s="592" t="s">
        <v>340</v>
      </c>
      <c r="B35" s="592" t="s">
        <v>341</v>
      </c>
      <c r="C35" s="592" t="s">
        <v>342</v>
      </c>
      <c r="D35" s="577" t="s">
        <v>343</v>
      </c>
      <c r="E35" s="584"/>
      <c r="F35" s="584" t="s">
        <v>21</v>
      </c>
      <c r="G35" s="584"/>
      <c r="H35" s="585" t="s">
        <v>21</v>
      </c>
      <c r="I35" s="585"/>
      <c r="J35" s="584"/>
      <c r="K35" s="584" t="s">
        <v>21</v>
      </c>
      <c r="L35" s="584"/>
      <c r="M35" s="584"/>
      <c r="N35" s="584" t="s">
        <v>21</v>
      </c>
      <c r="O35" s="585"/>
      <c r="P35" s="585"/>
      <c r="Q35" s="584"/>
      <c r="R35" s="584" t="s">
        <v>21</v>
      </c>
      <c r="S35" s="584"/>
      <c r="T35" s="584" t="s">
        <v>21</v>
      </c>
      <c r="U35" s="584"/>
      <c r="V35" s="585"/>
      <c r="W35" s="585" t="s">
        <v>21</v>
      </c>
      <c r="X35" s="584"/>
      <c r="Y35" s="584"/>
      <c r="Z35" s="584" t="s">
        <v>21</v>
      </c>
      <c r="AA35" s="584" t="s">
        <v>19</v>
      </c>
      <c r="AB35" s="584"/>
      <c r="AC35" s="585"/>
      <c r="AD35" s="585" t="s">
        <v>21</v>
      </c>
      <c r="AE35" s="584"/>
      <c r="AF35" s="584" t="s">
        <v>21</v>
      </c>
      <c r="AG35" s="584"/>
      <c r="AH35" s="584"/>
      <c r="AI35" s="584" t="s">
        <v>21</v>
      </c>
      <c r="AJ35" s="579">
        <v>138</v>
      </c>
      <c r="AK35" s="578">
        <v>138</v>
      </c>
      <c r="AL35" s="578">
        <v>0</v>
      </c>
    </row>
    <row r="36" spans="1:38" ht="90">
      <c r="A36" s="592" t="s">
        <v>344</v>
      </c>
      <c r="B36" s="592" t="s">
        <v>345</v>
      </c>
      <c r="C36" s="592">
        <v>84566</v>
      </c>
      <c r="D36" s="577" t="s">
        <v>346</v>
      </c>
      <c r="E36" s="584" t="s">
        <v>21</v>
      </c>
      <c r="F36" s="584"/>
      <c r="G36" s="584"/>
      <c r="H36" s="585" t="s">
        <v>21</v>
      </c>
      <c r="I36" s="585"/>
      <c r="J36" s="584"/>
      <c r="K36" s="584" t="s">
        <v>21</v>
      </c>
      <c r="L36" s="584"/>
      <c r="M36" s="584"/>
      <c r="N36" s="584" t="s">
        <v>21</v>
      </c>
      <c r="O36" s="585" t="s">
        <v>21</v>
      </c>
      <c r="P36" s="585"/>
      <c r="Q36" s="584" t="s">
        <v>21</v>
      </c>
      <c r="R36" s="584"/>
      <c r="S36" s="584" t="s">
        <v>20</v>
      </c>
      <c r="T36" s="584"/>
      <c r="U36" s="584"/>
      <c r="V36" s="585"/>
      <c r="W36" s="585"/>
      <c r="X36" s="584"/>
      <c r="Y36" s="584"/>
      <c r="Z36" s="584"/>
      <c r="AA36" s="584"/>
      <c r="AB36" s="584"/>
      <c r="AC36" s="585"/>
      <c r="AD36" s="585" t="s">
        <v>21</v>
      </c>
      <c r="AE36" s="584" t="s">
        <v>21</v>
      </c>
      <c r="AF36" s="584" t="s">
        <v>21</v>
      </c>
      <c r="AG36" s="584"/>
      <c r="AH36" s="584"/>
      <c r="AI36" s="584" t="s">
        <v>21</v>
      </c>
      <c r="AJ36" s="579">
        <v>138</v>
      </c>
      <c r="AK36" s="578">
        <v>126</v>
      </c>
      <c r="AL36" s="578">
        <v>-12</v>
      </c>
    </row>
    <row r="37" spans="1:38" ht="105">
      <c r="A37" s="592" t="s">
        <v>347</v>
      </c>
      <c r="B37" s="592" t="s">
        <v>348</v>
      </c>
      <c r="C37" s="592">
        <v>937569</v>
      </c>
      <c r="D37" s="577" t="s">
        <v>272</v>
      </c>
      <c r="E37" s="586" t="s">
        <v>17</v>
      </c>
      <c r="F37" s="588" t="s">
        <v>82</v>
      </c>
      <c r="G37" s="584"/>
      <c r="H37" s="585" t="s">
        <v>21</v>
      </c>
      <c r="I37" s="585"/>
      <c r="J37" s="584" t="s">
        <v>21</v>
      </c>
      <c r="K37" s="584" t="s">
        <v>21</v>
      </c>
      <c r="L37" s="588" t="s">
        <v>21</v>
      </c>
      <c r="M37" s="584" t="s">
        <v>21</v>
      </c>
      <c r="N37" s="584" t="s">
        <v>21</v>
      </c>
      <c r="O37" s="585"/>
      <c r="P37" s="585"/>
      <c r="Q37" s="586" t="s">
        <v>173</v>
      </c>
      <c r="R37" s="586" t="s">
        <v>173</v>
      </c>
      <c r="S37" s="584"/>
      <c r="T37" s="586" t="s">
        <v>17</v>
      </c>
      <c r="U37" s="584"/>
      <c r="V37" s="585"/>
      <c r="W37" s="585" t="s">
        <v>21</v>
      </c>
      <c r="X37" s="588" t="s">
        <v>21</v>
      </c>
      <c r="Y37" s="588" t="s">
        <v>21</v>
      </c>
      <c r="Z37" s="584" t="s">
        <v>21</v>
      </c>
      <c r="AA37" s="588" t="s">
        <v>21</v>
      </c>
      <c r="AB37" s="588" t="s">
        <v>21</v>
      </c>
      <c r="AC37" s="587" t="s">
        <v>21</v>
      </c>
      <c r="AD37" s="587" t="s">
        <v>21</v>
      </c>
      <c r="AE37" s="588" t="s">
        <v>21</v>
      </c>
      <c r="AF37" s="584" t="s">
        <v>21</v>
      </c>
      <c r="AG37" s="584"/>
      <c r="AH37" s="584"/>
      <c r="AI37" s="584" t="s">
        <v>285</v>
      </c>
      <c r="AJ37" s="579">
        <v>102</v>
      </c>
      <c r="AK37" s="578">
        <v>207</v>
      </c>
      <c r="AL37" s="578">
        <v>105</v>
      </c>
    </row>
    <row r="38" spans="1:38" ht="60">
      <c r="A38" s="592" t="s">
        <v>349</v>
      </c>
      <c r="B38" s="592" t="s">
        <v>350</v>
      </c>
      <c r="C38" s="592">
        <v>531827</v>
      </c>
      <c r="D38" s="577" t="s">
        <v>272</v>
      </c>
      <c r="E38" s="584" t="s">
        <v>20</v>
      </c>
      <c r="F38" s="584" t="s">
        <v>20</v>
      </c>
      <c r="G38" s="584"/>
      <c r="H38" s="585" t="s">
        <v>21</v>
      </c>
      <c r="I38" s="587" t="s">
        <v>21</v>
      </c>
      <c r="J38" s="584" t="s">
        <v>20</v>
      </c>
      <c r="K38" s="584" t="s">
        <v>20</v>
      </c>
      <c r="L38" s="584"/>
      <c r="M38" s="586" t="s">
        <v>17</v>
      </c>
      <c r="N38" s="586" t="s">
        <v>17</v>
      </c>
      <c r="O38" s="585"/>
      <c r="P38" s="585"/>
      <c r="Q38" s="584" t="s">
        <v>20</v>
      </c>
      <c r="R38" s="584" t="s">
        <v>20</v>
      </c>
      <c r="S38" s="584" t="s">
        <v>20</v>
      </c>
      <c r="T38" s="584" t="s">
        <v>20</v>
      </c>
      <c r="U38" s="588" t="s">
        <v>20</v>
      </c>
      <c r="V38" s="585"/>
      <c r="W38" s="585" t="s">
        <v>21</v>
      </c>
      <c r="X38" s="584"/>
      <c r="Y38" s="584" t="s">
        <v>20</v>
      </c>
      <c r="Z38" s="584" t="s">
        <v>20</v>
      </c>
      <c r="AA38" s="584" t="s">
        <v>20</v>
      </c>
      <c r="AB38" s="588" t="s">
        <v>20</v>
      </c>
      <c r="AC38" s="585" t="s">
        <v>21</v>
      </c>
      <c r="AD38" s="587" t="s">
        <v>19</v>
      </c>
      <c r="AE38" s="584"/>
      <c r="AF38" s="584" t="s">
        <v>20</v>
      </c>
      <c r="AG38" s="584" t="s">
        <v>20</v>
      </c>
      <c r="AH38" s="584" t="s">
        <v>20</v>
      </c>
      <c r="AI38" s="586" t="s">
        <v>17</v>
      </c>
      <c r="AJ38" s="579">
        <v>120</v>
      </c>
      <c r="AK38" s="578">
        <v>150</v>
      </c>
      <c r="AL38" s="578">
        <v>30</v>
      </c>
    </row>
    <row r="39" spans="1:38" ht="90">
      <c r="A39" s="592" t="s">
        <v>351</v>
      </c>
      <c r="B39" s="592" t="s">
        <v>352</v>
      </c>
      <c r="C39" s="592">
        <v>407835</v>
      </c>
      <c r="D39" s="577" t="s">
        <v>272</v>
      </c>
      <c r="E39" s="584" t="s">
        <v>21</v>
      </c>
      <c r="F39" s="584"/>
      <c r="G39" s="588" t="s">
        <v>21</v>
      </c>
      <c r="H39" s="585" t="s">
        <v>21</v>
      </c>
      <c r="I39" s="585"/>
      <c r="J39" s="588" t="s">
        <v>21</v>
      </c>
      <c r="K39" s="584" t="s">
        <v>21</v>
      </c>
      <c r="L39" s="584"/>
      <c r="M39" s="588" t="s">
        <v>21</v>
      </c>
      <c r="N39" s="584" t="s">
        <v>21</v>
      </c>
      <c r="O39" s="587" t="s">
        <v>21</v>
      </c>
      <c r="P39" s="585" t="s">
        <v>21</v>
      </c>
      <c r="Q39" s="584" t="s">
        <v>21</v>
      </c>
      <c r="R39" s="588" t="s">
        <v>21</v>
      </c>
      <c r="S39" s="584"/>
      <c r="T39" s="584" t="s">
        <v>21</v>
      </c>
      <c r="U39" s="588" t="s">
        <v>21</v>
      </c>
      <c r="V39" s="587" t="s">
        <v>21</v>
      </c>
      <c r="W39" s="585"/>
      <c r="X39" s="584"/>
      <c r="Y39" s="588" t="s">
        <v>21</v>
      </c>
      <c r="Z39" s="584" t="s">
        <v>21</v>
      </c>
      <c r="AA39" s="584"/>
      <c r="AB39" s="588" t="s">
        <v>21</v>
      </c>
      <c r="AC39" s="585" t="s">
        <v>21</v>
      </c>
      <c r="AD39" s="585"/>
      <c r="AE39" s="588" t="s">
        <v>21</v>
      </c>
      <c r="AF39" s="584" t="s">
        <v>21</v>
      </c>
      <c r="AG39" s="584"/>
      <c r="AH39" s="584" t="s">
        <v>20</v>
      </c>
      <c r="AI39" s="584" t="s">
        <v>21</v>
      </c>
      <c r="AJ39" s="579">
        <v>138</v>
      </c>
      <c r="AK39" s="578">
        <v>258</v>
      </c>
      <c r="AL39" s="578">
        <v>120</v>
      </c>
    </row>
    <row r="40" spans="1:38" ht="75">
      <c r="A40" s="592" t="s">
        <v>353</v>
      </c>
      <c r="B40" s="592" t="s">
        <v>354</v>
      </c>
      <c r="C40" s="592">
        <v>534682</v>
      </c>
      <c r="D40" s="577" t="s">
        <v>272</v>
      </c>
      <c r="E40" s="584" t="s">
        <v>21</v>
      </c>
      <c r="F40" s="584"/>
      <c r="G40" s="584" t="s">
        <v>19</v>
      </c>
      <c r="H40" s="585"/>
      <c r="I40" s="585" t="s">
        <v>21</v>
      </c>
      <c r="J40" s="584"/>
      <c r="K40" s="584" t="s">
        <v>21</v>
      </c>
      <c r="L40" s="584"/>
      <c r="M40" s="584" t="s">
        <v>21</v>
      </c>
      <c r="N40" s="584"/>
      <c r="O40" s="585"/>
      <c r="P40" s="585"/>
      <c r="Q40" s="584" t="s">
        <v>21</v>
      </c>
      <c r="R40" s="584"/>
      <c r="S40" s="584" t="s">
        <v>21</v>
      </c>
      <c r="T40" s="584"/>
      <c r="U40" s="584"/>
      <c r="V40" s="585"/>
      <c r="W40" s="585" t="s">
        <v>21</v>
      </c>
      <c r="X40" s="584"/>
      <c r="Y40" s="584"/>
      <c r="Z40" s="584"/>
      <c r="AA40" s="584" t="s">
        <v>21</v>
      </c>
      <c r="AB40" s="584"/>
      <c r="AC40" s="585" t="s">
        <v>21</v>
      </c>
      <c r="AD40" s="585"/>
      <c r="AE40" s="586" t="s">
        <v>17</v>
      </c>
      <c r="AF40" s="584"/>
      <c r="AG40" s="584"/>
      <c r="AH40" s="584"/>
      <c r="AI40" s="584" t="s">
        <v>21</v>
      </c>
      <c r="AJ40" s="579">
        <v>126</v>
      </c>
      <c r="AK40" s="578">
        <v>126</v>
      </c>
      <c r="AL40" s="578">
        <v>0</v>
      </c>
    </row>
    <row r="41" spans="1:38" ht="105">
      <c r="A41" s="592" t="s">
        <v>355</v>
      </c>
      <c r="B41" s="599" t="s">
        <v>356</v>
      </c>
      <c r="C41" s="600">
        <v>657818</v>
      </c>
      <c r="D41" s="577" t="s">
        <v>272</v>
      </c>
      <c r="E41" s="584" t="s">
        <v>21</v>
      </c>
      <c r="F41" s="584"/>
      <c r="G41" s="584"/>
      <c r="H41" s="585" t="s">
        <v>357</v>
      </c>
      <c r="I41" s="585"/>
      <c r="J41" s="584"/>
      <c r="K41" s="584" t="s">
        <v>21</v>
      </c>
      <c r="L41" s="584"/>
      <c r="M41" s="584"/>
      <c r="N41" s="584" t="s">
        <v>21</v>
      </c>
      <c r="O41" s="585"/>
      <c r="P41" s="585"/>
      <c r="Q41" s="584" t="s">
        <v>21</v>
      </c>
      <c r="R41" s="584"/>
      <c r="S41" s="584" t="s">
        <v>21</v>
      </c>
      <c r="T41" s="584" t="s">
        <v>21</v>
      </c>
      <c r="U41" s="584"/>
      <c r="V41" s="585"/>
      <c r="W41" s="587" t="s">
        <v>54</v>
      </c>
      <c r="X41" s="588" t="s">
        <v>19</v>
      </c>
      <c r="Y41" s="588" t="s">
        <v>21</v>
      </c>
      <c r="Z41" s="584" t="s">
        <v>21</v>
      </c>
      <c r="AA41" s="588" t="s">
        <v>21</v>
      </c>
      <c r="AB41" s="584"/>
      <c r="AC41" s="585" t="s">
        <v>21</v>
      </c>
      <c r="AD41" s="585" t="s">
        <v>21</v>
      </c>
      <c r="AE41" s="588" t="s">
        <v>29</v>
      </c>
      <c r="AF41" s="584" t="s">
        <v>21</v>
      </c>
      <c r="AG41" s="588" t="s">
        <v>19</v>
      </c>
      <c r="AH41" s="588" t="s">
        <v>21</v>
      </c>
      <c r="AI41" s="584" t="s">
        <v>295</v>
      </c>
      <c r="AJ41" s="579">
        <v>138</v>
      </c>
      <c r="AK41" s="578">
        <v>210</v>
      </c>
      <c r="AL41" s="578">
        <v>72</v>
      </c>
    </row>
    <row r="42" spans="1:38" ht="60">
      <c r="A42" s="592" t="s">
        <v>358</v>
      </c>
      <c r="B42" s="592" t="s">
        <v>359</v>
      </c>
      <c r="C42" s="592" t="s">
        <v>360</v>
      </c>
      <c r="D42" s="577" t="s">
        <v>272</v>
      </c>
      <c r="E42" s="584" t="s">
        <v>21</v>
      </c>
      <c r="F42" s="584"/>
      <c r="G42" s="584" t="s">
        <v>21</v>
      </c>
      <c r="H42" s="585" t="s">
        <v>21</v>
      </c>
      <c r="I42" s="585"/>
      <c r="J42" s="584" t="s">
        <v>21</v>
      </c>
      <c r="K42" s="584" t="s">
        <v>21</v>
      </c>
      <c r="L42" s="588" t="s">
        <v>21</v>
      </c>
      <c r="M42" s="584"/>
      <c r="N42" s="584"/>
      <c r="O42" s="585"/>
      <c r="P42" s="585"/>
      <c r="Q42" s="584"/>
      <c r="R42" s="584"/>
      <c r="S42" s="584"/>
      <c r="T42" s="584" t="s">
        <v>21</v>
      </c>
      <c r="U42" s="588" t="s">
        <v>21</v>
      </c>
      <c r="V42" s="587" t="s">
        <v>21</v>
      </c>
      <c r="W42" s="585" t="s">
        <v>21</v>
      </c>
      <c r="X42" s="584"/>
      <c r="Y42" s="584" t="s">
        <v>21</v>
      </c>
      <c r="Z42" s="584" t="s">
        <v>20</v>
      </c>
      <c r="AA42" s="588" t="s">
        <v>19</v>
      </c>
      <c r="AB42" s="588" t="s">
        <v>21</v>
      </c>
      <c r="AC42" s="585" t="s">
        <v>21</v>
      </c>
      <c r="AD42" s="585"/>
      <c r="AE42" s="588" t="s">
        <v>21</v>
      </c>
      <c r="AF42" s="584" t="s">
        <v>21</v>
      </c>
      <c r="AG42" s="584"/>
      <c r="AH42" s="588" t="s">
        <v>19</v>
      </c>
      <c r="AI42" s="584" t="s">
        <v>21</v>
      </c>
      <c r="AJ42" s="579">
        <v>138</v>
      </c>
      <c r="AK42" s="578">
        <v>210</v>
      </c>
      <c r="AL42" s="578">
        <v>72</v>
      </c>
    </row>
    <row r="43" spans="1:38" ht="90">
      <c r="A43" s="592" t="s">
        <v>361</v>
      </c>
      <c r="B43" s="592" t="s">
        <v>362</v>
      </c>
      <c r="C43" s="600">
        <v>872808</v>
      </c>
      <c r="D43" s="577" t="s">
        <v>272</v>
      </c>
      <c r="E43" s="586" t="s">
        <v>17</v>
      </c>
      <c r="F43" s="584"/>
      <c r="G43" s="586" t="s">
        <v>17</v>
      </c>
      <c r="H43" s="585"/>
      <c r="I43" s="589" t="s">
        <v>17</v>
      </c>
      <c r="J43" s="584"/>
      <c r="K43" s="586" t="s">
        <v>17</v>
      </c>
      <c r="L43" s="584"/>
      <c r="M43" s="586" t="s">
        <v>17</v>
      </c>
      <c r="N43" s="584"/>
      <c r="O43" s="589" t="s">
        <v>17</v>
      </c>
      <c r="P43" s="585"/>
      <c r="Q43" s="586" t="s">
        <v>17</v>
      </c>
      <c r="R43" s="584"/>
      <c r="S43" s="584"/>
      <c r="T43" s="584"/>
      <c r="U43" s="586" t="s">
        <v>17</v>
      </c>
      <c r="V43" s="585"/>
      <c r="W43" s="585"/>
      <c r="X43" s="584"/>
      <c r="Y43" s="584" t="s">
        <v>21</v>
      </c>
      <c r="Z43" s="584"/>
      <c r="AA43" s="584"/>
      <c r="AB43" s="584"/>
      <c r="AC43" s="585" t="s">
        <v>21</v>
      </c>
      <c r="AD43" s="585"/>
      <c r="AE43" s="584" t="s">
        <v>21</v>
      </c>
      <c r="AF43" s="584"/>
      <c r="AG43" s="584"/>
      <c r="AH43" s="584"/>
      <c r="AI43" s="584" t="s">
        <v>21</v>
      </c>
      <c r="AJ43" s="579">
        <v>48</v>
      </c>
      <c r="AK43" s="578">
        <v>48</v>
      </c>
      <c r="AL43" s="578">
        <v>0</v>
      </c>
    </row>
    <row r="44" spans="1:38" ht="90">
      <c r="A44" s="592" t="s">
        <v>363</v>
      </c>
      <c r="B44" s="592" t="s">
        <v>364</v>
      </c>
      <c r="C44" s="600">
        <v>442397</v>
      </c>
      <c r="D44" s="577" t="s">
        <v>272</v>
      </c>
      <c r="E44" s="586" t="s">
        <v>17</v>
      </c>
      <c r="F44" s="584"/>
      <c r="G44" s="584" t="s">
        <v>21</v>
      </c>
      <c r="H44" s="585" t="s">
        <v>312</v>
      </c>
      <c r="I44" s="585"/>
      <c r="J44" s="588" t="s">
        <v>21</v>
      </c>
      <c r="K44" s="584" t="s">
        <v>21</v>
      </c>
      <c r="L44" s="588" t="s">
        <v>21</v>
      </c>
      <c r="M44" s="584"/>
      <c r="N44" s="584" t="s">
        <v>21</v>
      </c>
      <c r="O44" s="587" t="s">
        <v>21</v>
      </c>
      <c r="P44" s="585"/>
      <c r="Q44" s="584" t="s">
        <v>21</v>
      </c>
      <c r="R44" s="584"/>
      <c r="S44" s="584"/>
      <c r="T44" s="586" t="s">
        <v>17</v>
      </c>
      <c r="U44" s="588" t="s">
        <v>28</v>
      </c>
      <c r="V44" s="585"/>
      <c r="W44" s="585" t="s">
        <v>21</v>
      </c>
      <c r="X44" s="588" t="s">
        <v>21</v>
      </c>
      <c r="Y44" s="588" t="s">
        <v>21</v>
      </c>
      <c r="Z44" s="584" t="s">
        <v>21</v>
      </c>
      <c r="AA44" s="588" t="s">
        <v>28</v>
      </c>
      <c r="AB44" s="584"/>
      <c r="AC44" s="585" t="s">
        <v>21</v>
      </c>
      <c r="AD44" s="585"/>
      <c r="AE44" s="584"/>
      <c r="AF44" s="586" t="s">
        <v>17</v>
      </c>
      <c r="AG44" s="588" t="s">
        <v>21</v>
      </c>
      <c r="AH44" s="588" t="s">
        <v>21</v>
      </c>
      <c r="AI44" s="584" t="s">
        <v>21</v>
      </c>
      <c r="AJ44" s="579">
        <v>102</v>
      </c>
      <c r="AK44" s="578">
        <v>239</v>
      </c>
      <c r="AL44" s="578">
        <v>137</v>
      </c>
    </row>
    <row r="45" spans="1:38" ht="75">
      <c r="A45" s="592" t="s">
        <v>365</v>
      </c>
      <c r="B45" s="592" t="s">
        <v>337</v>
      </c>
      <c r="C45" s="592">
        <v>422294</v>
      </c>
      <c r="D45" s="577" t="s">
        <v>272</v>
      </c>
      <c r="E45" s="603" t="s">
        <v>149</v>
      </c>
      <c r="F45" s="604"/>
      <c r="G45" s="604"/>
      <c r="H45" s="604"/>
      <c r="I45" s="605"/>
      <c r="J45" s="584"/>
      <c r="K45" s="584" t="s">
        <v>21</v>
      </c>
      <c r="L45" s="584"/>
      <c r="M45" s="584"/>
      <c r="N45" s="584" t="s">
        <v>21</v>
      </c>
      <c r="O45" s="585"/>
      <c r="P45" s="585"/>
      <c r="Q45" s="584" t="s">
        <v>21</v>
      </c>
      <c r="R45" s="584"/>
      <c r="S45" s="584"/>
      <c r="T45" s="584" t="s">
        <v>21</v>
      </c>
      <c r="U45" s="584" t="s">
        <v>21</v>
      </c>
      <c r="V45" s="585"/>
      <c r="W45" s="585" t="s">
        <v>21</v>
      </c>
      <c r="X45" s="584"/>
      <c r="Y45" s="584" t="s">
        <v>21</v>
      </c>
      <c r="Z45" s="584"/>
      <c r="AA45" s="584"/>
      <c r="AB45" s="584" t="s">
        <v>21</v>
      </c>
      <c r="AC45" s="585"/>
      <c r="AD45" s="585"/>
      <c r="AE45" s="584" t="s">
        <v>21</v>
      </c>
      <c r="AF45" s="584"/>
      <c r="AG45" s="584"/>
      <c r="AH45" s="584" t="s">
        <v>21</v>
      </c>
      <c r="AI45" s="584"/>
      <c r="AJ45" s="579">
        <v>120</v>
      </c>
      <c r="AK45" s="578">
        <v>120</v>
      </c>
      <c r="AL45" s="578">
        <v>0</v>
      </c>
    </row>
  </sheetData>
  <mergeCells count="17">
    <mergeCell ref="E45:I45"/>
    <mergeCell ref="E12:AD12"/>
    <mergeCell ref="A1:AI1"/>
    <mergeCell ref="A2:AI2"/>
    <mergeCell ref="A3:AI3"/>
    <mergeCell ref="AJ4:AJ5"/>
    <mergeCell ref="AJ18:AJ19"/>
    <mergeCell ref="D18:D19"/>
    <mergeCell ref="AK4:AK5"/>
    <mergeCell ref="D4:D5"/>
    <mergeCell ref="AL4:AL5"/>
    <mergeCell ref="AJ32:AJ33"/>
    <mergeCell ref="AK32:AK33"/>
    <mergeCell ref="AL32:AL33"/>
    <mergeCell ref="AK18:AK19"/>
    <mergeCell ref="AL18:AL19"/>
    <mergeCell ref="P25:AI25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43"/>
  <sheetViews>
    <sheetView workbookViewId="0">
      <selection activeCell="A3" sqref="A3:AI3"/>
    </sheetView>
  </sheetViews>
  <sheetFormatPr defaultRowHeight="15"/>
  <cols>
    <col min="2" max="2" width="49.140625" customWidth="1"/>
  </cols>
  <sheetData>
    <row r="1" spans="1:96" ht="15.75">
      <c r="A1" s="607" t="s">
        <v>448</v>
      </c>
      <c r="B1" s="703"/>
      <c r="C1" s="703"/>
      <c r="D1" s="703"/>
      <c r="E1" s="703"/>
      <c r="F1" s="703"/>
      <c r="G1" s="703"/>
      <c r="H1" s="703"/>
      <c r="I1" s="703"/>
      <c r="J1" s="703"/>
      <c r="K1" s="703"/>
      <c r="L1" s="703"/>
      <c r="M1" s="703"/>
      <c r="N1" s="703"/>
      <c r="O1" s="703"/>
      <c r="P1" s="703"/>
      <c r="Q1" s="703"/>
      <c r="R1" s="703"/>
      <c r="S1" s="703"/>
      <c r="T1" s="703"/>
      <c r="U1" s="703"/>
      <c r="V1" s="703"/>
      <c r="W1" s="703"/>
      <c r="X1" s="703"/>
      <c r="Y1" s="703"/>
      <c r="Z1" s="703"/>
      <c r="AA1" s="703"/>
      <c r="AB1" s="703"/>
      <c r="AC1" s="703"/>
      <c r="AD1" s="703"/>
      <c r="AE1" s="703"/>
      <c r="AF1" s="703"/>
      <c r="AG1" s="703"/>
      <c r="AH1" s="703"/>
      <c r="AI1" s="703"/>
      <c r="AJ1" s="655"/>
      <c r="AK1" s="655"/>
      <c r="AL1" s="656"/>
      <c r="AM1" s="611"/>
      <c r="AN1" s="612"/>
      <c r="AO1" s="612"/>
      <c r="AP1" s="612"/>
      <c r="AQ1" s="613"/>
      <c r="AR1" s="613"/>
      <c r="AS1" s="613"/>
      <c r="AT1" s="613"/>
      <c r="AU1" s="613"/>
      <c r="AV1" s="613"/>
      <c r="AW1" s="613"/>
      <c r="AX1" s="613"/>
      <c r="AY1" s="613"/>
      <c r="AZ1" s="613"/>
      <c r="BA1" s="613"/>
      <c r="BB1" s="613"/>
      <c r="BC1" s="613"/>
      <c r="BD1" s="613"/>
      <c r="BE1" s="613"/>
      <c r="BF1" s="613"/>
      <c r="BG1" s="613"/>
      <c r="BH1" s="613"/>
      <c r="BI1" s="613"/>
      <c r="BJ1" s="613"/>
      <c r="BK1" s="613"/>
      <c r="BL1" s="613"/>
      <c r="BM1" s="613"/>
      <c r="BN1" s="613"/>
      <c r="BO1" s="613"/>
      <c r="BP1" s="613"/>
      <c r="BQ1" s="613"/>
      <c r="BR1" s="613"/>
      <c r="BS1" s="613"/>
      <c r="BT1" s="613"/>
      <c r="BU1" s="612"/>
      <c r="BV1" s="610"/>
      <c r="BW1" s="610"/>
      <c r="BX1" s="610"/>
      <c r="BY1" s="610"/>
      <c r="BZ1" s="610"/>
      <c r="CA1" s="610"/>
      <c r="CB1" s="610"/>
      <c r="CC1" s="610"/>
      <c r="CD1" s="610"/>
      <c r="CE1" s="610"/>
      <c r="CF1" s="610"/>
      <c r="CG1" s="610"/>
      <c r="CH1" s="610"/>
      <c r="CI1" s="610"/>
      <c r="CJ1" s="610"/>
      <c r="CK1" s="610"/>
      <c r="CL1" s="610"/>
      <c r="CM1" s="610"/>
      <c r="CN1" s="610"/>
      <c r="CO1" s="610"/>
      <c r="CP1" s="610"/>
      <c r="CQ1" s="610"/>
      <c r="CR1" s="610"/>
    </row>
    <row r="2" spans="1:96" ht="15.75">
      <c r="A2" s="704" t="s">
        <v>266</v>
      </c>
      <c r="B2" s="705"/>
      <c r="C2" s="705"/>
      <c r="D2" s="705"/>
      <c r="E2" s="705"/>
      <c r="F2" s="705"/>
      <c r="G2" s="705"/>
      <c r="H2" s="705"/>
      <c r="I2" s="705"/>
      <c r="J2" s="705"/>
      <c r="K2" s="705"/>
      <c r="L2" s="705"/>
      <c r="M2" s="705"/>
      <c r="N2" s="705"/>
      <c r="O2" s="705"/>
      <c r="P2" s="705"/>
      <c r="Q2" s="705"/>
      <c r="R2" s="705"/>
      <c r="S2" s="705"/>
      <c r="T2" s="705"/>
      <c r="U2" s="705"/>
      <c r="V2" s="705"/>
      <c r="W2" s="705"/>
      <c r="X2" s="705"/>
      <c r="Y2" s="705"/>
      <c r="Z2" s="705"/>
      <c r="AA2" s="705"/>
      <c r="AB2" s="705"/>
      <c r="AC2" s="705"/>
      <c r="AD2" s="705"/>
      <c r="AE2" s="705"/>
      <c r="AF2" s="705"/>
      <c r="AG2" s="705"/>
      <c r="AH2" s="705"/>
      <c r="AI2" s="705"/>
      <c r="AJ2" s="657"/>
      <c r="AK2" s="657"/>
      <c r="AL2" s="658"/>
      <c r="AM2" s="614"/>
      <c r="AN2" s="665">
        <v>138</v>
      </c>
      <c r="AO2" s="615"/>
      <c r="AP2" s="615"/>
      <c r="AQ2" s="615"/>
      <c r="AR2" s="615"/>
      <c r="AS2" s="615"/>
      <c r="AT2" s="615"/>
      <c r="AU2" s="615"/>
      <c r="AV2" s="615"/>
      <c r="AW2" s="615"/>
      <c r="AX2" s="615"/>
      <c r="AY2" s="615"/>
      <c r="AZ2" s="615"/>
      <c r="BA2" s="615"/>
      <c r="BB2" s="615"/>
      <c r="BC2" s="615"/>
      <c r="BD2" s="615"/>
      <c r="BE2" s="615"/>
      <c r="BF2" s="615"/>
      <c r="BG2" s="615"/>
      <c r="BH2" s="615"/>
      <c r="BI2" s="615"/>
      <c r="BJ2" s="615"/>
      <c r="BK2" s="615"/>
      <c r="BL2" s="615"/>
      <c r="BM2" s="615"/>
      <c r="BN2" s="615"/>
      <c r="BO2" s="615"/>
      <c r="BP2" s="615"/>
      <c r="BQ2" s="615"/>
      <c r="BR2" s="615"/>
      <c r="BS2" s="615"/>
      <c r="BT2" s="615"/>
      <c r="BU2" s="616"/>
      <c r="BV2" s="610"/>
      <c r="BW2" s="610"/>
      <c r="BX2" s="610"/>
      <c r="BY2" s="610"/>
      <c r="BZ2" s="610"/>
      <c r="CA2" s="610"/>
      <c r="CB2" s="610"/>
      <c r="CC2" s="610"/>
      <c r="CD2" s="610"/>
      <c r="CE2" s="610"/>
      <c r="CF2" s="610"/>
      <c r="CG2" s="610"/>
      <c r="CH2" s="610"/>
      <c r="CI2" s="610"/>
      <c r="CJ2" s="610"/>
      <c r="CK2" s="610"/>
      <c r="CL2" s="610"/>
      <c r="CM2" s="610"/>
      <c r="CN2" s="610"/>
      <c r="CO2" s="610"/>
      <c r="CP2" s="610"/>
      <c r="CQ2" s="610"/>
      <c r="CR2" s="610"/>
    </row>
    <row r="3" spans="1:96" ht="16.5" thickBot="1">
      <c r="A3" s="706" t="s">
        <v>367</v>
      </c>
      <c r="B3" s="707"/>
      <c r="C3" s="707"/>
      <c r="D3" s="707"/>
      <c r="E3" s="707"/>
      <c r="F3" s="707"/>
      <c r="G3" s="707"/>
      <c r="H3" s="707"/>
      <c r="I3" s="707"/>
      <c r="J3" s="707"/>
      <c r="K3" s="707"/>
      <c r="L3" s="707"/>
      <c r="M3" s="707"/>
      <c r="N3" s="707"/>
      <c r="O3" s="707"/>
      <c r="P3" s="707"/>
      <c r="Q3" s="707"/>
      <c r="R3" s="707"/>
      <c r="S3" s="707"/>
      <c r="T3" s="707"/>
      <c r="U3" s="707"/>
      <c r="V3" s="707"/>
      <c r="W3" s="707"/>
      <c r="X3" s="707"/>
      <c r="Y3" s="707"/>
      <c r="Z3" s="707"/>
      <c r="AA3" s="707"/>
      <c r="AB3" s="707"/>
      <c r="AC3" s="707"/>
      <c r="AD3" s="707"/>
      <c r="AE3" s="707"/>
      <c r="AF3" s="707"/>
      <c r="AG3" s="707"/>
      <c r="AH3" s="707"/>
      <c r="AI3" s="707"/>
      <c r="AJ3" s="659"/>
      <c r="AK3" s="659"/>
      <c r="AL3" s="660"/>
      <c r="AM3" s="614"/>
      <c r="AN3" s="615"/>
      <c r="AO3" s="615"/>
      <c r="AP3" s="615"/>
      <c r="AQ3" s="615"/>
      <c r="AR3" s="615"/>
      <c r="AS3" s="615"/>
      <c r="AT3" s="615"/>
      <c r="AU3" s="615"/>
      <c r="AV3" s="615"/>
      <c r="AW3" s="615"/>
      <c r="AX3" s="615"/>
      <c r="AY3" s="615"/>
      <c r="AZ3" s="615"/>
      <c r="BA3" s="615"/>
      <c r="BB3" s="615"/>
      <c r="BC3" s="615"/>
      <c r="BD3" s="615"/>
      <c r="BE3" s="615"/>
      <c r="BF3" s="615"/>
      <c r="BG3" s="615"/>
      <c r="BH3" s="615"/>
      <c r="BI3" s="615"/>
      <c r="BJ3" s="615"/>
      <c r="BK3" s="615"/>
      <c r="BL3" s="615"/>
      <c r="BM3" s="615"/>
      <c r="BN3" s="615"/>
      <c r="BO3" s="615"/>
      <c r="BP3" s="615"/>
      <c r="BQ3" s="615"/>
      <c r="BR3" s="615"/>
      <c r="BS3" s="615"/>
      <c r="BT3" s="615"/>
      <c r="BU3" s="616"/>
      <c r="BV3" s="610"/>
      <c r="BW3" s="610"/>
      <c r="BX3" s="610"/>
      <c r="BY3" s="610"/>
      <c r="BZ3" s="610"/>
      <c r="CA3" s="610"/>
      <c r="CB3" s="610"/>
      <c r="CC3" s="610"/>
      <c r="CD3" s="610"/>
      <c r="CE3" s="610"/>
      <c r="CF3" s="610"/>
      <c r="CG3" s="610"/>
      <c r="CH3" s="610"/>
      <c r="CI3" s="610"/>
      <c r="CJ3" s="610"/>
      <c r="CK3" s="610"/>
      <c r="CL3" s="610"/>
      <c r="CM3" s="610"/>
      <c r="CN3" s="610"/>
      <c r="CO3" s="610"/>
      <c r="CP3" s="610"/>
      <c r="CQ3" s="610"/>
      <c r="CR3" s="610"/>
    </row>
    <row r="4" spans="1:96">
      <c r="A4" s="670" t="s">
        <v>368</v>
      </c>
      <c r="B4" s="671" t="s">
        <v>369</v>
      </c>
      <c r="C4" s="679" t="s">
        <v>45</v>
      </c>
      <c r="D4" s="709" t="s">
        <v>3</v>
      </c>
      <c r="E4" s="682">
        <v>1</v>
      </c>
      <c r="F4" s="682">
        <v>2</v>
      </c>
      <c r="G4" s="682">
        <v>3</v>
      </c>
      <c r="H4" s="682">
        <v>4</v>
      </c>
      <c r="I4" s="682">
        <v>5</v>
      </c>
      <c r="J4" s="682">
        <v>6</v>
      </c>
      <c r="K4" s="682">
        <v>7</v>
      </c>
      <c r="L4" s="682">
        <v>8</v>
      </c>
      <c r="M4" s="682">
        <v>9</v>
      </c>
      <c r="N4" s="682">
        <v>10</v>
      </c>
      <c r="O4" s="690">
        <v>11</v>
      </c>
      <c r="P4" s="691">
        <v>12</v>
      </c>
      <c r="Q4" s="691">
        <v>13</v>
      </c>
      <c r="R4" s="691">
        <v>14</v>
      </c>
      <c r="S4" s="691">
        <v>15</v>
      </c>
      <c r="T4" s="691">
        <v>16</v>
      </c>
      <c r="U4" s="682">
        <v>17</v>
      </c>
      <c r="V4" s="682">
        <v>18</v>
      </c>
      <c r="W4" s="682">
        <v>19</v>
      </c>
      <c r="X4" s="682">
        <v>20</v>
      </c>
      <c r="Y4" s="682">
        <v>21</v>
      </c>
      <c r="Z4" s="682">
        <v>22</v>
      </c>
      <c r="AA4" s="682">
        <v>23</v>
      </c>
      <c r="AB4" s="682">
        <v>24</v>
      </c>
      <c r="AC4" s="682">
        <v>25</v>
      </c>
      <c r="AD4" s="682">
        <v>26</v>
      </c>
      <c r="AE4" s="682">
        <v>27</v>
      </c>
      <c r="AF4" s="682">
        <v>28</v>
      </c>
      <c r="AG4" s="682">
        <v>29</v>
      </c>
      <c r="AH4" s="682">
        <v>30</v>
      </c>
      <c r="AI4" s="682">
        <v>31</v>
      </c>
      <c r="AJ4" s="608" t="s">
        <v>4</v>
      </c>
      <c r="AK4" s="609" t="s">
        <v>5</v>
      </c>
      <c r="AL4" s="609" t="s">
        <v>6</v>
      </c>
      <c r="AM4" s="617"/>
      <c r="AN4" s="615"/>
      <c r="AO4" s="615"/>
      <c r="AP4" s="615"/>
      <c r="AQ4" s="615"/>
      <c r="AR4" s="615"/>
      <c r="AS4" s="615"/>
      <c r="AT4" s="615"/>
      <c r="AU4" s="615"/>
      <c r="AV4" s="615"/>
      <c r="AW4" s="615"/>
      <c r="AX4" s="615"/>
      <c r="AY4" s="615"/>
      <c r="AZ4" s="615"/>
      <c r="BA4" s="615"/>
      <c r="BB4" s="615"/>
      <c r="BC4" s="615"/>
      <c r="BD4" s="615"/>
      <c r="BE4" s="615"/>
      <c r="BF4" s="615"/>
      <c r="BG4" s="615"/>
      <c r="BH4" s="615"/>
      <c r="BI4" s="615"/>
      <c r="BJ4" s="615"/>
      <c r="BK4" s="615"/>
      <c r="BL4" s="615"/>
      <c r="BM4" s="615"/>
      <c r="BN4" s="615"/>
      <c r="BO4" s="615"/>
      <c r="BP4" s="615"/>
      <c r="BQ4" s="615"/>
      <c r="BR4" s="615"/>
      <c r="BS4" s="615"/>
      <c r="BT4" s="615"/>
      <c r="BU4" s="618"/>
      <c r="BV4" s="610"/>
      <c r="BW4" s="610"/>
      <c r="BX4" s="610"/>
      <c r="BY4" s="610"/>
      <c r="BZ4" s="610"/>
      <c r="CA4" s="610"/>
      <c r="CB4" s="610"/>
      <c r="CC4" s="610"/>
      <c r="CD4" s="610"/>
      <c r="CE4" s="610"/>
      <c r="CF4" s="610"/>
      <c r="CG4" s="610"/>
      <c r="CH4" s="610"/>
      <c r="CI4" s="610"/>
      <c r="CJ4" s="610"/>
      <c r="CK4" s="610"/>
      <c r="CL4" s="610"/>
      <c r="CM4" s="610"/>
      <c r="CN4" s="610"/>
      <c r="CO4" s="610"/>
      <c r="CP4" s="610"/>
      <c r="CQ4" s="610"/>
      <c r="CR4" s="610"/>
    </row>
    <row r="5" spans="1:96" ht="15.75">
      <c r="A5" s="664"/>
      <c r="B5" s="672" t="s">
        <v>268</v>
      </c>
      <c r="C5" s="680" t="s">
        <v>217</v>
      </c>
      <c r="D5" s="710"/>
      <c r="E5" s="682" t="s">
        <v>8</v>
      </c>
      <c r="F5" s="682" t="s">
        <v>9</v>
      </c>
      <c r="G5" s="682" t="s">
        <v>10</v>
      </c>
      <c r="H5" s="682" t="s">
        <v>123</v>
      </c>
      <c r="I5" s="682" t="s">
        <v>11</v>
      </c>
      <c r="J5" s="682" t="s">
        <v>12</v>
      </c>
      <c r="K5" s="682" t="s">
        <v>13</v>
      </c>
      <c r="L5" s="682" t="s">
        <v>8</v>
      </c>
      <c r="M5" s="682" t="s">
        <v>9</v>
      </c>
      <c r="N5" s="682" t="s">
        <v>10</v>
      </c>
      <c r="O5" s="682" t="s">
        <v>123</v>
      </c>
      <c r="P5" s="682" t="s">
        <v>11</v>
      </c>
      <c r="Q5" s="682" t="s">
        <v>12</v>
      </c>
      <c r="R5" s="682" t="s">
        <v>13</v>
      </c>
      <c r="S5" s="682" t="s">
        <v>8</v>
      </c>
      <c r="T5" s="682" t="s">
        <v>9</v>
      </c>
      <c r="U5" s="682" t="s">
        <v>10</v>
      </c>
      <c r="V5" s="682" t="s">
        <v>123</v>
      </c>
      <c r="W5" s="682" t="s">
        <v>11</v>
      </c>
      <c r="X5" s="682" t="s">
        <v>12</v>
      </c>
      <c r="Y5" s="682" t="s">
        <v>13</v>
      </c>
      <c r="Z5" s="682" t="s">
        <v>8</v>
      </c>
      <c r="AA5" s="682" t="s">
        <v>9</v>
      </c>
      <c r="AB5" s="682" t="s">
        <v>10</v>
      </c>
      <c r="AC5" s="682" t="s">
        <v>123</v>
      </c>
      <c r="AD5" s="682" t="s">
        <v>11</v>
      </c>
      <c r="AE5" s="682" t="s">
        <v>12</v>
      </c>
      <c r="AF5" s="682" t="s">
        <v>13</v>
      </c>
      <c r="AG5" s="682" t="s">
        <v>8</v>
      </c>
      <c r="AH5" s="682" t="s">
        <v>9</v>
      </c>
      <c r="AI5" s="682" t="s">
        <v>10</v>
      </c>
      <c r="AJ5" s="608"/>
      <c r="AK5" s="609"/>
      <c r="AL5" s="609"/>
      <c r="AM5" s="617"/>
      <c r="AN5" s="619" t="s">
        <v>4</v>
      </c>
      <c r="AO5" s="619" t="s">
        <v>6</v>
      </c>
      <c r="AP5" s="620"/>
      <c r="AQ5" s="621" t="s">
        <v>14</v>
      </c>
      <c r="AR5" s="621" t="s">
        <v>15</v>
      </c>
      <c r="AS5" s="621" t="s">
        <v>16</v>
      </c>
      <c r="AT5" s="621" t="s">
        <v>17</v>
      </c>
      <c r="AU5" s="621" t="s">
        <v>18</v>
      </c>
      <c r="AV5" s="641" t="s">
        <v>19</v>
      </c>
      <c r="AW5" s="641" t="s">
        <v>20</v>
      </c>
      <c r="AX5" s="641" t="s">
        <v>21</v>
      </c>
      <c r="AY5" s="641" t="s">
        <v>55</v>
      </c>
      <c r="AZ5" s="641" t="s">
        <v>370</v>
      </c>
      <c r="BA5" s="641" t="s">
        <v>248</v>
      </c>
      <c r="BB5" s="641" t="s">
        <v>22</v>
      </c>
      <c r="BC5" s="641" t="s">
        <v>23</v>
      </c>
      <c r="BD5" s="641" t="s">
        <v>24</v>
      </c>
      <c r="BE5" s="641" t="s">
        <v>335</v>
      </c>
      <c r="BF5" s="641" t="s">
        <v>371</v>
      </c>
      <c r="BG5" s="641" t="s">
        <v>242</v>
      </c>
      <c r="BH5" s="641" t="s">
        <v>27</v>
      </c>
      <c r="BI5" s="641" t="s">
        <v>28</v>
      </c>
      <c r="BJ5" s="641" t="s">
        <v>29</v>
      </c>
      <c r="BK5" s="641" t="s">
        <v>30</v>
      </c>
      <c r="BL5" s="641" t="s">
        <v>372</v>
      </c>
      <c r="BM5" s="641" t="s">
        <v>373</v>
      </c>
      <c r="BN5" s="641" t="s">
        <v>374</v>
      </c>
      <c r="BO5" s="641" t="s">
        <v>375</v>
      </c>
      <c r="BP5" s="641" t="s">
        <v>376</v>
      </c>
      <c r="BQ5" s="641" t="s">
        <v>238</v>
      </c>
      <c r="BR5" s="641" t="s">
        <v>377</v>
      </c>
      <c r="BS5" s="623" t="s">
        <v>31</v>
      </c>
      <c r="BT5" s="623" t="s">
        <v>32</v>
      </c>
      <c r="BU5" s="618"/>
      <c r="BV5" s="641" t="s">
        <v>19</v>
      </c>
      <c r="BW5" s="641" t="s">
        <v>20</v>
      </c>
      <c r="BX5" s="641" t="s">
        <v>21</v>
      </c>
      <c r="BY5" s="641" t="s">
        <v>55</v>
      </c>
      <c r="BZ5" s="641" t="s">
        <v>370</v>
      </c>
      <c r="CA5" s="641" t="s">
        <v>248</v>
      </c>
      <c r="CB5" s="641" t="s">
        <v>22</v>
      </c>
      <c r="CC5" s="641" t="s">
        <v>23</v>
      </c>
      <c r="CD5" s="641" t="s">
        <v>24</v>
      </c>
      <c r="CE5" s="641" t="s">
        <v>335</v>
      </c>
      <c r="CF5" s="641" t="s">
        <v>25</v>
      </c>
      <c r="CG5" s="641" t="s">
        <v>242</v>
      </c>
      <c r="CH5" s="641" t="s">
        <v>27</v>
      </c>
      <c r="CI5" s="641" t="s">
        <v>28</v>
      </c>
      <c r="CJ5" s="641" t="s">
        <v>371</v>
      </c>
      <c r="CK5" s="641" t="s">
        <v>30</v>
      </c>
      <c r="CL5" s="641" t="s">
        <v>372</v>
      </c>
      <c r="CM5" s="641" t="s">
        <v>373</v>
      </c>
      <c r="CN5" s="641" t="s">
        <v>374</v>
      </c>
      <c r="CO5" s="641" t="s">
        <v>375</v>
      </c>
      <c r="CP5" s="641" t="s">
        <v>376</v>
      </c>
      <c r="CQ5" s="641" t="s">
        <v>238</v>
      </c>
      <c r="CR5" s="641" t="s">
        <v>29</v>
      </c>
    </row>
    <row r="6" spans="1:96" ht="15.75">
      <c r="A6" s="666" t="s">
        <v>378</v>
      </c>
      <c r="B6" s="667" t="s">
        <v>379</v>
      </c>
      <c r="C6" s="695">
        <v>602458</v>
      </c>
      <c r="D6" s="663" t="s">
        <v>77</v>
      </c>
      <c r="E6" s="684"/>
      <c r="F6" s="685" t="s">
        <v>17</v>
      </c>
      <c r="G6" s="685" t="s">
        <v>17</v>
      </c>
      <c r="H6" s="683"/>
      <c r="I6" s="683" t="s">
        <v>55</v>
      </c>
      <c r="J6" s="684"/>
      <c r="K6" s="688" t="s">
        <v>55</v>
      </c>
      <c r="L6" s="684" t="s">
        <v>55</v>
      </c>
      <c r="M6" s="684"/>
      <c r="N6" s="688" t="s">
        <v>55</v>
      </c>
      <c r="O6" s="683" t="s">
        <v>55</v>
      </c>
      <c r="P6" s="683"/>
      <c r="Q6" s="688" t="s">
        <v>54</v>
      </c>
      <c r="R6" s="684" t="s">
        <v>55</v>
      </c>
      <c r="S6" s="684"/>
      <c r="T6" s="684"/>
      <c r="U6" s="684" t="s">
        <v>55</v>
      </c>
      <c r="V6" s="683"/>
      <c r="W6" s="683"/>
      <c r="X6" s="684" t="s">
        <v>55</v>
      </c>
      <c r="Y6" s="688" t="s">
        <v>54</v>
      </c>
      <c r="Z6" s="684"/>
      <c r="AA6" s="684" t="s">
        <v>55</v>
      </c>
      <c r="AB6" s="688" t="s">
        <v>55</v>
      </c>
      <c r="AC6" s="683"/>
      <c r="AD6" s="683" t="s">
        <v>55</v>
      </c>
      <c r="AE6" s="684"/>
      <c r="AF6" s="688" t="s">
        <v>55</v>
      </c>
      <c r="AG6" s="684" t="s">
        <v>55</v>
      </c>
      <c r="AH6" s="684"/>
      <c r="AI6" s="688" t="s">
        <v>55</v>
      </c>
      <c r="AJ6" s="661">
        <v>114</v>
      </c>
      <c r="AK6" s="653">
        <v>180</v>
      </c>
      <c r="AL6" s="653">
        <v>66</v>
      </c>
      <c r="AM6" s="628" t="s">
        <v>380</v>
      </c>
      <c r="AN6" s="626">
        <v>114</v>
      </c>
      <c r="AO6" s="626">
        <v>66</v>
      </c>
      <c r="AP6" s="620"/>
      <c r="AQ6" s="621"/>
      <c r="AR6" s="621"/>
      <c r="AS6" s="621"/>
      <c r="AT6" s="621">
        <v>4</v>
      </c>
      <c r="AU6" s="621"/>
      <c r="AV6" s="622">
        <v>0</v>
      </c>
      <c r="AW6" s="622">
        <v>0</v>
      </c>
      <c r="AX6" s="622">
        <v>0</v>
      </c>
      <c r="AY6" s="622">
        <v>14</v>
      </c>
      <c r="AZ6" s="622">
        <v>0</v>
      </c>
      <c r="BA6" s="622">
        <v>0</v>
      </c>
      <c r="BB6" s="622">
        <v>2</v>
      </c>
      <c r="BC6" s="622">
        <v>0</v>
      </c>
      <c r="BD6" s="622">
        <v>0</v>
      </c>
      <c r="BE6" s="622">
        <v>0</v>
      </c>
      <c r="BF6" s="622">
        <v>0</v>
      </c>
      <c r="BG6" s="622">
        <v>0</v>
      </c>
      <c r="BH6" s="622">
        <v>0</v>
      </c>
      <c r="BI6" s="622">
        <v>0</v>
      </c>
      <c r="BJ6" s="622">
        <v>0</v>
      </c>
      <c r="BK6" s="622">
        <v>0</v>
      </c>
      <c r="BL6" s="622">
        <v>0</v>
      </c>
      <c r="BM6" s="622">
        <v>0</v>
      </c>
      <c r="BN6" s="622">
        <v>0</v>
      </c>
      <c r="BO6" s="622">
        <v>0</v>
      </c>
      <c r="BP6" s="622">
        <v>0</v>
      </c>
      <c r="BQ6" s="622">
        <v>0</v>
      </c>
      <c r="BR6" s="622">
        <v>0</v>
      </c>
      <c r="BS6" s="622">
        <v>24</v>
      </c>
      <c r="BT6" s="627">
        <v>180</v>
      </c>
      <c r="BU6" s="618"/>
      <c r="BV6" s="642">
        <v>6</v>
      </c>
      <c r="BW6" s="642">
        <v>6</v>
      </c>
      <c r="BX6" s="642">
        <v>12</v>
      </c>
      <c r="BY6" s="642">
        <v>12</v>
      </c>
      <c r="BZ6" s="642">
        <v>12</v>
      </c>
      <c r="CA6" s="642">
        <v>12</v>
      </c>
      <c r="CB6" s="642">
        <v>6</v>
      </c>
      <c r="CC6" s="642">
        <v>6</v>
      </c>
      <c r="CD6" s="642">
        <v>6</v>
      </c>
      <c r="CE6" s="642">
        <v>6</v>
      </c>
      <c r="CF6" s="642">
        <v>18</v>
      </c>
      <c r="CG6" s="642">
        <v>18</v>
      </c>
      <c r="CH6" s="642">
        <v>12</v>
      </c>
      <c r="CI6" s="642">
        <v>18</v>
      </c>
      <c r="CJ6" s="642">
        <v>12</v>
      </c>
      <c r="CK6" s="642">
        <v>8</v>
      </c>
      <c r="CL6" s="642">
        <v>23</v>
      </c>
      <c r="CM6" s="642">
        <v>18</v>
      </c>
      <c r="CN6" s="643">
        <v>6</v>
      </c>
      <c r="CO6" s="637">
        <v>15</v>
      </c>
      <c r="CP6" s="644">
        <v>12</v>
      </c>
      <c r="CQ6" s="637">
        <v>6</v>
      </c>
      <c r="CR6" s="637">
        <v>18</v>
      </c>
    </row>
    <row r="7" spans="1:96" ht="15.75">
      <c r="A7" s="666" t="s">
        <v>381</v>
      </c>
      <c r="B7" s="667" t="s">
        <v>382</v>
      </c>
      <c r="C7" s="695">
        <v>193516</v>
      </c>
      <c r="D7" s="663" t="s">
        <v>77</v>
      </c>
      <c r="E7" s="684" t="s">
        <v>55</v>
      </c>
      <c r="F7" s="684" t="s">
        <v>55</v>
      </c>
      <c r="G7" s="684"/>
      <c r="H7" s="683"/>
      <c r="I7" s="683" t="s">
        <v>55</v>
      </c>
      <c r="J7" s="684"/>
      <c r="K7" s="688" t="s">
        <v>55</v>
      </c>
      <c r="L7" s="684" t="s">
        <v>55</v>
      </c>
      <c r="M7" s="684"/>
      <c r="N7" s="684"/>
      <c r="O7" s="683" t="s">
        <v>55</v>
      </c>
      <c r="P7" s="683"/>
      <c r="Q7" s="684" t="s">
        <v>55</v>
      </c>
      <c r="R7" s="684" t="s">
        <v>55</v>
      </c>
      <c r="S7" s="688" t="s">
        <v>55</v>
      </c>
      <c r="T7" s="684"/>
      <c r="U7" s="684" t="s">
        <v>55</v>
      </c>
      <c r="V7" s="683"/>
      <c r="W7" s="687" t="s">
        <v>55</v>
      </c>
      <c r="X7" s="684" t="s">
        <v>55</v>
      </c>
      <c r="Y7" s="684"/>
      <c r="Z7" s="688" t="s">
        <v>55</v>
      </c>
      <c r="AA7" s="684" t="s">
        <v>55</v>
      </c>
      <c r="AB7" s="688" t="s">
        <v>54</v>
      </c>
      <c r="AC7" s="683"/>
      <c r="AD7" s="687" t="s">
        <v>55</v>
      </c>
      <c r="AE7" s="688" t="s">
        <v>55</v>
      </c>
      <c r="AF7" s="684"/>
      <c r="AG7" s="684" t="s">
        <v>55</v>
      </c>
      <c r="AH7" s="688" t="s">
        <v>55</v>
      </c>
      <c r="AI7" s="684"/>
      <c r="AJ7" s="661">
        <v>138</v>
      </c>
      <c r="AK7" s="653">
        <v>222</v>
      </c>
      <c r="AL7" s="653">
        <v>84</v>
      </c>
      <c r="AM7" s="628" t="s">
        <v>380</v>
      </c>
      <c r="AN7" s="626">
        <v>138</v>
      </c>
      <c r="AO7" s="626">
        <v>84</v>
      </c>
      <c r="AP7" s="620"/>
      <c r="AQ7" s="621"/>
      <c r="AR7" s="621"/>
      <c r="AS7" s="621"/>
      <c r="AT7" s="621"/>
      <c r="AU7" s="621"/>
      <c r="AV7" s="622">
        <v>0</v>
      </c>
      <c r="AW7" s="622">
        <v>0</v>
      </c>
      <c r="AX7" s="622">
        <v>0</v>
      </c>
      <c r="AY7" s="622">
        <v>18</v>
      </c>
      <c r="AZ7" s="622">
        <v>0</v>
      </c>
      <c r="BA7" s="622">
        <v>0</v>
      </c>
      <c r="BB7" s="622">
        <v>1</v>
      </c>
      <c r="BC7" s="622">
        <v>0</v>
      </c>
      <c r="BD7" s="622">
        <v>0</v>
      </c>
      <c r="BE7" s="622">
        <v>0</v>
      </c>
      <c r="BF7" s="622">
        <v>0</v>
      </c>
      <c r="BG7" s="622">
        <v>0</v>
      </c>
      <c r="BH7" s="622">
        <v>0</v>
      </c>
      <c r="BI7" s="622">
        <v>0</v>
      </c>
      <c r="BJ7" s="622">
        <v>0</v>
      </c>
      <c r="BK7" s="622">
        <v>0</v>
      </c>
      <c r="BL7" s="622">
        <v>0</v>
      </c>
      <c r="BM7" s="622">
        <v>0</v>
      </c>
      <c r="BN7" s="622">
        <v>0</v>
      </c>
      <c r="BO7" s="622">
        <v>0</v>
      </c>
      <c r="BP7" s="622">
        <v>0</v>
      </c>
      <c r="BQ7" s="622">
        <v>0</v>
      </c>
      <c r="BR7" s="622">
        <v>0</v>
      </c>
      <c r="BS7" s="622">
        <v>0</v>
      </c>
      <c r="BT7" s="627">
        <v>222</v>
      </c>
      <c r="BU7" s="618"/>
      <c r="BV7" s="610"/>
      <c r="BW7" s="610"/>
      <c r="BX7" s="610"/>
      <c r="BY7" s="610"/>
      <c r="BZ7" s="610"/>
      <c r="CA7" s="610"/>
      <c r="CB7" s="610"/>
      <c r="CC7" s="610"/>
      <c r="CD7" s="610"/>
      <c r="CE7" s="610"/>
      <c r="CF7" s="610"/>
      <c r="CG7" s="610"/>
      <c r="CH7" s="610"/>
      <c r="CI7" s="610"/>
      <c r="CJ7" s="610"/>
      <c r="CK7" s="610"/>
      <c r="CL7" s="610"/>
      <c r="CM7" s="610"/>
      <c r="CN7" s="610"/>
      <c r="CO7" s="610"/>
      <c r="CP7" s="610"/>
      <c r="CQ7" s="610"/>
      <c r="CR7" s="610"/>
    </row>
    <row r="8" spans="1:96" ht="15.75">
      <c r="A8" s="666" t="s">
        <v>383</v>
      </c>
      <c r="B8" s="667" t="s">
        <v>384</v>
      </c>
      <c r="C8" s="695">
        <v>999756</v>
      </c>
      <c r="D8" s="663" t="s">
        <v>77</v>
      </c>
      <c r="E8" s="684" t="s">
        <v>55</v>
      </c>
      <c r="F8" s="684" t="s">
        <v>55</v>
      </c>
      <c r="G8" s="684"/>
      <c r="H8" s="683"/>
      <c r="I8" s="683" t="s">
        <v>55</v>
      </c>
      <c r="J8" s="688" t="s">
        <v>55</v>
      </c>
      <c r="K8" s="684"/>
      <c r="L8" s="684" t="s">
        <v>55</v>
      </c>
      <c r="M8" s="684" t="s">
        <v>55</v>
      </c>
      <c r="N8" s="684"/>
      <c r="O8" s="683" t="s">
        <v>55</v>
      </c>
      <c r="P8" s="683"/>
      <c r="Q8" s="688" t="s">
        <v>55</v>
      </c>
      <c r="R8" s="684" t="s">
        <v>55</v>
      </c>
      <c r="S8" s="684"/>
      <c r="T8" s="684"/>
      <c r="U8" s="684"/>
      <c r="V8" s="683"/>
      <c r="W8" s="683"/>
      <c r="X8" s="684" t="s">
        <v>55</v>
      </c>
      <c r="Y8" s="684"/>
      <c r="Z8" s="688" t="s">
        <v>55</v>
      </c>
      <c r="AA8" s="685" t="s">
        <v>17</v>
      </c>
      <c r="AB8" s="684"/>
      <c r="AC8" s="683"/>
      <c r="AD8" s="683" t="s">
        <v>55</v>
      </c>
      <c r="AE8" s="688" t="s">
        <v>55</v>
      </c>
      <c r="AF8" s="684"/>
      <c r="AG8" s="684" t="s">
        <v>55</v>
      </c>
      <c r="AH8" s="684"/>
      <c r="AI8" s="684"/>
      <c r="AJ8" s="661">
        <v>126</v>
      </c>
      <c r="AK8" s="653">
        <v>168</v>
      </c>
      <c r="AL8" s="653">
        <v>42</v>
      </c>
      <c r="AM8" s="628" t="s">
        <v>380</v>
      </c>
      <c r="AN8" s="626">
        <v>126</v>
      </c>
      <c r="AO8" s="626">
        <v>42</v>
      </c>
      <c r="AP8" s="620"/>
      <c r="AQ8" s="621"/>
      <c r="AR8" s="621"/>
      <c r="AS8" s="621"/>
      <c r="AT8" s="621">
        <v>2</v>
      </c>
      <c r="AU8" s="621"/>
      <c r="AV8" s="622">
        <v>0</v>
      </c>
      <c r="AW8" s="622">
        <v>0</v>
      </c>
      <c r="AX8" s="622">
        <v>0</v>
      </c>
      <c r="AY8" s="622">
        <v>14</v>
      </c>
      <c r="AZ8" s="622">
        <v>0</v>
      </c>
      <c r="BA8" s="622">
        <v>0</v>
      </c>
      <c r="BB8" s="622">
        <v>0</v>
      </c>
      <c r="BC8" s="622">
        <v>0</v>
      </c>
      <c r="BD8" s="622">
        <v>0</v>
      </c>
      <c r="BE8" s="622">
        <v>0</v>
      </c>
      <c r="BF8" s="622">
        <v>0</v>
      </c>
      <c r="BG8" s="622">
        <v>0</v>
      </c>
      <c r="BH8" s="622">
        <v>0</v>
      </c>
      <c r="BI8" s="622">
        <v>0</v>
      </c>
      <c r="BJ8" s="622">
        <v>0</v>
      </c>
      <c r="BK8" s="622">
        <v>0</v>
      </c>
      <c r="BL8" s="622">
        <v>0</v>
      </c>
      <c r="BM8" s="622">
        <v>0</v>
      </c>
      <c r="BN8" s="622">
        <v>0</v>
      </c>
      <c r="BO8" s="622">
        <v>0</v>
      </c>
      <c r="BP8" s="622">
        <v>0</v>
      </c>
      <c r="BQ8" s="622">
        <v>0</v>
      </c>
      <c r="BR8" s="622">
        <v>0</v>
      </c>
      <c r="BS8" s="622">
        <v>12</v>
      </c>
      <c r="BT8" s="627">
        <v>168</v>
      </c>
      <c r="BU8" s="618"/>
      <c r="BV8" s="610"/>
      <c r="BW8" s="610"/>
      <c r="BX8" s="610"/>
      <c r="BY8" s="610"/>
      <c r="BZ8" s="610"/>
      <c r="CA8" s="610"/>
      <c r="CB8" s="610"/>
      <c r="CC8" s="610"/>
      <c r="CD8" s="610"/>
      <c r="CE8" s="610"/>
      <c r="CF8" s="610"/>
      <c r="CG8" s="610"/>
      <c r="CH8" s="610"/>
      <c r="CI8" s="610"/>
      <c r="CJ8" s="610"/>
      <c r="CK8" s="610"/>
      <c r="CL8" s="610"/>
      <c r="CM8" s="610"/>
      <c r="CN8" s="610"/>
      <c r="CO8" s="610"/>
      <c r="CP8" s="610"/>
      <c r="CQ8" s="610"/>
      <c r="CR8" s="610"/>
    </row>
    <row r="9" spans="1:96" ht="15.75">
      <c r="A9" s="666" t="s">
        <v>385</v>
      </c>
      <c r="B9" s="667" t="s">
        <v>386</v>
      </c>
      <c r="C9" s="695">
        <v>388106</v>
      </c>
      <c r="D9" s="663" t="s">
        <v>77</v>
      </c>
      <c r="E9" s="684"/>
      <c r="F9" s="685" t="s">
        <v>17</v>
      </c>
      <c r="G9" s="684"/>
      <c r="H9" s="683"/>
      <c r="I9" s="683" t="s">
        <v>387</v>
      </c>
      <c r="J9" s="684" t="s">
        <v>55</v>
      </c>
      <c r="K9" s="684"/>
      <c r="L9" s="684" t="s">
        <v>55</v>
      </c>
      <c r="M9" s="684"/>
      <c r="N9" s="684"/>
      <c r="O9" s="683" t="s">
        <v>388</v>
      </c>
      <c r="P9" s="683"/>
      <c r="Q9" s="684" t="s">
        <v>242</v>
      </c>
      <c r="R9" s="684" t="s">
        <v>55</v>
      </c>
      <c r="S9" s="684"/>
      <c r="T9" s="684"/>
      <c r="U9" s="684" t="s">
        <v>55</v>
      </c>
      <c r="V9" s="683"/>
      <c r="W9" s="683"/>
      <c r="X9" s="684" t="s">
        <v>55</v>
      </c>
      <c r="Y9" s="684"/>
      <c r="Z9" s="684"/>
      <c r="AA9" s="684" t="s">
        <v>55</v>
      </c>
      <c r="AB9" s="684"/>
      <c r="AC9" s="683"/>
      <c r="AD9" s="683" t="s">
        <v>55</v>
      </c>
      <c r="AE9" s="684"/>
      <c r="AF9" s="684"/>
      <c r="AG9" s="684" t="s">
        <v>55</v>
      </c>
      <c r="AH9" s="684"/>
      <c r="AI9" s="684"/>
      <c r="AJ9" s="661">
        <v>126</v>
      </c>
      <c r="AK9" s="653">
        <v>138</v>
      </c>
      <c r="AL9" s="653">
        <v>12</v>
      </c>
      <c r="AM9" s="628" t="s">
        <v>380</v>
      </c>
      <c r="AN9" s="626">
        <v>126</v>
      </c>
      <c r="AO9" s="626">
        <v>12</v>
      </c>
      <c r="AP9" s="620"/>
      <c r="AQ9" s="621"/>
      <c r="AR9" s="621"/>
      <c r="AS9" s="621"/>
      <c r="AT9" s="621">
        <v>2</v>
      </c>
      <c r="AU9" s="621"/>
      <c r="AV9" s="622">
        <v>0</v>
      </c>
      <c r="AW9" s="622">
        <v>0</v>
      </c>
      <c r="AX9" s="622">
        <v>0</v>
      </c>
      <c r="AY9" s="622">
        <v>8</v>
      </c>
      <c r="AZ9" s="622">
        <v>0</v>
      </c>
      <c r="BA9" s="622">
        <v>2</v>
      </c>
      <c r="BB9" s="622">
        <v>0</v>
      </c>
      <c r="BC9" s="622">
        <v>0</v>
      </c>
      <c r="BD9" s="622">
        <v>0</v>
      </c>
      <c r="BE9" s="622">
        <v>0</v>
      </c>
      <c r="BF9" s="622">
        <v>0</v>
      </c>
      <c r="BG9" s="622">
        <v>1</v>
      </c>
      <c r="BH9" s="622">
        <v>0</v>
      </c>
      <c r="BI9" s="622">
        <v>0</v>
      </c>
      <c r="BJ9" s="622">
        <v>0</v>
      </c>
      <c r="BK9" s="622">
        <v>0</v>
      </c>
      <c r="BL9" s="622">
        <v>0</v>
      </c>
      <c r="BM9" s="622">
        <v>0</v>
      </c>
      <c r="BN9" s="622">
        <v>0</v>
      </c>
      <c r="BO9" s="622">
        <v>0</v>
      </c>
      <c r="BP9" s="622">
        <v>0</v>
      </c>
      <c r="BQ9" s="622">
        <v>0</v>
      </c>
      <c r="BR9" s="622">
        <v>0</v>
      </c>
      <c r="BS9" s="622">
        <v>12</v>
      </c>
      <c r="BT9" s="627">
        <v>138</v>
      </c>
      <c r="BU9" s="618"/>
      <c r="BV9" s="610"/>
      <c r="BW9" s="610"/>
      <c r="BX9" s="610"/>
      <c r="BY9" s="610"/>
      <c r="BZ9" s="610"/>
      <c r="CA9" s="610"/>
      <c r="CB9" s="610"/>
      <c r="CC9" s="610"/>
      <c r="CD9" s="610"/>
      <c r="CE9" s="610"/>
      <c r="CF9" s="610"/>
      <c r="CG9" s="610"/>
      <c r="CH9" s="610"/>
      <c r="CI9" s="610"/>
      <c r="CJ9" s="610"/>
      <c r="CK9" s="610"/>
      <c r="CL9" s="610"/>
      <c r="CM9" s="610"/>
      <c r="CN9" s="610"/>
      <c r="CO9" s="610"/>
      <c r="CP9" s="610"/>
      <c r="CQ9" s="610"/>
      <c r="CR9" s="610"/>
    </row>
    <row r="10" spans="1:96" ht="15.75">
      <c r="A10" s="666" t="s">
        <v>389</v>
      </c>
      <c r="B10" s="667" t="s">
        <v>390</v>
      </c>
      <c r="C10" s="695" t="s">
        <v>391</v>
      </c>
      <c r="D10" s="663" t="s">
        <v>392</v>
      </c>
      <c r="E10" s="684"/>
      <c r="F10" s="684" t="s">
        <v>55</v>
      </c>
      <c r="G10" s="688" t="s">
        <v>55</v>
      </c>
      <c r="H10" s="683"/>
      <c r="I10" s="683" t="s">
        <v>55</v>
      </c>
      <c r="J10" s="684"/>
      <c r="K10" s="685" t="s">
        <v>17</v>
      </c>
      <c r="L10" s="685" t="s">
        <v>17</v>
      </c>
      <c r="M10" s="684"/>
      <c r="N10" s="685"/>
      <c r="O10" s="686" t="s">
        <v>17</v>
      </c>
      <c r="P10" s="683"/>
      <c r="Q10" s="684"/>
      <c r="R10" s="684" t="s">
        <v>55</v>
      </c>
      <c r="S10" s="684"/>
      <c r="T10" s="688" t="s">
        <v>55</v>
      </c>
      <c r="U10" s="684"/>
      <c r="V10" s="683" t="s">
        <v>55</v>
      </c>
      <c r="W10" s="687" t="s">
        <v>55</v>
      </c>
      <c r="X10" s="684" t="s">
        <v>55</v>
      </c>
      <c r="Y10" s="684" t="s">
        <v>55</v>
      </c>
      <c r="Z10" s="684"/>
      <c r="AA10" s="684" t="s">
        <v>55</v>
      </c>
      <c r="AB10" s="688" t="s">
        <v>55</v>
      </c>
      <c r="AC10" s="683"/>
      <c r="AD10" s="683" t="s">
        <v>55</v>
      </c>
      <c r="AE10" s="684"/>
      <c r="AF10" s="684"/>
      <c r="AG10" s="684" t="s">
        <v>387</v>
      </c>
      <c r="AH10" s="688" t="s">
        <v>55</v>
      </c>
      <c r="AI10" s="688" t="s">
        <v>55</v>
      </c>
      <c r="AJ10" s="661">
        <v>102</v>
      </c>
      <c r="AK10" s="653">
        <v>180</v>
      </c>
      <c r="AL10" s="653">
        <v>78</v>
      </c>
      <c r="AM10" s="628" t="s">
        <v>380</v>
      </c>
      <c r="AN10" s="626">
        <v>102</v>
      </c>
      <c r="AO10" s="626">
        <v>78</v>
      </c>
      <c r="AP10" s="630"/>
      <c r="AQ10" s="621"/>
      <c r="AR10" s="621"/>
      <c r="AS10" s="621"/>
      <c r="AT10" s="621">
        <v>6</v>
      </c>
      <c r="AU10" s="621"/>
      <c r="AV10" s="622">
        <v>0</v>
      </c>
      <c r="AW10" s="622">
        <v>0</v>
      </c>
      <c r="AX10" s="622">
        <v>0</v>
      </c>
      <c r="AY10" s="622">
        <v>14</v>
      </c>
      <c r="AZ10" s="622">
        <v>0</v>
      </c>
      <c r="BA10" s="622">
        <v>1</v>
      </c>
      <c r="BB10" s="622">
        <v>0</v>
      </c>
      <c r="BC10" s="622">
        <v>0</v>
      </c>
      <c r="BD10" s="622">
        <v>0</v>
      </c>
      <c r="BE10" s="622">
        <v>0</v>
      </c>
      <c r="BF10" s="622">
        <v>0</v>
      </c>
      <c r="BG10" s="622">
        <v>0</v>
      </c>
      <c r="BH10" s="622">
        <v>0</v>
      </c>
      <c r="BI10" s="622">
        <v>0</v>
      </c>
      <c r="BJ10" s="622">
        <v>0</v>
      </c>
      <c r="BK10" s="622">
        <v>0</v>
      </c>
      <c r="BL10" s="622">
        <v>0</v>
      </c>
      <c r="BM10" s="622">
        <v>0</v>
      </c>
      <c r="BN10" s="622">
        <v>0</v>
      </c>
      <c r="BO10" s="622">
        <v>0</v>
      </c>
      <c r="BP10" s="622">
        <v>0</v>
      </c>
      <c r="BQ10" s="622">
        <v>0</v>
      </c>
      <c r="BR10" s="622">
        <v>0</v>
      </c>
      <c r="BS10" s="622">
        <v>36</v>
      </c>
      <c r="BT10" s="627">
        <v>180</v>
      </c>
      <c r="BU10" s="618"/>
      <c r="BV10" s="610"/>
      <c r="BW10" s="610"/>
      <c r="BX10" s="610"/>
      <c r="BY10" s="610"/>
      <c r="BZ10" s="610"/>
      <c r="CA10" s="610"/>
      <c r="CB10" s="610"/>
      <c r="CC10" s="610"/>
      <c r="CD10" s="610"/>
      <c r="CE10" s="610"/>
      <c r="CF10" s="610"/>
      <c r="CG10" s="610"/>
      <c r="CH10" s="610"/>
      <c r="CI10" s="610"/>
      <c r="CJ10" s="610"/>
      <c r="CK10" s="610"/>
      <c r="CL10" s="610"/>
      <c r="CM10" s="610"/>
      <c r="CN10" s="610"/>
      <c r="CO10" s="610"/>
      <c r="CP10" s="610"/>
      <c r="CQ10" s="610"/>
      <c r="CR10" s="610"/>
    </row>
    <row r="11" spans="1:96" ht="15.75">
      <c r="A11" s="668" t="s">
        <v>393</v>
      </c>
      <c r="B11" s="669" t="s">
        <v>394</v>
      </c>
      <c r="C11" s="699">
        <v>462408</v>
      </c>
      <c r="D11" s="663" t="s">
        <v>392</v>
      </c>
      <c r="E11" s="684"/>
      <c r="F11" s="684" t="s">
        <v>55</v>
      </c>
      <c r="G11" s="688" t="s">
        <v>54</v>
      </c>
      <c r="H11" s="687" t="s">
        <v>55</v>
      </c>
      <c r="I11" s="687" t="s">
        <v>55</v>
      </c>
      <c r="J11" s="688" t="s">
        <v>55</v>
      </c>
      <c r="K11" s="688" t="s">
        <v>55</v>
      </c>
      <c r="L11" s="684" t="s">
        <v>55</v>
      </c>
      <c r="M11" s="688" t="s">
        <v>54</v>
      </c>
      <c r="N11" s="684"/>
      <c r="O11" s="683"/>
      <c r="P11" s="683"/>
      <c r="Q11" s="688" t="s">
        <v>55</v>
      </c>
      <c r="R11" s="688" t="s">
        <v>54</v>
      </c>
      <c r="S11" s="685" t="s">
        <v>17</v>
      </c>
      <c r="T11" s="688" t="s">
        <v>55</v>
      </c>
      <c r="U11" s="684" t="s">
        <v>55</v>
      </c>
      <c r="V11" s="683" t="s">
        <v>55</v>
      </c>
      <c r="W11" s="683"/>
      <c r="X11" s="684" t="s">
        <v>55</v>
      </c>
      <c r="Y11" s="684"/>
      <c r="Z11" s="684" t="s">
        <v>55</v>
      </c>
      <c r="AA11" s="684" t="s">
        <v>55</v>
      </c>
      <c r="AB11" s="688" t="s">
        <v>55</v>
      </c>
      <c r="AC11" s="687" t="s">
        <v>55</v>
      </c>
      <c r="AD11" s="683" t="s">
        <v>55</v>
      </c>
      <c r="AE11" s="688" t="s">
        <v>55</v>
      </c>
      <c r="AF11" s="684" t="s">
        <v>55</v>
      </c>
      <c r="AG11" s="685" t="s">
        <v>17</v>
      </c>
      <c r="AH11" s="688" t="s">
        <v>55</v>
      </c>
      <c r="AI11" s="684"/>
      <c r="AJ11" s="661">
        <v>114</v>
      </c>
      <c r="AK11" s="653">
        <v>246</v>
      </c>
      <c r="AL11" s="653">
        <v>132</v>
      </c>
      <c r="AM11" s="628" t="s">
        <v>380</v>
      </c>
      <c r="AN11" s="626">
        <v>114</v>
      </c>
      <c r="AO11" s="626">
        <v>132</v>
      </c>
      <c r="AP11" s="630"/>
      <c r="AQ11" s="621"/>
      <c r="AR11" s="621"/>
      <c r="AS11" s="621"/>
      <c r="AT11" s="621">
        <v>4</v>
      </c>
      <c r="AU11" s="621"/>
      <c r="AV11" s="622">
        <v>0</v>
      </c>
      <c r="AW11" s="622">
        <v>0</v>
      </c>
      <c r="AX11" s="622">
        <v>0</v>
      </c>
      <c r="AY11" s="622">
        <v>19</v>
      </c>
      <c r="AZ11" s="622">
        <v>0</v>
      </c>
      <c r="BA11" s="622">
        <v>0</v>
      </c>
      <c r="BB11" s="622">
        <v>3</v>
      </c>
      <c r="BC11" s="622">
        <v>0</v>
      </c>
      <c r="BD11" s="622">
        <v>0</v>
      </c>
      <c r="BE11" s="622">
        <v>0</v>
      </c>
      <c r="BF11" s="622">
        <v>0</v>
      </c>
      <c r="BG11" s="622">
        <v>0</v>
      </c>
      <c r="BH11" s="622">
        <v>0</v>
      </c>
      <c r="BI11" s="622">
        <v>0</v>
      </c>
      <c r="BJ11" s="622">
        <v>0</v>
      </c>
      <c r="BK11" s="622">
        <v>0</v>
      </c>
      <c r="BL11" s="622">
        <v>0</v>
      </c>
      <c r="BM11" s="622">
        <v>0</v>
      </c>
      <c r="BN11" s="622">
        <v>0</v>
      </c>
      <c r="BO11" s="622">
        <v>0</v>
      </c>
      <c r="BP11" s="622">
        <v>0</v>
      </c>
      <c r="BQ11" s="622">
        <v>0</v>
      </c>
      <c r="BR11" s="622">
        <v>0</v>
      </c>
      <c r="BS11" s="622">
        <v>24</v>
      </c>
      <c r="BT11" s="627">
        <v>246</v>
      </c>
      <c r="BU11" s="618"/>
      <c r="BV11" s="610"/>
      <c r="BW11" s="610"/>
      <c r="BX11" s="610"/>
      <c r="BY11" s="610"/>
      <c r="BZ11" s="610"/>
      <c r="CA11" s="610"/>
      <c r="CB11" s="610"/>
      <c r="CC11" s="610"/>
      <c r="CD11" s="610"/>
      <c r="CE11" s="610"/>
      <c r="CF11" s="610"/>
      <c r="CG11" s="610"/>
      <c r="CH11" s="610"/>
      <c r="CI11" s="610"/>
      <c r="CJ11" s="610"/>
      <c r="CK11" s="610"/>
      <c r="CL11" s="610"/>
      <c r="CM11" s="610"/>
      <c r="CN11" s="610"/>
      <c r="CO11" s="610"/>
      <c r="CP11" s="610"/>
      <c r="CQ11" s="610"/>
      <c r="CR11" s="610"/>
    </row>
    <row r="12" spans="1:96" ht="15.75">
      <c r="A12" s="666" t="s">
        <v>395</v>
      </c>
      <c r="B12" s="667" t="s">
        <v>396</v>
      </c>
      <c r="C12" s="700">
        <v>703324</v>
      </c>
      <c r="D12" s="663" t="s">
        <v>77</v>
      </c>
      <c r="E12" s="688" t="s">
        <v>304</v>
      </c>
      <c r="F12" s="684" t="s">
        <v>55</v>
      </c>
      <c r="G12" s="688" t="s">
        <v>55</v>
      </c>
      <c r="H12" s="687" t="s">
        <v>21</v>
      </c>
      <c r="I12" s="683" t="s">
        <v>397</v>
      </c>
      <c r="J12" s="688" t="s">
        <v>55</v>
      </c>
      <c r="K12" s="688" t="s">
        <v>19</v>
      </c>
      <c r="L12" s="684" t="s">
        <v>55</v>
      </c>
      <c r="M12" s="688" t="s">
        <v>55</v>
      </c>
      <c r="N12" s="684"/>
      <c r="O12" s="683" t="s">
        <v>397</v>
      </c>
      <c r="P12" s="687" t="s">
        <v>55</v>
      </c>
      <c r="Q12" s="688" t="s">
        <v>27</v>
      </c>
      <c r="R12" s="684" t="s">
        <v>398</v>
      </c>
      <c r="S12" s="684"/>
      <c r="T12" s="684" t="s">
        <v>397</v>
      </c>
      <c r="U12" s="684" t="s">
        <v>55</v>
      </c>
      <c r="V12" s="687" t="s">
        <v>55</v>
      </c>
      <c r="W12" s="687" t="s">
        <v>21</v>
      </c>
      <c r="X12" s="684" t="s">
        <v>55</v>
      </c>
      <c r="Y12" s="688" t="s">
        <v>27</v>
      </c>
      <c r="Z12" s="684"/>
      <c r="AA12" s="684" t="s">
        <v>398</v>
      </c>
      <c r="AB12" s="688" t="s">
        <v>27</v>
      </c>
      <c r="AC12" s="687" t="s">
        <v>242</v>
      </c>
      <c r="AD12" s="683" t="s">
        <v>55</v>
      </c>
      <c r="AE12" s="684"/>
      <c r="AF12" s="684" t="s">
        <v>398</v>
      </c>
      <c r="AG12" s="684" t="s">
        <v>387</v>
      </c>
      <c r="AH12" s="688" t="s">
        <v>27</v>
      </c>
      <c r="AI12" s="688" t="s">
        <v>28</v>
      </c>
      <c r="AJ12" s="661">
        <v>138</v>
      </c>
      <c r="AK12" s="653">
        <v>392</v>
      </c>
      <c r="AL12" s="653">
        <v>254</v>
      </c>
      <c r="AM12" s="628" t="s">
        <v>380</v>
      </c>
      <c r="AN12" s="626">
        <v>138</v>
      </c>
      <c r="AO12" s="626">
        <v>254</v>
      </c>
      <c r="AP12" s="620"/>
      <c r="AQ12" s="621"/>
      <c r="AR12" s="621"/>
      <c r="AS12" s="621"/>
      <c r="AT12" s="621"/>
      <c r="AU12" s="621"/>
      <c r="AV12" s="622">
        <v>1</v>
      </c>
      <c r="AW12" s="622">
        <v>0</v>
      </c>
      <c r="AX12" s="622">
        <v>2</v>
      </c>
      <c r="AY12" s="622">
        <v>10</v>
      </c>
      <c r="AZ12" s="622">
        <v>0</v>
      </c>
      <c r="BA12" s="622">
        <v>1</v>
      </c>
      <c r="BB12" s="622">
        <v>0</v>
      </c>
      <c r="BC12" s="622">
        <v>0</v>
      </c>
      <c r="BD12" s="622">
        <v>0</v>
      </c>
      <c r="BE12" s="622">
        <v>0</v>
      </c>
      <c r="BF12" s="622">
        <v>0</v>
      </c>
      <c r="BG12" s="622">
        <v>4</v>
      </c>
      <c r="BH12" s="622">
        <v>4</v>
      </c>
      <c r="BI12" s="622">
        <v>1</v>
      </c>
      <c r="BJ12" s="622">
        <v>0</v>
      </c>
      <c r="BK12" s="622">
        <v>0</v>
      </c>
      <c r="BL12" s="622">
        <v>4</v>
      </c>
      <c r="BM12" s="622">
        <v>0</v>
      </c>
      <c r="BN12" s="622">
        <v>0</v>
      </c>
      <c r="BO12" s="622">
        <v>0</v>
      </c>
      <c r="BP12" s="622">
        <v>0</v>
      </c>
      <c r="BQ12" s="622">
        <v>0</v>
      </c>
      <c r="BR12" s="622">
        <v>0</v>
      </c>
      <c r="BS12" s="622">
        <v>0</v>
      </c>
      <c r="BT12" s="627">
        <v>392</v>
      </c>
      <c r="BU12" s="618"/>
      <c r="BV12" s="610"/>
      <c r="BW12" s="610"/>
      <c r="BX12" s="610"/>
      <c r="BY12" s="610"/>
      <c r="BZ12" s="610"/>
      <c r="CA12" s="610"/>
      <c r="CB12" s="610"/>
      <c r="CC12" s="610"/>
      <c r="CD12" s="610"/>
      <c r="CE12" s="610"/>
      <c r="CF12" s="610"/>
      <c r="CG12" s="610"/>
      <c r="CH12" s="610"/>
      <c r="CI12" s="610"/>
      <c r="CJ12" s="610"/>
      <c r="CK12" s="610"/>
      <c r="CL12" s="610"/>
      <c r="CM12" s="610"/>
      <c r="CN12" s="610"/>
      <c r="CO12" s="610"/>
      <c r="CP12" s="610"/>
      <c r="CQ12" s="610"/>
      <c r="CR12" s="610"/>
    </row>
    <row r="13" spans="1:96" ht="15.75">
      <c r="A13" s="689" t="s">
        <v>399</v>
      </c>
      <c r="B13" s="689" t="s">
        <v>400</v>
      </c>
      <c r="C13" s="695"/>
      <c r="D13" s="663" t="s">
        <v>77</v>
      </c>
      <c r="E13" s="688" t="s">
        <v>54</v>
      </c>
      <c r="F13" s="684" t="s">
        <v>55</v>
      </c>
      <c r="G13" s="688" t="s">
        <v>55</v>
      </c>
      <c r="H13" s="683"/>
      <c r="I13" s="683" t="s">
        <v>55</v>
      </c>
      <c r="J13" s="688" t="s">
        <v>54</v>
      </c>
      <c r="K13" s="688" t="s">
        <v>55</v>
      </c>
      <c r="L13" s="684" t="s">
        <v>55</v>
      </c>
      <c r="M13" s="688" t="s">
        <v>54</v>
      </c>
      <c r="N13" s="688" t="s">
        <v>55</v>
      </c>
      <c r="O13" s="683" t="s">
        <v>55</v>
      </c>
      <c r="P13" s="687" t="s">
        <v>55</v>
      </c>
      <c r="Q13" s="685" t="s">
        <v>17</v>
      </c>
      <c r="R13" s="684" t="s">
        <v>55</v>
      </c>
      <c r="S13" s="688" t="s">
        <v>54</v>
      </c>
      <c r="T13" s="684"/>
      <c r="U13" s="684" t="s">
        <v>55</v>
      </c>
      <c r="V13" s="687" t="s">
        <v>54</v>
      </c>
      <c r="W13" s="683"/>
      <c r="X13" s="684" t="s">
        <v>55</v>
      </c>
      <c r="Y13" s="688" t="s">
        <v>54</v>
      </c>
      <c r="Z13" s="688" t="s">
        <v>54</v>
      </c>
      <c r="AA13" s="684" t="s">
        <v>55</v>
      </c>
      <c r="AB13" s="688" t="s">
        <v>54</v>
      </c>
      <c r="AC13" s="687" t="s">
        <v>55</v>
      </c>
      <c r="AD13" s="683" t="s">
        <v>387</v>
      </c>
      <c r="AE13" s="688" t="s">
        <v>54</v>
      </c>
      <c r="AF13" s="688" t="s">
        <v>54</v>
      </c>
      <c r="AG13" s="685" t="s">
        <v>17</v>
      </c>
      <c r="AH13" s="685" t="s">
        <v>17</v>
      </c>
      <c r="AI13" s="684"/>
      <c r="AJ13" s="661">
        <v>102</v>
      </c>
      <c r="AK13" s="653">
        <v>228</v>
      </c>
      <c r="AL13" s="653">
        <v>126</v>
      </c>
      <c r="AM13" s="628" t="s">
        <v>380</v>
      </c>
      <c r="AN13" s="626">
        <v>102</v>
      </c>
      <c r="AO13" s="626">
        <v>126</v>
      </c>
      <c r="AP13" s="620"/>
      <c r="AQ13" s="621"/>
      <c r="AR13" s="621"/>
      <c r="AS13" s="621"/>
      <c r="AT13" s="621">
        <v>6</v>
      </c>
      <c r="AU13" s="621"/>
      <c r="AV13" s="622">
        <v>0</v>
      </c>
      <c r="AW13" s="622">
        <v>0</v>
      </c>
      <c r="AX13" s="622">
        <v>0</v>
      </c>
      <c r="AY13" s="622">
        <v>13</v>
      </c>
      <c r="AZ13" s="622">
        <v>0</v>
      </c>
      <c r="BA13" s="622">
        <v>1</v>
      </c>
      <c r="BB13" s="622">
        <v>10</v>
      </c>
      <c r="BC13" s="622">
        <v>0</v>
      </c>
      <c r="BD13" s="622">
        <v>0</v>
      </c>
      <c r="BE13" s="622">
        <v>0</v>
      </c>
      <c r="BF13" s="622">
        <v>0</v>
      </c>
      <c r="BG13" s="622">
        <v>0</v>
      </c>
      <c r="BH13" s="622">
        <v>0</v>
      </c>
      <c r="BI13" s="622">
        <v>0</v>
      </c>
      <c r="BJ13" s="622">
        <v>0</v>
      </c>
      <c r="BK13" s="622">
        <v>0</v>
      </c>
      <c r="BL13" s="622">
        <v>0</v>
      </c>
      <c r="BM13" s="622">
        <v>0</v>
      </c>
      <c r="BN13" s="622">
        <v>0</v>
      </c>
      <c r="BO13" s="622">
        <v>0</v>
      </c>
      <c r="BP13" s="622">
        <v>0</v>
      </c>
      <c r="BQ13" s="622">
        <v>0</v>
      </c>
      <c r="BR13" s="622">
        <v>0</v>
      </c>
      <c r="BS13" s="622">
        <v>36</v>
      </c>
      <c r="BT13" s="627">
        <v>228</v>
      </c>
      <c r="BU13" s="618"/>
      <c r="BV13" s="610"/>
      <c r="BW13" s="610"/>
      <c r="BX13" s="610"/>
      <c r="BY13" s="610"/>
      <c r="BZ13" s="610"/>
      <c r="CA13" s="610"/>
      <c r="CB13" s="610"/>
      <c r="CC13" s="610"/>
      <c r="CD13" s="610"/>
      <c r="CE13" s="610"/>
      <c r="CF13" s="610"/>
      <c r="CG13" s="610"/>
      <c r="CH13" s="610"/>
      <c r="CI13" s="610"/>
      <c r="CJ13" s="610"/>
      <c r="CK13" s="610"/>
      <c r="CL13" s="610"/>
      <c r="CM13" s="610"/>
      <c r="CN13" s="610"/>
      <c r="CO13" s="610"/>
      <c r="CP13" s="610"/>
      <c r="CQ13" s="610"/>
      <c r="CR13" s="610"/>
    </row>
    <row r="14" spans="1:96" ht="15.75">
      <c r="A14" s="666" t="s">
        <v>401</v>
      </c>
      <c r="B14" s="667" t="s">
        <v>402</v>
      </c>
      <c r="C14" s="700">
        <v>1034610</v>
      </c>
      <c r="D14" s="663" t="s">
        <v>77</v>
      </c>
      <c r="E14" s="684"/>
      <c r="F14" s="688" t="s">
        <v>55</v>
      </c>
      <c r="G14" s="688" t="s">
        <v>55</v>
      </c>
      <c r="H14" s="683"/>
      <c r="I14" s="683" t="s">
        <v>55</v>
      </c>
      <c r="J14" s="684"/>
      <c r="K14" s="684" t="s">
        <v>55</v>
      </c>
      <c r="L14" s="684" t="s">
        <v>55</v>
      </c>
      <c r="M14" s="688" t="s">
        <v>55</v>
      </c>
      <c r="N14" s="684"/>
      <c r="O14" s="683" t="s">
        <v>55</v>
      </c>
      <c r="P14" s="683"/>
      <c r="Q14" s="684"/>
      <c r="R14" s="684" t="s">
        <v>55</v>
      </c>
      <c r="S14" s="688" t="s">
        <v>55</v>
      </c>
      <c r="T14" s="684"/>
      <c r="U14" s="684" t="s">
        <v>55</v>
      </c>
      <c r="V14" s="687" t="s">
        <v>55</v>
      </c>
      <c r="W14" s="683"/>
      <c r="X14" s="684" t="s">
        <v>55</v>
      </c>
      <c r="Y14" s="684" t="s">
        <v>55</v>
      </c>
      <c r="Z14" s="688" t="s">
        <v>55</v>
      </c>
      <c r="AA14" s="684"/>
      <c r="AB14" s="684"/>
      <c r="AC14" s="683"/>
      <c r="AD14" s="683" t="s">
        <v>55</v>
      </c>
      <c r="AE14" s="688" t="s">
        <v>55</v>
      </c>
      <c r="AF14" s="684"/>
      <c r="AG14" s="684" t="s">
        <v>55</v>
      </c>
      <c r="AH14" s="684" t="s">
        <v>55</v>
      </c>
      <c r="AI14" s="684"/>
      <c r="AJ14" s="661">
        <v>138</v>
      </c>
      <c r="AK14" s="653">
        <v>216</v>
      </c>
      <c r="AL14" s="653">
        <v>78</v>
      </c>
      <c r="AM14" s="628" t="s">
        <v>380</v>
      </c>
      <c r="AN14" s="626">
        <v>138</v>
      </c>
      <c r="AO14" s="626">
        <v>78</v>
      </c>
      <c r="AP14" s="620"/>
      <c r="AQ14" s="621"/>
      <c r="AR14" s="621"/>
      <c r="AS14" s="621"/>
      <c r="AT14" s="621"/>
      <c r="AU14" s="621"/>
      <c r="AV14" s="622">
        <v>0</v>
      </c>
      <c r="AW14" s="622">
        <v>0</v>
      </c>
      <c r="AX14" s="622">
        <v>0</v>
      </c>
      <c r="AY14" s="622">
        <v>18</v>
      </c>
      <c r="AZ14" s="622">
        <v>0</v>
      </c>
      <c r="BA14" s="622">
        <v>0</v>
      </c>
      <c r="BB14" s="622">
        <v>0</v>
      </c>
      <c r="BC14" s="622">
        <v>0</v>
      </c>
      <c r="BD14" s="622">
        <v>0</v>
      </c>
      <c r="BE14" s="622">
        <v>0</v>
      </c>
      <c r="BF14" s="622">
        <v>0</v>
      </c>
      <c r="BG14" s="622">
        <v>0</v>
      </c>
      <c r="BH14" s="622">
        <v>0</v>
      </c>
      <c r="BI14" s="622">
        <v>0</v>
      </c>
      <c r="BJ14" s="622">
        <v>0</v>
      </c>
      <c r="BK14" s="622">
        <v>0</v>
      </c>
      <c r="BL14" s="622">
        <v>0</v>
      </c>
      <c r="BM14" s="622">
        <v>0</v>
      </c>
      <c r="BN14" s="622">
        <v>0</v>
      </c>
      <c r="BO14" s="622">
        <v>0</v>
      </c>
      <c r="BP14" s="622">
        <v>0</v>
      </c>
      <c r="BQ14" s="622">
        <v>0</v>
      </c>
      <c r="BR14" s="622">
        <v>0</v>
      </c>
      <c r="BS14" s="622">
        <v>0</v>
      </c>
      <c r="BT14" s="627">
        <v>216</v>
      </c>
      <c r="BU14" s="618"/>
      <c r="BV14" s="610"/>
      <c r="BW14" s="610"/>
      <c r="BX14" s="610"/>
      <c r="BY14" s="610"/>
      <c r="BZ14" s="610"/>
      <c r="CA14" s="610"/>
      <c r="CB14" s="610"/>
      <c r="CC14" s="610"/>
      <c r="CD14" s="610"/>
      <c r="CE14" s="610"/>
      <c r="CF14" s="610"/>
      <c r="CG14" s="610"/>
      <c r="CH14" s="610"/>
      <c r="CI14" s="610"/>
      <c r="CJ14" s="610"/>
      <c r="CK14" s="610"/>
      <c r="CL14" s="610"/>
      <c r="CM14" s="610"/>
      <c r="CN14" s="610"/>
      <c r="CO14" s="610"/>
      <c r="CP14" s="610"/>
      <c r="CQ14" s="610"/>
      <c r="CR14" s="610"/>
    </row>
    <row r="15" spans="1:96" ht="15.75">
      <c r="A15" s="666" t="s">
        <v>403</v>
      </c>
      <c r="B15" s="667" t="s">
        <v>404</v>
      </c>
      <c r="C15" s="700">
        <v>650059</v>
      </c>
      <c r="D15" s="663" t="s">
        <v>77</v>
      </c>
      <c r="E15" s="684"/>
      <c r="F15" s="684" t="s">
        <v>55</v>
      </c>
      <c r="G15" s="684"/>
      <c r="H15" s="683"/>
      <c r="I15" s="683" t="s">
        <v>55</v>
      </c>
      <c r="J15" s="684"/>
      <c r="K15" s="684" t="s">
        <v>55</v>
      </c>
      <c r="L15" s="684" t="s">
        <v>55</v>
      </c>
      <c r="M15" s="684"/>
      <c r="N15" s="684"/>
      <c r="O15" s="683" t="s">
        <v>55</v>
      </c>
      <c r="P15" s="683"/>
      <c r="Q15" s="684"/>
      <c r="R15" s="684" t="s">
        <v>55</v>
      </c>
      <c r="S15" s="688" t="s">
        <v>55</v>
      </c>
      <c r="T15" s="688" t="s">
        <v>54</v>
      </c>
      <c r="U15" s="711" t="s">
        <v>149</v>
      </c>
      <c r="V15" s="712"/>
      <c r="W15" s="712"/>
      <c r="X15" s="712"/>
      <c r="Y15" s="712"/>
      <c r="Z15" s="712"/>
      <c r="AA15" s="712"/>
      <c r="AB15" s="712"/>
      <c r="AC15" s="712"/>
      <c r="AD15" s="712"/>
      <c r="AE15" s="712"/>
      <c r="AF15" s="712"/>
      <c r="AG15" s="712"/>
      <c r="AH15" s="712"/>
      <c r="AI15" s="713"/>
      <c r="AJ15" s="661">
        <v>72</v>
      </c>
      <c r="AK15" s="653">
        <v>90</v>
      </c>
      <c r="AL15" s="653">
        <v>18</v>
      </c>
      <c r="AM15" s="628" t="s">
        <v>380</v>
      </c>
      <c r="AN15" s="626">
        <v>72</v>
      </c>
      <c r="AO15" s="626">
        <v>18</v>
      </c>
      <c r="AP15" s="630"/>
      <c r="AQ15" s="621"/>
      <c r="AR15" s="621">
        <v>11</v>
      </c>
      <c r="AS15" s="621"/>
      <c r="AT15" s="621"/>
      <c r="AU15" s="621"/>
      <c r="AV15" s="622">
        <v>0</v>
      </c>
      <c r="AW15" s="622">
        <v>0</v>
      </c>
      <c r="AX15" s="622">
        <v>0</v>
      </c>
      <c r="AY15" s="622">
        <v>7</v>
      </c>
      <c r="AZ15" s="622">
        <v>0</v>
      </c>
      <c r="BA15" s="622">
        <v>0</v>
      </c>
      <c r="BB15" s="622">
        <v>1</v>
      </c>
      <c r="BC15" s="622">
        <v>0</v>
      </c>
      <c r="BD15" s="622">
        <v>0</v>
      </c>
      <c r="BE15" s="622">
        <v>0</v>
      </c>
      <c r="BF15" s="622">
        <v>0</v>
      </c>
      <c r="BG15" s="622">
        <v>0</v>
      </c>
      <c r="BH15" s="622">
        <v>0</v>
      </c>
      <c r="BI15" s="622">
        <v>0</v>
      </c>
      <c r="BJ15" s="622">
        <v>0</v>
      </c>
      <c r="BK15" s="622">
        <v>0</v>
      </c>
      <c r="BL15" s="622">
        <v>0</v>
      </c>
      <c r="BM15" s="622">
        <v>0</v>
      </c>
      <c r="BN15" s="622">
        <v>0</v>
      </c>
      <c r="BO15" s="622">
        <v>0</v>
      </c>
      <c r="BP15" s="622">
        <v>0</v>
      </c>
      <c r="BQ15" s="622">
        <v>0</v>
      </c>
      <c r="BR15" s="622">
        <v>0</v>
      </c>
      <c r="BS15" s="622">
        <v>66</v>
      </c>
      <c r="BT15" s="627">
        <v>90</v>
      </c>
      <c r="BU15" s="618"/>
      <c r="BV15" s="610"/>
      <c r="BW15" s="610"/>
      <c r="BX15" s="610"/>
      <c r="BY15" s="610"/>
      <c r="BZ15" s="610"/>
      <c r="CA15" s="610"/>
      <c r="CB15" s="610"/>
      <c r="CC15" s="610"/>
      <c r="CD15" s="610"/>
      <c r="CE15" s="610"/>
      <c r="CF15" s="610"/>
      <c r="CG15" s="610"/>
      <c r="CH15" s="610"/>
      <c r="CI15" s="610"/>
      <c r="CJ15" s="610"/>
      <c r="CK15" s="610"/>
      <c r="CL15" s="610"/>
      <c r="CM15" s="610"/>
      <c r="CN15" s="610"/>
      <c r="CO15" s="610"/>
      <c r="CP15" s="610"/>
      <c r="CQ15" s="610"/>
      <c r="CR15" s="610"/>
    </row>
    <row r="16" spans="1:96">
      <c r="A16" s="670" t="s">
        <v>368</v>
      </c>
      <c r="B16" s="671" t="s">
        <v>369</v>
      </c>
      <c r="C16" s="679" t="s">
        <v>45</v>
      </c>
      <c r="D16" s="708" t="s">
        <v>3</v>
      </c>
      <c r="E16" s="682">
        <v>1</v>
      </c>
      <c r="F16" s="682">
        <v>2</v>
      </c>
      <c r="G16" s="682">
        <v>3</v>
      </c>
      <c r="H16" s="682">
        <v>4</v>
      </c>
      <c r="I16" s="682">
        <v>5</v>
      </c>
      <c r="J16" s="682">
        <v>6</v>
      </c>
      <c r="K16" s="682">
        <v>7</v>
      </c>
      <c r="L16" s="682">
        <v>8</v>
      </c>
      <c r="M16" s="682">
        <v>9</v>
      </c>
      <c r="N16" s="682">
        <v>10</v>
      </c>
      <c r="O16" s="690">
        <v>11</v>
      </c>
      <c r="P16" s="691">
        <v>12</v>
      </c>
      <c r="Q16" s="691">
        <v>13</v>
      </c>
      <c r="R16" s="691">
        <v>14</v>
      </c>
      <c r="S16" s="691">
        <v>15</v>
      </c>
      <c r="T16" s="691">
        <v>16</v>
      </c>
      <c r="U16" s="682">
        <v>17</v>
      </c>
      <c r="V16" s="682">
        <v>18</v>
      </c>
      <c r="W16" s="682">
        <v>19</v>
      </c>
      <c r="X16" s="682">
        <v>20</v>
      </c>
      <c r="Y16" s="682">
        <v>21</v>
      </c>
      <c r="Z16" s="682">
        <v>22</v>
      </c>
      <c r="AA16" s="682">
        <v>23</v>
      </c>
      <c r="AB16" s="682">
        <v>24</v>
      </c>
      <c r="AC16" s="682">
        <v>25</v>
      </c>
      <c r="AD16" s="682">
        <v>26</v>
      </c>
      <c r="AE16" s="682">
        <v>27</v>
      </c>
      <c r="AF16" s="682">
        <v>28</v>
      </c>
      <c r="AG16" s="682">
        <v>29</v>
      </c>
      <c r="AH16" s="682">
        <v>30</v>
      </c>
      <c r="AI16" s="682">
        <v>31</v>
      </c>
      <c r="AJ16" s="608" t="s">
        <v>4</v>
      </c>
      <c r="AK16" s="609" t="s">
        <v>5</v>
      </c>
      <c r="AL16" s="609" t="s">
        <v>6</v>
      </c>
      <c r="AM16" s="625"/>
      <c r="AN16" s="629"/>
      <c r="AO16" s="629"/>
      <c r="AP16" s="630"/>
      <c r="AQ16" s="631"/>
      <c r="AR16" s="631"/>
      <c r="AS16" s="631"/>
      <c r="AT16" s="631"/>
      <c r="AU16" s="646"/>
      <c r="AV16" s="645"/>
      <c r="AW16" s="645"/>
      <c r="AX16" s="645"/>
      <c r="AY16" s="645"/>
      <c r="AZ16" s="645"/>
      <c r="BA16" s="645"/>
      <c r="BB16" s="645"/>
      <c r="BC16" s="645"/>
      <c r="BD16" s="645"/>
      <c r="BE16" s="645"/>
      <c r="BF16" s="645"/>
      <c r="BG16" s="645"/>
      <c r="BH16" s="645"/>
      <c r="BI16" s="645"/>
      <c r="BJ16" s="645"/>
      <c r="BK16" s="645"/>
      <c r="BL16" s="645"/>
      <c r="BM16" s="645"/>
      <c r="BN16" s="645"/>
      <c r="BO16" s="645"/>
      <c r="BP16" s="645"/>
      <c r="BQ16" s="645"/>
      <c r="BR16" s="645"/>
      <c r="BS16" s="646"/>
      <c r="BT16" s="647"/>
      <c r="BU16" s="650"/>
      <c r="BV16" s="651"/>
      <c r="BW16" s="610"/>
      <c r="BX16" s="610"/>
      <c r="BY16" s="610"/>
      <c r="BZ16" s="610"/>
      <c r="CA16" s="610"/>
      <c r="CB16" s="610"/>
      <c r="CC16" s="610"/>
      <c r="CD16" s="610"/>
      <c r="CE16" s="610"/>
      <c r="CF16" s="610"/>
      <c r="CG16" s="610"/>
      <c r="CH16" s="610"/>
      <c r="CI16" s="610"/>
      <c r="CJ16" s="610"/>
      <c r="CK16" s="610"/>
      <c r="CL16" s="610"/>
      <c r="CM16" s="610"/>
      <c r="CN16" s="610"/>
      <c r="CO16" s="610"/>
      <c r="CP16" s="610"/>
      <c r="CQ16" s="610"/>
      <c r="CR16" s="610"/>
    </row>
    <row r="17" spans="1:73" ht="15.75">
      <c r="A17" s="664"/>
      <c r="B17" s="672" t="s">
        <v>268</v>
      </c>
      <c r="C17" s="680" t="s">
        <v>217</v>
      </c>
      <c r="D17" s="708"/>
      <c r="E17" s="682" t="s">
        <v>8</v>
      </c>
      <c r="F17" s="682" t="s">
        <v>9</v>
      </c>
      <c r="G17" s="682" t="s">
        <v>10</v>
      </c>
      <c r="H17" s="682" t="s">
        <v>123</v>
      </c>
      <c r="I17" s="682" t="s">
        <v>11</v>
      </c>
      <c r="J17" s="682" t="s">
        <v>12</v>
      </c>
      <c r="K17" s="682" t="s">
        <v>13</v>
      </c>
      <c r="L17" s="682" t="s">
        <v>8</v>
      </c>
      <c r="M17" s="682" t="s">
        <v>9</v>
      </c>
      <c r="N17" s="682" t="s">
        <v>10</v>
      </c>
      <c r="O17" s="682" t="s">
        <v>123</v>
      </c>
      <c r="P17" s="682" t="s">
        <v>11</v>
      </c>
      <c r="Q17" s="682" t="s">
        <v>12</v>
      </c>
      <c r="R17" s="682" t="s">
        <v>13</v>
      </c>
      <c r="S17" s="682" t="s">
        <v>8</v>
      </c>
      <c r="T17" s="682" t="s">
        <v>9</v>
      </c>
      <c r="U17" s="682" t="s">
        <v>10</v>
      </c>
      <c r="V17" s="682" t="s">
        <v>123</v>
      </c>
      <c r="W17" s="682" t="s">
        <v>11</v>
      </c>
      <c r="X17" s="682" t="s">
        <v>12</v>
      </c>
      <c r="Y17" s="682" t="s">
        <v>13</v>
      </c>
      <c r="Z17" s="682" t="s">
        <v>8</v>
      </c>
      <c r="AA17" s="682" t="s">
        <v>9</v>
      </c>
      <c r="AB17" s="682" t="s">
        <v>10</v>
      </c>
      <c r="AC17" s="682" t="s">
        <v>123</v>
      </c>
      <c r="AD17" s="682" t="s">
        <v>11</v>
      </c>
      <c r="AE17" s="682" t="s">
        <v>12</v>
      </c>
      <c r="AF17" s="682" t="s">
        <v>13</v>
      </c>
      <c r="AG17" s="682" t="s">
        <v>8</v>
      </c>
      <c r="AH17" s="682" t="s">
        <v>9</v>
      </c>
      <c r="AI17" s="682" t="s">
        <v>10</v>
      </c>
      <c r="AJ17" s="608"/>
      <c r="AK17" s="609"/>
      <c r="AL17" s="609"/>
      <c r="AM17" s="625"/>
      <c r="AN17" s="619" t="s">
        <v>4</v>
      </c>
      <c r="AO17" s="619" t="s">
        <v>6</v>
      </c>
      <c r="AP17" s="620"/>
      <c r="AQ17" s="621" t="s">
        <v>14</v>
      </c>
      <c r="AR17" s="621" t="s">
        <v>15</v>
      </c>
      <c r="AS17" s="621" t="s">
        <v>16</v>
      </c>
      <c r="AT17" s="621" t="s">
        <v>17</v>
      </c>
      <c r="AU17" s="621" t="s">
        <v>18</v>
      </c>
      <c r="AV17" s="622">
        <v>0</v>
      </c>
      <c r="AW17" s="622">
        <v>0</v>
      </c>
      <c r="AX17" s="622">
        <v>0</v>
      </c>
      <c r="AY17" s="622">
        <v>0</v>
      </c>
      <c r="AZ17" s="622">
        <v>0</v>
      </c>
      <c r="BA17" s="622">
        <v>0</v>
      </c>
      <c r="BB17" s="622">
        <v>0</v>
      </c>
      <c r="BC17" s="622">
        <v>0</v>
      </c>
      <c r="BD17" s="622">
        <v>0</v>
      </c>
      <c r="BE17" s="622">
        <v>0</v>
      </c>
      <c r="BF17" s="622">
        <v>0</v>
      </c>
      <c r="BG17" s="622">
        <v>0</v>
      </c>
      <c r="BH17" s="622">
        <v>0</v>
      </c>
      <c r="BI17" s="622">
        <v>0</v>
      </c>
      <c r="BJ17" s="622">
        <v>0</v>
      </c>
      <c r="BK17" s="622">
        <v>0</v>
      </c>
      <c r="BL17" s="622">
        <v>0</v>
      </c>
      <c r="BM17" s="622">
        <v>0</v>
      </c>
      <c r="BN17" s="622">
        <v>0</v>
      </c>
      <c r="BO17" s="622">
        <v>0</v>
      </c>
      <c r="BP17" s="622">
        <v>0</v>
      </c>
      <c r="BQ17" s="622">
        <v>0</v>
      </c>
      <c r="BR17" s="622">
        <v>0</v>
      </c>
      <c r="BS17" s="623" t="s">
        <v>31</v>
      </c>
      <c r="BT17" s="623" t="s">
        <v>32</v>
      </c>
      <c r="BU17" s="618"/>
    </row>
    <row r="18" spans="1:73" ht="15.75">
      <c r="A18" s="689" t="s">
        <v>405</v>
      </c>
      <c r="B18" s="689" t="s">
        <v>406</v>
      </c>
      <c r="C18" s="694">
        <v>612911</v>
      </c>
      <c r="D18" s="681" t="s">
        <v>77</v>
      </c>
      <c r="E18" s="684" t="s">
        <v>55</v>
      </c>
      <c r="F18" s="688" t="s">
        <v>55</v>
      </c>
      <c r="G18" s="684" t="s">
        <v>55</v>
      </c>
      <c r="H18" s="687" t="s">
        <v>55</v>
      </c>
      <c r="I18" s="683"/>
      <c r="J18" s="684" t="s">
        <v>55</v>
      </c>
      <c r="K18" s="684"/>
      <c r="L18" s="684" t="s">
        <v>55</v>
      </c>
      <c r="M18" s="685" t="s">
        <v>17</v>
      </c>
      <c r="N18" s="688" t="s">
        <v>55</v>
      </c>
      <c r="O18" s="687" t="s">
        <v>55</v>
      </c>
      <c r="P18" s="683" t="s">
        <v>55</v>
      </c>
      <c r="Q18" s="684"/>
      <c r="R18" s="688" t="s">
        <v>55</v>
      </c>
      <c r="S18" s="684" t="s">
        <v>55</v>
      </c>
      <c r="T18" s="684"/>
      <c r="U18" s="685" t="s">
        <v>173</v>
      </c>
      <c r="V18" s="686" t="s">
        <v>173</v>
      </c>
      <c r="W18" s="683"/>
      <c r="X18" s="685" t="s">
        <v>173</v>
      </c>
      <c r="Y18" s="685" t="s">
        <v>173</v>
      </c>
      <c r="Z18" s="684"/>
      <c r="AA18" s="685" t="s">
        <v>173</v>
      </c>
      <c r="AB18" s="685" t="s">
        <v>173</v>
      </c>
      <c r="AC18" s="683"/>
      <c r="AD18" s="687" t="s">
        <v>55</v>
      </c>
      <c r="AE18" s="684" t="s">
        <v>55</v>
      </c>
      <c r="AF18" s="688" t="s">
        <v>54</v>
      </c>
      <c r="AG18" s="688" t="s">
        <v>54</v>
      </c>
      <c r="AH18" s="684" t="s">
        <v>55</v>
      </c>
      <c r="AI18" s="684"/>
      <c r="AJ18" s="661">
        <v>96</v>
      </c>
      <c r="AK18" s="653">
        <v>180</v>
      </c>
      <c r="AL18" s="653">
        <v>84</v>
      </c>
      <c r="AM18" s="628" t="s">
        <v>380</v>
      </c>
      <c r="AN18" s="626">
        <v>96</v>
      </c>
      <c r="AO18" s="626">
        <v>84</v>
      </c>
      <c r="AP18" s="620"/>
      <c r="AQ18" s="621"/>
      <c r="AR18" s="621">
        <v>5</v>
      </c>
      <c r="AS18" s="621"/>
      <c r="AT18" s="621">
        <v>2</v>
      </c>
      <c r="AU18" s="621"/>
      <c r="AV18" s="622">
        <v>0</v>
      </c>
      <c r="AW18" s="622">
        <v>0</v>
      </c>
      <c r="AX18" s="622">
        <v>0</v>
      </c>
      <c r="AY18" s="622">
        <v>14</v>
      </c>
      <c r="AZ18" s="622">
        <v>0</v>
      </c>
      <c r="BA18" s="622">
        <v>0</v>
      </c>
      <c r="BB18" s="622">
        <v>2</v>
      </c>
      <c r="BC18" s="622">
        <v>0</v>
      </c>
      <c r="BD18" s="622">
        <v>0</v>
      </c>
      <c r="BE18" s="622">
        <v>0</v>
      </c>
      <c r="BF18" s="622">
        <v>0</v>
      </c>
      <c r="BG18" s="622">
        <v>0</v>
      </c>
      <c r="BH18" s="622">
        <v>0</v>
      </c>
      <c r="BI18" s="622">
        <v>0</v>
      </c>
      <c r="BJ18" s="622">
        <v>0</v>
      </c>
      <c r="BK18" s="622">
        <v>0</v>
      </c>
      <c r="BL18" s="622">
        <v>0</v>
      </c>
      <c r="BM18" s="622">
        <v>0</v>
      </c>
      <c r="BN18" s="622">
        <v>0</v>
      </c>
      <c r="BO18" s="622">
        <v>0</v>
      </c>
      <c r="BP18" s="622">
        <v>0</v>
      </c>
      <c r="BQ18" s="622">
        <v>0</v>
      </c>
      <c r="BR18" s="622">
        <v>0</v>
      </c>
      <c r="BS18" s="622">
        <v>42</v>
      </c>
      <c r="BT18" s="627">
        <v>180</v>
      </c>
      <c r="BU18" s="618"/>
    </row>
    <row r="19" spans="1:73" ht="15.75">
      <c r="A19" s="689" t="s">
        <v>407</v>
      </c>
      <c r="B19" s="689" t="s">
        <v>408</v>
      </c>
      <c r="C19" s="694">
        <v>731473</v>
      </c>
      <c r="D19" s="681" t="s">
        <v>77</v>
      </c>
      <c r="E19" s="688" t="s">
        <v>55</v>
      </c>
      <c r="F19" s="684" t="s">
        <v>55</v>
      </c>
      <c r="G19" s="685" t="s">
        <v>17</v>
      </c>
      <c r="H19" s="683"/>
      <c r="I19" s="687" t="s">
        <v>55</v>
      </c>
      <c r="J19" s="684" t="s">
        <v>55</v>
      </c>
      <c r="K19" s="684"/>
      <c r="L19" s="688" t="s">
        <v>55</v>
      </c>
      <c r="M19" s="684" t="s">
        <v>55</v>
      </c>
      <c r="N19" s="684"/>
      <c r="O19" s="683"/>
      <c r="P19" s="683" t="s">
        <v>55</v>
      </c>
      <c r="Q19" s="688" t="s">
        <v>55</v>
      </c>
      <c r="R19" s="688" t="s">
        <v>54</v>
      </c>
      <c r="S19" s="684" t="s">
        <v>55</v>
      </c>
      <c r="T19" s="688" t="s">
        <v>54</v>
      </c>
      <c r="U19" s="688" t="s">
        <v>55</v>
      </c>
      <c r="V19" s="683" t="s">
        <v>55</v>
      </c>
      <c r="W19" s="683"/>
      <c r="X19" s="684"/>
      <c r="Y19" s="684" t="s">
        <v>55</v>
      </c>
      <c r="Z19" s="688" t="s">
        <v>55</v>
      </c>
      <c r="AA19" s="688" t="s">
        <v>54</v>
      </c>
      <c r="AB19" s="684" t="s">
        <v>55</v>
      </c>
      <c r="AC19" s="683"/>
      <c r="AD19" s="683"/>
      <c r="AE19" s="711" t="s">
        <v>149</v>
      </c>
      <c r="AF19" s="712"/>
      <c r="AG19" s="712"/>
      <c r="AH19" s="712"/>
      <c r="AI19" s="713"/>
      <c r="AJ19" s="661">
        <v>96</v>
      </c>
      <c r="AK19" s="653">
        <v>186</v>
      </c>
      <c r="AL19" s="653">
        <v>90</v>
      </c>
      <c r="AM19" s="628" t="s">
        <v>380</v>
      </c>
      <c r="AN19" s="626">
        <v>96</v>
      </c>
      <c r="AO19" s="626">
        <v>90</v>
      </c>
      <c r="AP19" s="620"/>
      <c r="AQ19" s="621"/>
      <c r="AR19" s="621">
        <v>5</v>
      </c>
      <c r="AS19" s="621"/>
      <c r="AT19" s="621">
        <v>2</v>
      </c>
      <c r="AU19" s="621"/>
      <c r="AV19" s="622">
        <v>0</v>
      </c>
      <c r="AW19" s="622">
        <v>0</v>
      </c>
      <c r="AX19" s="622">
        <v>0</v>
      </c>
      <c r="AY19" s="622">
        <v>14</v>
      </c>
      <c r="AZ19" s="622">
        <v>0</v>
      </c>
      <c r="BA19" s="622">
        <v>0</v>
      </c>
      <c r="BB19" s="622">
        <v>3</v>
      </c>
      <c r="BC19" s="622">
        <v>0</v>
      </c>
      <c r="BD19" s="622">
        <v>0</v>
      </c>
      <c r="BE19" s="622">
        <v>0</v>
      </c>
      <c r="BF19" s="622">
        <v>0</v>
      </c>
      <c r="BG19" s="622">
        <v>0</v>
      </c>
      <c r="BH19" s="622">
        <v>0</v>
      </c>
      <c r="BI19" s="622">
        <v>0</v>
      </c>
      <c r="BJ19" s="622">
        <v>0</v>
      </c>
      <c r="BK19" s="622">
        <v>0</v>
      </c>
      <c r="BL19" s="622">
        <v>0</v>
      </c>
      <c r="BM19" s="622">
        <v>0</v>
      </c>
      <c r="BN19" s="622">
        <v>0</v>
      </c>
      <c r="BO19" s="622">
        <v>0</v>
      </c>
      <c r="BP19" s="622">
        <v>0</v>
      </c>
      <c r="BQ19" s="622">
        <v>0</v>
      </c>
      <c r="BR19" s="622">
        <v>0</v>
      </c>
      <c r="BS19" s="622">
        <v>42</v>
      </c>
      <c r="BT19" s="627">
        <v>186</v>
      </c>
      <c r="BU19" s="618"/>
    </row>
    <row r="20" spans="1:73" ht="15.75">
      <c r="A20" s="689" t="s">
        <v>409</v>
      </c>
      <c r="B20" s="689" t="s">
        <v>410</v>
      </c>
      <c r="C20" s="694">
        <v>731519</v>
      </c>
      <c r="D20" s="681" t="s">
        <v>392</v>
      </c>
      <c r="E20" s="684"/>
      <c r="F20" s="684"/>
      <c r="G20" s="684" t="s">
        <v>55</v>
      </c>
      <c r="H20" s="683"/>
      <c r="I20" s="683"/>
      <c r="J20" s="684" t="s">
        <v>55</v>
      </c>
      <c r="K20" s="684" t="s">
        <v>55</v>
      </c>
      <c r="L20" s="684"/>
      <c r="M20" s="684" t="s">
        <v>55</v>
      </c>
      <c r="N20" s="684"/>
      <c r="O20" s="683" t="s">
        <v>387</v>
      </c>
      <c r="P20" s="683" t="s">
        <v>55</v>
      </c>
      <c r="Q20" s="684"/>
      <c r="R20" s="684" t="s">
        <v>55</v>
      </c>
      <c r="S20" s="684"/>
      <c r="T20" s="684"/>
      <c r="U20" s="684"/>
      <c r="V20" s="683"/>
      <c r="W20" s="683"/>
      <c r="X20" s="684"/>
      <c r="Y20" s="684"/>
      <c r="Z20" s="684"/>
      <c r="AA20" s="684" t="s">
        <v>55</v>
      </c>
      <c r="AB20" s="684" t="s">
        <v>55</v>
      </c>
      <c r="AC20" s="683"/>
      <c r="AD20" s="683"/>
      <c r="AE20" s="684" t="s">
        <v>55</v>
      </c>
      <c r="AF20" s="684"/>
      <c r="AG20" s="684"/>
      <c r="AH20" s="684" t="s">
        <v>55</v>
      </c>
      <c r="AI20" s="684" t="s">
        <v>55</v>
      </c>
      <c r="AJ20" s="661">
        <v>138</v>
      </c>
      <c r="AK20" s="653">
        <v>144</v>
      </c>
      <c r="AL20" s="653">
        <v>6</v>
      </c>
      <c r="AM20" s="628" t="s">
        <v>380</v>
      </c>
      <c r="AN20" s="626">
        <v>138</v>
      </c>
      <c r="AO20" s="626">
        <v>6</v>
      </c>
      <c r="AP20" s="630"/>
      <c r="AQ20" s="621"/>
      <c r="AR20" s="621"/>
      <c r="AS20" s="621"/>
      <c r="AT20" s="621"/>
      <c r="AU20" s="621"/>
      <c r="AV20" s="622">
        <v>0</v>
      </c>
      <c r="AW20" s="622">
        <v>0</v>
      </c>
      <c r="AX20" s="622">
        <v>0</v>
      </c>
      <c r="AY20" s="622">
        <v>11</v>
      </c>
      <c r="AZ20" s="622">
        <v>0</v>
      </c>
      <c r="BA20" s="622">
        <v>1</v>
      </c>
      <c r="BB20" s="622">
        <v>0</v>
      </c>
      <c r="BC20" s="622">
        <v>0</v>
      </c>
      <c r="BD20" s="622">
        <v>0</v>
      </c>
      <c r="BE20" s="622">
        <v>0</v>
      </c>
      <c r="BF20" s="622">
        <v>0</v>
      </c>
      <c r="BG20" s="622">
        <v>0</v>
      </c>
      <c r="BH20" s="622">
        <v>0</v>
      </c>
      <c r="BI20" s="622">
        <v>0</v>
      </c>
      <c r="BJ20" s="622">
        <v>0</v>
      </c>
      <c r="BK20" s="622">
        <v>0</v>
      </c>
      <c r="BL20" s="622">
        <v>0</v>
      </c>
      <c r="BM20" s="622">
        <v>0</v>
      </c>
      <c r="BN20" s="622">
        <v>0</v>
      </c>
      <c r="BO20" s="622">
        <v>0</v>
      </c>
      <c r="BP20" s="622">
        <v>0</v>
      </c>
      <c r="BQ20" s="622">
        <v>0</v>
      </c>
      <c r="BR20" s="622">
        <v>0</v>
      </c>
      <c r="BS20" s="622">
        <v>0</v>
      </c>
      <c r="BT20" s="627">
        <v>144</v>
      </c>
      <c r="BU20" s="618"/>
    </row>
    <row r="21" spans="1:73" ht="15.75">
      <c r="A21" s="689" t="s">
        <v>411</v>
      </c>
      <c r="B21" s="689" t="s">
        <v>412</v>
      </c>
      <c r="C21" s="694">
        <v>408802</v>
      </c>
      <c r="D21" s="681" t="s">
        <v>77</v>
      </c>
      <c r="E21" s="684"/>
      <c r="F21" s="684" t="s">
        <v>55</v>
      </c>
      <c r="G21" s="684" t="s">
        <v>387</v>
      </c>
      <c r="H21" s="683"/>
      <c r="I21" s="683"/>
      <c r="J21" s="684" t="s">
        <v>55</v>
      </c>
      <c r="K21" s="684"/>
      <c r="L21" s="684"/>
      <c r="M21" s="684" t="s">
        <v>55</v>
      </c>
      <c r="N21" s="684"/>
      <c r="O21" s="683"/>
      <c r="P21" s="686" t="s">
        <v>17</v>
      </c>
      <c r="Q21" s="684"/>
      <c r="R21" s="688" t="s">
        <v>55</v>
      </c>
      <c r="S21" s="684" t="s">
        <v>55</v>
      </c>
      <c r="T21" s="684"/>
      <c r="U21" s="684" t="s">
        <v>55</v>
      </c>
      <c r="V21" s="683"/>
      <c r="W21" s="683"/>
      <c r="X21" s="684" t="s">
        <v>55</v>
      </c>
      <c r="Y21" s="684" t="s">
        <v>55</v>
      </c>
      <c r="Z21" s="684"/>
      <c r="AA21" s="684"/>
      <c r="AB21" s="684" t="s">
        <v>55</v>
      </c>
      <c r="AC21" s="683"/>
      <c r="AD21" s="683"/>
      <c r="AE21" s="684" t="s">
        <v>55</v>
      </c>
      <c r="AF21" s="684"/>
      <c r="AG21" s="684"/>
      <c r="AH21" s="684" t="s">
        <v>55</v>
      </c>
      <c r="AI21" s="688" t="s">
        <v>55</v>
      </c>
      <c r="AJ21" s="661">
        <v>126</v>
      </c>
      <c r="AK21" s="653">
        <v>156</v>
      </c>
      <c r="AL21" s="653">
        <v>30</v>
      </c>
      <c r="AM21" s="628" t="s">
        <v>380</v>
      </c>
      <c r="AN21" s="626">
        <v>126</v>
      </c>
      <c r="AO21" s="626">
        <v>30</v>
      </c>
      <c r="AP21" s="620"/>
      <c r="AQ21" s="621"/>
      <c r="AR21" s="621"/>
      <c r="AS21" s="621"/>
      <c r="AT21" s="621">
        <v>2</v>
      </c>
      <c r="AU21" s="621"/>
      <c r="AV21" s="622">
        <v>0</v>
      </c>
      <c r="AW21" s="622">
        <v>0</v>
      </c>
      <c r="AX21" s="622">
        <v>0</v>
      </c>
      <c r="AY21" s="622">
        <v>12</v>
      </c>
      <c r="AZ21" s="622">
        <v>0</v>
      </c>
      <c r="BA21" s="622">
        <v>1</v>
      </c>
      <c r="BB21" s="622">
        <v>0</v>
      </c>
      <c r="BC21" s="622">
        <v>0</v>
      </c>
      <c r="BD21" s="622">
        <v>0</v>
      </c>
      <c r="BE21" s="622">
        <v>0</v>
      </c>
      <c r="BF21" s="622">
        <v>0</v>
      </c>
      <c r="BG21" s="622">
        <v>0</v>
      </c>
      <c r="BH21" s="622">
        <v>0</v>
      </c>
      <c r="BI21" s="622">
        <v>0</v>
      </c>
      <c r="BJ21" s="622">
        <v>0</v>
      </c>
      <c r="BK21" s="622">
        <v>0</v>
      </c>
      <c r="BL21" s="622">
        <v>0</v>
      </c>
      <c r="BM21" s="622">
        <v>0</v>
      </c>
      <c r="BN21" s="622">
        <v>0</v>
      </c>
      <c r="BO21" s="622">
        <v>0</v>
      </c>
      <c r="BP21" s="622">
        <v>0</v>
      </c>
      <c r="BQ21" s="622">
        <v>0</v>
      </c>
      <c r="BR21" s="622">
        <v>0</v>
      </c>
      <c r="BS21" s="622">
        <v>12</v>
      </c>
      <c r="BT21" s="627">
        <v>156</v>
      </c>
      <c r="BU21" s="618"/>
    </row>
    <row r="22" spans="1:73" ht="15.75">
      <c r="A22" s="689" t="s">
        <v>413</v>
      </c>
      <c r="B22" s="689" t="s">
        <v>414</v>
      </c>
      <c r="C22" s="694">
        <v>530322</v>
      </c>
      <c r="D22" s="681" t="s">
        <v>77</v>
      </c>
      <c r="E22" s="688" t="s">
        <v>55</v>
      </c>
      <c r="F22" s="688" t="s">
        <v>55</v>
      </c>
      <c r="G22" s="684" t="s">
        <v>55</v>
      </c>
      <c r="H22" s="687" t="s">
        <v>242</v>
      </c>
      <c r="I22" s="687" t="s">
        <v>55</v>
      </c>
      <c r="J22" s="684" t="s">
        <v>55</v>
      </c>
      <c r="K22" s="688" t="s">
        <v>55</v>
      </c>
      <c r="L22" s="684"/>
      <c r="M22" s="684" t="s">
        <v>55</v>
      </c>
      <c r="N22" s="688" t="s">
        <v>55</v>
      </c>
      <c r="O22" s="683"/>
      <c r="P22" s="683" t="s">
        <v>55</v>
      </c>
      <c r="Q22" s="684" t="s">
        <v>55</v>
      </c>
      <c r="R22" s="688" t="s">
        <v>55</v>
      </c>
      <c r="S22" s="684" t="s">
        <v>55</v>
      </c>
      <c r="T22" s="688" t="s">
        <v>55</v>
      </c>
      <c r="U22" s="688" t="s">
        <v>55</v>
      </c>
      <c r="V22" s="683" t="s">
        <v>55</v>
      </c>
      <c r="W22" s="687" t="s">
        <v>55</v>
      </c>
      <c r="X22" s="684"/>
      <c r="Y22" s="684" t="s">
        <v>55</v>
      </c>
      <c r="Z22" s="688" t="s">
        <v>55</v>
      </c>
      <c r="AA22" s="688" t="s">
        <v>55</v>
      </c>
      <c r="AB22" s="684" t="s">
        <v>55</v>
      </c>
      <c r="AC22" s="683"/>
      <c r="AD22" s="687" t="s">
        <v>55</v>
      </c>
      <c r="AE22" s="684" t="s">
        <v>55</v>
      </c>
      <c r="AF22" s="688" t="s">
        <v>55</v>
      </c>
      <c r="AG22" s="684"/>
      <c r="AH22" s="684" t="s">
        <v>55</v>
      </c>
      <c r="AI22" s="688" t="s">
        <v>55</v>
      </c>
      <c r="AJ22" s="661">
        <v>138</v>
      </c>
      <c r="AK22" s="653">
        <v>318</v>
      </c>
      <c r="AL22" s="653">
        <v>180</v>
      </c>
      <c r="AM22" s="628" t="s">
        <v>380</v>
      </c>
      <c r="AN22" s="626">
        <v>138</v>
      </c>
      <c r="AO22" s="626">
        <v>180</v>
      </c>
      <c r="AP22" s="620"/>
      <c r="AQ22" s="621"/>
      <c r="AR22" s="621"/>
      <c r="AS22" s="621"/>
      <c r="AT22" s="621"/>
      <c r="AU22" s="621"/>
      <c r="AV22" s="622">
        <v>0</v>
      </c>
      <c r="AW22" s="622">
        <v>0</v>
      </c>
      <c r="AX22" s="622">
        <v>0</v>
      </c>
      <c r="AY22" s="622">
        <v>25</v>
      </c>
      <c r="AZ22" s="622">
        <v>0</v>
      </c>
      <c r="BA22" s="622">
        <v>0</v>
      </c>
      <c r="BB22" s="622">
        <v>0</v>
      </c>
      <c r="BC22" s="622">
        <v>0</v>
      </c>
      <c r="BD22" s="622">
        <v>0</v>
      </c>
      <c r="BE22" s="622">
        <v>0</v>
      </c>
      <c r="BF22" s="622">
        <v>0</v>
      </c>
      <c r="BG22" s="622">
        <v>1</v>
      </c>
      <c r="BH22" s="622">
        <v>0</v>
      </c>
      <c r="BI22" s="622">
        <v>0</v>
      </c>
      <c r="BJ22" s="622">
        <v>0</v>
      </c>
      <c r="BK22" s="622">
        <v>0</v>
      </c>
      <c r="BL22" s="622">
        <v>0</v>
      </c>
      <c r="BM22" s="622">
        <v>0</v>
      </c>
      <c r="BN22" s="622">
        <v>0</v>
      </c>
      <c r="BO22" s="622">
        <v>0</v>
      </c>
      <c r="BP22" s="622">
        <v>0</v>
      </c>
      <c r="BQ22" s="622">
        <v>0</v>
      </c>
      <c r="BR22" s="622">
        <v>0</v>
      </c>
      <c r="BS22" s="622">
        <v>0</v>
      </c>
      <c r="BT22" s="627">
        <v>318</v>
      </c>
      <c r="BU22" s="618"/>
    </row>
    <row r="23" spans="1:73" ht="15.75">
      <c r="A23" s="689">
        <v>162515</v>
      </c>
      <c r="B23" s="689" t="s">
        <v>415</v>
      </c>
      <c r="C23" s="694">
        <v>1189571</v>
      </c>
      <c r="D23" s="681" t="s">
        <v>77</v>
      </c>
      <c r="E23" s="684"/>
      <c r="F23" s="684"/>
      <c r="G23" s="684"/>
      <c r="H23" s="683"/>
      <c r="I23" s="683"/>
      <c r="J23" s="684"/>
      <c r="K23" s="684"/>
      <c r="L23" s="684"/>
      <c r="M23" s="684"/>
      <c r="N23" s="684"/>
      <c r="O23" s="683"/>
      <c r="P23" s="683"/>
      <c r="Q23" s="684"/>
      <c r="R23" s="684"/>
      <c r="S23" s="684"/>
      <c r="T23" s="684"/>
      <c r="U23" s="684"/>
      <c r="V23" s="683"/>
      <c r="W23" s="683"/>
      <c r="X23" s="684"/>
      <c r="Y23" s="684"/>
      <c r="Z23" s="684"/>
      <c r="AA23" s="684"/>
      <c r="AB23" s="684"/>
      <c r="AC23" s="683"/>
      <c r="AD23" s="683"/>
      <c r="AE23" s="684"/>
      <c r="AF23" s="684"/>
      <c r="AG23" s="684"/>
      <c r="AH23" s="684"/>
      <c r="AI23" s="684"/>
      <c r="AJ23" s="661">
        <v>138</v>
      </c>
      <c r="AK23" s="653">
        <v>0</v>
      </c>
      <c r="AL23" s="653">
        <v>-138</v>
      </c>
      <c r="AM23" s="628"/>
      <c r="AN23" s="626">
        <v>138</v>
      </c>
      <c r="AO23" s="626">
        <v>-138</v>
      </c>
      <c r="AP23" s="620"/>
      <c r="AQ23" s="621"/>
      <c r="AR23" s="621"/>
      <c r="AS23" s="621"/>
      <c r="AT23" s="621"/>
      <c r="AU23" s="621"/>
      <c r="AV23" s="622">
        <v>0</v>
      </c>
      <c r="AW23" s="622">
        <v>0</v>
      </c>
      <c r="AX23" s="622">
        <v>0</v>
      </c>
      <c r="AY23" s="622">
        <v>0</v>
      </c>
      <c r="AZ23" s="622">
        <v>0</v>
      </c>
      <c r="BA23" s="622">
        <v>0</v>
      </c>
      <c r="BB23" s="622">
        <v>0</v>
      </c>
      <c r="BC23" s="622">
        <v>0</v>
      </c>
      <c r="BD23" s="622">
        <v>0</v>
      </c>
      <c r="BE23" s="622">
        <v>0</v>
      </c>
      <c r="BF23" s="622">
        <v>0</v>
      </c>
      <c r="BG23" s="622">
        <v>0</v>
      </c>
      <c r="BH23" s="622">
        <v>0</v>
      </c>
      <c r="BI23" s="622">
        <v>0</v>
      </c>
      <c r="BJ23" s="622">
        <v>0</v>
      </c>
      <c r="BK23" s="622">
        <v>0</v>
      </c>
      <c r="BL23" s="622">
        <v>0</v>
      </c>
      <c r="BM23" s="622">
        <v>0</v>
      </c>
      <c r="BN23" s="622">
        <v>0</v>
      </c>
      <c r="BO23" s="622">
        <v>0</v>
      </c>
      <c r="BP23" s="622">
        <v>0</v>
      </c>
      <c r="BQ23" s="622">
        <v>0</v>
      </c>
      <c r="BR23" s="622">
        <v>0</v>
      </c>
      <c r="BS23" s="622">
        <v>0</v>
      </c>
      <c r="BT23" s="627">
        <v>0</v>
      </c>
      <c r="BU23" s="618"/>
    </row>
    <row r="24" spans="1:73" ht="15.75">
      <c r="A24" s="689" t="s">
        <v>416</v>
      </c>
      <c r="B24" s="689" t="s">
        <v>417</v>
      </c>
      <c r="C24" s="694">
        <v>589842</v>
      </c>
      <c r="D24" s="681" t="s">
        <v>77</v>
      </c>
      <c r="E24" s="688" t="s">
        <v>54</v>
      </c>
      <c r="F24" s="684"/>
      <c r="G24" s="684" t="s">
        <v>387</v>
      </c>
      <c r="H24" s="683"/>
      <c r="I24" s="683"/>
      <c r="J24" s="684" t="s">
        <v>55</v>
      </c>
      <c r="K24" s="688" t="s">
        <v>54</v>
      </c>
      <c r="L24" s="684"/>
      <c r="M24" s="684" t="s">
        <v>55</v>
      </c>
      <c r="N24" s="685" t="s">
        <v>17</v>
      </c>
      <c r="O24" s="683"/>
      <c r="P24" s="683" t="s">
        <v>55</v>
      </c>
      <c r="Q24" s="684"/>
      <c r="R24" s="685" t="s">
        <v>17</v>
      </c>
      <c r="S24" s="684" t="s">
        <v>55</v>
      </c>
      <c r="T24" s="688" t="s">
        <v>55</v>
      </c>
      <c r="U24" s="684"/>
      <c r="V24" s="683" t="s">
        <v>55</v>
      </c>
      <c r="W24" s="683"/>
      <c r="X24" s="684"/>
      <c r="Y24" s="684" t="s">
        <v>55</v>
      </c>
      <c r="Z24" s="684"/>
      <c r="AA24" s="688" t="s">
        <v>55</v>
      </c>
      <c r="AB24" s="684" t="s">
        <v>55</v>
      </c>
      <c r="AC24" s="683"/>
      <c r="AD24" s="683"/>
      <c r="AE24" s="684" t="s">
        <v>55</v>
      </c>
      <c r="AF24" s="688" t="s">
        <v>55</v>
      </c>
      <c r="AG24" s="684"/>
      <c r="AH24" s="684" t="s">
        <v>55</v>
      </c>
      <c r="AI24" s="684"/>
      <c r="AJ24" s="661">
        <v>114</v>
      </c>
      <c r="AK24" s="653">
        <v>168</v>
      </c>
      <c r="AL24" s="653">
        <v>54</v>
      </c>
      <c r="AM24" s="628" t="s">
        <v>380</v>
      </c>
      <c r="AN24" s="626">
        <v>114</v>
      </c>
      <c r="AO24" s="626">
        <v>54</v>
      </c>
      <c r="AP24" s="620"/>
      <c r="AQ24" s="621"/>
      <c r="AR24" s="621"/>
      <c r="AS24" s="621"/>
      <c r="AT24" s="621">
        <v>4</v>
      </c>
      <c r="AU24" s="621"/>
      <c r="AV24" s="622">
        <v>0</v>
      </c>
      <c r="AW24" s="622">
        <v>0</v>
      </c>
      <c r="AX24" s="622">
        <v>0</v>
      </c>
      <c r="AY24" s="622">
        <v>12</v>
      </c>
      <c r="AZ24" s="622">
        <v>0</v>
      </c>
      <c r="BA24" s="622">
        <v>1</v>
      </c>
      <c r="BB24" s="622">
        <v>2</v>
      </c>
      <c r="BC24" s="622">
        <v>0</v>
      </c>
      <c r="BD24" s="622">
        <v>0</v>
      </c>
      <c r="BE24" s="622">
        <v>0</v>
      </c>
      <c r="BF24" s="622">
        <v>0</v>
      </c>
      <c r="BG24" s="622">
        <v>0</v>
      </c>
      <c r="BH24" s="622">
        <v>0</v>
      </c>
      <c r="BI24" s="622">
        <v>0</v>
      </c>
      <c r="BJ24" s="622">
        <v>0</v>
      </c>
      <c r="BK24" s="622">
        <v>0</v>
      </c>
      <c r="BL24" s="622">
        <v>0</v>
      </c>
      <c r="BM24" s="622">
        <v>0</v>
      </c>
      <c r="BN24" s="622">
        <v>0</v>
      </c>
      <c r="BO24" s="622">
        <v>0</v>
      </c>
      <c r="BP24" s="622">
        <v>0</v>
      </c>
      <c r="BQ24" s="622">
        <v>0</v>
      </c>
      <c r="BR24" s="622">
        <v>0</v>
      </c>
      <c r="BS24" s="622">
        <v>24</v>
      </c>
      <c r="BT24" s="627">
        <v>168</v>
      </c>
      <c r="BU24" s="618"/>
    </row>
    <row r="25" spans="1:73" ht="15.75">
      <c r="A25" s="689" t="s">
        <v>418</v>
      </c>
      <c r="B25" s="689" t="s">
        <v>419</v>
      </c>
      <c r="C25" s="694">
        <v>657849</v>
      </c>
      <c r="D25" s="681" t="s">
        <v>77</v>
      </c>
      <c r="E25" s="711" t="s">
        <v>149</v>
      </c>
      <c r="F25" s="712"/>
      <c r="G25" s="712"/>
      <c r="H25" s="712"/>
      <c r="I25" s="712"/>
      <c r="J25" s="712"/>
      <c r="K25" s="712"/>
      <c r="L25" s="712"/>
      <c r="M25" s="712"/>
      <c r="N25" s="712"/>
      <c r="O25" s="712"/>
      <c r="P25" s="712"/>
      <c r="Q25" s="713"/>
      <c r="R25" s="688" t="s">
        <v>27</v>
      </c>
      <c r="S25" s="684" t="s">
        <v>55</v>
      </c>
      <c r="T25" s="684" t="s">
        <v>55</v>
      </c>
      <c r="U25" s="684"/>
      <c r="V25" s="686" t="s">
        <v>17</v>
      </c>
      <c r="W25" s="687" t="s">
        <v>55</v>
      </c>
      <c r="X25" s="688" t="s">
        <v>55</v>
      </c>
      <c r="Y25" s="684" t="s">
        <v>55</v>
      </c>
      <c r="Z25" s="688" t="s">
        <v>55</v>
      </c>
      <c r="AA25" s="688" t="s">
        <v>55</v>
      </c>
      <c r="AB25" s="684"/>
      <c r="AC25" s="683" t="s">
        <v>55</v>
      </c>
      <c r="AD25" s="687" t="s">
        <v>55</v>
      </c>
      <c r="AE25" s="684" t="s">
        <v>55</v>
      </c>
      <c r="AF25" s="688" t="s">
        <v>55</v>
      </c>
      <c r="AG25" s="688" t="s">
        <v>55</v>
      </c>
      <c r="AH25" s="684" t="s">
        <v>55</v>
      </c>
      <c r="AI25" s="684"/>
      <c r="AJ25" s="661">
        <v>72</v>
      </c>
      <c r="AK25" s="652">
        <v>168</v>
      </c>
      <c r="AL25" s="653">
        <v>96</v>
      </c>
      <c r="AM25" s="628" t="s">
        <v>380</v>
      </c>
      <c r="AN25" s="626">
        <v>72</v>
      </c>
      <c r="AO25" s="626">
        <v>96</v>
      </c>
      <c r="AP25" s="620"/>
      <c r="AQ25" s="621"/>
      <c r="AR25" s="621">
        <v>9</v>
      </c>
      <c r="AS25" s="621"/>
      <c r="AT25" s="621">
        <v>2</v>
      </c>
      <c r="AU25" s="621"/>
      <c r="AV25" s="622">
        <v>0</v>
      </c>
      <c r="AW25" s="622">
        <v>0</v>
      </c>
      <c r="AX25" s="622">
        <v>0</v>
      </c>
      <c r="AY25" s="622">
        <v>13</v>
      </c>
      <c r="AZ25" s="622">
        <v>0</v>
      </c>
      <c r="BA25" s="622">
        <v>0</v>
      </c>
      <c r="BB25" s="622">
        <v>0</v>
      </c>
      <c r="BC25" s="622">
        <v>0</v>
      </c>
      <c r="BD25" s="622">
        <v>0</v>
      </c>
      <c r="BE25" s="622">
        <v>0</v>
      </c>
      <c r="BF25" s="622">
        <v>0</v>
      </c>
      <c r="BG25" s="622">
        <v>0</v>
      </c>
      <c r="BH25" s="622">
        <v>1</v>
      </c>
      <c r="BI25" s="622">
        <v>0</v>
      </c>
      <c r="BJ25" s="622">
        <v>0</v>
      </c>
      <c r="BK25" s="622">
        <v>0</v>
      </c>
      <c r="BL25" s="622">
        <v>0</v>
      </c>
      <c r="BM25" s="622">
        <v>0</v>
      </c>
      <c r="BN25" s="622">
        <v>0</v>
      </c>
      <c r="BO25" s="622">
        <v>0</v>
      </c>
      <c r="BP25" s="622">
        <v>0</v>
      </c>
      <c r="BQ25" s="622">
        <v>0</v>
      </c>
      <c r="BR25" s="622">
        <v>0</v>
      </c>
      <c r="BS25" s="622">
        <v>66</v>
      </c>
      <c r="BT25" s="627">
        <v>168</v>
      </c>
      <c r="BU25" s="618"/>
    </row>
    <row r="26" spans="1:73" ht="15.75">
      <c r="A26" s="689" t="s">
        <v>420</v>
      </c>
      <c r="B26" s="689" t="s">
        <v>421</v>
      </c>
      <c r="C26" s="694">
        <v>64760</v>
      </c>
      <c r="D26" s="681" t="s">
        <v>77</v>
      </c>
      <c r="E26" s="688" t="s">
        <v>55</v>
      </c>
      <c r="F26" s="688" t="s">
        <v>55</v>
      </c>
      <c r="G26" s="684" t="s">
        <v>55</v>
      </c>
      <c r="H26" s="687" t="s">
        <v>55</v>
      </c>
      <c r="I26" s="683"/>
      <c r="J26" s="685" t="s">
        <v>17</v>
      </c>
      <c r="K26" s="684"/>
      <c r="L26" s="688" t="s">
        <v>54</v>
      </c>
      <c r="M26" s="684" t="s">
        <v>55</v>
      </c>
      <c r="N26" s="688" t="s">
        <v>55</v>
      </c>
      <c r="O26" s="687" t="s">
        <v>55</v>
      </c>
      <c r="P26" s="683" t="s">
        <v>55</v>
      </c>
      <c r="Q26" s="684"/>
      <c r="R26" s="684"/>
      <c r="S26" s="685" t="s">
        <v>17</v>
      </c>
      <c r="T26" s="685" t="s">
        <v>17</v>
      </c>
      <c r="U26" s="688" t="s">
        <v>19</v>
      </c>
      <c r="V26" s="683" t="s">
        <v>387</v>
      </c>
      <c r="W26" s="687" t="s">
        <v>55</v>
      </c>
      <c r="X26" s="684"/>
      <c r="Y26" s="684" t="s">
        <v>55</v>
      </c>
      <c r="Z26" s="688" t="s">
        <v>20</v>
      </c>
      <c r="AA26" s="685" t="s">
        <v>17</v>
      </c>
      <c r="AB26" s="685" t="s">
        <v>17</v>
      </c>
      <c r="AC26" s="683"/>
      <c r="AD26" s="687" t="s">
        <v>27</v>
      </c>
      <c r="AE26" s="684" t="s">
        <v>55</v>
      </c>
      <c r="AF26" s="684"/>
      <c r="AG26" s="688" t="s">
        <v>54</v>
      </c>
      <c r="AH26" s="685" t="s">
        <v>17</v>
      </c>
      <c r="AI26" s="688" t="s">
        <v>304</v>
      </c>
      <c r="AJ26" s="661">
        <v>66</v>
      </c>
      <c r="AK26" s="634">
        <v>203</v>
      </c>
      <c r="AL26" s="653">
        <v>137</v>
      </c>
      <c r="AM26" s="628" t="s">
        <v>380</v>
      </c>
      <c r="AN26" s="626">
        <v>66</v>
      </c>
      <c r="AO26" s="626">
        <v>137</v>
      </c>
      <c r="AP26" s="635"/>
      <c r="AQ26" s="621"/>
      <c r="AR26" s="621"/>
      <c r="AS26" s="621"/>
      <c r="AT26" s="621">
        <v>12</v>
      </c>
      <c r="AU26" s="621"/>
      <c r="AV26" s="622">
        <v>1</v>
      </c>
      <c r="AW26" s="622">
        <v>1</v>
      </c>
      <c r="AX26" s="622">
        <v>0</v>
      </c>
      <c r="AY26" s="622">
        <v>11</v>
      </c>
      <c r="AZ26" s="622">
        <v>0</v>
      </c>
      <c r="BA26" s="622">
        <v>1</v>
      </c>
      <c r="BB26" s="622">
        <v>2</v>
      </c>
      <c r="BC26" s="622">
        <v>0</v>
      </c>
      <c r="BD26" s="622">
        <v>0</v>
      </c>
      <c r="BE26" s="622">
        <v>0</v>
      </c>
      <c r="BF26" s="622">
        <v>0</v>
      </c>
      <c r="BG26" s="622">
        <v>0</v>
      </c>
      <c r="BH26" s="622">
        <v>1</v>
      </c>
      <c r="BI26" s="622">
        <v>0</v>
      </c>
      <c r="BJ26" s="622">
        <v>0</v>
      </c>
      <c r="BK26" s="622">
        <v>0</v>
      </c>
      <c r="BL26" s="622">
        <v>1</v>
      </c>
      <c r="BM26" s="622">
        <v>0</v>
      </c>
      <c r="BN26" s="622">
        <v>0</v>
      </c>
      <c r="BO26" s="622">
        <v>0</v>
      </c>
      <c r="BP26" s="622">
        <v>0</v>
      </c>
      <c r="BQ26" s="622">
        <v>0</v>
      </c>
      <c r="BR26" s="622">
        <v>0</v>
      </c>
      <c r="BS26" s="622">
        <v>72</v>
      </c>
      <c r="BT26" s="627">
        <v>203</v>
      </c>
      <c r="BU26" s="618"/>
    </row>
    <row r="27" spans="1:73" ht="15.75">
      <c r="A27" s="689" t="s">
        <v>422</v>
      </c>
      <c r="B27" s="689" t="s">
        <v>423</v>
      </c>
      <c r="C27" s="694">
        <v>106143</v>
      </c>
      <c r="D27" s="681" t="s">
        <v>77</v>
      </c>
      <c r="E27" s="684"/>
      <c r="F27" s="684"/>
      <c r="G27" s="684" t="s">
        <v>55</v>
      </c>
      <c r="H27" s="683"/>
      <c r="I27" s="683"/>
      <c r="J27" s="684" t="s">
        <v>55</v>
      </c>
      <c r="K27" s="684"/>
      <c r="L27" s="684"/>
      <c r="M27" s="684" t="s">
        <v>55</v>
      </c>
      <c r="N27" s="684"/>
      <c r="O27" s="683"/>
      <c r="P27" s="683" t="s">
        <v>387</v>
      </c>
      <c r="Q27" s="684"/>
      <c r="R27" s="688" t="s">
        <v>55</v>
      </c>
      <c r="S27" s="684" t="s">
        <v>55</v>
      </c>
      <c r="T27" s="684"/>
      <c r="U27" s="688" t="s">
        <v>55</v>
      </c>
      <c r="V27" s="683" t="s">
        <v>55</v>
      </c>
      <c r="W27" s="683"/>
      <c r="X27" s="684"/>
      <c r="Y27" s="684" t="s">
        <v>242</v>
      </c>
      <c r="Z27" s="688" t="s">
        <v>55</v>
      </c>
      <c r="AA27" s="684"/>
      <c r="AB27" s="684" t="s">
        <v>55</v>
      </c>
      <c r="AC27" s="683"/>
      <c r="AD27" s="683"/>
      <c r="AE27" s="684" t="s">
        <v>55</v>
      </c>
      <c r="AF27" s="684" t="s">
        <v>55</v>
      </c>
      <c r="AG27" s="684" t="s">
        <v>20</v>
      </c>
      <c r="AH27" s="684" t="s">
        <v>55</v>
      </c>
      <c r="AI27" s="684"/>
      <c r="AJ27" s="661">
        <v>138</v>
      </c>
      <c r="AK27" s="634">
        <v>180</v>
      </c>
      <c r="AL27" s="653">
        <v>42</v>
      </c>
      <c r="AM27" s="628" t="s">
        <v>380</v>
      </c>
      <c r="AN27" s="626">
        <v>138</v>
      </c>
      <c r="AO27" s="626">
        <v>42</v>
      </c>
      <c r="AP27" s="635"/>
      <c r="AQ27" s="621"/>
      <c r="AR27" s="621"/>
      <c r="AS27" s="621"/>
      <c r="AT27" s="621"/>
      <c r="AU27" s="621"/>
      <c r="AV27" s="622">
        <v>0</v>
      </c>
      <c r="AW27" s="622">
        <v>1</v>
      </c>
      <c r="AX27" s="622">
        <v>0</v>
      </c>
      <c r="AY27" s="622">
        <v>12</v>
      </c>
      <c r="AZ27" s="622">
        <v>0</v>
      </c>
      <c r="BA27" s="622">
        <v>1</v>
      </c>
      <c r="BB27" s="622">
        <v>0</v>
      </c>
      <c r="BC27" s="622">
        <v>0</v>
      </c>
      <c r="BD27" s="622">
        <v>0</v>
      </c>
      <c r="BE27" s="622">
        <v>0</v>
      </c>
      <c r="BF27" s="622">
        <v>0</v>
      </c>
      <c r="BG27" s="622">
        <v>1</v>
      </c>
      <c r="BH27" s="622">
        <v>0</v>
      </c>
      <c r="BI27" s="622">
        <v>0</v>
      </c>
      <c r="BJ27" s="622">
        <v>0</v>
      </c>
      <c r="BK27" s="622">
        <v>0</v>
      </c>
      <c r="BL27" s="622">
        <v>0</v>
      </c>
      <c r="BM27" s="622">
        <v>0</v>
      </c>
      <c r="BN27" s="622">
        <v>0</v>
      </c>
      <c r="BO27" s="622">
        <v>0</v>
      </c>
      <c r="BP27" s="622">
        <v>0</v>
      </c>
      <c r="BQ27" s="622">
        <v>0</v>
      </c>
      <c r="BR27" s="622">
        <v>0</v>
      </c>
      <c r="BS27" s="622">
        <v>0</v>
      </c>
      <c r="BT27" s="627">
        <v>180</v>
      </c>
      <c r="BU27" s="618"/>
    </row>
    <row r="28" spans="1:73">
      <c r="A28" s="670" t="s">
        <v>368</v>
      </c>
      <c r="B28" s="671" t="s">
        <v>369</v>
      </c>
      <c r="C28" s="679" t="s">
        <v>45</v>
      </c>
      <c r="D28" s="714" t="s">
        <v>3</v>
      </c>
      <c r="E28" s="682">
        <v>1</v>
      </c>
      <c r="F28" s="682">
        <v>2</v>
      </c>
      <c r="G28" s="682">
        <v>3</v>
      </c>
      <c r="H28" s="682">
        <v>4</v>
      </c>
      <c r="I28" s="682">
        <v>5</v>
      </c>
      <c r="J28" s="682">
        <v>6</v>
      </c>
      <c r="K28" s="682">
        <v>7</v>
      </c>
      <c r="L28" s="682">
        <v>8</v>
      </c>
      <c r="M28" s="682">
        <v>9</v>
      </c>
      <c r="N28" s="682">
        <v>10</v>
      </c>
      <c r="O28" s="690">
        <v>11</v>
      </c>
      <c r="P28" s="691">
        <v>12</v>
      </c>
      <c r="Q28" s="691">
        <v>13</v>
      </c>
      <c r="R28" s="691">
        <v>14</v>
      </c>
      <c r="S28" s="691">
        <v>15</v>
      </c>
      <c r="T28" s="691">
        <v>16</v>
      </c>
      <c r="U28" s="682">
        <v>17</v>
      </c>
      <c r="V28" s="682">
        <v>18</v>
      </c>
      <c r="W28" s="682">
        <v>19</v>
      </c>
      <c r="X28" s="682">
        <v>20</v>
      </c>
      <c r="Y28" s="682">
        <v>21</v>
      </c>
      <c r="Z28" s="682">
        <v>22</v>
      </c>
      <c r="AA28" s="682">
        <v>23</v>
      </c>
      <c r="AB28" s="682">
        <v>24</v>
      </c>
      <c r="AC28" s="682">
        <v>25</v>
      </c>
      <c r="AD28" s="682">
        <v>26</v>
      </c>
      <c r="AE28" s="682">
        <v>27</v>
      </c>
      <c r="AF28" s="682">
        <v>28</v>
      </c>
      <c r="AG28" s="682">
        <v>29</v>
      </c>
      <c r="AH28" s="682">
        <v>30</v>
      </c>
      <c r="AI28" s="682">
        <v>31</v>
      </c>
      <c r="AJ28" s="608" t="s">
        <v>4</v>
      </c>
      <c r="AK28" s="609" t="s">
        <v>5</v>
      </c>
      <c r="AL28" s="609" t="s">
        <v>6</v>
      </c>
      <c r="AM28" s="625"/>
      <c r="AN28" s="636"/>
      <c r="AO28" s="636"/>
      <c r="AP28" s="630"/>
      <c r="AQ28" s="631"/>
      <c r="AR28" s="631"/>
      <c r="AS28" s="631"/>
      <c r="AT28" s="631"/>
      <c r="AU28" s="646"/>
      <c r="AV28" s="645"/>
      <c r="AW28" s="645"/>
      <c r="AX28" s="645"/>
      <c r="AY28" s="645"/>
      <c r="AZ28" s="645"/>
      <c r="BA28" s="645"/>
      <c r="BB28" s="645"/>
      <c r="BC28" s="645"/>
      <c r="BD28" s="645"/>
      <c r="BE28" s="645"/>
      <c r="BF28" s="645"/>
      <c r="BG28" s="645"/>
      <c r="BH28" s="645"/>
      <c r="BI28" s="645"/>
      <c r="BJ28" s="645"/>
      <c r="BK28" s="645"/>
      <c r="BL28" s="645"/>
      <c r="BM28" s="645"/>
      <c r="BN28" s="645"/>
      <c r="BO28" s="645"/>
      <c r="BP28" s="645"/>
      <c r="BQ28" s="645"/>
      <c r="BR28" s="645"/>
      <c r="BS28" s="645"/>
      <c r="BT28" s="647"/>
      <c r="BU28" s="650"/>
    </row>
    <row r="29" spans="1:73" ht="15.75">
      <c r="A29" s="664"/>
      <c r="B29" s="672" t="s">
        <v>268</v>
      </c>
      <c r="C29" s="680" t="s">
        <v>217</v>
      </c>
      <c r="D29" s="714"/>
      <c r="E29" s="682" t="s">
        <v>8</v>
      </c>
      <c r="F29" s="682" t="s">
        <v>9</v>
      </c>
      <c r="G29" s="682" t="s">
        <v>10</v>
      </c>
      <c r="H29" s="682" t="s">
        <v>123</v>
      </c>
      <c r="I29" s="682" t="s">
        <v>11</v>
      </c>
      <c r="J29" s="682" t="s">
        <v>12</v>
      </c>
      <c r="K29" s="682" t="s">
        <v>13</v>
      </c>
      <c r="L29" s="682" t="s">
        <v>8</v>
      </c>
      <c r="M29" s="682" t="s">
        <v>9</v>
      </c>
      <c r="N29" s="682" t="s">
        <v>10</v>
      </c>
      <c r="O29" s="682" t="s">
        <v>123</v>
      </c>
      <c r="P29" s="682" t="s">
        <v>11</v>
      </c>
      <c r="Q29" s="682" t="s">
        <v>12</v>
      </c>
      <c r="R29" s="682" t="s">
        <v>13</v>
      </c>
      <c r="S29" s="682" t="s">
        <v>8</v>
      </c>
      <c r="T29" s="682" t="s">
        <v>9</v>
      </c>
      <c r="U29" s="682" t="s">
        <v>10</v>
      </c>
      <c r="V29" s="682" t="s">
        <v>123</v>
      </c>
      <c r="W29" s="682" t="s">
        <v>11</v>
      </c>
      <c r="X29" s="682" t="s">
        <v>12</v>
      </c>
      <c r="Y29" s="682" t="s">
        <v>13</v>
      </c>
      <c r="Z29" s="682" t="s">
        <v>8</v>
      </c>
      <c r="AA29" s="682" t="s">
        <v>9</v>
      </c>
      <c r="AB29" s="682" t="s">
        <v>10</v>
      </c>
      <c r="AC29" s="682" t="s">
        <v>123</v>
      </c>
      <c r="AD29" s="682" t="s">
        <v>11</v>
      </c>
      <c r="AE29" s="682" t="s">
        <v>12</v>
      </c>
      <c r="AF29" s="682" t="s">
        <v>13</v>
      </c>
      <c r="AG29" s="682" t="s">
        <v>8</v>
      </c>
      <c r="AH29" s="682" t="s">
        <v>9</v>
      </c>
      <c r="AI29" s="682" t="s">
        <v>10</v>
      </c>
      <c r="AJ29" s="608"/>
      <c r="AK29" s="609"/>
      <c r="AL29" s="609"/>
      <c r="AM29" s="625"/>
      <c r="AN29" s="619" t="s">
        <v>4</v>
      </c>
      <c r="AO29" s="619" t="s">
        <v>6</v>
      </c>
      <c r="AP29" s="630"/>
      <c r="AQ29" s="621" t="s">
        <v>14</v>
      </c>
      <c r="AR29" s="621" t="s">
        <v>15</v>
      </c>
      <c r="AS29" s="621" t="s">
        <v>16</v>
      </c>
      <c r="AT29" s="621" t="s">
        <v>17</v>
      </c>
      <c r="AU29" s="621" t="s">
        <v>18</v>
      </c>
      <c r="AV29" s="622">
        <v>0</v>
      </c>
      <c r="AW29" s="622">
        <v>0</v>
      </c>
      <c r="AX29" s="622">
        <v>0</v>
      </c>
      <c r="AY29" s="622">
        <v>0</v>
      </c>
      <c r="AZ29" s="622">
        <v>0</v>
      </c>
      <c r="BA29" s="622">
        <v>0</v>
      </c>
      <c r="BB29" s="622">
        <v>0</v>
      </c>
      <c r="BC29" s="622">
        <v>0</v>
      </c>
      <c r="BD29" s="622">
        <v>0</v>
      </c>
      <c r="BE29" s="622">
        <v>0</v>
      </c>
      <c r="BF29" s="622">
        <v>0</v>
      </c>
      <c r="BG29" s="622">
        <v>0</v>
      </c>
      <c r="BH29" s="622">
        <v>0</v>
      </c>
      <c r="BI29" s="622">
        <v>0</v>
      </c>
      <c r="BJ29" s="622">
        <v>0</v>
      </c>
      <c r="BK29" s="622">
        <v>0</v>
      </c>
      <c r="BL29" s="622">
        <v>0</v>
      </c>
      <c r="BM29" s="622">
        <v>0</v>
      </c>
      <c r="BN29" s="622">
        <v>0</v>
      </c>
      <c r="BO29" s="622">
        <v>0</v>
      </c>
      <c r="BP29" s="622">
        <v>0</v>
      </c>
      <c r="BQ29" s="622">
        <v>0</v>
      </c>
      <c r="BR29" s="622">
        <v>0</v>
      </c>
      <c r="BS29" s="623" t="s">
        <v>31</v>
      </c>
      <c r="BT29" s="623" t="s">
        <v>32</v>
      </c>
      <c r="BU29" s="618"/>
    </row>
    <row r="30" spans="1:73" ht="15.75">
      <c r="A30" s="689" t="s">
        <v>424</v>
      </c>
      <c r="B30" s="689" t="s">
        <v>425</v>
      </c>
      <c r="C30" s="695" t="s">
        <v>391</v>
      </c>
      <c r="D30" s="681" t="s">
        <v>77</v>
      </c>
      <c r="E30" s="685" t="s">
        <v>17</v>
      </c>
      <c r="F30" s="684"/>
      <c r="G30" s="684"/>
      <c r="H30" s="683" t="s">
        <v>55</v>
      </c>
      <c r="I30" s="683"/>
      <c r="J30" s="688" t="s">
        <v>55</v>
      </c>
      <c r="K30" s="684" t="s">
        <v>55</v>
      </c>
      <c r="L30" s="684" t="s">
        <v>387</v>
      </c>
      <c r="M30" s="684"/>
      <c r="N30" s="684" t="s">
        <v>55</v>
      </c>
      <c r="O30" s="683"/>
      <c r="P30" s="683"/>
      <c r="Q30" s="684" t="s">
        <v>55</v>
      </c>
      <c r="R30" s="684"/>
      <c r="S30" s="688" t="s">
        <v>55</v>
      </c>
      <c r="T30" s="684" t="s">
        <v>55</v>
      </c>
      <c r="U30" s="684"/>
      <c r="V30" s="683"/>
      <c r="W30" s="683" t="s">
        <v>55</v>
      </c>
      <c r="X30" s="688" t="s">
        <v>55</v>
      </c>
      <c r="Y30" s="684"/>
      <c r="Z30" s="684" t="s">
        <v>55</v>
      </c>
      <c r="AA30" s="684"/>
      <c r="AB30" s="688" t="s">
        <v>55</v>
      </c>
      <c r="AC30" s="683" t="s">
        <v>55</v>
      </c>
      <c r="AD30" s="683"/>
      <c r="AE30" s="684"/>
      <c r="AF30" s="684" t="s">
        <v>55</v>
      </c>
      <c r="AG30" s="688" t="s">
        <v>55</v>
      </c>
      <c r="AH30" s="684"/>
      <c r="AI30" s="684" t="s">
        <v>55</v>
      </c>
      <c r="AJ30" s="661">
        <v>126</v>
      </c>
      <c r="AK30" s="653">
        <v>192</v>
      </c>
      <c r="AL30" s="653">
        <v>66</v>
      </c>
      <c r="AM30" s="628" t="s">
        <v>380</v>
      </c>
      <c r="AN30" s="626">
        <v>126</v>
      </c>
      <c r="AO30" s="626">
        <v>66</v>
      </c>
      <c r="AP30" s="630"/>
      <c r="AQ30" s="621"/>
      <c r="AR30" s="621"/>
      <c r="AS30" s="621"/>
      <c r="AT30" s="621">
        <v>2</v>
      </c>
      <c r="AU30" s="621"/>
      <c r="AV30" s="622">
        <v>0</v>
      </c>
      <c r="AW30" s="622">
        <v>0</v>
      </c>
      <c r="AX30" s="622">
        <v>0</v>
      </c>
      <c r="AY30" s="622">
        <v>15</v>
      </c>
      <c r="AZ30" s="622">
        <v>0</v>
      </c>
      <c r="BA30" s="622">
        <v>1</v>
      </c>
      <c r="BB30" s="622">
        <v>0</v>
      </c>
      <c r="BC30" s="622">
        <v>0</v>
      </c>
      <c r="BD30" s="622">
        <v>0</v>
      </c>
      <c r="BE30" s="622">
        <v>0</v>
      </c>
      <c r="BF30" s="622">
        <v>0</v>
      </c>
      <c r="BG30" s="622">
        <v>0</v>
      </c>
      <c r="BH30" s="622">
        <v>0</v>
      </c>
      <c r="BI30" s="622">
        <v>0</v>
      </c>
      <c r="BJ30" s="622">
        <v>0</v>
      </c>
      <c r="BK30" s="622">
        <v>0</v>
      </c>
      <c r="BL30" s="622">
        <v>0</v>
      </c>
      <c r="BM30" s="622">
        <v>0</v>
      </c>
      <c r="BN30" s="622">
        <v>0</v>
      </c>
      <c r="BO30" s="622">
        <v>0</v>
      </c>
      <c r="BP30" s="622">
        <v>0</v>
      </c>
      <c r="BQ30" s="622">
        <v>0</v>
      </c>
      <c r="BR30" s="622">
        <v>0</v>
      </c>
      <c r="BS30" s="622">
        <v>12</v>
      </c>
      <c r="BT30" s="627">
        <v>192</v>
      </c>
      <c r="BU30" s="618"/>
    </row>
    <row r="31" spans="1:73" ht="16.5">
      <c r="A31" s="692" t="s">
        <v>426</v>
      </c>
      <c r="B31" s="678" t="s">
        <v>427</v>
      </c>
      <c r="C31" s="696" t="s">
        <v>428</v>
      </c>
      <c r="D31" s="681" t="s">
        <v>77</v>
      </c>
      <c r="E31" s="684" t="s">
        <v>55</v>
      </c>
      <c r="F31" s="688" t="s">
        <v>55</v>
      </c>
      <c r="G31" s="688" t="s">
        <v>55</v>
      </c>
      <c r="H31" s="683" t="s">
        <v>55</v>
      </c>
      <c r="I31" s="683"/>
      <c r="J31" s="688" t="s">
        <v>55</v>
      </c>
      <c r="K31" s="684" t="s">
        <v>55</v>
      </c>
      <c r="L31" s="688" t="s">
        <v>55</v>
      </c>
      <c r="M31" s="684" t="s">
        <v>55</v>
      </c>
      <c r="N31" s="684" t="s">
        <v>55</v>
      </c>
      <c r="O31" s="683"/>
      <c r="P31" s="687" t="s">
        <v>55</v>
      </c>
      <c r="Q31" s="684" t="s">
        <v>387</v>
      </c>
      <c r="R31" s="684"/>
      <c r="S31" s="688" t="s">
        <v>55</v>
      </c>
      <c r="T31" s="684" t="s">
        <v>55</v>
      </c>
      <c r="U31" s="688" t="s">
        <v>55</v>
      </c>
      <c r="V31" s="687" t="s">
        <v>55</v>
      </c>
      <c r="W31" s="683" t="s">
        <v>55</v>
      </c>
      <c r="X31" s="688" t="s">
        <v>55</v>
      </c>
      <c r="Y31" s="688" t="s">
        <v>55</v>
      </c>
      <c r="Z31" s="684" t="s">
        <v>55</v>
      </c>
      <c r="AA31" s="688" t="s">
        <v>55</v>
      </c>
      <c r="AB31" s="688" t="s">
        <v>55</v>
      </c>
      <c r="AC31" s="686" t="s">
        <v>17</v>
      </c>
      <c r="AD31" s="683"/>
      <c r="AE31" s="688" t="s">
        <v>55</v>
      </c>
      <c r="AF31" s="684" t="s">
        <v>55</v>
      </c>
      <c r="AG31" s="688" t="s">
        <v>55</v>
      </c>
      <c r="AH31" s="688" t="s">
        <v>55</v>
      </c>
      <c r="AI31" s="684" t="s">
        <v>55</v>
      </c>
      <c r="AJ31" s="661">
        <v>126</v>
      </c>
      <c r="AK31" s="653">
        <v>312</v>
      </c>
      <c r="AL31" s="653">
        <v>186</v>
      </c>
      <c r="AM31" s="628" t="s">
        <v>380</v>
      </c>
      <c r="AN31" s="626">
        <v>126</v>
      </c>
      <c r="AO31" s="626">
        <v>186</v>
      </c>
      <c r="AP31" s="630"/>
      <c r="AQ31" s="621"/>
      <c r="AR31" s="632"/>
      <c r="AS31" s="632"/>
      <c r="AT31" s="632">
        <v>2</v>
      </c>
      <c r="AU31" s="632"/>
      <c r="AV31" s="622">
        <v>0</v>
      </c>
      <c r="AW31" s="622">
        <v>0</v>
      </c>
      <c r="AX31" s="622">
        <v>0</v>
      </c>
      <c r="AY31" s="622">
        <v>25</v>
      </c>
      <c r="AZ31" s="622">
        <v>0</v>
      </c>
      <c r="BA31" s="622">
        <v>1</v>
      </c>
      <c r="BB31" s="622">
        <v>0</v>
      </c>
      <c r="BC31" s="622">
        <v>0</v>
      </c>
      <c r="BD31" s="622">
        <v>0</v>
      </c>
      <c r="BE31" s="622">
        <v>0</v>
      </c>
      <c r="BF31" s="622">
        <v>0</v>
      </c>
      <c r="BG31" s="622">
        <v>0</v>
      </c>
      <c r="BH31" s="622">
        <v>0</v>
      </c>
      <c r="BI31" s="622">
        <v>0</v>
      </c>
      <c r="BJ31" s="622">
        <v>0</v>
      </c>
      <c r="BK31" s="622">
        <v>0</v>
      </c>
      <c r="BL31" s="622">
        <v>0</v>
      </c>
      <c r="BM31" s="622">
        <v>0</v>
      </c>
      <c r="BN31" s="622">
        <v>0</v>
      </c>
      <c r="BO31" s="622">
        <v>0</v>
      </c>
      <c r="BP31" s="622">
        <v>0</v>
      </c>
      <c r="BQ31" s="622">
        <v>0</v>
      </c>
      <c r="BR31" s="622">
        <v>0</v>
      </c>
      <c r="BS31" s="622">
        <v>12</v>
      </c>
      <c r="BT31" s="627">
        <v>312</v>
      </c>
      <c r="BU31" s="618"/>
    </row>
    <row r="32" spans="1:73" ht="15.75">
      <c r="A32" s="689" t="s">
        <v>429</v>
      </c>
      <c r="B32" s="689" t="s">
        <v>430</v>
      </c>
      <c r="C32" s="695" t="s">
        <v>431</v>
      </c>
      <c r="D32" s="681" t="s">
        <v>77</v>
      </c>
      <c r="E32" s="711" t="s">
        <v>149</v>
      </c>
      <c r="F32" s="712"/>
      <c r="G32" s="712"/>
      <c r="H32" s="712"/>
      <c r="I32" s="712"/>
      <c r="J32" s="712"/>
      <c r="K32" s="712"/>
      <c r="L32" s="712"/>
      <c r="M32" s="712"/>
      <c r="N32" s="712"/>
      <c r="O32" s="712"/>
      <c r="P32" s="712"/>
      <c r="Q32" s="712"/>
      <c r="R32" s="712"/>
      <c r="S32" s="712"/>
      <c r="T32" s="712"/>
      <c r="U32" s="712"/>
      <c r="V32" s="712"/>
      <c r="W32" s="712"/>
      <c r="X32" s="713"/>
      <c r="Y32" s="688" t="s">
        <v>242</v>
      </c>
      <c r="Z32" s="684" t="s">
        <v>398</v>
      </c>
      <c r="AA32" s="688" t="s">
        <v>27</v>
      </c>
      <c r="AB32" s="688" t="s">
        <v>242</v>
      </c>
      <c r="AC32" s="683" t="s">
        <v>398</v>
      </c>
      <c r="AD32" s="687" t="s">
        <v>242</v>
      </c>
      <c r="AE32" s="688" t="s">
        <v>27</v>
      </c>
      <c r="AF32" s="684" t="s">
        <v>398</v>
      </c>
      <c r="AG32" s="688" t="s">
        <v>242</v>
      </c>
      <c r="AH32" s="688" t="s">
        <v>55</v>
      </c>
      <c r="AI32" s="684" t="s">
        <v>242</v>
      </c>
      <c r="AJ32" s="661">
        <v>54</v>
      </c>
      <c r="AK32" s="653">
        <v>180</v>
      </c>
      <c r="AL32" s="653">
        <v>126</v>
      </c>
      <c r="AM32" s="628" t="s">
        <v>380</v>
      </c>
      <c r="AN32" s="626">
        <v>54</v>
      </c>
      <c r="AO32" s="626">
        <v>126</v>
      </c>
      <c r="AP32" s="630"/>
      <c r="AQ32" s="621"/>
      <c r="AR32" s="621">
        <v>14</v>
      </c>
      <c r="AS32" s="621"/>
      <c r="AT32" s="621"/>
      <c r="AU32" s="621"/>
      <c r="AV32" s="622">
        <v>0</v>
      </c>
      <c r="AW32" s="622">
        <v>0</v>
      </c>
      <c r="AX32" s="622">
        <v>0</v>
      </c>
      <c r="AY32" s="622">
        <v>1</v>
      </c>
      <c r="AZ32" s="622">
        <v>0</v>
      </c>
      <c r="BA32" s="622">
        <v>0</v>
      </c>
      <c r="BB32" s="622">
        <v>0</v>
      </c>
      <c r="BC32" s="622">
        <v>0</v>
      </c>
      <c r="BD32" s="622">
        <v>0</v>
      </c>
      <c r="BE32" s="622">
        <v>0</v>
      </c>
      <c r="BF32" s="622">
        <v>0</v>
      </c>
      <c r="BG32" s="622">
        <v>8</v>
      </c>
      <c r="BH32" s="622">
        <v>2</v>
      </c>
      <c r="BI32" s="622">
        <v>0</v>
      </c>
      <c r="BJ32" s="622">
        <v>0</v>
      </c>
      <c r="BK32" s="622">
        <v>0</v>
      </c>
      <c r="BL32" s="622">
        <v>0</v>
      </c>
      <c r="BM32" s="622">
        <v>0</v>
      </c>
      <c r="BN32" s="622">
        <v>0</v>
      </c>
      <c r="BO32" s="622">
        <v>0</v>
      </c>
      <c r="BP32" s="622">
        <v>0</v>
      </c>
      <c r="BQ32" s="622">
        <v>0</v>
      </c>
      <c r="BR32" s="622">
        <v>0</v>
      </c>
      <c r="BS32" s="622">
        <v>84</v>
      </c>
      <c r="BT32" s="627">
        <v>180</v>
      </c>
      <c r="BU32" s="618"/>
    </row>
    <row r="33" spans="1:73" ht="15.75">
      <c r="A33" s="689" t="s">
        <v>432</v>
      </c>
      <c r="B33" s="693" t="s">
        <v>404</v>
      </c>
      <c r="C33" s="697">
        <v>650059</v>
      </c>
      <c r="D33" s="681" t="s">
        <v>77</v>
      </c>
      <c r="E33" s="684" t="s">
        <v>55</v>
      </c>
      <c r="F33" s="684"/>
      <c r="G33" s="688" t="s">
        <v>55</v>
      </c>
      <c r="H33" s="683" t="s">
        <v>55</v>
      </c>
      <c r="I33" s="683"/>
      <c r="J33" s="684" t="s">
        <v>55</v>
      </c>
      <c r="K33" s="684"/>
      <c r="L33" s="684"/>
      <c r="M33" s="688" t="s">
        <v>55</v>
      </c>
      <c r="N33" s="684" t="s">
        <v>55</v>
      </c>
      <c r="O33" s="683"/>
      <c r="P33" s="687" t="s">
        <v>55</v>
      </c>
      <c r="Q33" s="684" t="s">
        <v>55</v>
      </c>
      <c r="R33" s="684"/>
      <c r="S33" s="684"/>
      <c r="T33" s="711" t="s">
        <v>149</v>
      </c>
      <c r="U33" s="712"/>
      <c r="V33" s="712"/>
      <c r="W33" s="712"/>
      <c r="X33" s="712"/>
      <c r="Y33" s="712"/>
      <c r="Z33" s="712"/>
      <c r="AA33" s="712"/>
      <c r="AB33" s="712"/>
      <c r="AC33" s="712"/>
      <c r="AD33" s="712"/>
      <c r="AE33" s="712"/>
      <c r="AF33" s="712"/>
      <c r="AG33" s="712"/>
      <c r="AH33" s="712"/>
      <c r="AI33" s="713"/>
      <c r="AJ33" s="661">
        <v>66</v>
      </c>
      <c r="AK33" s="653">
        <v>96</v>
      </c>
      <c r="AL33" s="653">
        <v>30</v>
      </c>
      <c r="AM33" s="628" t="s">
        <v>380</v>
      </c>
      <c r="AN33" s="626">
        <v>66</v>
      </c>
      <c r="AO33" s="626">
        <v>30</v>
      </c>
      <c r="AP33" s="630"/>
      <c r="AQ33" s="621"/>
      <c r="AR33" s="621">
        <v>12</v>
      </c>
      <c r="AS33" s="621"/>
      <c r="AT33" s="621"/>
      <c r="AU33" s="621"/>
      <c r="AV33" s="622">
        <v>0</v>
      </c>
      <c r="AW33" s="622">
        <v>0</v>
      </c>
      <c r="AX33" s="622">
        <v>0</v>
      </c>
      <c r="AY33" s="622">
        <v>8</v>
      </c>
      <c r="AZ33" s="622">
        <v>0</v>
      </c>
      <c r="BA33" s="622">
        <v>0</v>
      </c>
      <c r="BB33" s="622">
        <v>0</v>
      </c>
      <c r="BC33" s="622">
        <v>0</v>
      </c>
      <c r="BD33" s="622">
        <v>0</v>
      </c>
      <c r="BE33" s="622">
        <v>0</v>
      </c>
      <c r="BF33" s="622">
        <v>0</v>
      </c>
      <c r="BG33" s="622">
        <v>0</v>
      </c>
      <c r="BH33" s="622">
        <v>0</v>
      </c>
      <c r="BI33" s="622">
        <v>0</v>
      </c>
      <c r="BJ33" s="622">
        <v>0</v>
      </c>
      <c r="BK33" s="622">
        <v>0</v>
      </c>
      <c r="BL33" s="622">
        <v>0</v>
      </c>
      <c r="BM33" s="622">
        <v>0</v>
      </c>
      <c r="BN33" s="622">
        <v>0</v>
      </c>
      <c r="BO33" s="622">
        <v>0</v>
      </c>
      <c r="BP33" s="622">
        <v>0</v>
      </c>
      <c r="BQ33" s="622">
        <v>0</v>
      </c>
      <c r="BR33" s="622">
        <v>0</v>
      </c>
      <c r="BS33" s="622">
        <v>72</v>
      </c>
      <c r="BT33" s="627">
        <v>96</v>
      </c>
      <c r="BU33" s="618"/>
    </row>
    <row r="34" spans="1:73" ht="15.75">
      <c r="A34" s="689" t="s">
        <v>433</v>
      </c>
      <c r="B34" s="689" t="s">
        <v>434</v>
      </c>
      <c r="C34" s="695">
        <v>708696</v>
      </c>
      <c r="D34" s="681" t="s">
        <v>77</v>
      </c>
      <c r="E34" s="684" t="s">
        <v>55</v>
      </c>
      <c r="F34" s="684"/>
      <c r="G34" s="688" t="s">
        <v>242</v>
      </c>
      <c r="H34" s="683" t="s">
        <v>55</v>
      </c>
      <c r="I34" s="687" t="s">
        <v>55</v>
      </c>
      <c r="J34" s="688" t="s">
        <v>54</v>
      </c>
      <c r="K34" s="684" t="s">
        <v>55</v>
      </c>
      <c r="L34" s="688" t="s">
        <v>27</v>
      </c>
      <c r="M34" s="684"/>
      <c r="N34" s="684" t="s">
        <v>55</v>
      </c>
      <c r="O34" s="683"/>
      <c r="P34" s="687" t="s">
        <v>55</v>
      </c>
      <c r="Q34" s="684" t="s">
        <v>55</v>
      </c>
      <c r="R34" s="688" t="s">
        <v>19</v>
      </c>
      <c r="S34" s="684" t="s">
        <v>55</v>
      </c>
      <c r="T34" s="684" t="s">
        <v>387</v>
      </c>
      <c r="U34" s="688" t="s">
        <v>19</v>
      </c>
      <c r="V34" s="683"/>
      <c r="W34" s="683" t="s">
        <v>55</v>
      </c>
      <c r="X34" s="688" t="s">
        <v>27</v>
      </c>
      <c r="Y34" s="684"/>
      <c r="Z34" s="685" t="s">
        <v>17</v>
      </c>
      <c r="AA34" s="688" t="s">
        <v>55</v>
      </c>
      <c r="AB34" s="688" t="s">
        <v>27</v>
      </c>
      <c r="AC34" s="683" t="s">
        <v>55</v>
      </c>
      <c r="AD34" s="683"/>
      <c r="AE34" s="684"/>
      <c r="AF34" s="684" t="s">
        <v>55</v>
      </c>
      <c r="AG34" s="688" t="s">
        <v>55</v>
      </c>
      <c r="AH34" s="684"/>
      <c r="AI34" s="684" t="s">
        <v>55</v>
      </c>
      <c r="AJ34" s="661">
        <v>126</v>
      </c>
      <c r="AK34" s="653">
        <v>252</v>
      </c>
      <c r="AL34" s="653">
        <v>126</v>
      </c>
      <c r="AM34" s="628" t="s">
        <v>380</v>
      </c>
      <c r="AN34" s="626">
        <v>126</v>
      </c>
      <c r="AO34" s="626">
        <v>126</v>
      </c>
      <c r="AP34" s="630"/>
      <c r="AQ34" s="621"/>
      <c r="AR34" s="621"/>
      <c r="AS34" s="621"/>
      <c r="AT34" s="621">
        <v>2</v>
      </c>
      <c r="AU34" s="621"/>
      <c r="AV34" s="622">
        <v>2</v>
      </c>
      <c r="AW34" s="622">
        <v>0</v>
      </c>
      <c r="AX34" s="622">
        <v>0</v>
      </c>
      <c r="AY34" s="622">
        <v>14</v>
      </c>
      <c r="AZ34" s="622">
        <v>0</v>
      </c>
      <c r="BA34" s="622">
        <v>1</v>
      </c>
      <c r="BB34" s="622">
        <v>1</v>
      </c>
      <c r="BC34" s="622">
        <v>0</v>
      </c>
      <c r="BD34" s="622">
        <v>0</v>
      </c>
      <c r="BE34" s="622">
        <v>0</v>
      </c>
      <c r="BF34" s="622">
        <v>0</v>
      </c>
      <c r="BG34" s="622">
        <v>1</v>
      </c>
      <c r="BH34" s="622">
        <v>3</v>
      </c>
      <c r="BI34" s="622">
        <v>0</v>
      </c>
      <c r="BJ34" s="622">
        <v>0</v>
      </c>
      <c r="BK34" s="622">
        <v>0</v>
      </c>
      <c r="BL34" s="622">
        <v>0</v>
      </c>
      <c r="BM34" s="622">
        <v>0</v>
      </c>
      <c r="BN34" s="622">
        <v>0</v>
      </c>
      <c r="BO34" s="622">
        <v>0</v>
      </c>
      <c r="BP34" s="622">
        <v>0</v>
      </c>
      <c r="BQ34" s="622">
        <v>0</v>
      </c>
      <c r="BR34" s="622">
        <v>0</v>
      </c>
      <c r="BS34" s="622">
        <v>12</v>
      </c>
      <c r="BT34" s="627">
        <v>252</v>
      </c>
      <c r="BU34" s="618"/>
    </row>
    <row r="35" spans="1:73" ht="15.75">
      <c r="A35" s="689" t="s">
        <v>435</v>
      </c>
      <c r="B35" s="689" t="s">
        <v>436</v>
      </c>
      <c r="C35" s="694">
        <v>675643</v>
      </c>
      <c r="D35" s="681" t="s">
        <v>77</v>
      </c>
      <c r="E35" s="684" t="s">
        <v>55</v>
      </c>
      <c r="F35" s="684"/>
      <c r="G35" s="684"/>
      <c r="H35" s="683"/>
      <c r="I35" s="686" t="s">
        <v>17</v>
      </c>
      <c r="J35" s="684"/>
      <c r="K35" s="684" t="s">
        <v>55</v>
      </c>
      <c r="L35" s="688" t="s">
        <v>54</v>
      </c>
      <c r="M35" s="684" t="s">
        <v>55</v>
      </c>
      <c r="N35" s="688" t="s">
        <v>54</v>
      </c>
      <c r="O35" s="687" t="s">
        <v>55</v>
      </c>
      <c r="P35" s="683"/>
      <c r="Q35" s="684" t="s">
        <v>55</v>
      </c>
      <c r="R35" s="684"/>
      <c r="S35" s="685" t="s">
        <v>17</v>
      </c>
      <c r="T35" s="684"/>
      <c r="U35" s="684" t="s">
        <v>55</v>
      </c>
      <c r="V35" s="683"/>
      <c r="W35" s="683" t="s">
        <v>55</v>
      </c>
      <c r="X35" s="684"/>
      <c r="Y35" s="684" t="s">
        <v>55</v>
      </c>
      <c r="Z35" s="688" t="s">
        <v>54</v>
      </c>
      <c r="AA35" s="684"/>
      <c r="AB35" s="684"/>
      <c r="AC35" s="683" t="s">
        <v>55</v>
      </c>
      <c r="AD35" s="683"/>
      <c r="AE35" s="684" t="s">
        <v>55</v>
      </c>
      <c r="AF35" s="688" t="s">
        <v>54</v>
      </c>
      <c r="AG35" s="688" t="s">
        <v>55</v>
      </c>
      <c r="AH35" s="688" t="s">
        <v>54</v>
      </c>
      <c r="AI35" s="685" t="s">
        <v>17</v>
      </c>
      <c r="AJ35" s="661">
        <v>102</v>
      </c>
      <c r="AK35" s="653">
        <v>162</v>
      </c>
      <c r="AL35" s="653">
        <v>60</v>
      </c>
      <c r="AM35" s="628" t="s">
        <v>380</v>
      </c>
      <c r="AN35" s="626">
        <v>102</v>
      </c>
      <c r="AO35" s="626">
        <v>60</v>
      </c>
      <c r="AP35" s="620"/>
      <c r="AQ35" s="621"/>
      <c r="AR35" s="621"/>
      <c r="AS35" s="621"/>
      <c r="AT35" s="621">
        <v>6</v>
      </c>
      <c r="AU35" s="621"/>
      <c r="AV35" s="622">
        <v>0</v>
      </c>
      <c r="AW35" s="622">
        <v>0</v>
      </c>
      <c r="AX35" s="622">
        <v>0</v>
      </c>
      <c r="AY35" s="622">
        <v>11</v>
      </c>
      <c r="AZ35" s="622">
        <v>0</v>
      </c>
      <c r="BA35" s="622">
        <v>0</v>
      </c>
      <c r="BB35" s="622">
        <v>5</v>
      </c>
      <c r="BC35" s="622">
        <v>0</v>
      </c>
      <c r="BD35" s="622">
        <v>0</v>
      </c>
      <c r="BE35" s="622">
        <v>0</v>
      </c>
      <c r="BF35" s="622">
        <v>0</v>
      </c>
      <c r="BG35" s="622">
        <v>0</v>
      </c>
      <c r="BH35" s="622">
        <v>0</v>
      </c>
      <c r="BI35" s="622">
        <v>0</v>
      </c>
      <c r="BJ35" s="622">
        <v>0</v>
      </c>
      <c r="BK35" s="622">
        <v>0</v>
      </c>
      <c r="BL35" s="622">
        <v>0</v>
      </c>
      <c r="BM35" s="622">
        <v>0</v>
      </c>
      <c r="BN35" s="622">
        <v>0</v>
      </c>
      <c r="BO35" s="622">
        <v>0</v>
      </c>
      <c r="BP35" s="622">
        <v>0</v>
      </c>
      <c r="BQ35" s="622">
        <v>0</v>
      </c>
      <c r="BR35" s="622">
        <v>0</v>
      </c>
      <c r="BS35" s="622">
        <v>36</v>
      </c>
      <c r="BT35" s="627">
        <v>162</v>
      </c>
      <c r="BU35" s="618"/>
    </row>
    <row r="36" spans="1:73" ht="15.75">
      <c r="A36" s="689" t="s">
        <v>437</v>
      </c>
      <c r="B36" s="689" t="s">
        <v>438</v>
      </c>
      <c r="C36" s="695">
        <v>233881</v>
      </c>
      <c r="D36" s="681" t="s">
        <v>77</v>
      </c>
      <c r="E36" s="685" t="s">
        <v>17</v>
      </c>
      <c r="F36" s="684"/>
      <c r="G36" s="684"/>
      <c r="H36" s="686" t="s">
        <v>17</v>
      </c>
      <c r="I36" s="683"/>
      <c r="J36" s="684"/>
      <c r="K36" s="685" t="s">
        <v>17</v>
      </c>
      <c r="L36" s="684"/>
      <c r="M36" s="684"/>
      <c r="N36" s="684" t="s">
        <v>55</v>
      </c>
      <c r="O36" s="687" t="s">
        <v>55</v>
      </c>
      <c r="P36" s="687" t="s">
        <v>55</v>
      </c>
      <c r="Q36" s="684" t="s">
        <v>55</v>
      </c>
      <c r="R36" s="684"/>
      <c r="S36" s="688" t="s">
        <v>55</v>
      </c>
      <c r="T36" s="684" t="s">
        <v>55</v>
      </c>
      <c r="U36" s="684" t="s">
        <v>54</v>
      </c>
      <c r="V36" s="686"/>
      <c r="W36" s="686" t="s">
        <v>17</v>
      </c>
      <c r="X36" s="688" t="s">
        <v>54</v>
      </c>
      <c r="Y36" s="684"/>
      <c r="Z36" s="684" t="s">
        <v>55</v>
      </c>
      <c r="AA36" s="684"/>
      <c r="AB36" s="684"/>
      <c r="AC36" s="683" t="s">
        <v>55</v>
      </c>
      <c r="AD36" s="683"/>
      <c r="AE36" s="684"/>
      <c r="AF36" s="684" t="s">
        <v>55</v>
      </c>
      <c r="AG36" s="688" t="s">
        <v>55</v>
      </c>
      <c r="AH36" s="684"/>
      <c r="AI36" s="684" t="s">
        <v>387</v>
      </c>
      <c r="AJ36" s="698">
        <v>84</v>
      </c>
      <c r="AK36" s="653">
        <v>144</v>
      </c>
      <c r="AL36" s="653">
        <v>60</v>
      </c>
      <c r="AM36" s="628" t="s">
        <v>380</v>
      </c>
      <c r="AN36" s="626">
        <v>84</v>
      </c>
      <c r="AO36" s="626">
        <v>60</v>
      </c>
      <c r="AP36" s="630"/>
      <c r="AQ36" s="640"/>
      <c r="AR36" s="640"/>
      <c r="AS36" s="640"/>
      <c r="AT36" s="640">
        <v>9</v>
      </c>
      <c r="AU36" s="640"/>
      <c r="AV36" s="622">
        <v>0</v>
      </c>
      <c r="AW36" s="622">
        <v>0</v>
      </c>
      <c r="AX36" s="622">
        <v>0</v>
      </c>
      <c r="AY36" s="622">
        <v>10</v>
      </c>
      <c r="AZ36" s="622">
        <v>0</v>
      </c>
      <c r="BA36" s="622">
        <v>1</v>
      </c>
      <c r="BB36" s="622">
        <v>2</v>
      </c>
      <c r="BC36" s="622">
        <v>0</v>
      </c>
      <c r="BD36" s="622">
        <v>0</v>
      </c>
      <c r="BE36" s="622">
        <v>0</v>
      </c>
      <c r="BF36" s="622">
        <v>0</v>
      </c>
      <c r="BG36" s="622">
        <v>0</v>
      </c>
      <c r="BH36" s="622">
        <v>0</v>
      </c>
      <c r="BI36" s="622">
        <v>0</v>
      </c>
      <c r="BJ36" s="622">
        <v>0</v>
      </c>
      <c r="BK36" s="622">
        <v>0</v>
      </c>
      <c r="BL36" s="622">
        <v>0</v>
      </c>
      <c r="BM36" s="622">
        <v>0</v>
      </c>
      <c r="BN36" s="622">
        <v>0</v>
      </c>
      <c r="BO36" s="622">
        <v>0</v>
      </c>
      <c r="BP36" s="622">
        <v>0</v>
      </c>
      <c r="BQ36" s="622">
        <v>0</v>
      </c>
      <c r="BR36" s="622">
        <v>0</v>
      </c>
      <c r="BS36" s="622">
        <v>54</v>
      </c>
      <c r="BT36" s="627">
        <v>144</v>
      </c>
      <c r="BU36" s="618"/>
    </row>
    <row r="37" spans="1:73" ht="15.75">
      <c r="A37" s="689" t="s">
        <v>439</v>
      </c>
      <c r="B37" s="689" t="s">
        <v>440</v>
      </c>
      <c r="C37" s="695">
        <v>873328</v>
      </c>
      <c r="D37" s="681" t="s">
        <v>77</v>
      </c>
      <c r="E37" s="684"/>
      <c r="F37" s="684" t="s">
        <v>55</v>
      </c>
      <c r="G37" s="688" t="s">
        <v>54</v>
      </c>
      <c r="H37" s="686" t="s">
        <v>17</v>
      </c>
      <c r="I37" s="683"/>
      <c r="J37" s="685" t="s">
        <v>17</v>
      </c>
      <c r="K37" s="684"/>
      <c r="L37" s="684"/>
      <c r="M37" s="688" t="s">
        <v>55</v>
      </c>
      <c r="N37" s="684" t="s">
        <v>55</v>
      </c>
      <c r="O37" s="687" t="s">
        <v>55</v>
      </c>
      <c r="P37" s="702" t="s">
        <v>55</v>
      </c>
      <c r="Q37" s="688" t="s">
        <v>242</v>
      </c>
      <c r="R37" s="684" t="s">
        <v>55</v>
      </c>
      <c r="S37" s="688" t="s">
        <v>54</v>
      </c>
      <c r="T37" s="684" t="s">
        <v>55</v>
      </c>
      <c r="U37" s="684"/>
      <c r="V37" s="683" t="s">
        <v>55</v>
      </c>
      <c r="W37" s="687" t="s">
        <v>55</v>
      </c>
      <c r="X37" s="684" t="s">
        <v>55</v>
      </c>
      <c r="Y37" s="688" t="s">
        <v>55</v>
      </c>
      <c r="Z37" s="684" t="s">
        <v>55</v>
      </c>
      <c r="AA37" s="688" t="s">
        <v>55</v>
      </c>
      <c r="AB37" s="688" t="s">
        <v>55</v>
      </c>
      <c r="AC37" s="687" t="s">
        <v>55</v>
      </c>
      <c r="AD37" s="683" t="s">
        <v>55</v>
      </c>
      <c r="AE37" s="684"/>
      <c r="AF37" s="684" t="s">
        <v>55</v>
      </c>
      <c r="AG37" s="688" t="s">
        <v>29</v>
      </c>
      <c r="AH37" s="684" t="s">
        <v>248</v>
      </c>
      <c r="AI37" s="684"/>
      <c r="AJ37" s="662">
        <v>114</v>
      </c>
      <c r="AK37" s="654">
        <v>258</v>
      </c>
      <c r="AL37" s="654">
        <v>144</v>
      </c>
      <c r="AM37" s="628" t="s">
        <v>380</v>
      </c>
      <c r="AN37" s="626">
        <v>114</v>
      </c>
      <c r="AO37" s="626">
        <v>144</v>
      </c>
      <c r="AP37" s="630"/>
      <c r="AQ37" s="621"/>
      <c r="AR37" s="621"/>
      <c r="AS37" s="621"/>
      <c r="AT37" s="621">
        <v>4</v>
      </c>
      <c r="AU37" s="621"/>
      <c r="AV37" s="622">
        <v>0</v>
      </c>
      <c r="AW37" s="622">
        <v>0</v>
      </c>
      <c r="AX37" s="622">
        <v>0</v>
      </c>
      <c r="AY37" s="622">
        <v>17</v>
      </c>
      <c r="AZ37" s="622">
        <v>0</v>
      </c>
      <c r="BA37" s="622">
        <v>1</v>
      </c>
      <c r="BB37" s="622">
        <v>2</v>
      </c>
      <c r="BC37" s="622">
        <v>0</v>
      </c>
      <c r="BD37" s="622">
        <v>0</v>
      </c>
      <c r="BE37" s="622">
        <v>0</v>
      </c>
      <c r="BF37" s="622">
        <v>0</v>
      </c>
      <c r="BG37" s="622">
        <v>1</v>
      </c>
      <c r="BH37" s="622">
        <v>0</v>
      </c>
      <c r="BI37" s="622">
        <v>0</v>
      </c>
      <c r="BJ37" s="622">
        <v>1</v>
      </c>
      <c r="BK37" s="622">
        <v>0</v>
      </c>
      <c r="BL37" s="622">
        <v>0</v>
      </c>
      <c r="BM37" s="622">
        <v>0</v>
      </c>
      <c r="BN37" s="622">
        <v>0</v>
      </c>
      <c r="BO37" s="622">
        <v>0</v>
      </c>
      <c r="BP37" s="622">
        <v>0</v>
      </c>
      <c r="BQ37" s="622">
        <v>0</v>
      </c>
      <c r="BR37" s="622">
        <v>0</v>
      </c>
      <c r="BS37" s="622">
        <v>24</v>
      </c>
      <c r="BT37" s="627">
        <v>258</v>
      </c>
      <c r="BU37" s="618"/>
    </row>
    <row r="38" spans="1:73" ht="15.75">
      <c r="A38" s="689" t="s">
        <v>441</v>
      </c>
      <c r="B38" s="689" t="s">
        <v>442</v>
      </c>
      <c r="C38" s="695"/>
      <c r="D38" s="681" t="s">
        <v>77</v>
      </c>
      <c r="E38" s="684" t="s">
        <v>55</v>
      </c>
      <c r="F38" s="684"/>
      <c r="G38" s="684"/>
      <c r="H38" s="683" t="s">
        <v>55</v>
      </c>
      <c r="I38" s="683"/>
      <c r="J38" s="684"/>
      <c r="K38" s="684" t="s">
        <v>55</v>
      </c>
      <c r="L38" s="684"/>
      <c r="M38" s="684"/>
      <c r="N38" s="684" t="s">
        <v>55</v>
      </c>
      <c r="O38" s="683"/>
      <c r="P38" s="683"/>
      <c r="Q38" s="684" t="s">
        <v>55</v>
      </c>
      <c r="R38" s="684"/>
      <c r="S38" s="684"/>
      <c r="T38" s="684" t="s">
        <v>55</v>
      </c>
      <c r="U38" s="684"/>
      <c r="V38" s="683"/>
      <c r="W38" s="683" t="s">
        <v>55</v>
      </c>
      <c r="X38" s="684" t="s">
        <v>387</v>
      </c>
      <c r="Y38" s="684"/>
      <c r="Z38" s="684" t="s">
        <v>55</v>
      </c>
      <c r="AA38" s="684"/>
      <c r="AB38" s="684"/>
      <c r="AC38" s="683" t="s">
        <v>55</v>
      </c>
      <c r="AD38" s="683"/>
      <c r="AE38" s="684"/>
      <c r="AF38" s="684" t="s">
        <v>55</v>
      </c>
      <c r="AG38" s="684"/>
      <c r="AH38" s="684"/>
      <c r="AI38" s="684" t="s">
        <v>55</v>
      </c>
      <c r="AJ38" s="662">
        <v>138</v>
      </c>
      <c r="AK38" s="654">
        <v>144</v>
      </c>
      <c r="AL38" s="654">
        <v>6</v>
      </c>
      <c r="AM38" s="628" t="s">
        <v>380</v>
      </c>
      <c r="AN38" s="626">
        <v>138</v>
      </c>
      <c r="AO38" s="626">
        <v>6</v>
      </c>
      <c r="AP38" s="630"/>
      <c r="AQ38" s="621"/>
      <c r="AR38" s="621"/>
      <c r="AS38" s="621"/>
      <c r="AT38" s="621"/>
      <c r="AU38" s="621"/>
      <c r="AV38" s="622">
        <v>0</v>
      </c>
      <c r="AW38" s="622">
        <v>0</v>
      </c>
      <c r="AX38" s="622">
        <v>0</v>
      </c>
      <c r="AY38" s="622">
        <v>11</v>
      </c>
      <c r="AZ38" s="622">
        <v>0</v>
      </c>
      <c r="BA38" s="622">
        <v>1</v>
      </c>
      <c r="BB38" s="622">
        <v>0</v>
      </c>
      <c r="BC38" s="622">
        <v>0</v>
      </c>
      <c r="BD38" s="622">
        <v>0</v>
      </c>
      <c r="BE38" s="622">
        <v>0</v>
      </c>
      <c r="BF38" s="622">
        <v>0</v>
      </c>
      <c r="BG38" s="622">
        <v>0</v>
      </c>
      <c r="BH38" s="622">
        <v>0</v>
      </c>
      <c r="BI38" s="622">
        <v>0</v>
      </c>
      <c r="BJ38" s="622">
        <v>0</v>
      </c>
      <c r="BK38" s="622">
        <v>0</v>
      </c>
      <c r="BL38" s="622">
        <v>0</v>
      </c>
      <c r="BM38" s="622">
        <v>0</v>
      </c>
      <c r="BN38" s="622">
        <v>0</v>
      </c>
      <c r="BO38" s="622">
        <v>0</v>
      </c>
      <c r="BP38" s="622">
        <v>0</v>
      </c>
      <c r="BQ38" s="622">
        <v>0</v>
      </c>
      <c r="BR38" s="622">
        <v>0</v>
      </c>
      <c r="BS38" s="622">
        <v>0</v>
      </c>
      <c r="BT38" s="627">
        <v>144</v>
      </c>
      <c r="BU38" s="618"/>
    </row>
    <row r="39" spans="1:73" ht="15.75">
      <c r="A39" s="689" t="s">
        <v>443</v>
      </c>
      <c r="B39" s="689" t="s">
        <v>444</v>
      </c>
      <c r="C39" s="695"/>
      <c r="D39" s="681" t="s">
        <v>77</v>
      </c>
      <c r="E39" s="685" t="s">
        <v>17</v>
      </c>
      <c r="F39" s="684"/>
      <c r="G39" s="684"/>
      <c r="H39" s="686" t="s">
        <v>17</v>
      </c>
      <c r="I39" s="683"/>
      <c r="J39" s="684"/>
      <c r="K39" s="685" t="s">
        <v>17</v>
      </c>
      <c r="L39" s="684" t="s">
        <v>55</v>
      </c>
      <c r="M39" s="684"/>
      <c r="N39" s="684" t="s">
        <v>387</v>
      </c>
      <c r="O39" s="683" t="s">
        <v>445</v>
      </c>
      <c r="P39" s="683"/>
      <c r="Q39" s="685" t="s">
        <v>17</v>
      </c>
      <c r="R39" s="685" t="s">
        <v>17</v>
      </c>
      <c r="S39" s="684"/>
      <c r="T39" s="684" t="s">
        <v>55</v>
      </c>
      <c r="U39" s="684"/>
      <c r="V39" s="683"/>
      <c r="W39" s="686" t="s">
        <v>17</v>
      </c>
      <c r="X39" s="684"/>
      <c r="Y39" s="684" t="s">
        <v>55</v>
      </c>
      <c r="Z39" s="684" t="s">
        <v>55</v>
      </c>
      <c r="AA39" s="684"/>
      <c r="AB39" s="684"/>
      <c r="AC39" s="683" t="s">
        <v>55</v>
      </c>
      <c r="AD39" s="683"/>
      <c r="AE39" s="684"/>
      <c r="AF39" s="684"/>
      <c r="AG39" s="684"/>
      <c r="AH39" s="684"/>
      <c r="AI39" s="684" t="s">
        <v>55</v>
      </c>
      <c r="AJ39" s="662">
        <v>78</v>
      </c>
      <c r="AK39" s="654">
        <v>84</v>
      </c>
      <c r="AL39" s="654">
        <v>6</v>
      </c>
      <c r="AM39" s="628" t="s">
        <v>380</v>
      </c>
      <c r="AN39" s="626">
        <v>78</v>
      </c>
      <c r="AO39" s="626">
        <v>6</v>
      </c>
      <c r="AP39" s="630"/>
      <c r="AQ39" s="621"/>
      <c r="AR39" s="621"/>
      <c r="AS39" s="621"/>
      <c r="AT39" s="621">
        <v>10</v>
      </c>
      <c r="AU39" s="621"/>
      <c r="AV39" s="622">
        <v>0</v>
      </c>
      <c r="AW39" s="622">
        <v>0</v>
      </c>
      <c r="AX39" s="622">
        <v>0</v>
      </c>
      <c r="AY39" s="622">
        <v>6</v>
      </c>
      <c r="AZ39" s="622">
        <v>0</v>
      </c>
      <c r="BA39" s="622">
        <v>1</v>
      </c>
      <c r="BB39" s="622">
        <v>0</v>
      </c>
      <c r="BC39" s="622">
        <v>0</v>
      </c>
      <c r="BD39" s="622">
        <v>0</v>
      </c>
      <c r="BE39" s="622">
        <v>0</v>
      </c>
      <c r="BF39" s="622">
        <v>0</v>
      </c>
      <c r="BG39" s="622">
        <v>0</v>
      </c>
      <c r="BH39" s="622">
        <v>0</v>
      </c>
      <c r="BI39" s="622">
        <v>0</v>
      </c>
      <c r="BJ39" s="622">
        <v>0</v>
      </c>
      <c r="BK39" s="622">
        <v>0</v>
      </c>
      <c r="BL39" s="622">
        <v>0</v>
      </c>
      <c r="BM39" s="622">
        <v>0</v>
      </c>
      <c r="BN39" s="622">
        <v>0</v>
      </c>
      <c r="BO39" s="622">
        <v>0</v>
      </c>
      <c r="BP39" s="622">
        <v>0</v>
      </c>
      <c r="BQ39" s="622">
        <v>0</v>
      </c>
      <c r="BR39" s="622">
        <v>0</v>
      </c>
      <c r="BS39" s="633">
        <v>60</v>
      </c>
      <c r="BT39" s="627">
        <v>84</v>
      </c>
      <c r="BU39" s="615"/>
    </row>
    <row r="40" spans="1:73" ht="15.75">
      <c r="A40" s="670" t="s">
        <v>368</v>
      </c>
      <c r="B40" s="671" t="s">
        <v>369</v>
      </c>
      <c r="C40" s="679" t="s">
        <v>45</v>
      </c>
      <c r="D40" s="674" t="s">
        <v>3</v>
      </c>
      <c r="E40" s="682">
        <v>1</v>
      </c>
      <c r="F40" s="682">
        <v>2</v>
      </c>
      <c r="G40" s="682">
        <v>3</v>
      </c>
      <c r="H40" s="682">
        <v>4</v>
      </c>
      <c r="I40" s="682">
        <v>5</v>
      </c>
      <c r="J40" s="682">
        <v>6</v>
      </c>
      <c r="K40" s="682">
        <v>7</v>
      </c>
      <c r="L40" s="682">
        <v>8</v>
      </c>
      <c r="M40" s="682">
        <v>9</v>
      </c>
      <c r="N40" s="682">
        <v>10</v>
      </c>
      <c r="O40" s="690">
        <v>11</v>
      </c>
      <c r="P40" s="691">
        <v>12</v>
      </c>
      <c r="Q40" s="691">
        <v>13</v>
      </c>
      <c r="R40" s="691">
        <v>14</v>
      </c>
      <c r="S40" s="691">
        <v>15</v>
      </c>
      <c r="T40" s="691">
        <v>16</v>
      </c>
      <c r="U40" s="682">
        <v>17</v>
      </c>
      <c r="V40" s="682">
        <v>18</v>
      </c>
      <c r="W40" s="682">
        <v>19</v>
      </c>
      <c r="X40" s="682">
        <v>20</v>
      </c>
      <c r="Y40" s="682">
        <v>21</v>
      </c>
      <c r="Z40" s="682">
        <v>22</v>
      </c>
      <c r="AA40" s="682">
        <v>23</v>
      </c>
      <c r="AB40" s="682">
        <v>24</v>
      </c>
      <c r="AC40" s="682">
        <v>25</v>
      </c>
      <c r="AD40" s="682">
        <v>26</v>
      </c>
      <c r="AE40" s="682">
        <v>27</v>
      </c>
      <c r="AF40" s="682">
        <v>28</v>
      </c>
      <c r="AG40" s="682">
        <v>29</v>
      </c>
      <c r="AH40" s="682">
        <v>30</v>
      </c>
      <c r="AI40" s="682">
        <v>31</v>
      </c>
      <c r="AJ40" s="608" t="s">
        <v>4</v>
      </c>
      <c r="AK40" s="609" t="s">
        <v>5</v>
      </c>
      <c r="AL40" s="609" t="s">
        <v>6</v>
      </c>
      <c r="AM40" s="638"/>
      <c r="AN40" s="639"/>
      <c r="AO40" s="639"/>
      <c r="AP40" s="639"/>
      <c r="AQ40" s="613"/>
      <c r="AR40" s="613"/>
      <c r="AS40" s="613"/>
      <c r="AT40" s="648"/>
      <c r="AU40" s="648"/>
      <c r="AV40" s="645"/>
      <c r="AW40" s="645"/>
      <c r="AX40" s="645"/>
      <c r="AY40" s="645"/>
      <c r="AZ40" s="645"/>
      <c r="BA40" s="645"/>
      <c r="BB40" s="645"/>
      <c r="BC40" s="645"/>
      <c r="BD40" s="645"/>
      <c r="BE40" s="645"/>
      <c r="BF40" s="645"/>
      <c r="BG40" s="645"/>
      <c r="BH40" s="645"/>
      <c r="BI40" s="645"/>
      <c r="BJ40" s="645"/>
      <c r="BK40" s="645"/>
      <c r="BL40" s="645"/>
      <c r="BM40" s="645"/>
      <c r="BN40" s="645"/>
      <c r="BO40" s="645"/>
      <c r="BP40" s="645"/>
      <c r="BQ40" s="645"/>
      <c r="BR40" s="645"/>
      <c r="BS40" s="648"/>
      <c r="BT40" s="647"/>
      <c r="BU40" s="649"/>
    </row>
    <row r="41" spans="1:73" ht="15.75">
      <c r="A41" s="664"/>
      <c r="B41" s="672" t="s">
        <v>268</v>
      </c>
      <c r="C41" s="680" t="s">
        <v>217</v>
      </c>
      <c r="D41" s="673"/>
      <c r="E41" s="682" t="s">
        <v>8</v>
      </c>
      <c r="F41" s="682" t="s">
        <v>9</v>
      </c>
      <c r="G41" s="682" t="s">
        <v>10</v>
      </c>
      <c r="H41" s="682" t="s">
        <v>123</v>
      </c>
      <c r="I41" s="682" t="s">
        <v>11</v>
      </c>
      <c r="J41" s="682" t="s">
        <v>12</v>
      </c>
      <c r="K41" s="682" t="s">
        <v>13</v>
      </c>
      <c r="L41" s="682" t="s">
        <v>8</v>
      </c>
      <c r="M41" s="682" t="s">
        <v>9</v>
      </c>
      <c r="N41" s="682" t="s">
        <v>10</v>
      </c>
      <c r="O41" s="682" t="s">
        <v>123</v>
      </c>
      <c r="P41" s="682" t="s">
        <v>11</v>
      </c>
      <c r="Q41" s="682" t="s">
        <v>12</v>
      </c>
      <c r="R41" s="682" t="s">
        <v>13</v>
      </c>
      <c r="S41" s="682" t="s">
        <v>8</v>
      </c>
      <c r="T41" s="682" t="s">
        <v>9</v>
      </c>
      <c r="U41" s="682" t="s">
        <v>10</v>
      </c>
      <c r="V41" s="682" t="s">
        <v>123</v>
      </c>
      <c r="W41" s="682" t="s">
        <v>11</v>
      </c>
      <c r="X41" s="682" t="s">
        <v>12</v>
      </c>
      <c r="Y41" s="682" t="s">
        <v>13</v>
      </c>
      <c r="Z41" s="682" t="s">
        <v>8</v>
      </c>
      <c r="AA41" s="682" t="s">
        <v>9</v>
      </c>
      <c r="AB41" s="682" t="s">
        <v>10</v>
      </c>
      <c r="AC41" s="682" t="s">
        <v>123</v>
      </c>
      <c r="AD41" s="682" t="s">
        <v>11</v>
      </c>
      <c r="AE41" s="682" t="s">
        <v>12</v>
      </c>
      <c r="AF41" s="682" t="s">
        <v>13</v>
      </c>
      <c r="AG41" s="682" t="s">
        <v>8</v>
      </c>
      <c r="AH41" s="682" t="s">
        <v>9</v>
      </c>
      <c r="AI41" s="682" t="s">
        <v>10</v>
      </c>
      <c r="AJ41" s="608"/>
      <c r="AK41" s="609"/>
      <c r="AL41" s="609"/>
      <c r="AM41" s="625"/>
      <c r="AN41" s="619" t="s">
        <v>4</v>
      </c>
      <c r="AO41" s="619" t="s">
        <v>6</v>
      </c>
      <c r="AP41" s="630"/>
      <c r="AQ41" s="621" t="s">
        <v>14</v>
      </c>
      <c r="AR41" s="621" t="s">
        <v>15</v>
      </c>
      <c r="AS41" s="621" t="s">
        <v>16</v>
      </c>
      <c r="AT41" s="621" t="s">
        <v>17</v>
      </c>
      <c r="AU41" s="621" t="s">
        <v>18</v>
      </c>
      <c r="AV41" s="622">
        <v>0</v>
      </c>
      <c r="AW41" s="622">
        <v>0</v>
      </c>
      <c r="AX41" s="622">
        <v>0</v>
      </c>
      <c r="AY41" s="622">
        <v>0</v>
      </c>
      <c r="AZ41" s="622">
        <v>0</v>
      </c>
      <c r="BA41" s="622">
        <v>0</v>
      </c>
      <c r="BB41" s="622">
        <v>0</v>
      </c>
      <c r="BC41" s="622">
        <v>0</v>
      </c>
      <c r="BD41" s="622">
        <v>0</v>
      </c>
      <c r="BE41" s="622">
        <v>0</v>
      </c>
      <c r="BF41" s="622">
        <v>0</v>
      </c>
      <c r="BG41" s="622">
        <v>0</v>
      </c>
      <c r="BH41" s="622">
        <v>0</v>
      </c>
      <c r="BI41" s="622">
        <v>0</v>
      </c>
      <c r="BJ41" s="622">
        <v>0</v>
      </c>
      <c r="BK41" s="622">
        <v>0</v>
      </c>
      <c r="BL41" s="622">
        <v>0</v>
      </c>
      <c r="BM41" s="622">
        <v>0</v>
      </c>
      <c r="BN41" s="622">
        <v>0</v>
      </c>
      <c r="BO41" s="622">
        <v>0</v>
      </c>
      <c r="BP41" s="622">
        <v>0</v>
      </c>
      <c r="BQ41" s="622">
        <v>0</v>
      </c>
      <c r="BR41" s="622">
        <v>0</v>
      </c>
      <c r="BS41" s="623" t="s">
        <v>31</v>
      </c>
      <c r="BT41" s="623" t="s">
        <v>32</v>
      </c>
      <c r="BU41" s="618"/>
    </row>
    <row r="42" spans="1:73" ht="15.75">
      <c r="A42" s="675" t="s">
        <v>446</v>
      </c>
      <c r="B42" s="676" t="s">
        <v>447</v>
      </c>
      <c r="C42" s="677">
        <v>492425</v>
      </c>
      <c r="D42" s="624" t="s">
        <v>392</v>
      </c>
      <c r="E42" s="684" t="s">
        <v>54</v>
      </c>
      <c r="F42" s="684" t="s">
        <v>54</v>
      </c>
      <c r="G42" s="684" t="s">
        <v>54</v>
      </c>
      <c r="H42" s="687" t="s">
        <v>54</v>
      </c>
      <c r="I42" s="683" t="s">
        <v>54</v>
      </c>
      <c r="J42" s="688" t="s">
        <v>54</v>
      </c>
      <c r="K42" s="684" t="s">
        <v>54</v>
      </c>
      <c r="L42" s="688" t="s">
        <v>54</v>
      </c>
      <c r="M42" s="684" t="s">
        <v>54</v>
      </c>
      <c r="N42" s="684" t="s">
        <v>54</v>
      </c>
      <c r="O42" s="683"/>
      <c r="P42" s="683"/>
      <c r="Q42" s="688" t="s">
        <v>54</v>
      </c>
      <c r="R42" s="684" t="s">
        <v>54</v>
      </c>
      <c r="S42" s="684" t="s">
        <v>54</v>
      </c>
      <c r="T42" s="684" t="s">
        <v>54</v>
      </c>
      <c r="U42" s="684" t="s">
        <v>54</v>
      </c>
      <c r="V42" s="683" t="s">
        <v>54</v>
      </c>
      <c r="W42" s="683" t="s">
        <v>54</v>
      </c>
      <c r="X42" s="684" t="s">
        <v>54</v>
      </c>
      <c r="Y42" s="684" t="s">
        <v>54</v>
      </c>
      <c r="Z42" s="684" t="s">
        <v>54</v>
      </c>
      <c r="AA42" s="684" t="s">
        <v>54</v>
      </c>
      <c r="AB42" s="684" t="s">
        <v>54</v>
      </c>
      <c r="AC42" s="683" t="s">
        <v>54</v>
      </c>
      <c r="AD42" s="683" t="s">
        <v>54</v>
      </c>
      <c r="AE42" s="684" t="s">
        <v>54</v>
      </c>
      <c r="AF42" s="684" t="s">
        <v>54</v>
      </c>
      <c r="AG42" s="685" t="s">
        <v>17</v>
      </c>
      <c r="AH42" s="685"/>
      <c r="AI42" s="684"/>
      <c r="AJ42" s="661">
        <v>132</v>
      </c>
      <c r="AK42" s="653">
        <v>156</v>
      </c>
      <c r="AL42" s="653">
        <v>24</v>
      </c>
      <c r="AM42" s="628" t="s">
        <v>380</v>
      </c>
      <c r="AN42" s="626">
        <v>132</v>
      </c>
      <c r="AO42" s="626">
        <v>24</v>
      </c>
      <c r="AP42" s="630"/>
      <c r="AQ42" s="621"/>
      <c r="AR42" s="621"/>
      <c r="AS42" s="621"/>
      <c r="AT42" s="621">
        <v>1</v>
      </c>
      <c r="AU42" s="621"/>
      <c r="AV42" s="622">
        <v>0</v>
      </c>
      <c r="AW42" s="622">
        <v>0</v>
      </c>
      <c r="AX42" s="622">
        <v>0</v>
      </c>
      <c r="AY42" s="622">
        <v>0</v>
      </c>
      <c r="AZ42" s="622">
        <v>0</v>
      </c>
      <c r="BA42" s="622">
        <v>0</v>
      </c>
      <c r="BB42" s="622">
        <v>26</v>
      </c>
      <c r="BC42" s="622">
        <v>0</v>
      </c>
      <c r="BD42" s="622">
        <v>0</v>
      </c>
      <c r="BE42" s="622">
        <v>0</v>
      </c>
      <c r="BF42" s="622">
        <v>0</v>
      </c>
      <c r="BG42" s="622">
        <v>0</v>
      </c>
      <c r="BH42" s="622">
        <v>0</v>
      </c>
      <c r="BI42" s="622">
        <v>0</v>
      </c>
      <c r="BJ42" s="622">
        <v>0</v>
      </c>
      <c r="BK42" s="622">
        <v>0</v>
      </c>
      <c r="BL42" s="622">
        <v>0</v>
      </c>
      <c r="BM42" s="622">
        <v>0</v>
      </c>
      <c r="BN42" s="622">
        <v>0</v>
      </c>
      <c r="BO42" s="622">
        <v>0</v>
      </c>
      <c r="BP42" s="622">
        <v>0</v>
      </c>
      <c r="BQ42" s="622">
        <v>0</v>
      </c>
      <c r="BR42" s="622">
        <v>0</v>
      </c>
      <c r="BS42" s="622">
        <v>6</v>
      </c>
      <c r="BT42" s="627">
        <v>156</v>
      </c>
      <c r="BU42" s="610"/>
    </row>
    <row r="43" spans="1:73">
      <c r="A43" s="610"/>
      <c r="B43" s="610"/>
      <c r="C43" s="610"/>
      <c r="D43" s="610"/>
      <c r="E43" s="610"/>
      <c r="F43" s="610"/>
      <c r="G43" s="610"/>
      <c r="H43" s="610"/>
      <c r="I43" s="610"/>
      <c r="J43" s="610"/>
      <c r="K43" s="610"/>
      <c r="L43" s="610"/>
      <c r="M43" s="610"/>
      <c r="N43" s="610"/>
      <c r="O43" s="610"/>
      <c r="P43" s="610"/>
      <c r="Q43" s="610"/>
      <c r="R43" s="610"/>
      <c r="S43" s="610"/>
      <c r="T43" s="610"/>
      <c r="U43" s="610"/>
      <c r="V43" s="610"/>
      <c r="W43" s="610"/>
      <c r="X43" s="610"/>
      <c r="Y43" s="610"/>
      <c r="Z43" s="610"/>
      <c r="AA43" s="610"/>
      <c r="AB43" s="610"/>
      <c r="AC43" s="610"/>
      <c r="AD43" s="610"/>
      <c r="AE43" s="610"/>
      <c r="AF43" s="610"/>
      <c r="AG43" s="610"/>
      <c r="AH43" s="701"/>
      <c r="AI43" s="610"/>
      <c r="AJ43" s="610"/>
      <c r="AK43" s="610"/>
      <c r="AL43" s="610"/>
      <c r="AM43" s="610"/>
      <c r="AN43" s="610"/>
      <c r="AO43" s="610"/>
      <c r="AP43" s="610"/>
      <c r="AQ43" s="610"/>
      <c r="AR43" s="610"/>
      <c r="AS43" s="610"/>
      <c r="AT43" s="610"/>
      <c r="AU43" s="610"/>
      <c r="AV43" s="610"/>
      <c r="AW43" s="610"/>
      <c r="AX43" s="610"/>
      <c r="AY43" s="610"/>
      <c r="AZ43" s="610"/>
      <c r="BA43" s="610"/>
      <c r="BB43" s="610"/>
      <c r="BC43" s="610"/>
      <c r="BD43" s="610"/>
      <c r="BE43" s="610"/>
      <c r="BF43" s="610"/>
      <c r="BG43" s="610"/>
      <c r="BH43" s="610"/>
      <c r="BI43" s="610"/>
      <c r="BJ43" s="610"/>
      <c r="BK43" s="610"/>
      <c r="BL43" s="610"/>
      <c r="BM43" s="610"/>
      <c r="BN43" s="610"/>
      <c r="BO43" s="610"/>
      <c r="BP43" s="610"/>
      <c r="BQ43" s="610"/>
      <c r="BR43" s="610"/>
      <c r="BS43" s="610"/>
      <c r="BT43" s="610"/>
      <c r="BU43" s="610"/>
    </row>
  </sheetData>
  <mergeCells count="23">
    <mergeCell ref="E32:X32"/>
    <mergeCell ref="T33:AI33"/>
    <mergeCell ref="AK4:AK5"/>
    <mergeCell ref="AL4:AL5"/>
    <mergeCell ref="D28:D29"/>
    <mergeCell ref="AJ28:AJ29"/>
    <mergeCell ref="AK28:AK29"/>
    <mergeCell ref="U15:AI15"/>
    <mergeCell ref="AE19:AI19"/>
    <mergeCell ref="E25:Q25"/>
    <mergeCell ref="A1:AI1"/>
    <mergeCell ref="A2:AI2"/>
    <mergeCell ref="A3:AI3"/>
    <mergeCell ref="AJ4:AJ5"/>
    <mergeCell ref="D16:D17"/>
    <mergeCell ref="AJ16:AJ17"/>
    <mergeCell ref="D4:D5"/>
    <mergeCell ref="AJ40:AJ41"/>
    <mergeCell ref="AK40:AK41"/>
    <mergeCell ref="AL40:AL41"/>
    <mergeCell ref="AK16:AK17"/>
    <mergeCell ref="AL16:AL17"/>
    <mergeCell ref="AL28:AL29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5"/>
  <sheetViews>
    <sheetView tabSelected="1" workbookViewId="0">
      <selection sqref="A1:AL35"/>
    </sheetView>
  </sheetViews>
  <sheetFormatPr defaultRowHeight="15"/>
  <cols>
    <col min="2" max="2" width="43" customWidth="1"/>
    <col min="4" max="4" width="18.5703125" customWidth="1"/>
  </cols>
  <sheetData>
    <row r="1" spans="1:38">
      <c r="A1" s="720" t="s">
        <v>449</v>
      </c>
      <c r="B1" s="720"/>
      <c r="C1" s="720"/>
      <c r="D1" s="720"/>
      <c r="E1" s="720"/>
      <c r="F1" s="720"/>
      <c r="G1" s="720"/>
      <c r="H1" s="720"/>
      <c r="I1" s="720"/>
      <c r="J1" s="720"/>
      <c r="K1" s="720"/>
      <c r="L1" s="720"/>
      <c r="M1" s="720"/>
      <c r="N1" s="720"/>
      <c r="O1" s="720"/>
      <c r="P1" s="720"/>
      <c r="Q1" s="720"/>
      <c r="R1" s="720"/>
      <c r="S1" s="720"/>
      <c r="T1" s="720"/>
      <c r="U1" s="720"/>
      <c r="V1" s="720"/>
      <c r="W1" s="720"/>
      <c r="X1" s="720"/>
      <c r="Y1" s="720"/>
      <c r="Z1" s="720"/>
      <c r="AA1" s="720"/>
      <c r="AB1" s="720"/>
      <c r="AC1" s="720"/>
      <c r="AD1" s="720"/>
      <c r="AE1" s="720"/>
      <c r="AF1" s="720"/>
      <c r="AG1" s="720"/>
      <c r="AH1" s="720"/>
      <c r="AI1" s="720"/>
      <c r="AJ1" s="723"/>
      <c r="AK1" s="723"/>
      <c r="AL1" s="723"/>
    </row>
    <row r="2" spans="1:38">
      <c r="A2" s="720"/>
      <c r="B2" s="720"/>
      <c r="C2" s="720"/>
      <c r="D2" s="720"/>
      <c r="E2" s="720"/>
      <c r="F2" s="720"/>
      <c r="G2" s="720"/>
      <c r="H2" s="720"/>
      <c r="I2" s="720"/>
      <c r="J2" s="720"/>
      <c r="K2" s="720"/>
      <c r="L2" s="720"/>
      <c r="M2" s="720"/>
      <c r="N2" s="720"/>
      <c r="O2" s="720"/>
      <c r="P2" s="720"/>
      <c r="Q2" s="720"/>
      <c r="R2" s="720"/>
      <c r="S2" s="720"/>
      <c r="T2" s="720"/>
      <c r="U2" s="720"/>
      <c r="V2" s="720"/>
      <c r="W2" s="720"/>
      <c r="X2" s="720"/>
      <c r="Y2" s="720"/>
      <c r="Z2" s="720"/>
      <c r="AA2" s="720"/>
      <c r="AB2" s="720"/>
      <c r="AC2" s="720"/>
      <c r="AD2" s="720"/>
      <c r="AE2" s="720"/>
      <c r="AF2" s="720"/>
      <c r="AG2" s="720"/>
      <c r="AH2" s="720"/>
      <c r="AI2" s="720"/>
      <c r="AJ2" s="723"/>
      <c r="AK2" s="723"/>
      <c r="AL2" s="723"/>
    </row>
    <row r="3" spans="1:38">
      <c r="A3" s="719"/>
      <c r="B3" s="719"/>
      <c r="C3" s="719"/>
      <c r="D3" s="719"/>
      <c r="E3" s="719"/>
      <c r="F3" s="719"/>
      <c r="G3" s="719"/>
      <c r="H3" s="719"/>
      <c r="I3" s="719"/>
      <c r="J3" s="719"/>
      <c r="K3" s="719"/>
      <c r="L3" s="719"/>
      <c r="M3" s="719"/>
      <c r="N3" s="719"/>
      <c r="O3" s="719"/>
      <c r="P3" s="719"/>
      <c r="Q3" s="719"/>
      <c r="R3" s="719"/>
      <c r="S3" s="719"/>
      <c r="T3" s="719"/>
      <c r="U3" s="719"/>
      <c r="V3" s="719"/>
      <c r="W3" s="719"/>
      <c r="X3" s="719"/>
      <c r="Y3" s="719"/>
      <c r="Z3" s="719"/>
      <c r="AA3" s="719"/>
      <c r="AB3" s="719"/>
      <c r="AC3" s="719"/>
      <c r="AD3" s="719"/>
      <c r="AE3" s="719"/>
      <c r="AF3" s="719"/>
      <c r="AG3" s="719"/>
      <c r="AH3" s="719"/>
      <c r="AI3" s="719"/>
      <c r="AJ3" s="723"/>
      <c r="AK3" s="723"/>
      <c r="AL3" s="723"/>
    </row>
    <row r="4" spans="1:38" ht="16.5">
      <c r="A4" s="742" t="s">
        <v>0</v>
      </c>
      <c r="B4" s="718" t="s">
        <v>1</v>
      </c>
      <c r="C4" s="717"/>
      <c r="D4" s="716" t="s">
        <v>3</v>
      </c>
      <c r="E4" s="758">
        <v>1</v>
      </c>
      <c r="F4" s="758">
        <v>2</v>
      </c>
      <c r="G4" s="758">
        <v>3</v>
      </c>
      <c r="H4" s="758">
        <v>4</v>
      </c>
      <c r="I4" s="758">
        <v>5</v>
      </c>
      <c r="J4" s="758">
        <v>6</v>
      </c>
      <c r="K4" s="758">
        <v>7</v>
      </c>
      <c r="L4" s="758">
        <v>8</v>
      </c>
      <c r="M4" s="758">
        <v>9</v>
      </c>
      <c r="N4" s="758">
        <v>10</v>
      </c>
      <c r="O4" s="758">
        <v>11</v>
      </c>
      <c r="P4" s="758">
        <v>12</v>
      </c>
      <c r="Q4" s="758">
        <v>13</v>
      </c>
      <c r="R4" s="758">
        <v>14</v>
      </c>
      <c r="S4" s="758">
        <v>15</v>
      </c>
      <c r="T4" s="758">
        <v>16</v>
      </c>
      <c r="U4" s="758">
        <v>17</v>
      </c>
      <c r="V4" s="758">
        <v>18</v>
      </c>
      <c r="W4" s="758">
        <v>19</v>
      </c>
      <c r="X4" s="758">
        <v>20</v>
      </c>
      <c r="Y4" s="758">
        <v>21</v>
      </c>
      <c r="Z4" s="758">
        <v>22</v>
      </c>
      <c r="AA4" s="758">
        <v>23</v>
      </c>
      <c r="AB4" s="758">
        <v>24</v>
      </c>
      <c r="AC4" s="758">
        <v>25</v>
      </c>
      <c r="AD4" s="758">
        <v>26</v>
      </c>
      <c r="AE4" s="758">
        <v>27</v>
      </c>
      <c r="AF4" s="758">
        <v>28</v>
      </c>
      <c r="AG4" s="758">
        <v>29</v>
      </c>
      <c r="AH4" s="758">
        <v>30</v>
      </c>
      <c r="AI4" s="758">
        <v>31</v>
      </c>
      <c r="AJ4" s="755" t="s">
        <v>4</v>
      </c>
      <c r="AK4" s="756" t="s">
        <v>5</v>
      </c>
      <c r="AL4" s="749" t="s">
        <v>6</v>
      </c>
    </row>
    <row r="5" spans="1:38" ht="16.5">
      <c r="A5" s="743"/>
      <c r="B5" s="744"/>
      <c r="C5" s="745"/>
      <c r="D5" s="716"/>
      <c r="E5" s="758" t="s">
        <v>10</v>
      </c>
      <c r="F5" s="758" t="s">
        <v>123</v>
      </c>
      <c r="G5" s="758" t="s">
        <v>11</v>
      </c>
      <c r="H5" s="758" t="s">
        <v>12</v>
      </c>
      <c r="I5" s="758" t="s">
        <v>13</v>
      </c>
      <c r="J5" s="758" t="s">
        <v>8</v>
      </c>
      <c r="K5" s="758" t="s">
        <v>9</v>
      </c>
      <c r="L5" s="758" t="s">
        <v>10</v>
      </c>
      <c r="M5" s="758" t="s">
        <v>123</v>
      </c>
      <c r="N5" s="758" t="s">
        <v>11</v>
      </c>
      <c r="O5" s="758" t="s">
        <v>12</v>
      </c>
      <c r="P5" s="758" t="s">
        <v>13</v>
      </c>
      <c r="Q5" s="758" t="s">
        <v>8</v>
      </c>
      <c r="R5" s="758" t="s">
        <v>9</v>
      </c>
      <c r="S5" s="758" t="s">
        <v>10</v>
      </c>
      <c r="T5" s="758" t="s">
        <v>123</v>
      </c>
      <c r="U5" s="758" t="s">
        <v>11</v>
      </c>
      <c r="V5" s="758" t="s">
        <v>12</v>
      </c>
      <c r="W5" s="758" t="s">
        <v>13</v>
      </c>
      <c r="X5" s="758" t="s">
        <v>8</v>
      </c>
      <c r="Y5" s="758" t="s">
        <v>9</v>
      </c>
      <c r="Z5" s="758" t="s">
        <v>10</v>
      </c>
      <c r="AA5" s="758" t="s">
        <v>123</v>
      </c>
      <c r="AB5" s="758" t="s">
        <v>11</v>
      </c>
      <c r="AC5" s="758" t="s">
        <v>12</v>
      </c>
      <c r="AD5" s="758" t="s">
        <v>13</v>
      </c>
      <c r="AE5" s="758" t="s">
        <v>8</v>
      </c>
      <c r="AF5" s="758" t="s">
        <v>9</v>
      </c>
      <c r="AG5" s="758" t="s">
        <v>10</v>
      </c>
      <c r="AH5" s="758" t="s">
        <v>123</v>
      </c>
      <c r="AI5" s="758" t="s">
        <v>11</v>
      </c>
      <c r="AJ5" s="755"/>
      <c r="AK5" s="756"/>
      <c r="AL5" s="749"/>
    </row>
    <row r="6" spans="1:38" ht="15.75">
      <c r="A6" s="746">
        <v>135569</v>
      </c>
      <c r="B6" s="715" t="s">
        <v>450</v>
      </c>
      <c r="C6" s="766"/>
      <c r="D6" s="748" t="s">
        <v>343</v>
      </c>
      <c r="E6" s="750" t="s">
        <v>19</v>
      </c>
      <c r="F6" s="751"/>
      <c r="G6" s="751"/>
      <c r="H6" s="750" t="s">
        <v>19</v>
      </c>
      <c r="I6" s="750" t="s">
        <v>19</v>
      </c>
      <c r="J6" s="750" t="s">
        <v>19</v>
      </c>
      <c r="K6" s="750" t="s">
        <v>19</v>
      </c>
      <c r="L6" s="754" t="s">
        <v>17</v>
      </c>
      <c r="M6" s="751"/>
      <c r="N6" s="757" t="s">
        <v>17</v>
      </c>
      <c r="O6" s="767" t="s">
        <v>211</v>
      </c>
      <c r="P6" s="768"/>
      <c r="Q6" s="768"/>
      <c r="R6" s="768"/>
      <c r="S6" s="769"/>
      <c r="T6" s="751" t="s">
        <v>451</v>
      </c>
      <c r="U6" s="751"/>
      <c r="V6" s="759" t="s">
        <v>19</v>
      </c>
      <c r="W6" s="759" t="s">
        <v>19</v>
      </c>
      <c r="X6" s="759" t="s">
        <v>19</v>
      </c>
      <c r="Y6" s="759" t="s">
        <v>19</v>
      </c>
      <c r="Z6" s="759" t="s">
        <v>19</v>
      </c>
      <c r="AA6" s="751"/>
      <c r="AB6" s="751" t="s">
        <v>451</v>
      </c>
      <c r="AC6" s="759" t="s">
        <v>19</v>
      </c>
      <c r="AD6" s="759" t="s">
        <v>19</v>
      </c>
      <c r="AE6" s="759" t="s">
        <v>19</v>
      </c>
      <c r="AF6" s="759" t="s">
        <v>19</v>
      </c>
      <c r="AG6" s="759"/>
      <c r="AH6" s="751" t="s">
        <v>451</v>
      </c>
      <c r="AI6" s="751"/>
      <c r="AJ6" s="752">
        <v>120</v>
      </c>
      <c r="AK6" s="753">
        <v>120</v>
      </c>
      <c r="AL6" s="753">
        <v>0</v>
      </c>
    </row>
    <row r="7" spans="1:38" ht="15.75">
      <c r="A7" s="747">
        <v>134074</v>
      </c>
      <c r="B7" s="722" t="s">
        <v>452</v>
      </c>
      <c r="C7" s="721"/>
      <c r="D7" s="748" t="s">
        <v>343</v>
      </c>
      <c r="E7" s="750"/>
      <c r="F7" s="751" t="s">
        <v>21</v>
      </c>
      <c r="G7" s="751"/>
      <c r="H7" s="750" t="s">
        <v>20</v>
      </c>
      <c r="I7" s="750" t="s">
        <v>453</v>
      </c>
      <c r="J7" s="750"/>
      <c r="K7" s="750" t="s">
        <v>453</v>
      </c>
      <c r="L7" s="750"/>
      <c r="M7" s="751"/>
      <c r="N7" s="751"/>
      <c r="O7" s="750" t="s">
        <v>453</v>
      </c>
      <c r="P7" s="750"/>
      <c r="Q7" s="750" t="s">
        <v>453</v>
      </c>
      <c r="R7" s="750"/>
      <c r="S7" s="750" t="s">
        <v>453</v>
      </c>
      <c r="T7" s="751"/>
      <c r="U7" s="751" t="s">
        <v>21</v>
      </c>
      <c r="V7" s="750" t="s">
        <v>453</v>
      </c>
      <c r="W7" s="750"/>
      <c r="X7" s="750" t="s">
        <v>453</v>
      </c>
      <c r="Y7" s="750"/>
      <c r="Z7" s="750" t="s">
        <v>453</v>
      </c>
      <c r="AA7" s="751" t="s">
        <v>232</v>
      </c>
      <c r="AB7" s="751"/>
      <c r="AC7" s="750" t="s">
        <v>453</v>
      </c>
      <c r="AD7" s="750"/>
      <c r="AE7" s="750" t="s">
        <v>453</v>
      </c>
      <c r="AF7" s="750"/>
      <c r="AG7" s="750" t="s">
        <v>453</v>
      </c>
      <c r="AH7" s="751"/>
      <c r="AI7" s="757" t="s">
        <v>17</v>
      </c>
      <c r="AJ7" s="752">
        <v>157</v>
      </c>
      <c r="AK7" s="753">
        <v>157</v>
      </c>
      <c r="AL7" s="753">
        <v>0</v>
      </c>
    </row>
    <row r="8" spans="1:38" ht="15.75">
      <c r="A8" s="747">
        <v>134104</v>
      </c>
      <c r="B8" s="722" t="s">
        <v>454</v>
      </c>
      <c r="C8" s="721"/>
      <c r="D8" s="748" t="s">
        <v>343</v>
      </c>
      <c r="E8" s="750" t="s">
        <v>453</v>
      </c>
      <c r="F8" s="751"/>
      <c r="G8" s="751"/>
      <c r="H8" s="750" t="s">
        <v>455</v>
      </c>
      <c r="I8" s="750"/>
      <c r="J8" s="750" t="s">
        <v>453</v>
      </c>
      <c r="K8" s="750"/>
      <c r="L8" s="750" t="s">
        <v>453</v>
      </c>
      <c r="M8" s="751" t="s">
        <v>21</v>
      </c>
      <c r="N8" s="751"/>
      <c r="O8" s="767" t="s">
        <v>149</v>
      </c>
      <c r="P8" s="768"/>
      <c r="Q8" s="768"/>
      <c r="R8" s="768"/>
      <c r="S8" s="768"/>
      <c r="T8" s="768"/>
      <c r="U8" s="768"/>
      <c r="V8" s="768"/>
      <c r="W8" s="768"/>
      <c r="X8" s="768"/>
      <c r="Y8" s="768"/>
      <c r="Z8" s="768"/>
      <c r="AA8" s="768"/>
      <c r="AB8" s="768"/>
      <c r="AC8" s="768"/>
      <c r="AD8" s="768"/>
      <c r="AE8" s="768"/>
      <c r="AF8" s="768"/>
      <c r="AG8" s="768"/>
      <c r="AH8" s="769"/>
      <c r="AI8" s="751"/>
      <c r="AJ8" s="752">
        <v>48</v>
      </c>
      <c r="AK8" s="753">
        <v>48</v>
      </c>
      <c r="AL8" s="753">
        <v>0</v>
      </c>
    </row>
    <row r="9" spans="1:38" ht="15.75">
      <c r="A9" s="747">
        <v>134422</v>
      </c>
      <c r="B9" s="722" t="s">
        <v>456</v>
      </c>
      <c r="C9" s="721"/>
      <c r="D9" s="748" t="s">
        <v>343</v>
      </c>
      <c r="E9" s="750" t="s">
        <v>232</v>
      </c>
      <c r="F9" s="751"/>
      <c r="G9" s="751"/>
      <c r="H9" s="767" t="s">
        <v>149</v>
      </c>
      <c r="I9" s="768"/>
      <c r="J9" s="768"/>
      <c r="K9" s="768"/>
      <c r="L9" s="769"/>
      <c r="M9" s="751"/>
      <c r="N9" s="751"/>
      <c r="O9" s="750" t="s">
        <v>376</v>
      </c>
      <c r="P9" s="750" t="s">
        <v>376</v>
      </c>
      <c r="Q9" s="750" t="s">
        <v>232</v>
      </c>
      <c r="R9" s="754" t="s">
        <v>17</v>
      </c>
      <c r="S9" s="750" t="s">
        <v>232</v>
      </c>
      <c r="T9" s="751"/>
      <c r="U9" s="751"/>
      <c r="V9" s="750" t="s">
        <v>376</v>
      </c>
      <c r="W9" s="750" t="s">
        <v>376</v>
      </c>
      <c r="X9" s="750" t="s">
        <v>232</v>
      </c>
      <c r="Y9" s="750" t="s">
        <v>376</v>
      </c>
      <c r="Z9" s="750" t="s">
        <v>232</v>
      </c>
      <c r="AA9" s="751"/>
      <c r="AB9" s="751"/>
      <c r="AC9" s="754" t="s">
        <v>376</v>
      </c>
      <c r="AD9" s="750" t="s">
        <v>376</v>
      </c>
      <c r="AE9" s="750" t="s">
        <v>232</v>
      </c>
      <c r="AF9" s="750" t="s">
        <v>376</v>
      </c>
      <c r="AG9" s="750" t="s">
        <v>376</v>
      </c>
      <c r="AH9" s="751"/>
      <c r="AI9" s="751"/>
      <c r="AJ9" s="752">
        <v>120</v>
      </c>
      <c r="AK9" s="753">
        <v>120</v>
      </c>
      <c r="AL9" s="753">
        <v>0</v>
      </c>
    </row>
    <row r="10" spans="1:38" ht="15.75">
      <c r="A10" s="747">
        <v>135615</v>
      </c>
      <c r="B10" s="722" t="s">
        <v>457</v>
      </c>
      <c r="C10" s="721"/>
      <c r="D10" s="748" t="s">
        <v>343</v>
      </c>
      <c r="E10" s="750" t="s">
        <v>19</v>
      </c>
      <c r="F10" s="751"/>
      <c r="G10" s="751"/>
      <c r="H10" s="750" t="s">
        <v>19</v>
      </c>
      <c r="I10" s="750" t="s">
        <v>232</v>
      </c>
      <c r="J10" s="750" t="s">
        <v>19</v>
      </c>
      <c r="K10" s="750" t="s">
        <v>19</v>
      </c>
      <c r="L10" s="750" t="s">
        <v>232</v>
      </c>
      <c r="M10" s="751"/>
      <c r="N10" s="751"/>
      <c r="O10" s="750" t="s">
        <v>19</v>
      </c>
      <c r="P10" s="750" t="s">
        <v>232</v>
      </c>
      <c r="Q10" s="750" t="s">
        <v>19</v>
      </c>
      <c r="R10" s="750" t="s">
        <v>19</v>
      </c>
      <c r="S10" s="750" t="s">
        <v>232</v>
      </c>
      <c r="T10" s="751"/>
      <c r="U10" s="751"/>
      <c r="V10" s="750" t="s">
        <v>19</v>
      </c>
      <c r="W10" s="750" t="s">
        <v>232</v>
      </c>
      <c r="X10" s="750" t="s">
        <v>232</v>
      </c>
      <c r="Y10" s="750" t="s">
        <v>19</v>
      </c>
      <c r="Z10" s="750" t="s">
        <v>232</v>
      </c>
      <c r="AA10" s="751"/>
      <c r="AB10" s="751"/>
      <c r="AC10" s="750" t="s">
        <v>19</v>
      </c>
      <c r="AD10" s="750" t="s">
        <v>232</v>
      </c>
      <c r="AE10" s="750" t="s">
        <v>232</v>
      </c>
      <c r="AF10" s="750" t="s">
        <v>19</v>
      </c>
      <c r="AG10" s="750" t="s">
        <v>232</v>
      </c>
      <c r="AH10" s="751"/>
      <c r="AI10" s="751"/>
      <c r="AJ10" s="752">
        <v>146</v>
      </c>
      <c r="AK10" s="753">
        <v>146</v>
      </c>
      <c r="AL10" s="753">
        <v>0</v>
      </c>
    </row>
    <row r="11" spans="1:38">
      <c r="A11" s="727"/>
      <c r="B11" s="725"/>
      <c r="C11" s="724"/>
      <c r="D11" s="726"/>
      <c r="E11" s="726"/>
      <c r="F11" s="726"/>
      <c r="G11" s="726"/>
      <c r="H11" s="726"/>
      <c r="I11" s="726"/>
      <c r="J11" s="726"/>
      <c r="K11" s="726"/>
      <c r="L11" s="726"/>
      <c r="M11" s="726"/>
      <c r="N11" s="726"/>
      <c r="O11" s="726"/>
      <c r="P11" s="726"/>
      <c r="Q11" s="726"/>
      <c r="R11" s="726"/>
      <c r="S11" s="726"/>
      <c r="T11" s="726"/>
      <c r="U11" s="726"/>
      <c r="V11" s="726"/>
      <c r="W11" s="726"/>
      <c r="X11" s="726"/>
      <c r="Y11" s="726"/>
      <c r="Z11" s="726"/>
      <c r="AA11" s="726"/>
      <c r="AB11" s="726"/>
      <c r="AC11" s="726"/>
      <c r="AD11" s="726"/>
      <c r="AE11" s="726"/>
      <c r="AF11" s="726"/>
      <c r="AG11" s="726"/>
      <c r="AH11" s="726"/>
      <c r="AI11" s="726"/>
      <c r="AJ11" s="728"/>
      <c r="AK11" s="729"/>
      <c r="AL11" s="729"/>
    </row>
    <row r="12" spans="1:38">
      <c r="A12" s="730"/>
      <c r="B12" s="730"/>
      <c r="C12" s="730"/>
      <c r="D12" s="730"/>
      <c r="E12" s="730"/>
      <c r="F12" s="730"/>
      <c r="G12" s="730"/>
      <c r="H12" s="730"/>
      <c r="I12" s="730"/>
      <c r="J12" s="730"/>
      <c r="K12" s="730"/>
      <c r="L12" s="730"/>
      <c r="M12" s="730"/>
      <c r="N12" s="730"/>
      <c r="O12" s="730"/>
      <c r="P12" s="730"/>
      <c r="Q12" s="730"/>
      <c r="R12" s="730"/>
      <c r="S12" s="730"/>
      <c r="T12" s="730"/>
      <c r="U12" s="730"/>
      <c r="V12" s="730"/>
      <c r="W12" s="730"/>
      <c r="X12" s="730"/>
      <c r="Y12" s="730"/>
      <c r="Z12" s="730"/>
      <c r="AA12" s="730"/>
      <c r="AB12" s="730"/>
      <c r="AC12" s="730"/>
      <c r="AD12" s="730"/>
      <c r="AE12" s="730"/>
      <c r="AF12" s="730"/>
      <c r="AG12" s="730"/>
      <c r="AH12" s="730"/>
      <c r="AI12" s="730"/>
      <c r="AJ12" s="730"/>
      <c r="AK12" s="730"/>
      <c r="AL12" s="730"/>
    </row>
    <row r="14" spans="1:38" ht="20.25">
      <c r="A14" s="723"/>
      <c r="B14" s="723"/>
      <c r="C14" s="723"/>
      <c r="D14" s="770" t="s">
        <v>458</v>
      </c>
      <c r="E14" s="770"/>
      <c r="F14" s="770"/>
      <c r="G14" s="770"/>
      <c r="H14" s="770"/>
      <c r="I14" s="770"/>
      <c r="J14" s="770"/>
      <c r="K14" s="770"/>
      <c r="L14" s="770"/>
      <c r="M14" s="770"/>
      <c r="N14" s="770"/>
      <c r="O14" s="770"/>
      <c r="P14" s="763"/>
      <c r="Q14" s="739"/>
      <c r="R14" s="738"/>
      <c r="S14" s="723"/>
      <c r="T14" s="723"/>
      <c r="U14" s="723"/>
      <c r="V14" s="723"/>
      <c r="W14" s="723"/>
      <c r="X14" s="723"/>
      <c r="Y14" s="723"/>
      <c r="Z14" s="723"/>
      <c r="AA14" s="723"/>
      <c r="AB14" s="723"/>
      <c r="AC14" s="723"/>
      <c r="AD14" s="723"/>
      <c r="AE14" s="723"/>
      <c r="AF14" s="723"/>
      <c r="AG14" s="723"/>
      <c r="AH14" s="723"/>
      <c r="AI14" s="723"/>
      <c r="AJ14" s="723"/>
      <c r="AK14" s="723"/>
      <c r="AL14" s="723"/>
    </row>
    <row r="15" spans="1:38" ht="20.25">
      <c r="A15" s="723"/>
      <c r="B15" s="723"/>
      <c r="C15" s="723"/>
      <c r="D15" s="770" t="s">
        <v>459</v>
      </c>
      <c r="E15" s="770"/>
      <c r="F15" s="770"/>
      <c r="G15" s="770"/>
      <c r="H15" s="770"/>
      <c r="I15" s="770"/>
      <c r="J15" s="770"/>
      <c r="K15" s="770"/>
      <c r="L15" s="770"/>
      <c r="M15" s="770"/>
      <c r="N15" s="770"/>
      <c r="O15" s="764"/>
      <c r="P15" s="763"/>
      <c r="Q15" s="739"/>
      <c r="R15" s="739"/>
      <c r="S15" s="723"/>
      <c r="T15" s="723"/>
      <c r="U15" s="723"/>
      <c r="V15" s="723"/>
      <c r="W15" s="723"/>
      <c r="X15" s="723"/>
      <c r="Y15" s="723"/>
      <c r="Z15" s="723"/>
      <c r="AA15" s="723"/>
      <c r="AB15" s="723"/>
      <c r="AC15" s="723"/>
      <c r="AD15" s="723"/>
      <c r="AE15" s="723"/>
      <c r="AF15" s="723"/>
      <c r="AG15" s="723"/>
      <c r="AH15" s="723"/>
      <c r="AI15" s="723"/>
      <c r="AJ15" s="723"/>
      <c r="AK15" s="723"/>
      <c r="AL15" s="723"/>
    </row>
    <row r="16" spans="1:38" ht="20.25">
      <c r="A16" s="723"/>
      <c r="B16" s="723"/>
      <c r="C16" s="723"/>
      <c r="D16" s="770" t="s">
        <v>460</v>
      </c>
      <c r="E16" s="770"/>
      <c r="F16" s="770"/>
      <c r="G16" s="770"/>
      <c r="H16" s="770"/>
      <c r="I16" s="770"/>
      <c r="J16" s="770"/>
      <c r="K16" s="770"/>
      <c r="L16" s="770"/>
      <c r="M16" s="770"/>
      <c r="N16" s="770"/>
      <c r="O16" s="770"/>
      <c r="P16" s="763"/>
      <c r="Q16" s="739"/>
      <c r="R16" s="738"/>
      <c r="S16" s="735"/>
      <c r="T16" s="735"/>
      <c r="U16" s="735"/>
      <c r="V16" s="735"/>
      <c r="W16" s="735"/>
      <c r="X16" s="735"/>
      <c r="Y16" s="735"/>
      <c r="Z16" s="735"/>
      <c r="AA16" s="735"/>
      <c r="AB16" s="735"/>
      <c r="AC16" s="735"/>
      <c r="AD16" s="735"/>
      <c r="AE16" s="735"/>
      <c r="AF16" s="735"/>
      <c r="AG16" s="735"/>
      <c r="AH16" s="735"/>
      <c r="AI16" s="735"/>
      <c r="AJ16" s="735"/>
      <c r="AK16" s="735"/>
      <c r="AL16" s="732"/>
    </row>
    <row r="17" spans="4:38" ht="20.25">
      <c r="D17" s="770" t="s">
        <v>461</v>
      </c>
      <c r="E17" s="770"/>
      <c r="F17" s="770"/>
      <c r="G17" s="770"/>
      <c r="H17" s="770"/>
      <c r="I17" s="770"/>
      <c r="J17" s="770"/>
      <c r="K17" s="770"/>
      <c r="L17" s="770"/>
      <c r="M17" s="770"/>
      <c r="N17" s="770"/>
      <c r="O17" s="770"/>
      <c r="P17" s="763"/>
      <c r="Q17" s="739"/>
      <c r="R17" s="738"/>
      <c r="S17" s="735"/>
      <c r="T17" s="735"/>
      <c r="U17" s="735"/>
      <c r="V17" s="735"/>
      <c r="W17" s="735"/>
      <c r="X17" s="735"/>
      <c r="Y17" s="735"/>
      <c r="Z17" s="735"/>
      <c r="AA17" s="735"/>
      <c r="AB17" s="735"/>
      <c r="AC17" s="735"/>
      <c r="AD17" s="735"/>
      <c r="AE17" s="735"/>
      <c r="AF17" s="735"/>
      <c r="AG17" s="735"/>
      <c r="AH17" s="735"/>
      <c r="AI17" s="735"/>
      <c r="AJ17" s="735"/>
      <c r="AK17" s="735"/>
      <c r="AL17" s="732"/>
    </row>
    <row r="18" spans="4:38" ht="20.25">
      <c r="D18" s="770" t="s">
        <v>462</v>
      </c>
      <c r="E18" s="770"/>
      <c r="F18" s="770"/>
      <c r="G18" s="770"/>
      <c r="H18" s="770"/>
      <c r="I18" s="770"/>
      <c r="J18" s="770"/>
      <c r="K18" s="770"/>
      <c r="L18" s="770"/>
      <c r="M18" s="770"/>
      <c r="N18" s="770"/>
      <c r="O18" s="770"/>
      <c r="P18" s="763"/>
      <c r="Q18" s="739"/>
      <c r="R18" s="738"/>
      <c r="S18" s="735"/>
      <c r="T18" s="735"/>
      <c r="U18" s="735"/>
      <c r="V18" s="735"/>
      <c r="W18" s="735"/>
      <c r="X18" s="735"/>
      <c r="Y18" s="735"/>
      <c r="Z18" s="735"/>
      <c r="AA18" s="735"/>
      <c r="AB18" s="735"/>
      <c r="AC18" s="735"/>
      <c r="AD18" s="735"/>
      <c r="AE18" s="735"/>
      <c r="AF18" s="735"/>
      <c r="AG18" s="735"/>
      <c r="AH18" s="735"/>
      <c r="AI18" s="735"/>
      <c r="AJ18" s="735"/>
      <c r="AK18" s="735"/>
      <c r="AL18" s="732"/>
    </row>
    <row r="19" spans="4:38" ht="20.25">
      <c r="D19" s="770" t="s">
        <v>463</v>
      </c>
      <c r="E19" s="770"/>
      <c r="F19" s="770"/>
      <c r="G19" s="770"/>
      <c r="H19" s="770"/>
      <c r="I19" s="770"/>
      <c r="J19" s="770"/>
      <c r="K19" s="770"/>
      <c r="L19" s="770"/>
      <c r="M19" s="770"/>
      <c r="N19" s="770"/>
      <c r="O19" s="770"/>
      <c r="P19" s="763"/>
      <c r="Q19" s="739"/>
      <c r="R19" s="738"/>
      <c r="S19" s="735"/>
      <c r="T19" s="735"/>
      <c r="U19" s="735"/>
      <c r="V19" s="735"/>
      <c r="W19" s="735"/>
      <c r="X19" s="735"/>
      <c r="Y19" s="735"/>
      <c r="Z19" s="735"/>
      <c r="AA19" s="735"/>
      <c r="AB19" s="735"/>
      <c r="AC19" s="735"/>
      <c r="AD19" s="735"/>
      <c r="AE19" s="735"/>
      <c r="AF19" s="735"/>
      <c r="AG19" s="735"/>
      <c r="AH19" s="735"/>
      <c r="AI19" s="735"/>
      <c r="AJ19" s="735"/>
      <c r="AK19" s="735"/>
      <c r="AL19" s="732"/>
    </row>
    <row r="20" spans="4:38" ht="20.25">
      <c r="D20" s="770" t="s">
        <v>464</v>
      </c>
      <c r="E20" s="770"/>
      <c r="F20" s="770"/>
      <c r="G20" s="770"/>
      <c r="H20" s="770"/>
      <c r="I20" s="770"/>
      <c r="J20" s="770"/>
      <c r="K20" s="770"/>
      <c r="L20" s="770"/>
      <c r="M20" s="770"/>
      <c r="N20" s="770"/>
      <c r="O20" s="770"/>
      <c r="P20" s="763"/>
      <c r="Q20" s="739"/>
      <c r="R20" s="738"/>
      <c r="S20" s="735"/>
      <c r="T20" s="735"/>
      <c r="U20" s="735"/>
      <c r="V20" s="735"/>
      <c r="W20" s="735"/>
      <c r="X20" s="735"/>
      <c r="Y20" s="735"/>
      <c r="Z20" s="735"/>
      <c r="AA20" s="735"/>
      <c r="AB20" s="735"/>
      <c r="AC20" s="735"/>
      <c r="AD20" s="735"/>
      <c r="AE20" s="735"/>
      <c r="AF20" s="735"/>
      <c r="AG20" s="735"/>
      <c r="AH20" s="735"/>
      <c r="AI20" s="735"/>
      <c r="AJ20" s="735"/>
      <c r="AK20" s="735"/>
      <c r="AL20" s="732"/>
    </row>
    <row r="21" spans="4:38" ht="20.25">
      <c r="D21" s="770" t="s">
        <v>465</v>
      </c>
      <c r="E21" s="770"/>
      <c r="F21" s="770"/>
      <c r="G21" s="770"/>
      <c r="H21" s="770"/>
      <c r="I21" s="770"/>
      <c r="J21" s="770"/>
      <c r="K21" s="770"/>
      <c r="L21" s="770"/>
      <c r="M21" s="770"/>
      <c r="N21" s="770"/>
      <c r="O21" s="770"/>
      <c r="P21" s="770"/>
      <c r="Q21" s="741"/>
      <c r="R21" s="741"/>
      <c r="S21" s="734"/>
      <c r="T21" s="734"/>
      <c r="U21" s="734"/>
      <c r="V21" s="734"/>
      <c r="W21" s="734"/>
      <c r="X21" s="734"/>
      <c r="Y21" s="734"/>
      <c r="Z21" s="734"/>
      <c r="AA21" s="734"/>
      <c r="AB21" s="734"/>
      <c r="AC21" s="734"/>
      <c r="AD21" s="734"/>
      <c r="AE21" s="734"/>
      <c r="AF21" s="734"/>
      <c r="AG21" s="734"/>
      <c r="AH21" s="734"/>
      <c r="AI21" s="734"/>
      <c r="AJ21" s="734"/>
      <c r="AK21" s="734"/>
      <c r="AL21" s="731"/>
    </row>
    <row r="22" spans="4:38" ht="20.25">
      <c r="D22" s="770" t="s">
        <v>466</v>
      </c>
      <c r="E22" s="770"/>
      <c r="F22" s="770"/>
      <c r="G22" s="770"/>
      <c r="H22" s="770"/>
      <c r="I22" s="770"/>
      <c r="J22" s="770"/>
      <c r="K22" s="770"/>
      <c r="L22" s="770"/>
      <c r="M22" s="770"/>
      <c r="N22" s="770"/>
      <c r="O22" s="770"/>
      <c r="P22" s="740"/>
      <c r="Q22" s="741"/>
      <c r="R22" s="741"/>
      <c r="S22" s="734"/>
      <c r="T22" s="734"/>
      <c r="U22" s="734"/>
      <c r="V22" s="734"/>
      <c r="W22" s="734"/>
      <c r="X22" s="734"/>
      <c r="Y22" s="734"/>
      <c r="Z22" s="734"/>
      <c r="AA22" s="734"/>
      <c r="AB22" s="734"/>
      <c r="AC22" s="734"/>
      <c r="AD22" s="734"/>
      <c r="AE22" s="734"/>
      <c r="AF22" s="734"/>
      <c r="AG22" s="734"/>
      <c r="AH22" s="734"/>
      <c r="AI22" s="734"/>
      <c r="AJ22" s="734"/>
      <c r="AK22" s="734"/>
      <c r="AL22" s="731"/>
    </row>
    <row r="23" spans="4:38" ht="20.25">
      <c r="D23" s="770" t="s">
        <v>467</v>
      </c>
      <c r="E23" s="770"/>
      <c r="F23" s="770"/>
      <c r="G23" s="770"/>
      <c r="H23" s="770"/>
      <c r="I23" s="770"/>
      <c r="J23" s="770"/>
      <c r="K23" s="770"/>
      <c r="L23" s="770"/>
      <c r="M23" s="770"/>
      <c r="N23" s="770"/>
      <c r="O23" s="770"/>
      <c r="P23" s="770"/>
      <c r="Q23" s="739"/>
      <c r="R23" s="738"/>
      <c r="S23" s="730"/>
      <c r="T23" s="730"/>
      <c r="U23" s="730"/>
      <c r="V23" s="730"/>
      <c r="W23" s="730"/>
      <c r="X23" s="730"/>
      <c r="Y23" s="730"/>
      <c r="Z23" s="730"/>
      <c r="AA23" s="730"/>
      <c r="AB23" s="730"/>
      <c r="AC23" s="730"/>
      <c r="AD23" s="730"/>
      <c r="AE23" s="730"/>
      <c r="AF23" s="730"/>
      <c r="AG23" s="730"/>
      <c r="AH23" s="730"/>
      <c r="AI23" s="730"/>
      <c r="AJ23" s="730"/>
      <c r="AK23" s="730"/>
      <c r="AL23" s="730"/>
    </row>
    <row r="24" spans="4:38" ht="20.25">
      <c r="D24" s="770" t="s">
        <v>468</v>
      </c>
      <c r="E24" s="770"/>
      <c r="F24" s="770"/>
      <c r="G24" s="770"/>
      <c r="H24" s="770"/>
      <c r="I24" s="770"/>
      <c r="J24" s="770"/>
      <c r="K24" s="770"/>
      <c r="L24" s="770"/>
      <c r="M24" s="770"/>
      <c r="N24" s="770"/>
      <c r="O24" s="770"/>
      <c r="P24" s="770"/>
      <c r="Q24" s="739"/>
      <c r="R24" s="765"/>
      <c r="S24" s="765"/>
      <c r="T24" s="765"/>
      <c r="U24" s="765"/>
      <c r="V24" s="730"/>
      <c r="W24" s="730"/>
      <c r="X24" s="730"/>
      <c r="Y24" s="730"/>
      <c r="Z24" s="730"/>
      <c r="AA24" s="730"/>
      <c r="AB24" s="730"/>
      <c r="AC24" s="730"/>
      <c r="AD24" s="730"/>
      <c r="AE24" s="730"/>
      <c r="AF24" s="730"/>
      <c r="AG24" s="730"/>
      <c r="AH24" s="730"/>
      <c r="AI24" s="730"/>
      <c r="AJ24" s="730"/>
      <c r="AK24" s="730"/>
      <c r="AL24" s="730"/>
    </row>
    <row r="25" spans="4:38" ht="20.25">
      <c r="D25" s="770" t="s">
        <v>469</v>
      </c>
      <c r="E25" s="770"/>
      <c r="F25" s="770"/>
      <c r="G25" s="770"/>
      <c r="H25" s="770"/>
      <c r="I25" s="770"/>
      <c r="J25" s="770"/>
      <c r="K25" s="770"/>
      <c r="L25" s="770"/>
      <c r="M25" s="770"/>
      <c r="N25" s="770"/>
      <c r="O25" s="770"/>
      <c r="P25" s="770"/>
      <c r="Q25" s="739"/>
      <c r="R25" s="739"/>
      <c r="S25" s="730"/>
      <c r="T25" s="730"/>
      <c r="U25" s="730"/>
      <c r="V25" s="730"/>
      <c r="W25" s="730"/>
      <c r="X25" s="730"/>
      <c r="Y25" s="730"/>
      <c r="Z25" s="730"/>
      <c r="AA25" s="730"/>
      <c r="AB25" s="730"/>
      <c r="AC25" s="730"/>
      <c r="AD25" s="730"/>
      <c r="AE25" s="730"/>
      <c r="AF25" s="730"/>
      <c r="AG25" s="730"/>
      <c r="AH25" s="730"/>
      <c r="AI25" s="730"/>
      <c r="AJ25" s="730"/>
      <c r="AK25" s="730"/>
      <c r="AL25" s="730"/>
    </row>
    <row r="26" spans="4:38" ht="20.25">
      <c r="D26" s="770" t="s">
        <v>470</v>
      </c>
      <c r="E26" s="770"/>
      <c r="F26" s="770"/>
      <c r="G26" s="770"/>
      <c r="H26" s="770"/>
      <c r="I26" s="770"/>
      <c r="J26" s="770"/>
      <c r="K26" s="770"/>
      <c r="L26" s="770"/>
      <c r="M26" s="770"/>
      <c r="N26" s="770"/>
      <c r="O26" s="770"/>
      <c r="P26" s="770"/>
      <c r="Q26" s="739"/>
      <c r="R26" s="739"/>
      <c r="S26" s="730"/>
      <c r="T26" s="730"/>
      <c r="U26" s="730"/>
      <c r="V26" s="730"/>
      <c r="W26" s="730"/>
      <c r="X26" s="730"/>
      <c r="Y26" s="730"/>
      <c r="Z26" s="730"/>
      <c r="AA26" s="730"/>
      <c r="AB26" s="730"/>
      <c r="AC26" s="730"/>
      <c r="AD26" s="730"/>
      <c r="AE26" s="730"/>
      <c r="AF26" s="730"/>
      <c r="AG26" s="730"/>
      <c r="AH26" s="730"/>
      <c r="AI26" s="730"/>
      <c r="AJ26" s="730"/>
      <c r="AK26" s="730"/>
      <c r="AL26" s="730"/>
    </row>
    <row r="27" spans="4:38" ht="20.25">
      <c r="D27" s="770" t="s">
        <v>471</v>
      </c>
      <c r="E27" s="770"/>
      <c r="F27" s="770"/>
      <c r="G27" s="770"/>
      <c r="H27" s="770"/>
      <c r="I27" s="770"/>
      <c r="J27" s="770"/>
      <c r="K27" s="770"/>
      <c r="L27" s="770"/>
      <c r="M27" s="770"/>
      <c r="N27" s="770"/>
      <c r="O27" s="770"/>
      <c r="P27" s="770"/>
      <c r="Q27" s="730"/>
      <c r="R27" s="730"/>
      <c r="S27" s="730"/>
      <c r="T27" s="730"/>
      <c r="U27" s="730"/>
      <c r="V27" s="730"/>
      <c r="W27" s="730"/>
      <c r="X27" s="730"/>
      <c r="Y27" s="730"/>
      <c r="Z27" s="730"/>
      <c r="AA27" s="730"/>
      <c r="AB27" s="730"/>
      <c r="AC27" s="730"/>
      <c r="AD27" s="730"/>
      <c r="AE27" s="730"/>
      <c r="AF27" s="730"/>
      <c r="AG27" s="730"/>
      <c r="AH27" s="730"/>
      <c r="AI27" s="730"/>
      <c r="AJ27" s="730"/>
      <c r="AK27" s="730"/>
      <c r="AL27" s="730"/>
    </row>
    <row r="28" spans="4:38" ht="20.25">
      <c r="D28" s="770" t="s">
        <v>472</v>
      </c>
      <c r="E28" s="770"/>
      <c r="F28" s="770"/>
      <c r="G28" s="770"/>
      <c r="H28" s="770"/>
      <c r="I28" s="770"/>
      <c r="J28" s="770"/>
      <c r="K28" s="770"/>
      <c r="L28" s="770"/>
      <c r="M28" s="770"/>
      <c r="N28" s="770"/>
      <c r="O28" s="770"/>
      <c r="P28" s="770"/>
      <c r="Q28" s="730"/>
      <c r="R28" s="730"/>
      <c r="S28" s="730"/>
      <c r="T28" s="730"/>
      <c r="U28" s="730"/>
      <c r="V28" s="730"/>
      <c r="W28" s="730"/>
      <c r="X28" s="730"/>
      <c r="Y28" s="730"/>
      <c r="Z28" s="730"/>
      <c r="AA28" s="730"/>
      <c r="AB28" s="730"/>
      <c r="AC28" s="730"/>
      <c r="AD28" s="730"/>
      <c r="AE28" s="730"/>
      <c r="AF28" s="730"/>
      <c r="AG28" s="730"/>
      <c r="AH28" s="730"/>
      <c r="AI28" s="730"/>
      <c r="AJ28" s="730"/>
      <c r="AK28" s="730"/>
      <c r="AL28" s="730"/>
    </row>
    <row r="29" spans="4:38" ht="20.25">
      <c r="D29" s="770" t="s">
        <v>473</v>
      </c>
      <c r="E29" s="770"/>
      <c r="F29" s="770"/>
      <c r="G29" s="770"/>
      <c r="H29" s="770"/>
      <c r="I29" s="770"/>
      <c r="J29" s="770"/>
      <c r="K29" s="770"/>
      <c r="L29" s="770"/>
      <c r="M29" s="770"/>
      <c r="N29" s="770"/>
      <c r="O29" s="770"/>
      <c r="P29" s="763"/>
      <c r="Q29" s="730"/>
      <c r="R29" s="730"/>
      <c r="S29" s="730"/>
      <c r="T29" s="730"/>
      <c r="U29" s="730"/>
      <c r="V29" s="730"/>
      <c r="W29" s="730"/>
      <c r="X29" s="730"/>
      <c r="Y29" s="730"/>
      <c r="Z29" s="730"/>
      <c r="AA29" s="730"/>
      <c r="AB29" s="730"/>
      <c r="AC29" s="730"/>
      <c r="AD29" s="730"/>
      <c r="AE29" s="730"/>
      <c r="AF29" s="730"/>
      <c r="AG29" s="730"/>
      <c r="AH29" s="730"/>
      <c r="AI29" s="730"/>
      <c r="AJ29" s="730"/>
      <c r="AK29" s="730"/>
      <c r="AL29" s="730"/>
    </row>
    <row r="30" spans="4:38" ht="20.25">
      <c r="D30" s="770" t="s">
        <v>474</v>
      </c>
      <c r="E30" s="770"/>
      <c r="F30" s="770"/>
      <c r="G30" s="770"/>
      <c r="H30" s="770"/>
      <c r="I30" s="770"/>
      <c r="J30" s="770"/>
      <c r="K30" s="770"/>
      <c r="L30" s="770"/>
      <c r="M30" s="770"/>
      <c r="N30" s="770"/>
      <c r="O30" s="770"/>
      <c r="P30" s="770"/>
      <c r="Q30" s="730"/>
      <c r="R30" s="730"/>
      <c r="S30" s="730"/>
      <c r="T30" s="730"/>
      <c r="U30" s="730"/>
      <c r="V30" s="730"/>
      <c r="W30" s="730"/>
      <c r="X30" s="730"/>
      <c r="Y30" s="730"/>
      <c r="Z30" s="730"/>
      <c r="AA30" s="730"/>
      <c r="AB30" s="730"/>
      <c r="AC30" s="730"/>
      <c r="AD30" s="730"/>
      <c r="AE30" s="730"/>
      <c r="AF30" s="730"/>
      <c r="AG30" s="730"/>
      <c r="AH30" s="730"/>
      <c r="AI30" s="730"/>
      <c r="AJ30" s="730"/>
      <c r="AK30" s="730"/>
      <c r="AL30" s="730"/>
    </row>
    <row r="31" spans="4:38">
      <c r="D31" s="723"/>
      <c r="E31" s="723"/>
      <c r="F31" s="730"/>
      <c r="G31" s="730"/>
      <c r="H31" s="730"/>
      <c r="I31" s="730"/>
      <c r="J31" s="730"/>
      <c r="K31" s="730"/>
      <c r="L31" s="730"/>
      <c r="M31" s="730"/>
      <c r="N31" s="730"/>
      <c r="O31" s="730"/>
      <c r="P31" s="730"/>
      <c r="Q31" s="730"/>
      <c r="R31" s="730"/>
      <c r="S31" s="730"/>
      <c r="T31" s="730"/>
      <c r="U31" s="730"/>
      <c r="V31" s="730"/>
      <c r="W31" s="730"/>
      <c r="X31" s="730"/>
      <c r="Y31" s="730"/>
      <c r="Z31" s="730"/>
      <c r="AA31" s="730"/>
      <c r="AB31" s="730"/>
      <c r="AC31" s="730"/>
      <c r="AD31" s="730"/>
      <c r="AE31" s="730"/>
      <c r="AF31" s="730"/>
      <c r="AG31" s="730"/>
      <c r="AH31" s="730"/>
      <c r="AI31" s="730"/>
      <c r="AJ31" s="730"/>
      <c r="AK31" s="730"/>
      <c r="AL31" s="730"/>
    </row>
    <row r="32" spans="4:38">
      <c r="D32" s="723"/>
      <c r="E32" s="723"/>
      <c r="F32" s="730"/>
      <c r="G32" s="730"/>
      <c r="H32" s="730"/>
      <c r="I32" s="730"/>
      <c r="J32" s="730"/>
      <c r="K32" s="730"/>
      <c r="L32" s="730"/>
      <c r="M32" s="730"/>
      <c r="N32" s="730"/>
      <c r="O32" s="730"/>
      <c r="P32" s="730"/>
      <c r="Q32" s="730"/>
      <c r="R32" s="730"/>
      <c r="S32" s="730"/>
      <c r="T32" s="730"/>
      <c r="U32" s="730"/>
      <c r="V32" s="730"/>
      <c r="W32" s="730"/>
      <c r="X32" s="730"/>
      <c r="Y32" s="730"/>
      <c r="Z32" s="730"/>
      <c r="AA32" s="730"/>
      <c r="AB32" s="730"/>
      <c r="AC32" s="730"/>
      <c r="AD32" s="730"/>
      <c r="AE32" s="730"/>
      <c r="AF32" s="730"/>
      <c r="AG32" s="730"/>
      <c r="AH32" s="730"/>
      <c r="AI32" s="730"/>
      <c r="AJ32" s="730"/>
      <c r="AK32" s="730"/>
      <c r="AL32" s="730"/>
    </row>
    <row r="33" spans="3:38">
      <c r="C33" s="761"/>
      <c r="D33" s="761"/>
      <c r="E33" s="761"/>
      <c r="F33" s="730"/>
      <c r="G33" s="730"/>
      <c r="H33" s="730"/>
      <c r="I33" s="730"/>
      <c r="J33" s="730"/>
      <c r="K33" s="730"/>
      <c r="L33" s="730"/>
      <c r="M33" s="730"/>
      <c r="N33" s="730"/>
      <c r="O33" s="730"/>
      <c r="P33" s="730"/>
      <c r="Q33" s="730"/>
      <c r="R33" s="730"/>
      <c r="S33" s="730"/>
      <c r="T33" s="730"/>
      <c r="U33" s="730"/>
      <c r="V33" s="730"/>
      <c r="W33" s="730"/>
      <c r="X33" s="730"/>
      <c r="Y33" s="730"/>
      <c r="Z33" s="730"/>
      <c r="AA33" s="730"/>
      <c r="AB33" s="730"/>
      <c r="AC33" s="730"/>
      <c r="AD33" s="730"/>
      <c r="AE33" s="730"/>
      <c r="AF33" s="730"/>
      <c r="AG33" s="730"/>
      <c r="AH33" s="730"/>
      <c r="AI33" s="730"/>
      <c r="AJ33" s="730"/>
      <c r="AK33" s="730"/>
      <c r="AL33" s="730"/>
    </row>
    <row r="34" spans="3:38">
      <c r="C34" s="762"/>
      <c r="D34" s="736" t="s">
        <v>19</v>
      </c>
      <c r="E34" s="736" t="s">
        <v>20</v>
      </c>
      <c r="F34" s="736" t="s">
        <v>54</v>
      </c>
      <c r="G34" s="736" t="s">
        <v>232</v>
      </c>
      <c r="H34" s="736" t="s">
        <v>47</v>
      </c>
      <c r="I34" s="736" t="s">
        <v>475</v>
      </c>
      <c r="J34" s="737" t="s">
        <v>21</v>
      </c>
      <c r="K34" s="737" t="s">
        <v>476</v>
      </c>
      <c r="L34" s="737" t="s">
        <v>376</v>
      </c>
      <c r="M34" s="737" t="s">
        <v>477</v>
      </c>
      <c r="N34" s="737" t="s">
        <v>48</v>
      </c>
      <c r="O34" s="737" t="s">
        <v>453</v>
      </c>
      <c r="P34" s="737" t="s">
        <v>478</v>
      </c>
      <c r="Q34" s="737" t="s">
        <v>479</v>
      </c>
      <c r="R34" s="737" t="s">
        <v>451</v>
      </c>
      <c r="S34" s="737" t="s">
        <v>480</v>
      </c>
      <c r="T34" s="737"/>
      <c r="U34" s="737" t="s">
        <v>479</v>
      </c>
      <c r="V34" s="730"/>
      <c r="W34" s="730"/>
      <c r="X34" s="730"/>
      <c r="Y34" s="730"/>
      <c r="Z34" s="730"/>
      <c r="AA34" s="730"/>
      <c r="AB34" s="730"/>
      <c r="AC34" s="730"/>
      <c r="AD34" s="730"/>
      <c r="AE34" s="730"/>
      <c r="AF34" s="730"/>
      <c r="AG34" s="730"/>
      <c r="AH34" s="730"/>
      <c r="AI34" s="730"/>
      <c r="AJ34" s="730"/>
      <c r="AK34" s="730"/>
      <c r="AL34" s="730"/>
    </row>
    <row r="35" spans="3:38">
      <c r="C35" s="730"/>
      <c r="D35" s="733">
        <v>6</v>
      </c>
      <c r="E35" s="733">
        <v>6</v>
      </c>
      <c r="F35" s="733">
        <v>6</v>
      </c>
      <c r="G35" s="760">
        <v>8</v>
      </c>
      <c r="H35" s="760">
        <v>5</v>
      </c>
      <c r="I35" s="760">
        <v>8</v>
      </c>
      <c r="J35" s="760">
        <v>11</v>
      </c>
      <c r="K35" s="760">
        <v>8</v>
      </c>
      <c r="L35" s="760">
        <v>6</v>
      </c>
      <c r="M35" s="760">
        <v>11</v>
      </c>
      <c r="N35" s="760">
        <v>7</v>
      </c>
      <c r="O35" s="760">
        <v>11</v>
      </c>
      <c r="P35" s="760">
        <v>7</v>
      </c>
      <c r="Q35" s="760">
        <v>6</v>
      </c>
      <c r="R35" s="760">
        <v>12</v>
      </c>
      <c r="S35" s="760">
        <v>9</v>
      </c>
      <c r="T35" s="760"/>
      <c r="U35" s="760">
        <v>6</v>
      </c>
      <c r="V35" s="730"/>
      <c r="W35" s="730"/>
      <c r="X35" s="730"/>
      <c r="Y35" s="730"/>
      <c r="Z35" s="730"/>
      <c r="AA35" s="730"/>
      <c r="AB35" s="730"/>
      <c r="AC35" s="730"/>
      <c r="AD35" s="730"/>
      <c r="AE35" s="730"/>
      <c r="AF35" s="730"/>
      <c r="AG35" s="730"/>
      <c r="AH35" s="730"/>
      <c r="AI35" s="730"/>
      <c r="AJ35" s="730"/>
      <c r="AK35" s="730"/>
      <c r="AL35" s="730"/>
    </row>
  </sheetData>
  <mergeCells count="28">
    <mergeCell ref="D30:P30"/>
    <mergeCell ref="D25:P25"/>
    <mergeCell ref="D26:P26"/>
    <mergeCell ref="D27:P27"/>
    <mergeCell ref="D28:P28"/>
    <mergeCell ref="D29:O29"/>
    <mergeCell ref="D19:O19"/>
    <mergeCell ref="D20:O20"/>
    <mergeCell ref="D21:P21"/>
    <mergeCell ref="D23:P23"/>
    <mergeCell ref="D24:P24"/>
    <mergeCell ref="D22:O22"/>
    <mergeCell ref="D14:O14"/>
    <mergeCell ref="D15:N15"/>
    <mergeCell ref="D16:O16"/>
    <mergeCell ref="D17:O17"/>
    <mergeCell ref="D18:O18"/>
    <mergeCell ref="B9:C9"/>
    <mergeCell ref="B10:C10"/>
    <mergeCell ref="A1:AI3"/>
    <mergeCell ref="B4:C4"/>
    <mergeCell ref="D4:D5"/>
    <mergeCell ref="B6:C6"/>
    <mergeCell ref="B7:C7"/>
    <mergeCell ref="B8:C8"/>
    <mergeCell ref="O8:AH8"/>
    <mergeCell ref="H9:L9"/>
    <mergeCell ref="O6:S6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COORDENAÇÃO</vt:lpstr>
      <vt:lpstr>TGP</vt:lpstr>
      <vt:lpstr>RAIO X </vt:lpstr>
      <vt:lpstr>DEMAIS FUNCOES</vt:lpstr>
      <vt:lpstr>ENFERMEIROS </vt:lpstr>
      <vt:lpstr>TEC. ENF. DIA </vt:lpstr>
      <vt:lpstr>TEC. ENF. NOITE </vt:lpstr>
      <vt:lpstr>ACE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Amante Feronha Santini -  mat 151602</dc:creator>
  <cp:lastModifiedBy>Carolina Amante Feronha Santini -  mat 151602</cp:lastModifiedBy>
  <cp:lastPrinted>2026-07-08T14:49:22Z</cp:lastPrinted>
  <dcterms:created xsi:type="dcterms:W3CDTF">2024-11-13T13:43:41Z</dcterms:created>
  <dcterms:modified xsi:type="dcterms:W3CDTF">2026-08-12T13:54:58Z</dcterms:modified>
</cp:coreProperties>
</file>