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660" windowWidth="20730" windowHeight="9225" tabRatio="599" activeTab="6"/>
  </bookViews>
  <sheets>
    <sheet name="TGP  " sheetId="9" r:id="rId1"/>
    <sheet name="DEMAIS FUNCOES" sheetId="3" r:id="rId2"/>
    <sheet name="RAIO X" sheetId="7" r:id="rId3"/>
    <sheet name="ENFERMEIROS" sheetId="10" r:id="rId4"/>
    <sheet name="TEC.ENF.DIA" sheetId="11" r:id="rId5"/>
    <sheet name="TEC.ENF.NOITE" sheetId="12" r:id="rId6"/>
    <sheet name="ACE" sheetId="13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6" i="9" l="1"/>
  <c r="AL23" i="9"/>
  <c r="AL22" i="9"/>
  <c r="AP8" i="7"/>
  <c r="AO7" i="7"/>
  <c r="AP7" i="7" s="1"/>
  <c r="AO8" i="7"/>
  <c r="AO11" i="7"/>
  <c r="AP11" i="7" s="1"/>
  <c r="AL10" i="9"/>
  <c r="AL15" i="9"/>
  <c r="AL24" i="9"/>
  <c r="AM11" i="9"/>
  <c r="AL26" i="9"/>
  <c r="AL9" i="9"/>
  <c r="AL25" i="9"/>
  <c r="AM25" i="9" s="1"/>
  <c r="AO16" i="7"/>
  <c r="AP12" i="7"/>
  <c r="AM24" i="9" l="1"/>
  <c r="AM22" i="9"/>
  <c r="AL31" i="9" l="1"/>
  <c r="AL30" i="9"/>
  <c r="AL27" i="9"/>
  <c r="AM27" i="9" s="1"/>
  <c r="AM26" i="9"/>
  <c r="AM23" i="9"/>
  <c r="AL19" i="9"/>
  <c r="AM19" i="9" s="1"/>
  <c r="AL18" i="9"/>
  <c r="AM18" i="9" s="1"/>
  <c r="AM15" i="9"/>
  <c r="AL14" i="9"/>
  <c r="AM14" i="9" s="1"/>
  <c r="AL11" i="9"/>
  <c r="AM10" i="9"/>
  <c r="AM9" i="9"/>
  <c r="AK6" i="9"/>
  <c r="AM6" i="9" s="1"/>
  <c r="AO19" i="7"/>
  <c r="AO13" i="7"/>
  <c r="AM54" i="9" l="1"/>
  <c r="AP13" i="7" l="1"/>
  <c r="AO6" i="7"/>
  <c r="AP6" i="7" s="1"/>
  <c r="AP19" i="7"/>
  <c r="AP16" i="7"/>
  <c r="BO18" i="3" l="1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P17" i="3" s="1"/>
  <c r="AP17" i="3" s="1"/>
  <c r="BC17" i="3"/>
  <c r="BB17" i="3"/>
  <c r="BA17" i="3"/>
  <c r="AZ17" i="3"/>
  <c r="AY17" i="3"/>
  <c r="AX17" i="3"/>
  <c r="AW17" i="3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BP16" i="3" s="1"/>
  <c r="AP16" i="3" s="1"/>
  <c r="BO15" i="3"/>
  <c r="BN15" i="3"/>
  <c r="BM15" i="3"/>
  <c r="BL15" i="3"/>
  <c r="BK15" i="3"/>
  <c r="BJ15" i="3"/>
  <c r="BI15" i="3"/>
  <c r="BH15" i="3"/>
  <c r="BG15" i="3"/>
  <c r="BF15" i="3"/>
  <c r="BE15" i="3"/>
  <c r="BD15" i="3"/>
  <c r="BC15" i="3"/>
  <c r="BB15" i="3"/>
  <c r="BA15" i="3"/>
  <c r="AZ15" i="3"/>
  <c r="AY15" i="3"/>
  <c r="AX15" i="3"/>
  <c r="AW15" i="3"/>
  <c r="BO14" i="3"/>
  <c r="BN14" i="3"/>
  <c r="BM14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BO13" i="3"/>
  <c r="BN13" i="3"/>
  <c r="BM13" i="3"/>
  <c r="BL13" i="3"/>
  <c r="BK13" i="3"/>
  <c r="BJ13" i="3"/>
  <c r="BI13" i="3"/>
  <c r="BH13" i="3"/>
  <c r="BG13" i="3"/>
  <c r="BF13" i="3"/>
  <c r="BE13" i="3"/>
  <c r="BD13" i="3"/>
  <c r="BC13" i="3"/>
  <c r="BB13" i="3"/>
  <c r="BA13" i="3"/>
  <c r="AZ13" i="3"/>
  <c r="AY13" i="3"/>
  <c r="AX13" i="3"/>
  <c r="AW13" i="3"/>
  <c r="BO12" i="3"/>
  <c r="BN12" i="3"/>
  <c r="BM12" i="3"/>
  <c r="BL12" i="3"/>
  <c r="BK12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BA10" i="3"/>
  <c r="BP10" i="3" s="1"/>
  <c r="BO9" i="3"/>
  <c r="AO9" i="3" s="1"/>
  <c r="BN9" i="3"/>
  <c r="BM9" i="3"/>
  <c r="BL9" i="3"/>
  <c r="BK9" i="3"/>
  <c r="BJ9" i="3"/>
  <c r="BI9" i="3"/>
  <c r="BH9" i="3"/>
  <c r="BG9" i="3"/>
  <c r="BF9" i="3"/>
  <c r="BE9" i="3"/>
  <c r="BD9" i="3"/>
  <c r="BC9" i="3"/>
  <c r="BB9" i="3"/>
  <c r="BA9" i="3"/>
  <c r="AZ9" i="3"/>
  <c r="AY9" i="3"/>
  <c r="AX9" i="3"/>
  <c r="AW9" i="3"/>
  <c r="AJ9" i="3"/>
  <c r="AK9" i="3" s="1"/>
  <c r="BA7" i="3"/>
  <c r="BO6" i="3"/>
  <c r="AJ6" i="3" s="1"/>
  <c r="AK6" i="3" s="1"/>
  <c r="BN6" i="3"/>
  <c r="BM6" i="3"/>
  <c r="BL6" i="3"/>
  <c r="BK6" i="3"/>
  <c r="BJ6" i="3"/>
  <c r="BI6" i="3"/>
  <c r="BH6" i="3"/>
  <c r="BG6" i="3"/>
  <c r="BF6" i="3"/>
  <c r="BE6" i="3"/>
  <c r="BD6" i="3"/>
  <c r="BC6" i="3"/>
  <c r="BB6" i="3"/>
  <c r="BA6" i="3"/>
  <c r="AZ6" i="3"/>
  <c r="AY6" i="3"/>
  <c r="AX6" i="3"/>
  <c r="AW6" i="3"/>
  <c r="BP9" i="3" l="1"/>
  <c r="AP9" i="3" s="1"/>
  <c r="BP18" i="3"/>
  <c r="AP18" i="3" s="1"/>
  <c r="BP6" i="3"/>
  <c r="AP6" i="3" s="1"/>
  <c r="BP13" i="3"/>
  <c r="AP13" i="3" s="1"/>
  <c r="BP14" i="3"/>
  <c r="AP14" i="3" s="1"/>
  <c r="BP15" i="3"/>
  <c r="AP15" i="3" s="1"/>
  <c r="BP12" i="3"/>
  <c r="AP12" i="3" s="1"/>
</calcChain>
</file>

<file path=xl/sharedStrings.xml><?xml version="1.0" encoding="utf-8"?>
<sst xmlns="http://schemas.openxmlformats.org/spreadsheetml/2006/main" count="3635" uniqueCount="434">
  <si>
    <t>Matricula</t>
  </si>
  <si>
    <t>NOME</t>
  </si>
  <si>
    <t>LOCAL</t>
  </si>
  <si>
    <t>TURNO</t>
  </si>
  <si>
    <t>CH</t>
  </si>
  <si>
    <t>CT</t>
  </si>
  <si>
    <t>HE</t>
  </si>
  <si>
    <t>QUA</t>
  </si>
  <si>
    <t>QUI</t>
  </si>
  <si>
    <t>SEX</t>
  </si>
  <si>
    <t>DOM</t>
  </si>
  <si>
    <t>SEG</t>
  </si>
  <si>
    <t>TER</t>
  </si>
  <si>
    <t>F</t>
  </si>
  <si>
    <t>FE</t>
  </si>
  <si>
    <t>LP</t>
  </si>
  <si>
    <t>AT</t>
  </si>
  <si>
    <t>C</t>
  </si>
  <si>
    <t>M</t>
  </si>
  <si>
    <t>T</t>
  </si>
  <si>
    <t>P</t>
  </si>
  <si>
    <t>I¹</t>
  </si>
  <si>
    <t>I²</t>
  </si>
  <si>
    <t>M4</t>
  </si>
  <si>
    <t>M/SN</t>
  </si>
  <si>
    <t>T/SN</t>
  </si>
  <si>
    <t>T/I</t>
  </si>
  <si>
    <t>P/I</t>
  </si>
  <si>
    <t>M/I</t>
  </si>
  <si>
    <t>M4/T</t>
  </si>
  <si>
    <t>DCH</t>
  </si>
  <si>
    <t>THT</t>
  </si>
  <si>
    <t>FLEXÍVEL</t>
  </si>
  <si>
    <t>LIA PAIVA</t>
  </si>
  <si>
    <t>TEREZINHA NUNES</t>
  </si>
  <si>
    <t>RECEPÇÃO</t>
  </si>
  <si>
    <t>MARCIO LUSARDI</t>
  </si>
  <si>
    <t>MARIA CRISTINA</t>
  </si>
  <si>
    <t>HIGINEZ ALVES</t>
  </si>
  <si>
    <t>SILVANA BRANDÃO</t>
  </si>
  <si>
    <t>DANIELE ROBERTI</t>
  </si>
  <si>
    <t>EXTERNO</t>
  </si>
  <si>
    <t>_________________________</t>
  </si>
  <si>
    <t>Coord. Administrativa</t>
  </si>
  <si>
    <t>Reg. Prof.</t>
  </si>
  <si>
    <t>Tec. Rx</t>
  </si>
  <si>
    <t>M1</t>
  </si>
  <si>
    <t>T1</t>
  </si>
  <si>
    <t>T2</t>
  </si>
  <si>
    <t>T3</t>
  </si>
  <si>
    <t>D1</t>
  </si>
  <si>
    <t>D2</t>
  </si>
  <si>
    <t>D3</t>
  </si>
  <si>
    <t>I</t>
  </si>
  <si>
    <t>N</t>
  </si>
  <si>
    <t>Jeferson Lopes</t>
  </si>
  <si>
    <t xml:space="preserve">0719 </t>
  </si>
  <si>
    <t>Dilcelia Arantes</t>
  </si>
  <si>
    <t>02224</t>
  </si>
  <si>
    <t>01269 T</t>
  </si>
  <si>
    <t>Adilson de Almeida</t>
  </si>
  <si>
    <t>03291T</t>
  </si>
  <si>
    <t>19-7h</t>
  </si>
  <si>
    <t xml:space="preserve">Anderson Meireles </t>
  </si>
  <si>
    <t>3201T</t>
  </si>
  <si>
    <t>Gustavo Albuquerque</t>
  </si>
  <si>
    <t>07H - 12H</t>
  </si>
  <si>
    <t>07H - 11H</t>
  </si>
  <si>
    <t>14H-19H</t>
  </si>
  <si>
    <t>11H - 15H</t>
  </si>
  <si>
    <t>_____________________________________</t>
  </si>
  <si>
    <t>07H-15H</t>
  </si>
  <si>
    <t>Jeferson Lopes de Albuquerque</t>
  </si>
  <si>
    <t>Carolina A. F. Santini</t>
  </si>
  <si>
    <t>07H-13H</t>
  </si>
  <si>
    <t>07H-19H</t>
  </si>
  <si>
    <t xml:space="preserve">        Matrícula 12834-1/ Reg. Prof. 0719</t>
  </si>
  <si>
    <t>13H-19H</t>
  </si>
  <si>
    <t>19H - 07H</t>
  </si>
  <si>
    <t xml:space="preserve">               Responsável Técnico</t>
  </si>
  <si>
    <t>Coord Administrativa</t>
  </si>
  <si>
    <t>Farmacêutica</t>
  </si>
  <si>
    <t>CRF PR</t>
  </si>
  <si>
    <t>M2</t>
  </si>
  <si>
    <t>M3</t>
  </si>
  <si>
    <t>Mta</t>
  </si>
  <si>
    <t>Assistente Social</t>
  </si>
  <si>
    <t>CRESS</t>
  </si>
  <si>
    <t>M5</t>
  </si>
  <si>
    <t>T6</t>
  </si>
  <si>
    <t>13765-0</t>
  </si>
  <si>
    <t>POLIANA DE PAULA AMANCIO</t>
  </si>
  <si>
    <t>6587 PR</t>
  </si>
  <si>
    <t>07h as 13h</t>
  </si>
  <si>
    <t>Rouparia</t>
  </si>
  <si>
    <t>11910-5</t>
  </si>
  <si>
    <t>JOAO VITOR DA SILVA</t>
  </si>
  <si>
    <t>não possui</t>
  </si>
  <si>
    <t>07H30 as 13H30</t>
  </si>
  <si>
    <t>13h30-19h30</t>
  </si>
  <si>
    <t>Legendas:</t>
  </si>
  <si>
    <t>13H as 19H</t>
  </si>
  <si>
    <t>14:30 ÁS 20:30</t>
  </si>
  <si>
    <t>08H AS 14H</t>
  </si>
  <si>
    <t>BH</t>
  </si>
  <si>
    <t>Banco de horas</t>
  </si>
  <si>
    <t>externo</t>
  </si>
  <si>
    <t>11451-0</t>
  </si>
  <si>
    <t>Cleusa Simões</t>
  </si>
  <si>
    <t>DULCINEIA ANDRADE</t>
  </si>
  <si>
    <t>LEGENDA</t>
  </si>
  <si>
    <t>_____________________________</t>
  </si>
  <si>
    <t>Carolina F. Santini</t>
  </si>
  <si>
    <t>Matrícula 15160-2</t>
  </si>
  <si>
    <t>GLAUBER GEHARD</t>
  </si>
  <si>
    <t>RUI DE MELO</t>
  </si>
  <si>
    <t>DANIEL RIBEIRO</t>
  </si>
  <si>
    <t>Matrícula 151602</t>
  </si>
  <si>
    <t>SÁB</t>
  </si>
  <si>
    <t>15360-5</t>
  </si>
  <si>
    <t>APOIO ADM</t>
  </si>
  <si>
    <t>11354-9</t>
  </si>
  <si>
    <t>12062-0</t>
  </si>
  <si>
    <t>10320-9</t>
  </si>
  <si>
    <t>10970-3</t>
  </si>
  <si>
    <t>19H-7H</t>
  </si>
  <si>
    <t>12805-8</t>
  </si>
  <si>
    <t>43501-5</t>
  </si>
  <si>
    <t>GABRIEL PAULA</t>
  </si>
  <si>
    <t>14005-8</t>
  </si>
  <si>
    <t>13963-7</t>
  </si>
  <si>
    <t>15467-9</t>
  </si>
  <si>
    <t>Matrícula</t>
  </si>
  <si>
    <t>APOIO</t>
  </si>
  <si>
    <t>Coord. Adm</t>
  </si>
  <si>
    <t>D</t>
  </si>
  <si>
    <t>AVISOS</t>
  </si>
  <si>
    <r>
      <rPr>
        <sz val="8"/>
        <rFont val="Arial Black"/>
        <family val="2"/>
      </rPr>
      <t>M</t>
    </r>
    <r>
      <rPr>
        <sz val="8"/>
        <rFont val="Arial Narrow"/>
        <family val="2"/>
      </rPr>
      <t>: MANHA - 7:00  ÀS 13:00</t>
    </r>
  </si>
  <si>
    <r>
      <rPr>
        <sz val="8"/>
        <rFont val="Arial Black"/>
        <family val="2"/>
      </rPr>
      <t>T</t>
    </r>
    <r>
      <rPr>
        <sz val="8"/>
        <rFont val="Arial Narrow"/>
        <family val="2"/>
      </rPr>
      <t>: TARDE - 13:00 ÀS 19:00</t>
    </r>
  </si>
  <si>
    <r>
      <rPr>
        <sz val="8"/>
        <rFont val="Arial Black"/>
        <family val="2"/>
      </rPr>
      <t>P</t>
    </r>
    <r>
      <rPr>
        <sz val="8"/>
        <rFont val="Arial Narrow"/>
        <family val="2"/>
      </rPr>
      <t xml:space="preserve"> - DIA - 07:00 ÁS 19:00</t>
    </r>
  </si>
  <si>
    <t>pedido de folga</t>
  </si>
  <si>
    <t>Gabriela Matesco</t>
  </si>
  <si>
    <t>Cobertura</t>
  </si>
  <si>
    <t>11h -15h</t>
  </si>
  <si>
    <t>15h-19h</t>
  </si>
  <si>
    <r>
      <rPr>
        <sz val="8"/>
        <rFont val="Arial Black"/>
        <family val="2"/>
      </rPr>
      <t>SN</t>
    </r>
    <r>
      <rPr>
        <sz val="8"/>
        <rFont val="Arial Narrow"/>
        <family val="2"/>
      </rPr>
      <t>: NOITE - 19:00 ÀS 07:00</t>
    </r>
  </si>
  <si>
    <r>
      <rPr>
        <b/>
        <sz val="8"/>
        <rFont val="Arial Black"/>
        <family val="2"/>
      </rPr>
      <t>FL</t>
    </r>
    <r>
      <rPr>
        <sz val="8"/>
        <rFont val="Arial Black"/>
        <family val="2"/>
      </rPr>
      <t>:</t>
    </r>
    <r>
      <rPr>
        <sz val="8"/>
        <rFont val="Arial Narrow"/>
        <family val="2"/>
      </rPr>
      <t xml:space="preserve"> HORÁRIO FLEXÍVEL</t>
    </r>
  </si>
  <si>
    <t>3 E 4 - Cobertura Faturamento</t>
  </si>
  <si>
    <t>15H-19H</t>
  </si>
  <si>
    <t>10H - 15H</t>
  </si>
  <si>
    <t xml:space="preserve">Paulo Albuquerque </t>
  </si>
  <si>
    <t>Evelyne Pereira Merlini</t>
  </si>
  <si>
    <t>Coord. Administrativa - Mat.: 15160-2</t>
  </si>
  <si>
    <t>Felipe Sambati</t>
  </si>
  <si>
    <t>LETICIA ASSAHARA</t>
  </si>
  <si>
    <t>19H -01H</t>
  </si>
  <si>
    <t>FÉRIAS</t>
  </si>
  <si>
    <t>FL</t>
  </si>
  <si>
    <t>SN</t>
  </si>
  <si>
    <t>AF</t>
  </si>
  <si>
    <t>N1</t>
  </si>
  <si>
    <t>19H - 23:00</t>
  </si>
  <si>
    <t>09430T</t>
  </si>
  <si>
    <t>0675N</t>
  </si>
  <si>
    <t>00858T</t>
  </si>
  <si>
    <t>ESCALA DE TRABALHO DO UPA Sabará  OUTUBRO 2025
CARGA HORÁRIA – 22 DIAS ÚTEIS 105,6  HS
ESCALA DE PLANTÃO Técnico de Radiologia</t>
  </si>
  <si>
    <t>7h11h</t>
  </si>
  <si>
    <t>08:00 AS 12:00</t>
  </si>
  <si>
    <t>p1</t>
  </si>
  <si>
    <r>
      <t>T</t>
    </r>
    <r>
      <rPr>
        <b/>
        <u/>
        <sz val="16"/>
        <color theme="1"/>
        <rFont val="Arial"/>
        <family val="2"/>
      </rPr>
      <t>N</t>
    </r>
  </si>
  <si>
    <t xml:space="preserve"> M</t>
  </si>
  <si>
    <r>
      <t xml:space="preserve">ESCALA DE TRABALHO PREVISTA UPA Sabará – OUTUBRO -  2025
</t>
    </r>
    <r>
      <rPr>
        <b/>
        <sz val="10"/>
        <rFont val="Arial"/>
        <family val="2"/>
        <charset val="1"/>
      </rPr>
      <t xml:space="preserve">CARGA HORÁRIA – 20 DIAS ÚTEIS - 120 HS
</t>
    </r>
    <r>
      <rPr>
        <b/>
        <sz val="9"/>
        <rFont val="Arial"/>
        <family val="2"/>
        <charset val="1"/>
      </rPr>
      <t>ESCALA DE PLANTÃO – DEMAIS FUNÇÕES</t>
    </r>
  </si>
  <si>
    <t>CAMILA DA ROCHA</t>
  </si>
  <si>
    <t>_______________________________________________</t>
  </si>
  <si>
    <t>16 - Dani Cobertura apoio administrativo</t>
  </si>
  <si>
    <r>
      <rPr>
        <b/>
        <u/>
        <sz val="8"/>
        <color theme="1"/>
        <rFont val="Arial"/>
        <family val="2"/>
      </rPr>
      <t>T</t>
    </r>
    <r>
      <rPr>
        <sz val="8"/>
        <color theme="1"/>
        <rFont val="Arial"/>
        <family val="2"/>
      </rPr>
      <t>SN</t>
    </r>
  </si>
  <si>
    <t>ATESTADO PREVISTO</t>
  </si>
  <si>
    <r>
      <rPr>
        <b/>
        <u/>
        <sz val="16"/>
        <rFont val="Arial"/>
        <family val="2"/>
      </rPr>
      <t>T1</t>
    </r>
    <r>
      <rPr>
        <sz val="16"/>
        <rFont val="Arial"/>
        <family val="2"/>
        <charset val="1"/>
      </rPr>
      <t>N</t>
    </r>
  </si>
  <si>
    <r>
      <rPr>
        <b/>
        <sz val="16"/>
        <rFont val="Arial"/>
        <family val="2"/>
      </rPr>
      <t>T1</t>
    </r>
    <r>
      <rPr>
        <sz val="16"/>
        <rFont val="Arial"/>
        <family val="2"/>
        <charset val="1"/>
      </rPr>
      <t>N</t>
    </r>
  </si>
  <si>
    <t>D2N</t>
  </si>
  <si>
    <r>
      <rPr>
        <b/>
        <sz val="16"/>
        <rFont val="Arial"/>
        <family val="2"/>
      </rPr>
      <t>T1</t>
    </r>
    <r>
      <rPr>
        <sz val="16"/>
        <rFont val="Arial"/>
        <family val="2"/>
      </rPr>
      <t>N</t>
    </r>
  </si>
  <si>
    <t xml:space="preserve"> </t>
  </si>
  <si>
    <t>Danilo Crosxciati</t>
  </si>
  <si>
    <t>T1N1</t>
  </si>
  <si>
    <t>MSN</t>
  </si>
  <si>
    <t>OK</t>
  </si>
  <si>
    <t xml:space="preserve">Atestado </t>
  </si>
  <si>
    <t>ok</t>
  </si>
  <si>
    <t>p</t>
  </si>
  <si>
    <r>
      <t xml:space="preserve">
</t>
    </r>
    <r>
      <rPr>
        <b/>
        <sz val="10"/>
        <color indexed="10"/>
        <rFont val="Arial"/>
        <family val="2"/>
      </rPr>
      <t>ESCALA DE TRABALHO UPA SABARÁ - OUTUBRO 2025</t>
    </r>
    <r>
      <rPr>
        <b/>
        <sz val="10"/>
        <rFont val="Arial"/>
        <family val="2"/>
      </rPr>
      <t xml:space="preserve">
CARGA HORÁRIA - 21 DIAS ÚTEIS - 126h
ESCALA DE PLANTÃO REALIZADA - TÉCNICO DE GESTÃO PÚBLICA
</t>
    </r>
  </si>
  <si>
    <t>AT12</t>
  </si>
  <si>
    <r>
      <rPr>
        <b/>
        <u/>
        <sz val="8"/>
        <rFont val="Arial"/>
        <family val="2"/>
      </rPr>
      <t>T</t>
    </r>
    <r>
      <rPr>
        <sz val="8"/>
        <rFont val="Arial"/>
        <family val="2"/>
      </rPr>
      <t>SN</t>
    </r>
  </si>
  <si>
    <t>Falta emhe.e</t>
  </si>
  <si>
    <t>10H30 as 16H30</t>
  </si>
  <si>
    <t>10h30 as 16h30</t>
  </si>
  <si>
    <t>07H00 as 13H00</t>
  </si>
  <si>
    <t>ESCALA UPA SABARÁ - OUTUBRO  -  2025</t>
  </si>
  <si>
    <t>CARGA HORÁRIA - 22 DIAS ÚTEIS - 132 HS</t>
  </si>
  <si>
    <t>ESCALA DE PLANTÃO TÉCNICOS DE ENFERMAGEM DIURNO</t>
  </si>
  <si>
    <t>PROFISSIONAIS</t>
  </si>
  <si>
    <t>COREN</t>
  </si>
  <si>
    <t>CATEGORIA</t>
  </si>
  <si>
    <t>SAB</t>
  </si>
  <si>
    <t>13649-2</t>
  </si>
  <si>
    <t>AP MARCIA SPINASSI</t>
  </si>
  <si>
    <t>235203</t>
  </si>
  <si>
    <t>AUX ENF</t>
  </si>
  <si>
    <t>7h00 às 19h00</t>
  </si>
  <si>
    <t>14190-9</t>
  </si>
  <si>
    <t>CLÓVIS E .DA COSTA</t>
  </si>
  <si>
    <t>492325</t>
  </si>
  <si>
    <t>FERIAS0 30 DIAS</t>
  </si>
  <si>
    <t>14098-8</t>
  </si>
  <si>
    <t>JAQUELINE SOUZA DE ALMEIDA</t>
  </si>
  <si>
    <t>13715-4</t>
  </si>
  <si>
    <t>ELISÂNGELA S.S.S.PEREIRA</t>
  </si>
  <si>
    <t>263106</t>
  </si>
  <si>
    <t xml:space="preserve">M.NILZA  BORGES </t>
  </si>
  <si>
    <t>TEC ENF</t>
  </si>
  <si>
    <t>13164-4</t>
  </si>
  <si>
    <t xml:space="preserve">MARTA LUISA ROSA DA SILVA </t>
  </si>
  <si>
    <t>15086-0</t>
  </si>
  <si>
    <t>MARTA REGINA M. OLIVEIRA</t>
  </si>
  <si>
    <t>13h00 às 19h00</t>
  </si>
  <si>
    <t>13026-5</t>
  </si>
  <si>
    <t>SUELY B DE O RODRIGUES</t>
  </si>
  <si>
    <t>13740-5</t>
  </si>
  <si>
    <t>VERA L. GLOOR DE OLIVEIRA</t>
  </si>
  <si>
    <t>492782</t>
  </si>
  <si>
    <t>15779-1</t>
  </si>
  <si>
    <t>GIULIANO ELIDIO ARLINDO</t>
  </si>
  <si>
    <t>DANIELA VANESSA DE LIMA</t>
  </si>
  <si>
    <t>ELIANE DE SOUZA</t>
  </si>
  <si>
    <t>13705-7</t>
  </si>
  <si>
    <t>ANA CAROLINA DA C. RAMOS</t>
  </si>
  <si>
    <t>665004</t>
  </si>
  <si>
    <t>13689-1</t>
  </si>
  <si>
    <t>ADRIANA BORBA ALVES</t>
  </si>
  <si>
    <t>ATESTADO ATÉ 04/11</t>
  </si>
  <si>
    <t>15120-3</t>
  </si>
  <si>
    <t>BIANCO ZAMPARO</t>
  </si>
  <si>
    <t>710920</t>
  </si>
  <si>
    <t>FÉRIAS 15 A 28/10</t>
  </si>
  <si>
    <t>15329-0</t>
  </si>
  <si>
    <t>J WALDECI FREITAS</t>
  </si>
  <si>
    <t>11435-9</t>
  </si>
  <si>
    <t>ROSELAINE YANES PALMIERI</t>
  </si>
  <si>
    <t>15085-1</t>
  </si>
  <si>
    <t>VERA LÚCIA SANTOS</t>
  </si>
  <si>
    <t>1034610</t>
  </si>
  <si>
    <t>SUZAMAR TREVISAN RODRIGUES</t>
  </si>
  <si>
    <t>CAROLINE LETTRARI DONEGAL</t>
  </si>
  <si>
    <t>SANDRA MARIA DELMILIO</t>
  </si>
  <si>
    <t>JOCELAINE DE S. B. R. SANTOS</t>
  </si>
  <si>
    <t>GIOVANNI FRANCESCO NEGRI</t>
  </si>
  <si>
    <t>12471-0</t>
  </si>
  <si>
    <t>WALDENIR GOMES BRITO</t>
  </si>
  <si>
    <t>13747-2</t>
  </si>
  <si>
    <t>AP FÁTIMA DE JESUS</t>
  </si>
  <si>
    <t>13729-4</t>
  </si>
  <si>
    <t>BENTO (ANDRE LUIS)</t>
  </si>
  <si>
    <t>541438</t>
  </si>
  <si>
    <t>81507-1</t>
  </si>
  <si>
    <t>BRUNO DE ARAGÃO R0DRIGUES</t>
  </si>
  <si>
    <t>14279-4</t>
  </si>
  <si>
    <t>CRISTIANE DE CASSIA P.PADILHA</t>
  </si>
  <si>
    <t>7h00 às 13h00</t>
  </si>
  <si>
    <t>12946-1</t>
  </si>
  <si>
    <t>KARINA CARVALHO</t>
  </si>
  <si>
    <t>13h30 às 19h30</t>
  </si>
  <si>
    <t>13865-7</t>
  </si>
  <si>
    <t>FATIMA CORDEIRO TORRES</t>
  </si>
  <si>
    <t>13859-2</t>
  </si>
  <si>
    <t>MARIA FERNANDA GALVÃO</t>
  </si>
  <si>
    <t>15105-0</t>
  </si>
  <si>
    <t>ANGELA CELESTE T. BELTRAN</t>
  </si>
  <si>
    <t>14091-0</t>
  </si>
  <si>
    <t>REGINA L M. RABELO</t>
  </si>
  <si>
    <t>731494</t>
  </si>
  <si>
    <t>FÉRIAS 20 DIAS A PARTIR DE 13/10</t>
  </si>
  <si>
    <t>MARIA MADALENA B. SILVA</t>
  </si>
  <si>
    <t>LARISSA DE ANDRADE LOPES</t>
  </si>
  <si>
    <t>JULIET CRISTINA DA SILVA</t>
  </si>
  <si>
    <t>12147-9</t>
  </si>
  <si>
    <t>ESCALA UPA SABARÁ - OUTUBRO-  2025</t>
  </si>
  <si>
    <t>ESCALA DE PLANTÃO TÉCNICOS DE ENFERMAGEM NOTURNO</t>
  </si>
  <si>
    <t>13222-5</t>
  </si>
  <si>
    <t>ANGELITA VENANCIO TRUCOLO</t>
  </si>
  <si>
    <t>11829-0</t>
  </si>
  <si>
    <t>JOSEFA IVANEIDE DA SILVA</t>
  </si>
  <si>
    <t>15492-0</t>
  </si>
  <si>
    <t>LILIAN SOARES DOS SANTOS PONCE</t>
  </si>
  <si>
    <t>12219-0</t>
  </si>
  <si>
    <t>MARCELO FABIANI SILVA</t>
  </si>
  <si>
    <t>13887-8</t>
  </si>
  <si>
    <t>MARIA APARECIDA DA SILVA</t>
  </si>
  <si>
    <t>388029</t>
  </si>
  <si>
    <t>13725-1</t>
  </si>
  <si>
    <t>ROSANGELA AP. REIS CASAGRANDE</t>
  </si>
  <si>
    <t>15786-4</t>
  </si>
  <si>
    <t>FABRICIO ANTONIO DE LIMA</t>
  </si>
  <si>
    <t>EUNICE MACIEL ANESIO</t>
  </si>
  <si>
    <t>15740-6</t>
  </si>
  <si>
    <t>EDNA RODRIGUES B. DANIEL</t>
  </si>
  <si>
    <t>15978-6</t>
  </si>
  <si>
    <t>LENARA DO CARMO B. TRINDADE</t>
  </si>
  <si>
    <t>43415-9</t>
  </si>
  <si>
    <t>EDVANA CRISTINA BARBOSA</t>
  </si>
  <si>
    <t>13180-6</t>
  </si>
  <si>
    <t>DENISE BOAVENTURA</t>
  </si>
  <si>
    <t>12389-7</t>
  </si>
  <si>
    <t>ELIANIA DA SILVA</t>
  </si>
  <si>
    <t>12172-0</t>
  </si>
  <si>
    <t>JOÃO BATISTA DE OLIVEIRA FILHO</t>
  </si>
  <si>
    <t>12926-7</t>
  </si>
  <si>
    <t>LUCILENE A SILVA MENDES</t>
  </si>
  <si>
    <t>12420-6</t>
  </si>
  <si>
    <t>MARCIO LEANDRO DE OLIVEIRA</t>
  </si>
  <si>
    <t>15491-1</t>
  </si>
  <si>
    <t xml:space="preserve">NILZA MOREIRA PINHO </t>
  </si>
  <si>
    <t>13268-3</t>
  </si>
  <si>
    <t>SILVIA LOPES DA SILVA</t>
  </si>
  <si>
    <t>12851-1</t>
  </si>
  <si>
    <t>ISMAR DA CRUZ REIS JUNIOR</t>
  </si>
  <si>
    <t>14262-0</t>
  </si>
  <si>
    <t>VANESSA LUIZA HONORATO FRANDINI</t>
  </si>
  <si>
    <t>13679-4</t>
  </si>
  <si>
    <t>THIAGO GONÇALVES MEDEIROS</t>
  </si>
  <si>
    <t>FÉRIAS ATE 13/10</t>
  </si>
  <si>
    <t>11128-7</t>
  </si>
  <si>
    <t>VANDERLUCIA CALDEIRA DA SILVA</t>
  </si>
  <si>
    <t>10722-0</t>
  </si>
  <si>
    <t>EDNA REGINA DA SILVA</t>
  </si>
  <si>
    <t>14169-0</t>
  </si>
  <si>
    <t>JOSÉ M. BARBOSA JR</t>
  </si>
  <si>
    <t>901599</t>
  </si>
  <si>
    <t>13712-0</t>
  </si>
  <si>
    <t>LISANIA PINTO</t>
  </si>
  <si>
    <t>741333</t>
  </si>
  <si>
    <t>13680-8</t>
  </si>
  <si>
    <t>MARIA REGINA RODRIGUES SILVA</t>
  </si>
  <si>
    <t>12464-8</t>
  </si>
  <si>
    <t>NERCI APDA DE CASTRO DESTACIO</t>
  </si>
  <si>
    <t>13694-8</t>
  </si>
  <si>
    <t>SIMONE PEREIRA DA SILVA</t>
  </si>
  <si>
    <t>15750-3</t>
  </si>
  <si>
    <t>MARIA JOSÉ DE LIMA MACHADO</t>
  </si>
  <si>
    <t>15770-8</t>
  </si>
  <si>
    <t>ROSILAINE MORAIS CARVALHO</t>
  </si>
  <si>
    <t>15800-3</t>
  </si>
  <si>
    <t>KARINA FERREIRA DE OLIVEIRA</t>
  </si>
  <si>
    <t>CARGA HORÁRIA - 23 DIAS ÚTEIS - 138 HS</t>
  </si>
  <si>
    <t>12422-2</t>
  </si>
  <si>
    <t>MARIA APARECIDA DA  SILVA</t>
  </si>
  <si>
    <t>19H - 01H</t>
  </si>
  <si>
    <t>ESCALA UPA SABARÁ - OUTUBRO - 2025
CARGA HORÁRIA - 22 DIAS ÚTEIS 132H
ESCALA DE PLANTÃO - ENFERMEIROS</t>
  </si>
  <si>
    <t xml:space="preserve">Reg. Prof. </t>
  </si>
  <si>
    <t>Enfermeiro</t>
  </si>
  <si>
    <t>ANA PAULA F. PAGLIARINI</t>
  </si>
  <si>
    <t>FLEX</t>
  </si>
  <si>
    <t>MAITHE G. L. ZANDONADI</t>
  </si>
  <si>
    <t>13815-0</t>
  </si>
  <si>
    <t>LUCIANA PINHEIRO</t>
  </si>
  <si>
    <t>07-19H</t>
  </si>
  <si>
    <t>15702-3</t>
  </si>
  <si>
    <t>MICHEL ADEMAR DA CONCEIÇÃO</t>
  </si>
  <si>
    <t>15706-6</t>
  </si>
  <si>
    <t>JOAS SOARES LAURIANO</t>
  </si>
  <si>
    <t>15695-7</t>
  </si>
  <si>
    <t>LETICIA COUTINHO DE OLIVEIRA</t>
  </si>
  <si>
    <t>13944-0</t>
  </si>
  <si>
    <t>MANOEL ARANTES</t>
  </si>
  <si>
    <t>19h-07H</t>
  </si>
  <si>
    <t>MAIRA LENA LIMA LEITE</t>
  </si>
  <si>
    <t>13615-8</t>
  </si>
  <si>
    <t>NEIVA MEIRA T. CARMO</t>
  </si>
  <si>
    <t>MANUELA PIRES DE AZEVEDO</t>
  </si>
  <si>
    <t>VIVIAN SAYURI N. EBURNIO</t>
  </si>
  <si>
    <t>Enfermeiros FLUXISTAS</t>
  </si>
  <si>
    <t>13614-0</t>
  </si>
  <si>
    <t>TANIA V. P. R. T. SANTOS</t>
  </si>
  <si>
    <t>10- 22H</t>
  </si>
  <si>
    <t>FLUXO</t>
  </si>
  <si>
    <t>DEBORA CRISTINA Y.I.MORITA</t>
  </si>
  <si>
    <t>Enfermeiros EXTERNOS</t>
  </si>
  <si>
    <t>F - FRENTE (ACOLHIMENTO, POS E HIDRATAÇÃO)</t>
  </si>
  <si>
    <t>P- PLANTÃO DIURNO 07 - 19HS</t>
  </si>
  <si>
    <t>IA - INTERMEDIÁRIO DAS 19H À 01H</t>
  </si>
  <si>
    <t>E- FUNDOS (ENFERMARIA E EMERGENCIA)</t>
  </si>
  <si>
    <t>M- MANHÃ - 07 - 13HS</t>
  </si>
  <si>
    <t>IB - INTERMEDIÁRIO DA 01 ÀS 07HS</t>
  </si>
  <si>
    <t>FLUXO - ORGANIZAÇÃO DOS ATENDIMENTOS</t>
  </si>
  <si>
    <t>T- TARDE - 13 - 19HS</t>
  </si>
  <si>
    <t>IAF - FLUXO 10 ÀS 16HS</t>
  </si>
  <si>
    <t>SN - SERVIÇO NOTURNO - 19 - 07HS</t>
  </si>
  <si>
    <t>IBF - FLUXO 16 ÀS 22H</t>
  </si>
  <si>
    <t>BH - BANCO DE HORAS</t>
  </si>
  <si>
    <t>FLUXO I - 19 AS 01H</t>
  </si>
  <si>
    <t>ESCALA UPA SABARÁ - OUTUBRO  2025 - 22 DIAS ÚTEIS - 176H</t>
  </si>
  <si>
    <t>ESCALA DE PLANTÃO - AGENTES CONTROLE ENDEMIAS - NOTIFICAÇÕES RDNO, GAL</t>
  </si>
  <si>
    <t>SIRLENE CARRETI</t>
  </si>
  <si>
    <t>19 - 01H</t>
  </si>
  <si>
    <t>.P1</t>
  </si>
  <si>
    <t>FÉRIAS 06 A 25/10</t>
  </si>
  <si>
    <t>P1</t>
  </si>
  <si>
    <t>EDNA Apª. BARBOSA DA SILVA</t>
  </si>
  <si>
    <t>07 -19H</t>
  </si>
  <si>
    <t>FRANCESCA A. WILLY AMARAL</t>
  </si>
  <si>
    <t>P*</t>
  </si>
  <si>
    <t>EDMARA DOS SANTOS PEREIRA</t>
  </si>
  <si>
    <t>07 - 16H</t>
  </si>
  <si>
    <t>P2</t>
  </si>
  <si>
    <t>FÉRIAS 27 A 15/11</t>
  </si>
  <si>
    <t>MÁRCIA TOMOKO HORITA</t>
  </si>
  <si>
    <t>DALSON LUIS HIDALGO</t>
  </si>
  <si>
    <t xml:space="preserve">LUCIANA TOMITA </t>
  </si>
  <si>
    <r>
      <rPr>
        <b/>
        <sz val="16"/>
        <rFont val="Arial"/>
        <family val="2"/>
      </rPr>
      <t>P</t>
    </r>
    <r>
      <rPr>
        <sz val="16"/>
        <rFont val="Arial"/>
        <family val="2"/>
      </rPr>
      <t xml:space="preserve"> - 07 AS 19HS, COM 1 HORA DE INTERVALO REGISTRADO NO PONTO</t>
    </r>
  </si>
  <si>
    <r>
      <rPr>
        <b/>
        <sz val="16"/>
        <rFont val="Arial"/>
        <family val="2"/>
      </rPr>
      <t>M</t>
    </r>
    <r>
      <rPr>
        <sz val="16"/>
        <rFont val="Arial"/>
        <family val="2"/>
      </rPr>
      <t xml:space="preserve"> - 07 AS 13HS</t>
    </r>
  </si>
  <si>
    <r>
      <rPr>
        <b/>
        <sz val="16"/>
        <rFont val="Arial"/>
        <family val="2"/>
      </rPr>
      <t>T</t>
    </r>
    <r>
      <rPr>
        <sz val="16"/>
        <rFont val="Arial"/>
        <family val="2"/>
      </rPr>
      <t xml:space="preserve"> - 13 AS 19HS</t>
    </r>
  </si>
  <si>
    <r>
      <rPr>
        <b/>
        <sz val="16"/>
        <rFont val="Arial"/>
        <family val="2"/>
      </rPr>
      <t xml:space="preserve">M1 </t>
    </r>
    <r>
      <rPr>
        <sz val="16"/>
        <rFont val="Arial"/>
        <family val="2"/>
      </rPr>
      <t>- 07 AS 12HS</t>
    </r>
  </si>
  <si>
    <r>
      <rPr>
        <b/>
        <sz val="16"/>
        <rFont val="Arial"/>
        <family val="2"/>
      </rPr>
      <t>T*</t>
    </r>
    <r>
      <rPr>
        <sz val="16"/>
        <rFont val="Arial"/>
        <family val="2"/>
      </rPr>
      <t>- 12 AS 19HS</t>
    </r>
  </si>
  <si>
    <r>
      <rPr>
        <b/>
        <sz val="16"/>
        <rFont val="Arial"/>
        <family val="2"/>
      </rPr>
      <t>P*</t>
    </r>
    <r>
      <rPr>
        <sz val="16"/>
        <rFont val="Arial"/>
        <family val="2"/>
      </rPr>
      <t>- 07 AS 20HS, COM 1 HORA DE INTERVALO REGISTRADO NO PONTO</t>
    </r>
  </si>
  <si>
    <r>
      <rPr>
        <b/>
        <sz val="16"/>
        <rFont val="Arial"/>
        <family val="2"/>
      </rPr>
      <t>I</t>
    </r>
    <r>
      <rPr>
        <sz val="16"/>
        <rFont val="Arial"/>
        <family val="2"/>
      </rPr>
      <t xml:space="preserve"> -  19 A 01H</t>
    </r>
  </si>
  <si>
    <r>
      <rPr>
        <b/>
        <sz val="16"/>
        <rFont val="Arial"/>
        <family val="2"/>
      </rPr>
      <t>I1</t>
    </r>
    <r>
      <rPr>
        <sz val="16"/>
        <rFont val="Arial"/>
        <family val="2"/>
      </rPr>
      <t>- 18 A 01H</t>
    </r>
  </si>
  <si>
    <r>
      <rPr>
        <b/>
        <sz val="16"/>
        <rFont val="Arial"/>
        <family val="2"/>
      </rPr>
      <t>I2</t>
    </r>
    <r>
      <rPr>
        <sz val="16"/>
        <rFont val="Arial"/>
        <family val="2"/>
      </rPr>
      <t>- 16 A 01H, COM 1H DE INTERVALO REGISTRADO NO PONTO</t>
    </r>
  </si>
  <si>
    <r>
      <rPr>
        <b/>
        <sz val="16"/>
        <rFont val="Arial"/>
        <family val="2"/>
      </rPr>
      <t>T/I</t>
    </r>
    <r>
      <rPr>
        <sz val="16"/>
        <rFont val="Arial"/>
        <family val="2"/>
      </rPr>
      <t xml:space="preserve"> - 13 A 01H, COM 1H INTERVALO REGISTRADA NO PONTO</t>
    </r>
  </si>
  <si>
    <r>
      <rPr>
        <b/>
        <sz val="16"/>
        <rFont val="Arial"/>
        <family val="2"/>
      </rPr>
      <t>P1</t>
    </r>
    <r>
      <rPr>
        <sz val="16"/>
        <rFont val="Arial"/>
        <family val="2"/>
      </rPr>
      <t xml:space="preserve"> - 07 AS 16HS, COM 1H INTERVALO REGISTRADA NO PONTO</t>
    </r>
  </si>
  <si>
    <r>
      <rPr>
        <b/>
        <sz val="16"/>
        <rFont val="Arial"/>
        <family val="2"/>
      </rPr>
      <t>P1*</t>
    </r>
    <r>
      <rPr>
        <sz val="16"/>
        <rFont val="Arial"/>
        <family val="2"/>
      </rPr>
      <t xml:space="preserve"> - 07 AS 15HS, COM 1H INTERVALO REGISTRADA NO PONTO</t>
    </r>
  </si>
  <si>
    <r>
      <rPr>
        <b/>
        <sz val="16"/>
        <rFont val="Arial"/>
        <family val="2"/>
      </rPr>
      <t>P2</t>
    </r>
    <r>
      <rPr>
        <sz val="16"/>
        <rFont val="Arial"/>
        <family val="2"/>
      </rPr>
      <t xml:space="preserve"> - 10 AS 19H, COM 1 H INTERVALO REGISTRADA NO PONTO</t>
    </r>
  </si>
  <si>
    <t>,</t>
  </si>
  <si>
    <r>
      <rPr>
        <b/>
        <sz val="16"/>
        <rFont val="Arial"/>
        <family val="2"/>
      </rPr>
      <t>P3</t>
    </r>
    <r>
      <rPr>
        <sz val="16"/>
        <rFont val="Arial"/>
        <family val="2"/>
      </rPr>
      <t xml:space="preserve"> - 11 AS 23H, COM 1H INTERVALO REGISTRADO NO PONTO</t>
    </r>
  </si>
  <si>
    <r>
      <rPr>
        <b/>
        <sz val="16"/>
        <rFont val="Arial"/>
        <family val="2"/>
      </rPr>
      <t>P4</t>
    </r>
    <r>
      <rPr>
        <sz val="16"/>
        <rFont val="Arial"/>
        <family val="2"/>
      </rPr>
      <t xml:space="preserve">  - 08 AS 19HS, COM 1H DE INTERVALO, REGISTRDO NO PONTO</t>
    </r>
  </si>
  <si>
    <r>
      <rPr>
        <b/>
        <sz val="16"/>
        <rFont val="Arial"/>
        <family val="2"/>
      </rPr>
      <t>P5</t>
    </r>
    <r>
      <rPr>
        <sz val="16"/>
        <rFont val="Arial"/>
        <family val="2"/>
      </rPr>
      <t xml:space="preserve"> - 10 AS 20HS, COM 1 HORA DE INTERVALO, REGISTRADO NO PONTO</t>
    </r>
  </si>
  <si>
    <r>
      <rPr>
        <b/>
        <sz val="16"/>
        <rFont val="Arial"/>
        <family val="2"/>
      </rPr>
      <t>I3</t>
    </r>
    <r>
      <rPr>
        <sz val="16"/>
        <rFont val="Arial"/>
        <family val="2"/>
      </rPr>
      <t xml:space="preserve"> - 19 AS 23H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</si>
</sst>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8"/>
      <name val="Calibri"/>
      <family val="2"/>
      <charset val="1"/>
    </font>
    <font>
      <b/>
      <sz val="6.5"/>
      <name val="Arial"/>
      <family val="2"/>
      <charset val="1"/>
    </font>
    <font>
      <b/>
      <sz val="9"/>
      <name val="Arial"/>
      <family val="2"/>
      <charset val="1"/>
    </font>
    <font>
      <b/>
      <sz val="9"/>
      <name val="Arial Narrow"/>
      <family val="2"/>
      <charset val="1"/>
    </font>
    <font>
      <b/>
      <sz val="6"/>
      <name val="Arial"/>
      <family val="2"/>
    </font>
    <font>
      <b/>
      <sz val="8"/>
      <name val="Arial"/>
      <family val="2"/>
      <charset val="1"/>
    </font>
    <font>
      <sz val="11"/>
      <name val="Calibri"/>
      <family val="2"/>
      <charset val="1"/>
    </font>
    <font>
      <sz val="9"/>
      <name val="Arial Narrow"/>
      <family val="2"/>
      <charset val="1"/>
    </font>
    <font>
      <sz val="8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sz val="12"/>
      <name val="Arial Narrow"/>
      <family val="2"/>
      <charset val="1"/>
    </font>
    <font>
      <sz val="10"/>
      <name val="Arial"/>
      <family val="2"/>
      <charset val="1"/>
    </font>
    <font>
      <b/>
      <u/>
      <sz val="12"/>
      <name val="Arial"/>
      <family val="2"/>
      <charset val="1"/>
    </font>
    <font>
      <sz val="11"/>
      <color indexed="8"/>
      <name val="Calibri"/>
      <family val="2"/>
    </font>
    <font>
      <sz val="12"/>
      <name val="Arial"/>
      <family val="2"/>
    </font>
    <font>
      <b/>
      <sz val="9"/>
      <name val="Calibri"/>
      <family val="2"/>
      <charset val="1"/>
    </font>
    <font>
      <b/>
      <sz val="8.5"/>
      <name val="Arial"/>
      <family val="2"/>
      <charset val="1"/>
    </font>
    <font>
      <sz val="9"/>
      <name val="Arial"/>
      <family val="2"/>
      <charset val="1"/>
    </font>
    <font>
      <sz val="9"/>
      <name val="Calibri"/>
      <family val="2"/>
      <charset val="1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9"/>
      <color theme="1"/>
      <name val="Calibri"/>
      <family val="2"/>
      <charset val="1"/>
    </font>
    <font>
      <b/>
      <sz val="10"/>
      <color rgb="FF000000"/>
      <name val="Arial"/>
      <family val="2"/>
      <charset val="1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FF0000"/>
      <name val="Arial"/>
      <family val="2"/>
      <charset val="1"/>
    </font>
    <font>
      <sz val="9"/>
      <name val="Arial"/>
      <family val="2"/>
    </font>
    <font>
      <b/>
      <sz val="16"/>
      <name val="Calibri"/>
      <family val="2"/>
      <charset val="1"/>
    </font>
    <font>
      <b/>
      <sz val="16"/>
      <name val="Arial Narrow"/>
      <family val="2"/>
      <charset val="1"/>
    </font>
    <font>
      <b/>
      <sz val="16"/>
      <name val="Arial"/>
      <family val="2"/>
      <charset val="1"/>
    </font>
    <font>
      <b/>
      <sz val="16"/>
      <name val="Arial"/>
      <family val="2"/>
    </font>
    <font>
      <sz val="16"/>
      <name val="Arial"/>
      <family val="2"/>
      <charset val="1"/>
    </font>
    <font>
      <sz val="16"/>
      <color rgb="FF000000"/>
      <name val="Arial"/>
      <family val="2"/>
      <charset val="1"/>
    </font>
    <font>
      <sz val="16"/>
      <name val="Arial Narrow"/>
      <family val="2"/>
      <charset val="1"/>
    </font>
    <font>
      <sz val="16"/>
      <color rgb="FF000000"/>
      <name val="Calibri"/>
      <family val="2"/>
      <charset val="1"/>
    </font>
    <font>
      <b/>
      <sz val="8"/>
      <color rgb="FF000000"/>
      <name val="Calibri"/>
      <family val="2"/>
      <scheme val="minor"/>
    </font>
    <font>
      <sz val="10"/>
      <name val="Calibri"/>
      <family val="2"/>
      <charset val="1"/>
    </font>
    <font>
      <b/>
      <sz val="14"/>
      <color rgb="FFFF0000"/>
      <name val="Arial"/>
      <family val="2"/>
    </font>
    <font>
      <b/>
      <sz val="16"/>
      <color rgb="FFFF0000"/>
      <name val="Calibri"/>
      <family val="2"/>
      <charset val="1"/>
    </font>
    <font>
      <b/>
      <sz val="16"/>
      <color rgb="FFFF0000"/>
      <name val="Arial"/>
      <family val="2"/>
      <charset val="1"/>
    </font>
    <font>
      <b/>
      <sz val="8"/>
      <name val="Arial Black"/>
      <family val="2"/>
    </font>
    <font>
      <sz val="8"/>
      <name val="Arial"/>
      <family val="2"/>
    </font>
    <font>
      <b/>
      <sz val="8"/>
      <color theme="1"/>
      <name val="Calibri"/>
      <family val="2"/>
      <charset val="1"/>
    </font>
    <font>
      <b/>
      <sz val="8"/>
      <color theme="1"/>
      <name val="Calibri"/>
      <family val="2"/>
      <scheme val="minor"/>
    </font>
    <font>
      <b/>
      <sz val="8"/>
      <color rgb="FFFF0000"/>
      <name val="Arial"/>
      <family val="2"/>
      <charset val="1"/>
    </font>
    <font>
      <b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b/>
      <sz val="6"/>
      <color indexed="8"/>
      <name val="Arial"/>
      <family val="2"/>
    </font>
    <font>
      <sz val="6"/>
      <name val="Arial"/>
      <family val="2"/>
    </font>
    <font>
      <b/>
      <sz val="7"/>
      <color indexed="8"/>
      <name val="Arial"/>
      <family val="2"/>
    </font>
    <font>
      <sz val="10"/>
      <color theme="0"/>
      <name val="Arial"/>
      <family val="2"/>
    </font>
    <font>
      <b/>
      <sz val="8"/>
      <color indexed="8"/>
      <name val="Arial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1"/>
      <name val="Calibri"/>
      <family val="2"/>
    </font>
    <font>
      <sz val="8"/>
      <name val="Arial Narrow"/>
      <family val="2"/>
    </font>
    <font>
      <sz val="8"/>
      <name val="Arial Black"/>
      <family val="2"/>
    </font>
    <font>
      <sz val="6"/>
      <color indexed="8"/>
      <name val="Arial"/>
      <family val="2"/>
    </font>
    <font>
      <sz val="5"/>
      <name val="Arial"/>
      <family val="2"/>
    </font>
    <font>
      <sz val="6"/>
      <name val="Arial Narrow"/>
      <family val="2"/>
    </font>
    <font>
      <sz val="7"/>
      <name val="Arial"/>
      <family val="2"/>
    </font>
    <font>
      <sz val="5"/>
      <color indexed="8"/>
      <name val="Albertus MT"/>
      <family val="2"/>
    </font>
    <font>
      <sz val="5"/>
      <color indexed="8"/>
      <name val="Calibri"/>
      <family val="2"/>
    </font>
    <font>
      <b/>
      <sz val="6"/>
      <color indexed="10"/>
      <name val="Arial"/>
      <family val="2"/>
    </font>
    <font>
      <sz val="7"/>
      <color indexed="10"/>
      <name val="Arial"/>
      <family val="2"/>
    </font>
    <font>
      <sz val="8"/>
      <color rgb="FF212529"/>
      <name val="Arial"/>
      <family val="2"/>
    </font>
    <font>
      <sz val="8"/>
      <color theme="1"/>
      <name val="Arial"/>
      <family val="2"/>
    </font>
    <font>
      <sz val="10"/>
      <color indexed="8"/>
      <name val="Calibri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b/>
      <sz val="8"/>
      <color rgb="FFFF0000"/>
      <name val="Arial"/>
      <family val="2"/>
    </font>
    <font>
      <b/>
      <sz val="6"/>
      <color rgb="FFFF0000"/>
      <name val="Arial"/>
      <family val="2"/>
    </font>
    <font>
      <sz val="11"/>
      <color rgb="FFFF0000"/>
      <name val="Calibri"/>
      <family val="2"/>
    </font>
    <font>
      <b/>
      <sz val="14"/>
      <name val="Arial"/>
      <family val="2"/>
      <charset val="1"/>
    </font>
    <font>
      <sz val="14"/>
      <name val="Arial Narrow"/>
      <family val="2"/>
      <charset val="1"/>
    </font>
    <font>
      <sz val="16"/>
      <color theme="1"/>
      <name val="Arial"/>
      <family val="2"/>
      <charset val="1"/>
    </font>
    <font>
      <sz val="14"/>
      <color theme="1"/>
      <name val="Arial Narrow"/>
      <family val="2"/>
      <charset val="1"/>
    </font>
    <font>
      <sz val="10"/>
      <color theme="1"/>
      <name val="Calibri"/>
      <family val="2"/>
      <charset val="1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Verdana"/>
      <family val="2"/>
      <charset val="1"/>
    </font>
    <font>
      <b/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1"/>
      <name val="Arial"/>
      <family val="2"/>
      <charset val="1"/>
    </font>
    <font>
      <sz val="16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16"/>
      <color theme="0"/>
      <name val="Arial"/>
      <family val="2"/>
      <charset val="1"/>
    </font>
    <font>
      <b/>
      <sz val="7"/>
      <name val="Arial"/>
      <family val="2"/>
      <charset val="1"/>
    </font>
    <font>
      <b/>
      <sz val="12"/>
      <color rgb="FFFF0000"/>
      <name val="Arial"/>
      <family val="2"/>
      <charset val="1"/>
    </font>
    <font>
      <b/>
      <sz val="16"/>
      <color rgb="FFFF0000"/>
      <name val="Arial Narrow"/>
      <family val="2"/>
      <charset val="1"/>
    </font>
    <font>
      <b/>
      <sz val="10"/>
      <color rgb="FFFF0000"/>
      <name val="Verdana"/>
      <family val="2"/>
      <charset val="1"/>
    </font>
    <font>
      <b/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u/>
      <sz val="16"/>
      <color theme="1"/>
      <name val="Arial"/>
      <family val="2"/>
    </font>
    <font>
      <b/>
      <sz val="8"/>
      <color theme="0"/>
      <name val="Arial"/>
      <family val="2"/>
    </font>
    <font>
      <b/>
      <sz val="11"/>
      <color rgb="FFFF0000"/>
      <name val="Calibri"/>
      <family val="2"/>
    </font>
    <font>
      <b/>
      <sz val="8"/>
      <color rgb="FF7030A0"/>
      <name val="Arial"/>
      <family val="2"/>
    </font>
    <font>
      <b/>
      <u/>
      <sz val="8"/>
      <color theme="1"/>
      <name val="Arial"/>
      <family val="2"/>
    </font>
    <font>
      <b/>
      <sz val="8"/>
      <name val="Calibri"/>
      <family val="2"/>
      <scheme val="minor"/>
    </font>
    <font>
      <b/>
      <sz val="11"/>
      <name val="Calibri"/>
      <family val="2"/>
    </font>
    <font>
      <b/>
      <u/>
      <sz val="8"/>
      <name val="Arial"/>
      <family val="2"/>
    </font>
    <font>
      <b/>
      <sz val="16"/>
      <color rgb="FFFF0000"/>
      <name val="Arial"/>
      <family val="2"/>
    </font>
    <font>
      <b/>
      <u/>
      <sz val="16"/>
      <color rgb="FFFF0000"/>
      <name val="Arial"/>
      <family val="2"/>
    </font>
    <font>
      <sz val="16"/>
      <color rgb="FFFF0000"/>
      <name val="Arial"/>
      <family val="2"/>
    </font>
    <font>
      <b/>
      <sz val="8"/>
      <color theme="1"/>
      <name val="Arial"/>
      <family val="2"/>
    </font>
    <font>
      <sz val="10"/>
      <color rgb="FFFF0000"/>
      <name val="Calibri"/>
      <family val="2"/>
      <charset val="1"/>
    </font>
    <font>
      <sz val="7"/>
      <color theme="1"/>
      <name val="Arial"/>
      <family val="2"/>
    </font>
    <font>
      <b/>
      <sz val="18"/>
      <color indexed="10"/>
      <name val="Arial"/>
      <family val="2"/>
    </font>
    <font>
      <b/>
      <sz val="18"/>
      <name val="Arial"/>
      <family val="2"/>
      <charset val="1"/>
    </font>
    <font>
      <b/>
      <sz val="14"/>
      <name val="Calibri"/>
      <family val="2"/>
      <charset val="1"/>
    </font>
    <font>
      <b/>
      <sz val="18"/>
      <name val="Arial Narrow"/>
      <family val="2"/>
      <charset val="1"/>
    </font>
    <font>
      <b/>
      <sz val="14"/>
      <name val="Arial Narrow"/>
      <family val="2"/>
      <charset val="1"/>
    </font>
    <font>
      <b/>
      <sz val="1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rgb="FF000000"/>
      <name val="Calibri"/>
      <family val="2"/>
      <charset val="1"/>
    </font>
    <font>
      <b/>
      <sz val="14"/>
      <name val="Calibri"/>
      <family val="2"/>
      <scheme val="minor"/>
    </font>
    <font>
      <b/>
      <sz val="14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4"/>
      <name val="Arial"/>
      <family val="2"/>
      <charset val="1"/>
    </font>
    <font>
      <sz val="14"/>
      <color rgb="FF000000"/>
      <name val="Arial"/>
      <family val="2"/>
    </font>
    <font>
      <b/>
      <i/>
      <sz val="14"/>
      <name val="Arial"/>
      <family val="2"/>
    </font>
    <font>
      <sz val="20"/>
      <color theme="1"/>
      <name val="Calibri"/>
      <family val="2"/>
      <scheme val="minor"/>
    </font>
    <font>
      <b/>
      <sz val="18"/>
      <color rgb="FFFF0000"/>
      <name val="Arial"/>
      <family val="2"/>
    </font>
    <font>
      <sz val="10"/>
      <color rgb="FF000000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7.5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2DCDB"/>
      </patternFill>
    </fill>
    <fill>
      <patternFill patternType="solid">
        <fgColor theme="9" tint="0.39997558519241921"/>
        <bgColor rgb="FFF7D1D5"/>
      </patternFill>
    </fill>
    <fill>
      <patternFill patternType="solid">
        <fgColor rgb="FFFFFFFF"/>
        <bgColor rgb="FFFDEAD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9" tint="0.39997558519241921"/>
        <bgColor rgb="FFFAC090"/>
      </patternFill>
    </fill>
    <fill>
      <patternFill patternType="solid">
        <fgColor rgb="FFBFBFBF"/>
        <bgColor rgb="FFB2B2B2"/>
      </patternFill>
    </fill>
    <fill>
      <patternFill patternType="solid">
        <fgColor rgb="FFFFB66C"/>
        <bgColor rgb="FFFAC09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B2B2B2"/>
      </patternFill>
    </fill>
    <fill>
      <patternFill patternType="solid">
        <fgColor theme="0"/>
        <bgColor indexed="22"/>
      </patternFill>
    </fill>
    <fill>
      <patternFill patternType="solid">
        <fgColor theme="9" tint="0.39997558519241921"/>
        <bgColor rgb="FF993300"/>
      </patternFill>
    </fill>
    <fill>
      <patternFill patternType="solid">
        <fgColor theme="9" tint="0.39997558519241921"/>
        <bgColor rgb="FFFFA6A6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rgb="FFF7D1D5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rgb="FFFAC09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AC090"/>
      </patternFill>
    </fill>
    <fill>
      <patternFill patternType="solid">
        <fgColor rgb="FFFAC090"/>
        <bgColor rgb="FFFFA6A6"/>
      </patternFill>
    </fill>
    <fill>
      <patternFill patternType="solid">
        <fgColor theme="0"/>
        <bgColor rgb="FFFFA6A6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rgb="FFFFFF00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1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AC090"/>
        <bgColor rgb="FFE6B9B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9" tint="0.39997558519241921"/>
        <b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53" fillId="0" borderId="0"/>
  </cellStyleXfs>
  <cellXfs count="633">
    <xf numFmtId="0" fontId="0" fillId="0" borderId="0" xfId="0"/>
    <xf numFmtId="0" fontId="7" fillId="0" borderId="1" xfId="0" applyFont="1" applyBorder="1" applyAlignment="1" applyProtection="1">
      <alignment horizontal="center" vertical="center" readingOrder="1"/>
      <protection locked="0"/>
    </xf>
    <xf numFmtId="0" fontId="24" fillId="0" borderId="0" xfId="0" applyFont="1"/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 readingOrder="1"/>
      <protection locked="0"/>
    </xf>
    <xf numFmtId="0" fontId="1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readingOrder="1"/>
    </xf>
    <xf numFmtId="0" fontId="10" fillId="5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0" borderId="12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0" fillId="7" borderId="0" xfId="0" applyFont="1" applyFill="1"/>
    <xf numFmtId="0" fontId="12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7" fillId="0" borderId="0" xfId="4" applyFont="1" applyAlignment="1">
      <alignment vertical="center" readingOrder="1"/>
    </xf>
    <xf numFmtId="0" fontId="30" fillId="0" borderId="15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2" fillId="0" borderId="0" xfId="0" applyFont="1"/>
    <xf numFmtId="0" fontId="5" fillId="9" borderId="1" xfId="3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" fillId="10" borderId="1" xfId="0" applyFont="1" applyFill="1" applyBorder="1" applyAlignment="1">
      <alignment horizontal="center" vertical="center" readingOrder="1"/>
    </xf>
    <xf numFmtId="0" fontId="1" fillId="10" borderId="1" xfId="0" applyFont="1" applyFill="1" applyBorder="1" applyAlignment="1" applyProtection="1">
      <alignment horizontal="center" vertical="center" readingOrder="1"/>
      <protection locked="0"/>
    </xf>
    <xf numFmtId="0" fontId="7" fillId="10" borderId="1" xfId="0" applyFont="1" applyFill="1" applyBorder="1" applyAlignment="1">
      <alignment horizontal="center" vertical="center" readingOrder="1"/>
    </xf>
    <xf numFmtId="0" fontId="20" fillId="9" borderId="1" xfId="3" applyFont="1" applyFill="1" applyBorder="1" applyAlignment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0" fillId="11" borderId="1" xfId="3" applyFont="1" applyFill="1" applyBorder="1" applyAlignment="1">
      <alignment horizontal="center" vertical="center"/>
    </xf>
    <xf numFmtId="0" fontId="9" fillId="11" borderId="1" xfId="3" applyFont="1" applyFill="1" applyBorder="1" applyAlignment="1">
      <alignment horizontal="center" vertical="center" shrinkToFit="1"/>
    </xf>
    <xf numFmtId="0" fontId="9" fillId="11" borderId="8" xfId="3" applyFont="1" applyFill="1" applyBorder="1" applyAlignment="1">
      <alignment horizontal="center" vertical="center" shrinkToFit="1"/>
    </xf>
    <xf numFmtId="0" fontId="14" fillId="10" borderId="1" xfId="0" applyFont="1" applyFill="1" applyBorder="1" applyAlignment="1">
      <alignment horizontal="right" vertical="center" readingOrder="1"/>
    </xf>
    <xf numFmtId="0" fontId="20" fillId="9" borderId="1" xfId="0" applyFont="1" applyFill="1" applyBorder="1" applyAlignment="1">
      <alignment horizontal="center" vertical="center"/>
    </xf>
    <xf numFmtId="0" fontId="33" fillId="7" borderId="1" xfId="1" applyFont="1" applyFill="1" applyBorder="1" applyAlignment="1">
      <alignment horizontal="center" vertical="center"/>
    </xf>
    <xf numFmtId="0" fontId="14" fillId="12" borderId="11" xfId="0" applyFont="1" applyFill="1" applyBorder="1" applyAlignment="1">
      <alignment vertical="center"/>
    </xf>
    <xf numFmtId="0" fontId="1" fillId="0" borderId="0" xfId="0" applyFont="1" applyAlignment="1">
      <alignment vertical="center" readingOrder="1"/>
    </xf>
    <xf numFmtId="0" fontId="1" fillId="0" borderId="0" xfId="0" applyFont="1" applyAlignment="1" applyProtection="1">
      <alignment horizontal="center" vertical="center" readingOrder="1"/>
      <protection locked="0"/>
    </xf>
    <xf numFmtId="0" fontId="1" fillId="10" borderId="0" xfId="0" applyFont="1" applyFill="1" applyAlignment="1">
      <alignment horizontal="center" vertical="center" readingOrder="1"/>
    </xf>
    <xf numFmtId="0" fontId="14" fillId="10" borderId="0" xfId="0" applyFont="1" applyFill="1" applyAlignment="1">
      <alignment horizontal="right" vertical="center" readingOrder="1"/>
    </xf>
    <xf numFmtId="0" fontId="35" fillId="12" borderId="11" xfId="0" applyFont="1" applyFill="1" applyBorder="1" applyAlignment="1">
      <alignment horizontal="center" vertical="center"/>
    </xf>
    <xf numFmtId="0" fontId="35" fillId="12" borderId="3" xfId="0" applyFont="1" applyFill="1" applyBorder="1" applyAlignment="1">
      <alignment horizontal="center" vertical="center"/>
    </xf>
    <xf numFmtId="0" fontId="35" fillId="14" borderId="11" xfId="0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0" fontId="37" fillId="14" borderId="5" xfId="0" applyFont="1" applyFill="1" applyBorder="1" applyAlignment="1">
      <alignment horizontal="center" vertical="center"/>
    </xf>
    <xf numFmtId="0" fontId="22" fillId="14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2" fillId="14" borderId="15" xfId="0" applyFont="1" applyFill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38" fillId="0" borderId="4" xfId="3" applyFont="1" applyBorder="1" applyAlignment="1">
      <alignment horizontal="center" vertical="center"/>
    </xf>
    <xf numFmtId="0" fontId="38" fillId="12" borderId="4" xfId="3" applyFont="1" applyFill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12" borderId="6" xfId="3" applyFont="1" applyFill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3" fillId="16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3" fillId="17" borderId="1" xfId="0" applyFont="1" applyFill="1" applyBorder="1" applyAlignment="1">
      <alignment horizontal="center"/>
    </xf>
    <xf numFmtId="0" fontId="28" fillId="7" borderId="0" xfId="2" applyFont="1" applyFill="1" applyAlignment="1">
      <alignment horizontal="center" vertical="center"/>
    </xf>
    <xf numFmtId="0" fontId="12" fillId="0" borderId="0" xfId="0" applyFont="1" applyAlignment="1">
      <alignment wrapText="1"/>
    </xf>
    <xf numFmtId="0" fontId="29" fillId="7" borderId="0" xfId="0" applyFont="1" applyFill="1" applyAlignment="1">
      <alignment vertical="center"/>
    </xf>
    <xf numFmtId="0" fontId="12" fillId="7" borderId="0" xfId="0" applyFont="1" applyFill="1" applyAlignment="1">
      <alignment horizontal="left" vertical="center"/>
    </xf>
    <xf numFmtId="49" fontId="12" fillId="7" borderId="0" xfId="0" applyNumberFormat="1" applyFont="1" applyFill="1" applyAlignment="1">
      <alignment horizontal="center" vertical="center"/>
    </xf>
    <xf numFmtId="0" fontId="12" fillId="18" borderId="0" xfId="0" applyFont="1" applyFill="1" applyAlignment="1">
      <alignment horizontal="center" vertical="center"/>
    </xf>
    <xf numFmtId="0" fontId="28" fillId="8" borderId="0" xfId="2" applyFont="1" applyFill="1" applyAlignment="1">
      <alignment horizontal="center" vertical="center"/>
    </xf>
    <xf numFmtId="0" fontId="12" fillId="19" borderId="0" xfId="0" applyFont="1" applyFill="1" applyAlignment="1">
      <alignment horizontal="center" vertical="center"/>
    </xf>
    <xf numFmtId="2" fontId="13" fillId="19" borderId="0" xfId="0" applyNumberFormat="1" applyFont="1" applyFill="1" applyAlignment="1">
      <alignment horizontal="center" vertical="center" shrinkToFit="1"/>
    </xf>
    <xf numFmtId="2" fontId="13" fillId="19" borderId="12" xfId="0" applyNumberFormat="1" applyFont="1" applyFill="1" applyBorder="1" applyAlignment="1">
      <alignment horizontal="center" vertical="center" shrinkToFit="1"/>
    </xf>
    <xf numFmtId="0" fontId="0" fillId="7" borderId="0" xfId="0" applyFill="1" applyAlignment="1">
      <alignment vertical="center"/>
    </xf>
    <xf numFmtId="0" fontId="0" fillId="7" borderId="0" xfId="0" applyFill="1"/>
    <xf numFmtId="0" fontId="49" fillId="2" borderId="1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51" fillId="7" borderId="1" xfId="2" applyFont="1" applyFill="1" applyBorder="1" applyAlignment="1">
      <alignment horizontal="center" vertical="center"/>
    </xf>
    <xf numFmtId="0" fontId="51" fillId="6" borderId="1" xfId="2" applyFont="1" applyFill="1" applyBorder="1" applyAlignment="1">
      <alignment horizontal="center" vertical="center"/>
    </xf>
    <xf numFmtId="0" fontId="50" fillId="4" borderId="1" xfId="0" applyFont="1" applyFill="1" applyBorder="1" applyAlignment="1">
      <alignment horizontal="center" vertical="center"/>
    </xf>
    <xf numFmtId="2" fontId="52" fillId="4" borderId="1" xfId="0" applyNumberFormat="1" applyFont="1" applyFill="1" applyBorder="1" applyAlignment="1">
      <alignment horizontal="center" vertical="center" shrinkToFit="1"/>
    </xf>
    <xf numFmtId="2" fontId="52" fillId="4" borderId="8" xfId="0" applyNumberFormat="1" applyFont="1" applyFill="1" applyBorder="1" applyAlignment="1">
      <alignment horizontal="center" vertical="center" shrinkToFit="1"/>
    </xf>
    <xf numFmtId="0" fontId="50" fillId="0" borderId="7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49" fontId="50" fillId="0" borderId="1" xfId="0" applyNumberFormat="1" applyFont="1" applyBorder="1" applyAlignment="1">
      <alignment horizontal="center" vertical="center"/>
    </xf>
    <xf numFmtId="0" fontId="51" fillId="8" borderId="1" xfId="2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left" vertical="center"/>
    </xf>
    <xf numFmtId="0" fontId="50" fillId="8" borderId="1" xfId="2" applyFont="1" applyFill="1" applyBorder="1" applyAlignment="1">
      <alignment horizontal="center" vertical="center"/>
    </xf>
    <xf numFmtId="0" fontId="50" fillId="6" borderId="1" xfId="2" applyFont="1" applyFill="1" applyBorder="1" applyAlignment="1">
      <alignment horizontal="center" vertical="center"/>
    </xf>
    <xf numFmtId="0" fontId="50" fillId="8" borderId="1" xfId="2" applyFont="1" applyFill="1" applyBorder="1" applyAlignment="1">
      <alignment vertical="center"/>
    </xf>
    <xf numFmtId="0" fontId="50" fillId="6" borderId="1" xfId="2" applyFont="1" applyFill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50" fillId="0" borderId="10" xfId="0" applyFont="1" applyBorder="1" applyAlignment="1">
      <alignment horizontal="left" vertical="center"/>
    </xf>
    <xf numFmtId="0" fontId="0" fillId="0" borderId="12" xfId="0" applyBorder="1"/>
    <xf numFmtId="0" fontId="0" fillId="0" borderId="11" xfId="0" applyBorder="1"/>
    <xf numFmtId="0" fontId="41" fillId="0" borderId="7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0" fillId="0" borderId="0" xfId="0" applyBorder="1"/>
    <xf numFmtId="0" fontId="26" fillId="0" borderId="0" xfId="0" applyFont="1" applyBorder="1" applyAlignment="1">
      <alignment vertical="center"/>
    </xf>
    <xf numFmtId="0" fontId="0" fillId="0" borderId="15" xfId="0" applyBorder="1"/>
    <xf numFmtId="0" fontId="0" fillId="0" borderId="16" xfId="0" applyBorder="1"/>
    <xf numFmtId="0" fontId="20" fillId="21" borderId="1" xfId="3" applyFont="1" applyFill="1" applyBorder="1" applyAlignment="1">
      <alignment horizontal="center" vertical="center"/>
    </xf>
    <xf numFmtId="17" fontId="32" fillId="22" borderId="19" xfId="1" applyNumberFormat="1" applyFont="1" applyFill="1" applyBorder="1" applyAlignment="1">
      <alignment horizontal="center" vertical="center"/>
    </xf>
    <xf numFmtId="17" fontId="32" fillId="22" borderId="1" xfId="1" applyNumberFormat="1" applyFont="1" applyFill="1" applyBorder="1" applyAlignment="1">
      <alignment horizontal="center" vertical="center"/>
    </xf>
    <xf numFmtId="0" fontId="55" fillId="7" borderId="1" xfId="1" applyFont="1" applyFill="1" applyBorder="1" applyAlignment="1">
      <alignment horizontal="center" vertical="center"/>
    </xf>
    <xf numFmtId="49" fontId="58" fillId="0" borderId="1" xfId="0" applyNumberFormat="1" applyFont="1" applyBorder="1" applyAlignment="1">
      <alignment horizontal="center" vertical="center"/>
    </xf>
    <xf numFmtId="0" fontId="58" fillId="5" borderId="1" xfId="0" applyFont="1" applyFill="1" applyBorder="1" applyAlignment="1">
      <alignment horizontal="center" vertical="center"/>
    </xf>
    <xf numFmtId="0" fontId="58" fillId="8" borderId="1" xfId="2" applyFont="1" applyFill="1" applyBorder="1" applyAlignment="1">
      <alignment horizontal="center" vertical="center"/>
    </xf>
    <xf numFmtId="0" fontId="58" fillId="7" borderId="1" xfId="2" applyFont="1" applyFill="1" applyBorder="1" applyAlignment="1">
      <alignment horizontal="center" vertical="center"/>
    </xf>
    <xf numFmtId="0" fontId="44" fillId="0" borderId="0" xfId="3" applyFont="1" applyBorder="1" applyAlignment="1">
      <alignment horizontal="center" vertical="center" wrapText="1"/>
    </xf>
    <xf numFmtId="0" fontId="5" fillId="23" borderId="0" xfId="3" applyFont="1" applyFill="1" applyBorder="1" applyAlignment="1">
      <alignment horizontal="center" vertical="center" shrinkToFit="1"/>
    </xf>
    <xf numFmtId="0" fontId="9" fillId="23" borderId="0" xfId="3" applyFont="1" applyFill="1" applyBorder="1" applyAlignment="1">
      <alignment horizontal="center" vertical="center" shrinkToFit="1"/>
    </xf>
    <xf numFmtId="0" fontId="24" fillId="0" borderId="0" xfId="0" applyFont="1" applyBorder="1"/>
    <xf numFmtId="0" fontId="14" fillId="12" borderId="11" xfId="0" applyFont="1" applyFill="1" applyBorder="1" applyAlignment="1">
      <alignment horizontal="left" vertical="center"/>
    </xf>
    <xf numFmtId="0" fontId="14" fillId="12" borderId="0" xfId="0" applyFont="1" applyFill="1" applyBorder="1" applyAlignment="1">
      <alignment horizontal="left" vertical="center"/>
    </xf>
    <xf numFmtId="0" fontId="34" fillId="0" borderId="0" xfId="1" applyFont="1" applyBorder="1" applyAlignment="1">
      <alignment horizontal="center" vertical="center"/>
    </xf>
    <xf numFmtId="17" fontId="32" fillId="0" borderId="0" xfId="1" applyNumberFormat="1" applyFont="1" applyBorder="1" applyAlignment="1">
      <alignment horizontal="center" vertical="center"/>
    </xf>
    <xf numFmtId="0" fontId="21" fillId="13" borderId="0" xfId="1" applyFont="1" applyFill="1" applyBorder="1" applyAlignment="1">
      <alignment horizontal="center" vertical="center"/>
    </xf>
    <xf numFmtId="0" fontId="21" fillId="14" borderId="0" xfId="1" applyFont="1" applyFill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20" fillId="7" borderId="0" xfId="3" applyFont="1" applyFill="1" applyBorder="1" applyAlignment="1">
      <alignment vertical="center"/>
    </xf>
    <xf numFmtId="0" fontId="35" fillId="0" borderId="0" xfId="3" applyFont="1" applyBorder="1" applyAlignment="1">
      <alignment vertical="center"/>
    </xf>
    <xf numFmtId="0" fontId="21" fillId="0" borderId="0" xfId="1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6" fillId="0" borderId="0" xfId="3" applyFont="1" applyBorder="1" applyAlignment="1">
      <alignment vertical="center"/>
    </xf>
    <xf numFmtId="0" fontId="36" fillId="0" borderId="0" xfId="3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37" fillId="14" borderId="0" xfId="0" applyFont="1" applyFill="1" applyBorder="1" applyAlignment="1">
      <alignment horizontal="center" vertical="center"/>
    </xf>
    <xf numFmtId="0" fontId="38" fillId="12" borderId="0" xfId="3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center"/>
    </xf>
    <xf numFmtId="0" fontId="35" fillId="0" borderId="20" xfId="3" applyFont="1" applyBorder="1" applyAlignment="1">
      <alignment horizontal="left" vertical="center"/>
    </xf>
    <xf numFmtId="0" fontId="34" fillId="0" borderId="21" xfId="1" applyFont="1" applyBorder="1" applyAlignment="1">
      <alignment horizontal="center" vertical="center"/>
    </xf>
    <xf numFmtId="0" fontId="3" fillId="24" borderId="1" xfId="0" applyFont="1" applyFill="1" applyBorder="1" applyAlignment="1">
      <alignment horizontal="center"/>
    </xf>
    <xf numFmtId="0" fontId="0" fillId="0" borderId="0" xfId="0" applyFill="1" applyBorder="1"/>
    <xf numFmtId="0" fontId="25" fillId="0" borderId="1" xfId="0" applyFont="1" applyBorder="1" applyAlignment="1">
      <alignment horizontal="left" vertical="center"/>
    </xf>
    <xf numFmtId="0" fontId="61" fillId="0" borderId="1" xfId="0" applyFont="1" applyBorder="1" applyAlignment="1">
      <alignment horizontal="left" vertical="center"/>
    </xf>
    <xf numFmtId="0" fontId="62" fillId="25" borderId="1" xfId="0" applyFont="1" applyFill="1" applyBorder="1" applyAlignment="1">
      <alignment horizontal="left" vertical="center"/>
    </xf>
    <xf numFmtId="0" fontId="62" fillId="0" borderId="1" xfId="0" applyFont="1" applyBorder="1" applyAlignment="1">
      <alignment horizontal="center" vertical="center"/>
    </xf>
    <xf numFmtId="0" fontId="61" fillId="0" borderId="7" xfId="0" applyFont="1" applyBorder="1" applyAlignment="1">
      <alignment horizontal="left" vertical="center"/>
    </xf>
    <xf numFmtId="0" fontId="25" fillId="25" borderId="1" xfId="0" applyFont="1" applyFill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63" fillId="0" borderId="0" xfId="0" applyFont="1" applyBorder="1" applyAlignment="1">
      <alignment horizontal="center" vertical="center"/>
    </xf>
    <xf numFmtId="0" fontId="68" fillId="7" borderId="7" xfId="0" applyFont="1" applyFill="1" applyBorder="1" applyAlignment="1">
      <alignment horizontal="center" vertical="center"/>
    </xf>
    <xf numFmtId="0" fontId="66" fillId="7" borderId="1" xfId="0" applyFont="1" applyFill="1" applyBorder="1" applyAlignment="1">
      <alignment vertical="center"/>
    </xf>
    <xf numFmtId="0" fontId="69" fillId="0" borderId="1" xfId="0" applyFont="1" applyFill="1" applyBorder="1" applyAlignment="1">
      <alignment horizontal="center" vertical="center"/>
    </xf>
    <xf numFmtId="17" fontId="68" fillId="27" borderId="1" xfId="0" applyNumberFormat="1" applyFont="1" applyFill="1" applyBorder="1" applyAlignment="1">
      <alignment horizontal="center" vertical="center"/>
    </xf>
    <xf numFmtId="0" fontId="60" fillId="7" borderId="1" xfId="0" applyFont="1" applyFill="1" applyBorder="1" applyAlignment="1">
      <alignment horizontal="center" vertical="center"/>
    </xf>
    <xf numFmtId="0" fontId="60" fillId="28" borderId="1" xfId="0" applyFont="1" applyFill="1" applyBorder="1" applyAlignment="1">
      <alignment horizontal="center" vertical="center"/>
    </xf>
    <xf numFmtId="0" fontId="70" fillId="20" borderId="24" xfId="0" applyFont="1" applyFill="1" applyBorder="1" applyAlignment="1">
      <alignment horizontal="center" vertical="center"/>
    </xf>
    <xf numFmtId="0" fontId="68" fillId="0" borderId="7" xfId="0" applyFont="1" applyFill="1" applyBorder="1" applyAlignment="1">
      <alignment horizontal="center" vertical="center"/>
    </xf>
    <xf numFmtId="0" fontId="73" fillId="26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6" fillId="0" borderId="1" xfId="0" applyFont="1" applyFill="1" applyBorder="1" applyAlignment="1">
      <alignment vertical="center"/>
    </xf>
    <xf numFmtId="0" fontId="68" fillId="27" borderId="1" xfId="0" applyFont="1" applyFill="1" applyBorder="1" applyAlignment="1">
      <alignment horizontal="center" vertical="center"/>
    </xf>
    <xf numFmtId="0" fontId="74" fillId="0" borderId="0" xfId="0" applyFont="1"/>
    <xf numFmtId="0" fontId="66" fillId="0" borderId="0" xfId="0" applyFont="1" applyFill="1" applyBorder="1" applyAlignment="1">
      <alignment vertical="center"/>
    </xf>
    <xf numFmtId="0" fontId="68" fillId="29" borderId="0" xfId="0" applyFont="1" applyFill="1" applyBorder="1" applyAlignment="1">
      <alignment horizontal="center" vertical="center"/>
    </xf>
    <xf numFmtId="0" fontId="60" fillId="7" borderId="0" xfId="0" applyFont="1" applyFill="1" applyBorder="1" applyAlignment="1">
      <alignment horizontal="center" vertical="center"/>
    </xf>
    <xf numFmtId="0" fontId="60" fillId="30" borderId="0" xfId="0" applyFont="1" applyFill="1" applyBorder="1" applyAlignment="1">
      <alignment horizontal="center" vertical="center"/>
    </xf>
    <xf numFmtId="1" fontId="71" fillId="7" borderId="0" xfId="0" applyNumberFormat="1" applyFont="1" applyFill="1" applyBorder="1" applyAlignment="1">
      <alignment horizontal="center" vertical="center"/>
    </xf>
    <xf numFmtId="1" fontId="71" fillId="7" borderId="12" xfId="0" applyNumberFormat="1" applyFont="1" applyFill="1" applyBorder="1" applyAlignment="1">
      <alignment horizontal="center" vertical="center"/>
    </xf>
    <xf numFmtId="0" fontId="68" fillId="7" borderId="11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horizontal="left" vertical="center"/>
    </xf>
    <xf numFmtId="0" fontId="60" fillId="7" borderId="0" xfId="0" applyFont="1" applyFill="1" applyBorder="1" applyAlignment="1">
      <alignment horizontal="center"/>
    </xf>
    <xf numFmtId="0" fontId="66" fillId="0" borderId="1" xfId="0" applyFont="1" applyFill="1" applyBorder="1" applyAlignment="1">
      <alignment horizontal="center" vertical="center"/>
    </xf>
    <xf numFmtId="0" fontId="67" fillId="0" borderId="11" xfId="0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left" vertical="center"/>
    </xf>
    <xf numFmtId="0" fontId="77" fillId="7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shrinkToFit="1"/>
    </xf>
    <xf numFmtId="1" fontId="22" fillId="0" borderId="12" xfId="0" applyNumberFormat="1" applyFont="1" applyFill="1" applyBorder="1" applyAlignment="1">
      <alignment horizontal="center" vertical="center" shrinkToFit="1"/>
    </xf>
    <xf numFmtId="0" fontId="65" fillId="29" borderId="11" xfId="0" applyFont="1" applyFill="1" applyBorder="1" applyAlignment="1">
      <alignment horizontal="center" vertical="center"/>
    </xf>
    <xf numFmtId="0" fontId="75" fillId="7" borderId="1" xfId="0" applyFont="1" applyFill="1" applyBorder="1" applyAlignment="1">
      <alignment horizontal="left"/>
    </xf>
    <xf numFmtId="0" fontId="79" fillId="7" borderId="0" xfId="0" applyFont="1" applyFill="1" applyBorder="1" applyAlignment="1">
      <alignment horizontal="center"/>
    </xf>
    <xf numFmtId="0" fontId="80" fillId="29" borderId="0" xfId="0" applyFont="1" applyFill="1" applyBorder="1"/>
    <xf numFmtId="0" fontId="80" fillId="29" borderId="0" xfId="0" applyFont="1" applyFill="1" applyBorder="1" applyAlignment="1">
      <alignment vertical="center"/>
    </xf>
    <xf numFmtId="0" fontId="81" fillId="29" borderId="0" xfId="0" applyFont="1" applyFill="1" applyBorder="1"/>
    <xf numFmtId="0" fontId="82" fillId="27" borderId="0" xfId="0" applyFont="1" applyFill="1" applyBorder="1"/>
    <xf numFmtId="0" fontId="82" fillId="27" borderId="12" xfId="0" applyFont="1" applyFill="1" applyBorder="1"/>
    <xf numFmtId="0" fontId="80" fillId="29" borderId="11" xfId="0" applyFont="1" applyFill="1" applyBorder="1" applyAlignment="1">
      <alignment horizontal="center" vertical="center"/>
    </xf>
    <xf numFmtId="0" fontId="75" fillId="7" borderId="1" xfId="0" applyFont="1" applyFill="1" applyBorder="1" applyAlignment="1">
      <alignment horizontal="left" vertical="center"/>
    </xf>
    <xf numFmtId="0" fontId="79" fillId="7" borderId="0" xfId="0" applyFont="1" applyFill="1" applyBorder="1" applyAlignment="1">
      <alignment horizontal="center" vertical="center"/>
    </xf>
    <xf numFmtId="0" fontId="75" fillId="7" borderId="0" xfId="0" applyFont="1" applyFill="1" applyBorder="1" applyAlignment="1">
      <alignment vertical="center"/>
    </xf>
    <xf numFmtId="0" fontId="83" fillId="29" borderId="11" xfId="0" applyFont="1" applyFill="1" applyBorder="1" applyAlignment="1">
      <alignment horizontal="center" vertical="center"/>
    </xf>
    <xf numFmtId="0" fontId="79" fillId="7" borderId="0" xfId="0" applyFont="1" applyFill="1" applyBorder="1" applyAlignment="1"/>
    <xf numFmtId="0" fontId="0" fillId="29" borderId="0" xfId="0" applyFill="1" applyBorder="1"/>
    <xf numFmtId="0" fontId="0" fillId="27" borderId="14" xfId="0" applyFill="1" applyBorder="1" applyAlignment="1">
      <alignment horizontal="center"/>
    </xf>
    <xf numFmtId="0" fontId="79" fillId="7" borderId="15" xfId="0" applyFont="1" applyFill="1" applyBorder="1" applyAlignment="1"/>
    <xf numFmtId="0" fontId="0" fillId="29" borderId="15" xfId="0" applyFill="1" applyBorder="1"/>
    <xf numFmtId="0" fontId="82" fillId="27" borderId="15" xfId="0" applyFont="1" applyFill="1" applyBorder="1"/>
    <xf numFmtId="0" fontId="82" fillId="27" borderId="16" xfId="0" applyFont="1" applyFill="1" applyBorder="1"/>
    <xf numFmtId="0" fontId="0" fillId="31" borderId="0" xfId="0" applyFill="1" applyAlignment="1">
      <alignment horizontal="center"/>
    </xf>
    <xf numFmtId="0" fontId="0" fillId="27" borderId="0" xfId="0" applyFill="1"/>
    <xf numFmtId="0" fontId="69" fillId="7" borderId="0" xfId="0" applyFont="1" applyFill="1" applyBorder="1" applyAlignment="1">
      <alignment horizontal="center" vertical="center"/>
    </xf>
    <xf numFmtId="17" fontId="80" fillId="29" borderId="0" xfId="0" applyNumberFormat="1" applyFont="1" applyFill="1" applyBorder="1" applyAlignment="1">
      <alignment horizontal="center" vertical="center"/>
    </xf>
    <xf numFmtId="0" fontId="85" fillId="7" borderId="0" xfId="0" applyFont="1" applyFill="1" applyBorder="1" applyAlignment="1">
      <alignment horizontal="center"/>
    </xf>
    <xf numFmtId="0" fontId="68" fillId="7" borderId="0" xfId="0" applyFont="1" applyFill="1" applyBorder="1" applyAlignment="1">
      <alignment horizontal="center"/>
    </xf>
    <xf numFmtId="0" fontId="67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8" fillId="7" borderId="0" xfId="0" applyFont="1" applyFill="1" applyBorder="1" applyAlignment="1">
      <alignment horizontal="center" vertical="center"/>
    </xf>
    <xf numFmtId="1" fontId="22" fillId="0" borderId="0" xfId="0" applyNumberFormat="1" applyFont="1" applyFill="1" applyBorder="1" applyAlignment="1">
      <alignment horizontal="center" vertical="center" shrinkToFit="1"/>
    </xf>
    <xf numFmtId="0" fontId="65" fillId="29" borderId="0" xfId="0" applyFont="1" applyFill="1" applyBorder="1" applyAlignment="1">
      <alignment horizontal="center" vertical="center"/>
    </xf>
    <xf numFmtId="0" fontId="79" fillId="7" borderId="0" xfId="0" applyFont="1" applyFill="1" applyBorder="1" applyAlignment="1">
      <alignment horizontal="left"/>
    </xf>
    <xf numFmtId="0" fontId="75" fillId="7" borderId="0" xfId="0" applyFont="1" applyFill="1" applyBorder="1" applyAlignment="1"/>
    <xf numFmtId="0" fontId="79" fillId="7" borderId="0" xfId="0" applyFont="1" applyFill="1" applyBorder="1" applyAlignment="1">
      <alignment horizontal="left" vertical="center"/>
    </xf>
    <xf numFmtId="0" fontId="83" fillId="29" borderId="0" xfId="0" applyFont="1" applyFill="1" applyBorder="1" applyAlignment="1">
      <alignment horizontal="center" vertical="center"/>
    </xf>
    <xf numFmtId="0" fontId="72" fillId="29" borderId="0" xfId="0" applyFont="1" applyFill="1" applyBorder="1"/>
    <xf numFmtId="0" fontId="82" fillId="29" borderId="0" xfId="0" applyFont="1" applyFill="1" applyBorder="1"/>
    <xf numFmtId="0" fontId="0" fillId="29" borderId="0" xfId="0" applyFill="1" applyAlignment="1">
      <alignment horizontal="center"/>
    </xf>
    <xf numFmtId="0" fontId="0" fillId="29" borderId="0" xfId="0" applyFill="1"/>
    <xf numFmtId="0" fontId="0" fillId="27" borderId="0" xfId="0" applyFill="1" applyAlignment="1">
      <alignment horizontal="center"/>
    </xf>
    <xf numFmtId="0" fontId="82" fillId="29" borderId="0" xfId="0" applyFont="1" applyFill="1"/>
    <xf numFmtId="0" fontId="82" fillId="27" borderId="0" xfId="0" applyFont="1" applyFill="1"/>
    <xf numFmtId="1" fontId="82" fillId="27" borderId="0" xfId="0" applyNumberFormat="1" applyFont="1" applyFill="1"/>
    <xf numFmtId="0" fontId="86" fillId="7" borderId="0" xfId="0" applyFont="1" applyFill="1" applyBorder="1" applyAlignment="1">
      <alignment horizontal="center"/>
    </xf>
    <xf numFmtId="0" fontId="87" fillId="29" borderId="0" xfId="0" applyFont="1" applyFill="1" applyBorder="1"/>
    <xf numFmtId="0" fontId="0" fillId="32" borderId="0" xfId="0" applyFill="1"/>
    <xf numFmtId="0" fontId="82" fillId="0" borderId="0" xfId="0" applyFont="1"/>
    <xf numFmtId="0" fontId="0" fillId="28" borderId="0" xfId="0" applyFill="1"/>
    <xf numFmtId="0" fontId="0" fillId="33" borderId="0" xfId="0" applyFill="1"/>
    <xf numFmtId="0" fontId="82" fillId="33" borderId="0" xfId="0" applyFont="1" applyFill="1"/>
    <xf numFmtId="0" fontId="66" fillId="34" borderId="1" xfId="0" applyFont="1" applyFill="1" applyBorder="1" applyAlignment="1">
      <alignment horizontal="center"/>
    </xf>
    <xf numFmtId="0" fontId="67" fillId="2" borderId="1" xfId="0" applyFont="1" applyFill="1" applyBorder="1" applyAlignment="1">
      <alignment horizontal="center"/>
    </xf>
    <xf numFmtId="0" fontId="60" fillId="34" borderId="10" xfId="0" applyFont="1" applyFill="1" applyBorder="1" applyAlignment="1">
      <alignment horizontal="center" vertical="center"/>
    </xf>
    <xf numFmtId="1" fontId="71" fillId="2" borderId="1" xfId="0" applyNumberFormat="1" applyFont="1" applyFill="1" applyBorder="1" applyAlignment="1">
      <alignment horizontal="center" vertical="center"/>
    </xf>
    <xf numFmtId="0" fontId="60" fillId="34" borderId="1" xfId="0" applyFont="1" applyFill="1" applyBorder="1" applyAlignment="1">
      <alignment horizontal="center" vertical="center" shrinkToFit="1"/>
    </xf>
    <xf numFmtId="0" fontId="60" fillId="34" borderId="1" xfId="0" applyFont="1" applyFill="1" applyBorder="1" applyAlignment="1">
      <alignment horizontal="center" vertical="center"/>
    </xf>
    <xf numFmtId="0" fontId="66" fillId="34" borderId="1" xfId="0" applyFont="1" applyFill="1" applyBorder="1" applyAlignment="1">
      <alignment horizontal="center" vertical="center"/>
    </xf>
    <xf numFmtId="1" fontId="71" fillId="2" borderId="8" xfId="0" applyNumberFormat="1" applyFont="1" applyFill="1" applyBorder="1" applyAlignment="1">
      <alignment horizontal="center" vertical="center"/>
    </xf>
    <xf numFmtId="0" fontId="73" fillId="2" borderId="1" xfId="0" applyFont="1" applyFill="1" applyBorder="1" applyAlignment="1">
      <alignment horizontal="center" vertical="center"/>
    </xf>
    <xf numFmtId="0" fontId="89" fillId="0" borderId="11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vertical="center"/>
    </xf>
    <xf numFmtId="0" fontId="91" fillId="0" borderId="0" xfId="0" applyFont="1" applyFill="1" applyBorder="1" applyAlignment="1">
      <alignment horizontal="left" vertical="center"/>
    </xf>
    <xf numFmtId="0" fontId="92" fillId="0" borderId="0" xfId="0" applyFont="1"/>
    <xf numFmtId="0" fontId="88" fillId="28" borderId="0" xfId="0" applyFont="1" applyFill="1" applyBorder="1" applyAlignment="1">
      <alignment horizontal="center" vertical="center"/>
    </xf>
    <xf numFmtId="0" fontId="88" fillId="30" borderId="0" xfId="0" applyFont="1" applyFill="1" applyBorder="1" applyAlignment="1">
      <alignment horizontal="center" vertical="center"/>
    </xf>
    <xf numFmtId="1" fontId="90" fillId="7" borderId="0" xfId="0" applyNumberFormat="1" applyFont="1" applyFill="1" applyBorder="1" applyAlignment="1">
      <alignment horizontal="center" vertical="center"/>
    </xf>
    <xf numFmtId="1" fontId="90" fillId="7" borderId="12" xfId="0" applyNumberFormat="1" applyFont="1" applyFill="1" applyBorder="1" applyAlignment="1">
      <alignment horizontal="center" vertical="center"/>
    </xf>
    <xf numFmtId="0" fontId="60" fillId="7" borderId="1" xfId="1" applyFont="1" applyFill="1" applyBorder="1" applyAlignment="1">
      <alignment horizontal="center" vertical="center"/>
    </xf>
    <xf numFmtId="1" fontId="71" fillId="7" borderId="8" xfId="0" applyNumberFormat="1" applyFont="1" applyFill="1" applyBorder="1" applyAlignment="1">
      <alignment horizontal="center" vertical="center"/>
    </xf>
    <xf numFmtId="1" fontId="71" fillId="7" borderId="1" xfId="0" applyNumberFormat="1" applyFont="1" applyFill="1" applyBorder="1" applyAlignment="1">
      <alignment horizontal="center" vertical="center"/>
    </xf>
    <xf numFmtId="0" fontId="88" fillId="7" borderId="1" xfId="1" applyFont="1" applyFill="1" applyBorder="1" applyAlignment="1">
      <alignment horizontal="center" vertical="center"/>
    </xf>
    <xf numFmtId="0" fontId="25" fillId="0" borderId="19" xfId="0" applyFont="1" applyBorder="1" applyAlignment="1">
      <alignment horizontal="left" vertical="center"/>
    </xf>
    <xf numFmtId="0" fontId="86" fillId="7" borderId="1" xfId="1" applyFont="1" applyFill="1" applyBorder="1" applyAlignment="1">
      <alignment horizontal="center" vertical="center"/>
    </xf>
    <xf numFmtId="0" fontId="93" fillId="24" borderId="1" xfId="0" applyFont="1" applyFill="1" applyBorder="1" applyAlignment="1">
      <alignment horizontal="center"/>
    </xf>
    <xf numFmtId="2" fontId="94" fillId="4" borderId="1" xfId="0" applyNumberFormat="1" applyFont="1" applyFill="1" applyBorder="1" applyAlignment="1">
      <alignment horizontal="center" vertical="center" shrinkToFit="1"/>
    </xf>
    <xf numFmtId="0" fontId="95" fillId="0" borderId="7" xfId="0" applyFont="1" applyBorder="1" applyAlignment="1">
      <alignment horizontal="left" vertical="center"/>
    </xf>
    <xf numFmtId="0" fontId="95" fillId="0" borderId="1" xfId="0" applyFont="1" applyBorder="1" applyAlignment="1">
      <alignment horizontal="left" vertical="center"/>
    </xf>
    <xf numFmtId="49" fontId="95" fillId="0" borderId="1" xfId="0" applyNumberFormat="1" applyFont="1" applyBorder="1" applyAlignment="1">
      <alignment horizontal="center" vertical="center"/>
    </xf>
    <xf numFmtId="0" fontId="95" fillId="5" borderId="1" xfId="0" applyFont="1" applyFill="1" applyBorder="1" applyAlignment="1">
      <alignment horizontal="center" vertical="center"/>
    </xf>
    <xf numFmtId="0" fontId="95" fillId="6" borderId="1" xfId="2" applyFont="1" applyFill="1" applyBorder="1" applyAlignment="1">
      <alignment horizontal="center" vertical="center"/>
    </xf>
    <xf numFmtId="0" fontId="95" fillId="4" borderId="1" xfId="0" applyFont="1" applyFill="1" applyBorder="1" applyAlignment="1">
      <alignment horizontal="center" vertical="center"/>
    </xf>
    <xf numFmtId="2" fontId="96" fillId="4" borderId="8" xfId="0" applyNumberFormat="1" applyFont="1" applyFill="1" applyBorder="1" applyAlignment="1">
      <alignment horizontal="center" vertical="center" shrinkToFit="1"/>
    </xf>
    <xf numFmtId="0" fontId="97" fillId="0" borderId="0" xfId="0" applyFont="1" applyAlignment="1">
      <alignment vertical="center"/>
    </xf>
    <xf numFmtId="0" fontId="98" fillId="8" borderId="1" xfId="2" applyFont="1" applyFill="1" applyBorder="1" applyAlignment="1">
      <alignment horizontal="center" vertical="center"/>
    </xf>
    <xf numFmtId="0" fontId="101" fillId="0" borderId="0" xfId="0" applyFont="1" applyAlignment="1">
      <alignment horizontal="center"/>
    </xf>
    <xf numFmtId="0" fontId="100" fillId="0" borderId="0" xfId="0" applyFont="1" applyAlignment="1">
      <alignment vertical="center"/>
    </xf>
    <xf numFmtId="0" fontId="92" fillId="0" borderId="0" xfId="0" applyFont="1" applyBorder="1"/>
    <xf numFmtId="0" fontId="0" fillId="33" borderId="0" xfId="0" applyFill="1" applyBorder="1"/>
    <xf numFmtId="0" fontId="54" fillId="0" borderId="7" xfId="0" applyFont="1" applyBorder="1" applyAlignment="1">
      <alignment horizontal="left" vertical="center"/>
    </xf>
    <xf numFmtId="0" fontId="82" fillId="0" borderId="15" xfId="0" applyFont="1" applyBorder="1"/>
    <xf numFmtId="0" fontId="0" fillId="33" borderId="15" xfId="0" applyFill="1" applyBorder="1"/>
    <xf numFmtId="0" fontId="81" fillId="29" borderId="15" xfId="0" applyFont="1" applyFill="1" applyBorder="1"/>
    <xf numFmtId="0" fontId="75" fillId="7" borderId="33" xfId="0" applyFont="1" applyFill="1" applyBorder="1" applyAlignment="1"/>
    <xf numFmtId="0" fontId="0" fillId="7" borderId="11" xfId="0" applyFill="1" applyBorder="1" applyAlignment="1">
      <alignment horizontal="center"/>
    </xf>
    <xf numFmtId="0" fontId="0" fillId="7" borderId="0" xfId="0" applyFill="1" applyBorder="1"/>
    <xf numFmtId="0" fontId="0" fillId="7" borderId="0" xfId="0" applyFill="1" applyBorder="1" applyAlignment="1">
      <alignment horizontal="center"/>
    </xf>
    <xf numFmtId="0" fontId="82" fillId="7" borderId="0" xfId="0" applyFont="1" applyFill="1" applyBorder="1"/>
    <xf numFmtId="0" fontId="0" fillId="30" borderId="0" xfId="0" applyFill="1" applyBorder="1"/>
    <xf numFmtId="0" fontId="102" fillId="7" borderId="20" xfId="0" applyFont="1" applyFill="1" applyBorder="1" applyAlignment="1">
      <alignment vertical="center"/>
    </xf>
    <xf numFmtId="0" fontId="45" fillId="7" borderId="9" xfId="0" applyFont="1" applyFill="1" applyBorder="1" applyAlignment="1">
      <alignment horizontal="center" vertical="center"/>
    </xf>
    <xf numFmtId="0" fontId="103" fillId="7" borderId="9" xfId="0" applyFont="1" applyFill="1" applyBorder="1" applyAlignment="1">
      <alignment horizontal="center" vertical="center"/>
    </xf>
    <xf numFmtId="0" fontId="103" fillId="7" borderId="21" xfId="0" applyFont="1" applyFill="1" applyBorder="1" applyAlignment="1">
      <alignment horizontal="center" vertical="center"/>
    </xf>
    <xf numFmtId="0" fontId="104" fillId="0" borderId="0" xfId="0" applyFont="1" applyBorder="1" applyAlignment="1">
      <alignment horizontal="left"/>
    </xf>
    <xf numFmtId="0" fontId="45" fillId="7" borderId="3" xfId="0" applyFont="1" applyFill="1" applyBorder="1" applyAlignment="1">
      <alignment horizontal="left" vertical="center"/>
    </xf>
    <xf numFmtId="0" fontId="45" fillId="7" borderId="0" xfId="0" applyFont="1" applyFill="1" applyBorder="1" applyAlignment="1">
      <alignment horizontal="left" vertical="center"/>
    </xf>
    <xf numFmtId="0" fontId="45" fillId="7" borderId="4" xfId="0" applyFont="1" applyFill="1" applyBorder="1" applyAlignment="1">
      <alignment horizontal="left" vertical="center"/>
    </xf>
    <xf numFmtId="0" fontId="104" fillId="0" borderId="3" xfId="0" applyFont="1" applyBorder="1" applyAlignment="1">
      <alignment horizontal="left"/>
    </xf>
    <xf numFmtId="0" fontId="104" fillId="0" borderId="4" xfId="0" applyFont="1" applyBorder="1" applyAlignment="1">
      <alignment horizontal="left"/>
    </xf>
    <xf numFmtId="0" fontId="105" fillId="7" borderId="5" xfId="0" applyFont="1" applyFill="1" applyBorder="1" applyAlignment="1"/>
    <xf numFmtId="0" fontId="106" fillId="29" borderId="2" xfId="0" applyFont="1" applyFill="1" applyBorder="1"/>
    <xf numFmtId="0" fontId="106" fillId="29" borderId="6" xfId="0" applyFont="1" applyFill="1" applyBorder="1"/>
    <xf numFmtId="0" fontId="0" fillId="7" borderId="15" xfId="0" applyFill="1" applyBorder="1"/>
    <xf numFmtId="0" fontId="11" fillId="0" borderId="1" xfId="0" applyFont="1" applyBorder="1" applyAlignment="1">
      <alignment horizontal="center" vertical="center"/>
    </xf>
    <xf numFmtId="0" fontId="107" fillId="0" borderId="1" xfId="0" applyFont="1" applyBorder="1" applyAlignment="1">
      <alignment horizontal="center" vertical="center"/>
    </xf>
    <xf numFmtId="0" fontId="107" fillId="5" borderId="1" xfId="0" applyFont="1" applyFill="1" applyBorder="1" applyAlignment="1">
      <alignment horizontal="center" vertical="center"/>
    </xf>
    <xf numFmtId="0" fontId="98" fillId="5" borderId="1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64" fillId="5" borderId="1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vertical="top"/>
    </xf>
    <xf numFmtId="0" fontId="18" fillId="9" borderId="7" xfId="3" applyFont="1" applyFill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22" fillId="15" borderId="7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50" fillId="0" borderId="7" xfId="0" applyFont="1" applyBorder="1" applyAlignment="1">
      <alignment horizontal="center" vertical="center"/>
    </xf>
    <xf numFmtId="0" fontId="99" fillId="0" borderId="0" xfId="0" applyFont="1" applyAlignment="1">
      <alignment horizontal="center"/>
    </xf>
    <xf numFmtId="0" fontId="95" fillId="5" borderId="7" xfId="0" applyFont="1" applyFill="1" applyBorder="1" applyAlignment="1">
      <alignment horizontal="left" vertical="center"/>
    </xf>
    <xf numFmtId="0" fontId="95" fillId="5" borderId="1" xfId="0" applyFont="1" applyFill="1" applyBorder="1" applyAlignment="1">
      <alignment horizontal="left" vertical="center"/>
    </xf>
    <xf numFmtId="49" fontId="95" fillId="5" borderId="1" xfId="0" applyNumberFormat="1" applyFont="1" applyFill="1" applyBorder="1" applyAlignment="1">
      <alignment horizontal="center" vertical="center"/>
    </xf>
    <xf numFmtId="0" fontId="108" fillId="0" borderId="0" xfId="0" applyFont="1"/>
    <xf numFmtId="0" fontId="109" fillId="24" borderId="1" xfId="0" applyFont="1" applyFill="1" applyBorder="1" applyAlignment="1">
      <alignment horizontal="center"/>
    </xf>
    <xf numFmtId="0" fontId="98" fillId="35" borderId="1" xfId="2" applyFont="1" applyFill="1" applyBorder="1" applyAlignment="1">
      <alignment horizontal="center" vertical="center"/>
    </xf>
    <xf numFmtId="0" fontId="50" fillId="35" borderId="1" xfId="2" applyFont="1" applyFill="1" applyBorder="1" applyAlignment="1">
      <alignment vertical="center"/>
    </xf>
    <xf numFmtId="0" fontId="48" fillId="35" borderId="1" xfId="2" applyFont="1" applyFill="1" applyBorder="1" applyAlignment="1">
      <alignment vertical="center"/>
    </xf>
    <xf numFmtId="49" fontId="58" fillId="7" borderId="1" xfId="0" applyNumberFormat="1" applyFont="1" applyFill="1" applyBorder="1" applyAlignment="1">
      <alignment horizontal="center" vertical="center"/>
    </xf>
    <xf numFmtId="0" fontId="58" fillId="18" borderId="1" xfId="0" applyFont="1" applyFill="1" applyBorder="1" applyAlignment="1">
      <alignment horizontal="center" vertical="center"/>
    </xf>
    <xf numFmtId="0" fontId="50" fillId="19" borderId="1" xfId="0" applyFont="1" applyFill="1" applyBorder="1" applyAlignment="1">
      <alignment horizontal="center" vertical="center"/>
    </xf>
    <xf numFmtId="2" fontId="52" fillId="19" borderId="1" xfId="0" applyNumberFormat="1" applyFont="1" applyFill="1" applyBorder="1" applyAlignment="1">
      <alignment horizontal="center" vertical="center" shrinkToFit="1"/>
    </xf>
    <xf numFmtId="2" fontId="52" fillId="19" borderId="8" xfId="0" applyNumberFormat="1" applyFont="1" applyFill="1" applyBorder="1" applyAlignment="1">
      <alignment horizontal="center" vertical="center" shrinkToFit="1"/>
    </xf>
    <xf numFmtId="0" fontId="11" fillId="7" borderId="0" xfId="0" applyFont="1" applyFill="1" applyBorder="1" applyAlignment="1">
      <alignment vertical="center"/>
    </xf>
    <xf numFmtId="0" fontId="14" fillId="7" borderId="0" xfId="0" applyFont="1" applyFill="1" applyBorder="1" applyAlignment="1">
      <alignment vertical="center"/>
    </xf>
    <xf numFmtId="0" fontId="60" fillId="38" borderId="1" xfId="1" applyFont="1" applyFill="1" applyBorder="1" applyAlignment="1">
      <alignment horizontal="center" vertical="center"/>
    </xf>
    <xf numFmtId="0" fontId="86" fillId="38" borderId="1" xfId="1" applyFont="1" applyFill="1" applyBorder="1" applyAlignment="1">
      <alignment horizontal="center" vertical="center"/>
    </xf>
    <xf numFmtId="0" fontId="114" fillId="2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7" borderId="0" xfId="0" applyFill="1" applyBorder="1" applyAlignment="1">
      <alignment horizontal="center"/>
    </xf>
    <xf numFmtId="0" fontId="80" fillId="29" borderId="0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/>
    </xf>
    <xf numFmtId="0" fontId="66" fillId="34" borderId="10" xfId="0" applyFont="1" applyFill="1" applyBorder="1" applyAlignment="1">
      <alignment horizontal="center" vertical="center"/>
    </xf>
    <xf numFmtId="0" fontId="66" fillId="34" borderId="1" xfId="0" applyFont="1" applyFill="1" applyBorder="1" applyAlignment="1">
      <alignment horizontal="center" vertical="center" shrinkToFit="1"/>
    </xf>
    <xf numFmtId="0" fontId="65" fillId="34" borderId="13" xfId="0" applyFont="1" applyFill="1" applyBorder="1" applyAlignment="1">
      <alignment horizontal="center" vertical="center"/>
    </xf>
    <xf numFmtId="0" fontId="65" fillId="34" borderId="1" xfId="0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15" fillId="7" borderId="1" xfId="2" applyFont="1" applyFill="1" applyBorder="1" applyAlignment="1">
      <alignment vertical="center"/>
    </xf>
    <xf numFmtId="0" fontId="58" fillId="19" borderId="1" xfId="0" applyFont="1" applyFill="1" applyBorder="1" applyAlignment="1">
      <alignment horizontal="center" vertical="center"/>
    </xf>
    <xf numFmtId="2" fontId="116" fillId="19" borderId="1" xfId="0" applyNumberFormat="1" applyFont="1" applyFill="1" applyBorder="1" applyAlignment="1">
      <alignment horizontal="center" vertical="center" shrinkToFit="1"/>
    </xf>
    <xf numFmtId="2" fontId="116" fillId="19" borderId="8" xfId="0" applyNumberFormat="1" applyFont="1" applyFill="1" applyBorder="1" applyAlignment="1">
      <alignment horizontal="center" vertical="center" shrinkToFit="1"/>
    </xf>
    <xf numFmtId="0" fontId="117" fillId="7" borderId="0" xfId="0" applyFont="1" applyFill="1" applyAlignment="1">
      <alignment horizontal="center"/>
    </xf>
    <xf numFmtId="0" fontId="118" fillId="7" borderId="0" xfId="0" applyFont="1" applyFill="1"/>
    <xf numFmtId="0" fontId="119" fillId="8" borderId="1" xfId="2" applyFont="1" applyFill="1" applyBorder="1" applyAlignment="1">
      <alignment vertical="center"/>
    </xf>
    <xf numFmtId="0" fontId="119" fillId="35" borderId="1" xfId="2" applyFont="1" applyFill="1" applyBorder="1" applyAlignment="1">
      <alignment vertical="center"/>
    </xf>
    <xf numFmtId="2" fontId="30" fillId="0" borderId="0" xfId="0" applyNumberFormat="1" applyFont="1" applyAlignment="1">
      <alignment vertical="center"/>
    </xf>
    <xf numFmtId="49" fontId="98" fillId="0" borderId="1" xfId="0" applyNumberFormat="1" applyFont="1" applyBorder="1" applyAlignment="1">
      <alignment horizontal="center" vertical="center"/>
    </xf>
    <xf numFmtId="0" fontId="110" fillId="8" borderId="1" xfId="2" applyFont="1" applyFill="1" applyBorder="1" applyAlignment="1">
      <alignment horizontal="center" vertical="center"/>
    </xf>
    <xf numFmtId="0" fontId="110" fillId="8" borderId="1" xfId="2" applyFont="1" applyFill="1" applyBorder="1" applyAlignment="1">
      <alignment vertical="center"/>
    </xf>
    <xf numFmtId="0" fontId="12" fillId="7" borderId="0" xfId="0" applyFont="1" applyFill="1" applyAlignment="1">
      <alignment vertical="center"/>
    </xf>
    <xf numFmtId="0" fontId="11" fillId="7" borderId="3" xfId="0" applyFont="1" applyFill="1" applyBorder="1" applyAlignment="1">
      <alignment vertical="center"/>
    </xf>
    <xf numFmtId="0" fontId="11" fillId="7" borderId="0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vertical="center"/>
    </xf>
    <xf numFmtId="0" fontId="90" fillId="7" borderId="1" xfId="0" applyFont="1" applyFill="1" applyBorder="1" applyAlignment="1">
      <alignment horizontal="center" vertical="center"/>
    </xf>
    <xf numFmtId="0" fontId="57" fillId="7" borderId="22" xfId="0" applyFont="1" applyFill="1" applyBorder="1" applyAlignment="1">
      <alignment horizontal="center" vertical="center"/>
    </xf>
    <xf numFmtId="0" fontId="57" fillId="7" borderId="10" xfId="0" applyFont="1" applyFill="1" applyBorder="1" applyAlignment="1">
      <alignment horizontal="center" vertical="center"/>
    </xf>
    <xf numFmtId="0" fontId="90" fillId="0" borderId="1" xfId="0" applyFont="1" applyFill="1" applyBorder="1" applyAlignment="1">
      <alignment vertical="center"/>
    </xf>
    <xf numFmtId="0" fontId="91" fillId="0" borderId="1" xfId="0" applyFont="1" applyFill="1" applyBorder="1" applyAlignment="1">
      <alignment horizontal="left" vertical="center"/>
    </xf>
    <xf numFmtId="1" fontId="90" fillId="2" borderId="1" xfId="0" applyNumberFormat="1" applyFont="1" applyFill="1" applyBorder="1" applyAlignment="1">
      <alignment horizontal="center" vertical="center"/>
    </xf>
    <xf numFmtId="1" fontId="90" fillId="2" borderId="8" xfId="0" applyNumberFormat="1" applyFont="1" applyFill="1" applyBorder="1" applyAlignment="1">
      <alignment horizontal="center" vertical="center"/>
    </xf>
    <xf numFmtId="0" fontId="91" fillId="0" borderId="7" xfId="0" applyFont="1" applyFill="1" applyBorder="1" applyAlignment="1">
      <alignment horizontal="center" vertical="center"/>
    </xf>
    <xf numFmtId="0" fontId="91" fillId="27" borderId="1" xfId="0" applyFont="1" applyFill="1" applyBorder="1" applyAlignment="1">
      <alignment horizontal="center" vertical="center"/>
    </xf>
    <xf numFmtId="0" fontId="90" fillId="28" borderId="1" xfId="0" applyFont="1" applyFill="1" applyBorder="1" applyAlignment="1">
      <alignment horizontal="center" vertical="center"/>
    </xf>
    <xf numFmtId="0" fontId="90" fillId="34" borderId="1" xfId="0" applyFont="1" applyFill="1" applyBorder="1" applyAlignment="1">
      <alignment horizontal="center" vertical="center"/>
    </xf>
    <xf numFmtId="0" fontId="122" fillId="0" borderId="0" xfId="0" applyFont="1"/>
    <xf numFmtId="0" fontId="118" fillId="0" borderId="0" xfId="0" applyFont="1"/>
    <xf numFmtId="0" fontId="123" fillId="7" borderId="1" xfId="0" applyFont="1" applyFill="1" applyBorder="1" applyAlignment="1">
      <alignment horizontal="center" vertical="center"/>
    </xf>
    <xf numFmtId="0" fontId="124" fillId="7" borderId="1" xfId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5" borderId="1" xfId="0" applyFont="1" applyFill="1" applyBorder="1" applyAlignment="1">
      <alignment horizontal="left" vertical="center"/>
    </xf>
    <xf numFmtId="0" fontId="125" fillId="0" borderId="1" xfId="0" applyFont="1" applyBorder="1" applyAlignment="1">
      <alignment horizontal="center" vertical="center"/>
    </xf>
    <xf numFmtId="0" fontId="66" fillId="38" borderId="1" xfId="1" applyFont="1" applyFill="1" applyBorder="1" applyAlignment="1">
      <alignment horizontal="center" vertical="center"/>
    </xf>
    <xf numFmtId="0" fontId="127" fillId="38" borderId="1" xfId="1" applyFont="1" applyFill="1" applyBorder="1" applyAlignment="1">
      <alignment horizontal="center" vertical="center"/>
    </xf>
    <xf numFmtId="0" fontId="66" fillId="7" borderId="1" xfId="1" applyFont="1" applyFill="1" applyBorder="1" applyAlignment="1">
      <alignment horizontal="center" vertical="center"/>
    </xf>
    <xf numFmtId="0" fontId="127" fillId="7" borderId="1" xfId="1" applyFont="1" applyFill="1" applyBorder="1" applyAlignment="1">
      <alignment horizontal="center" vertical="center"/>
    </xf>
    <xf numFmtId="0" fontId="124" fillId="38" borderId="1" xfId="1" applyFont="1" applyFill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128" fillId="7" borderId="1" xfId="2" applyFont="1" applyFill="1" applyBorder="1" applyAlignment="1">
      <alignment horizontal="center" vertical="center"/>
    </xf>
    <xf numFmtId="0" fontId="129" fillId="7" borderId="1" xfId="2" applyFont="1" applyFill="1" applyBorder="1" applyAlignment="1">
      <alignment horizontal="center" vertical="center"/>
    </xf>
    <xf numFmtId="0" fontId="128" fillId="35" borderId="1" xfId="2" applyFont="1" applyFill="1" applyBorder="1" applyAlignment="1">
      <alignment vertical="center"/>
    </xf>
    <xf numFmtId="0" fontId="58" fillId="38" borderId="1" xfId="2" applyFont="1" applyFill="1" applyBorder="1" applyAlignment="1">
      <alignment horizontal="center" vertical="center"/>
    </xf>
    <xf numFmtId="0" fontId="21" fillId="38" borderId="1" xfId="1" applyFont="1" applyFill="1" applyBorder="1" applyAlignment="1">
      <alignment horizontal="center" vertical="center"/>
    </xf>
    <xf numFmtId="0" fontId="55" fillId="38" borderId="1" xfId="1" applyFont="1" applyFill="1" applyBorder="1" applyAlignment="1">
      <alignment horizontal="center" vertical="center"/>
    </xf>
    <xf numFmtId="0" fontId="45" fillId="38" borderId="1" xfId="1" applyFont="1" applyFill="1" applyBorder="1" applyAlignment="1">
      <alignment horizontal="center" vertical="center"/>
    </xf>
    <xf numFmtId="0" fontId="33" fillId="38" borderId="1" xfId="1" applyFont="1" applyFill="1" applyBorder="1" applyAlignment="1">
      <alignment horizontal="center" vertical="center"/>
    </xf>
    <xf numFmtId="0" fontId="49" fillId="35" borderId="1" xfId="2" applyFont="1" applyFill="1" applyBorder="1" applyAlignment="1">
      <alignment vertical="center"/>
    </xf>
    <xf numFmtId="0" fontId="49" fillId="8" borderId="1" xfId="2" applyFont="1" applyFill="1" applyBorder="1" applyAlignment="1">
      <alignment vertical="center"/>
    </xf>
    <xf numFmtId="2" fontId="94" fillId="4" borderId="8" xfId="0" applyNumberFormat="1" applyFont="1" applyFill="1" applyBorder="1" applyAlignment="1">
      <alignment horizontal="center" vertical="center" shrinkToFit="1"/>
    </xf>
    <xf numFmtId="0" fontId="55" fillId="0" borderId="0" xfId="0" applyFont="1" applyAlignment="1">
      <alignment vertical="center"/>
    </xf>
    <xf numFmtId="0" fontId="50" fillId="0" borderId="0" xfId="0" applyFont="1" applyAlignment="1">
      <alignment horizontal="center"/>
    </xf>
    <xf numFmtId="49" fontId="110" fillId="0" borderId="1" xfId="0" applyNumberFormat="1" applyFont="1" applyBorder="1" applyAlignment="1">
      <alignment horizontal="center" vertical="center"/>
    </xf>
    <xf numFmtId="0" fontId="110" fillId="5" borderId="1" xfId="0" applyFont="1" applyFill="1" applyBorder="1" applyAlignment="1">
      <alignment horizontal="center" vertical="center"/>
    </xf>
    <xf numFmtId="0" fontId="110" fillId="35" borderId="1" xfId="2" applyFont="1" applyFill="1" applyBorder="1" applyAlignment="1">
      <alignment horizontal="center" vertical="center"/>
    </xf>
    <xf numFmtId="0" fontId="49" fillId="8" borderId="1" xfId="2" applyFont="1" applyFill="1" applyBorder="1" applyAlignment="1">
      <alignment horizontal="center" vertical="center"/>
    </xf>
    <xf numFmtId="0" fontId="119" fillId="8" borderId="1" xfId="2" applyFont="1" applyFill="1" applyBorder="1" applyAlignment="1">
      <alignment horizontal="center" vertical="center"/>
    </xf>
    <xf numFmtId="0" fontId="128" fillId="7" borderId="1" xfId="2" quotePrefix="1" applyFont="1" applyFill="1" applyBorder="1" applyAlignment="1">
      <alignment horizontal="center" vertical="center"/>
    </xf>
    <xf numFmtId="0" fontId="100" fillId="0" borderId="1" xfId="0" applyFont="1" applyBorder="1" applyAlignment="1">
      <alignment vertical="center"/>
    </xf>
    <xf numFmtId="0" fontId="130" fillId="35" borderId="1" xfId="2" applyFont="1" applyFill="1" applyBorder="1" applyAlignment="1">
      <alignment vertical="center"/>
    </xf>
    <xf numFmtId="0" fontId="118" fillId="0" borderId="0" xfId="0" applyFont="1" applyFill="1" applyBorder="1"/>
    <xf numFmtId="0" fontId="131" fillId="38" borderId="1" xfId="1" applyFont="1" applyFill="1" applyBorder="1" applyAlignment="1">
      <alignment vertical="center"/>
    </xf>
    <xf numFmtId="0" fontId="132" fillId="0" borderId="0" xfId="0" applyFont="1" applyAlignment="1">
      <alignment vertical="center"/>
    </xf>
    <xf numFmtId="0" fontId="101" fillId="7" borderId="0" xfId="0" applyFont="1" applyFill="1" applyAlignment="1">
      <alignment horizontal="center"/>
    </xf>
    <xf numFmtId="0" fontId="133" fillId="35" borderId="1" xfId="2" applyFont="1" applyFill="1" applyBorder="1" applyAlignment="1">
      <alignment horizontal="center" vertical="center"/>
    </xf>
    <xf numFmtId="0" fontId="30" fillId="7" borderId="0" xfId="0" applyFont="1" applyFill="1" applyAlignment="1">
      <alignment vertical="center"/>
    </xf>
    <xf numFmtId="0" fontId="75" fillId="7" borderId="0" xfId="0" applyFont="1" applyFill="1" applyBorder="1" applyAlignment="1">
      <alignment horizontal="center" vertical="center"/>
    </xf>
    <xf numFmtId="0" fontId="84" fillId="29" borderId="0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/>
    </xf>
    <xf numFmtId="0" fontId="80" fillId="29" borderId="0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 vertical="center"/>
    </xf>
    <xf numFmtId="0" fontId="66" fillId="7" borderId="0" xfId="0" applyFont="1" applyFill="1" applyBorder="1" applyAlignment="1">
      <alignment horizontal="center"/>
    </xf>
    <xf numFmtId="0" fontId="65" fillId="34" borderId="43" xfId="0" applyFont="1" applyFill="1" applyBorder="1" applyAlignment="1">
      <alignment horizontal="center" vertical="center"/>
    </xf>
    <xf numFmtId="0" fontId="65" fillId="34" borderId="32" xfId="0" applyFont="1" applyFill="1" applyBorder="1" applyAlignment="1">
      <alignment horizontal="center" vertical="center"/>
    </xf>
    <xf numFmtId="0" fontId="65" fillId="34" borderId="19" xfId="0" applyFont="1" applyFill="1" applyBorder="1" applyAlignment="1">
      <alignment horizontal="center" vertical="center"/>
    </xf>
    <xf numFmtId="0" fontId="65" fillId="34" borderId="13" xfId="0" applyFont="1" applyFill="1" applyBorder="1" applyAlignment="1">
      <alignment horizontal="center" vertical="center"/>
    </xf>
    <xf numFmtId="0" fontId="65" fillId="34" borderId="1" xfId="0" applyFont="1" applyFill="1" applyBorder="1" applyAlignment="1">
      <alignment horizontal="center" vertical="center"/>
    </xf>
    <xf numFmtId="0" fontId="105" fillId="7" borderId="3" xfId="0" applyFont="1" applyFill="1" applyBorder="1" applyAlignment="1">
      <alignment horizontal="left" vertical="center"/>
    </xf>
    <xf numFmtId="0" fontId="105" fillId="7" borderId="0" xfId="0" applyFont="1" applyFill="1" applyBorder="1" applyAlignment="1">
      <alignment horizontal="left" vertical="center"/>
    </xf>
    <xf numFmtId="0" fontId="105" fillId="7" borderId="4" xfId="0" applyFont="1" applyFill="1" applyBorder="1" applyAlignment="1">
      <alignment horizontal="left" vertical="center"/>
    </xf>
    <xf numFmtId="0" fontId="66" fillId="34" borderId="10" xfId="0" applyFont="1" applyFill="1" applyBorder="1" applyAlignment="1">
      <alignment horizontal="center" vertical="center"/>
    </xf>
    <xf numFmtId="0" fontId="66" fillId="34" borderId="1" xfId="0" applyFont="1" applyFill="1" applyBorder="1" applyAlignment="1">
      <alignment horizontal="center" vertical="center" shrinkToFit="1"/>
    </xf>
    <xf numFmtId="0" fontId="66" fillId="34" borderId="8" xfId="0" applyFont="1" applyFill="1" applyBorder="1" applyAlignment="1">
      <alignment horizontal="center" vertical="center" shrinkToFit="1"/>
    </xf>
    <xf numFmtId="0" fontId="65" fillId="34" borderId="7" xfId="0" applyFont="1" applyFill="1" applyBorder="1" applyAlignment="1">
      <alignment horizontal="center" vertical="center"/>
    </xf>
    <xf numFmtId="0" fontId="64" fillId="0" borderId="34" xfId="0" applyFont="1" applyFill="1" applyBorder="1" applyAlignment="1">
      <alignment horizontal="center" vertical="center" wrapText="1"/>
    </xf>
    <xf numFmtId="0" fontId="64" fillId="0" borderId="35" xfId="0" applyFont="1" applyFill="1" applyBorder="1" applyAlignment="1">
      <alignment horizontal="center" vertical="center" wrapText="1"/>
    </xf>
    <xf numFmtId="0" fontId="64" fillId="0" borderId="36" xfId="0" applyFont="1" applyFill="1" applyBorder="1" applyAlignment="1">
      <alignment horizontal="center" vertical="center" wrapText="1"/>
    </xf>
    <xf numFmtId="0" fontId="64" fillId="0" borderId="37" xfId="0" applyFont="1" applyFill="1" applyBorder="1" applyAlignment="1">
      <alignment horizontal="center" vertical="center" wrapText="1"/>
    </xf>
    <xf numFmtId="0" fontId="64" fillId="0" borderId="38" xfId="0" applyFont="1" applyFill="1" applyBorder="1" applyAlignment="1">
      <alignment horizontal="center" vertical="center" wrapText="1"/>
    </xf>
    <xf numFmtId="0" fontId="64" fillId="0" borderId="39" xfId="0" applyFont="1" applyFill="1" applyBorder="1" applyAlignment="1">
      <alignment horizontal="center" vertical="center" wrapText="1"/>
    </xf>
    <xf numFmtId="0" fontId="64" fillId="0" borderId="40" xfId="0" applyFont="1" applyFill="1" applyBorder="1" applyAlignment="1">
      <alignment horizontal="center" vertical="center" wrapText="1"/>
    </xf>
    <xf numFmtId="0" fontId="64" fillId="0" borderId="41" xfId="0" applyFont="1" applyFill="1" applyBorder="1" applyAlignment="1">
      <alignment horizontal="center" vertical="center" wrapText="1"/>
    </xf>
    <xf numFmtId="0" fontId="64" fillId="0" borderId="42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0" fontId="47" fillId="4" borderId="1" xfId="0" applyFont="1" applyFill="1" applyBorder="1" applyAlignment="1">
      <alignment horizontal="center" vertical="center" shrinkToFit="1"/>
    </xf>
    <xf numFmtId="0" fontId="47" fillId="4" borderId="8" xfId="0" applyFont="1" applyFill="1" applyBorder="1" applyAlignment="1">
      <alignment horizontal="center" vertical="center" shrinkToFit="1"/>
    </xf>
    <xf numFmtId="0" fontId="47" fillId="3" borderId="1" xfId="0" applyFont="1" applyFill="1" applyBorder="1" applyAlignment="1">
      <alignment horizontal="center" vertical="center"/>
    </xf>
    <xf numFmtId="0" fontId="46" fillId="3" borderId="7" xfId="0" applyFont="1" applyFill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 wrapText="1"/>
    </xf>
    <xf numFmtId="0" fontId="111" fillId="36" borderId="22" xfId="2" applyFont="1" applyFill="1" applyBorder="1" applyAlignment="1">
      <alignment horizontal="center" vertical="center"/>
    </xf>
    <xf numFmtId="0" fontId="111" fillId="36" borderId="24" xfId="2" applyFont="1" applyFill="1" applyBorder="1" applyAlignment="1">
      <alignment horizontal="center" vertical="center"/>
    </xf>
    <xf numFmtId="0" fontId="111" fillId="36" borderId="10" xfId="2" applyFont="1" applyFill="1" applyBorder="1" applyAlignment="1">
      <alignment horizontal="center" vertical="center"/>
    </xf>
    <xf numFmtId="0" fontId="112" fillId="36" borderId="22" xfId="2" applyFont="1" applyFill="1" applyBorder="1" applyAlignment="1">
      <alignment horizontal="center" vertical="center"/>
    </xf>
    <xf numFmtId="0" fontId="112" fillId="36" borderId="24" xfId="2" applyFont="1" applyFill="1" applyBorder="1" applyAlignment="1">
      <alignment horizontal="center" vertical="center"/>
    </xf>
    <xf numFmtId="0" fontId="112" fillId="36" borderId="10" xfId="2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5" fillId="11" borderId="25" xfId="3" applyFont="1" applyFill="1" applyBorder="1" applyAlignment="1">
      <alignment horizontal="center" vertical="center" shrinkToFit="1"/>
    </xf>
    <xf numFmtId="0" fontId="5" fillId="11" borderId="26" xfId="3" applyFont="1" applyFill="1" applyBorder="1" applyAlignment="1">
      <alignment horizontal="center" vertical="center" shrinkToFit="1"/>
    </xf>
    <xf numFmtId="0" fontId="44" fillId="0" borderId="27" xfId="3" applyFont="1" applyBorder="1" applyAlignment="1">
      <alignment horizontal="center" vertical="center" wrapText="1"/>
    </xf>
    <xf numFmtId="0" fontId="44" fillId="0" borderId="28" xfId="3" applyFont="1" applyBorder="1" applyAlignment="1">
      <alignment horizontal="center" vertical="center" wrapText="1"/>
    </xf>
    <xf numFmtId="0" fontId="44" fillId="0" borderId="29" xfId="3" applyFont="1" applyBorder="1" applyAlignment="1">
      <alignment horizontal="center" vertical="center" wrapText="1"/>
    </xf>
    <xf numFmtId="0" fontId="44" fillId="0" borderId="11" xfId="3" applyFont="1" applyBorder="1" applyAlignment="1">
      <alignment horizontal="center" vertical="center" wrapText="1"/>
    </xf>
    <xf numFmtId="0" fontId="44" fillId="0" borderId="0" xfId="3" applyFont="1" applyBorder="1" applyAlignment="1">
      <alignment horizontal="center" vertical="center" wrapText="1"/>
    </xf>
    <xf numFmtId="0" fontId="44" fillId="0" borderId="12" xfId="3" applyFont="1" applyBorder="1" applyAlignment="1">
      <alignment horizontal="center" vertical="center" wrapText="1"/>
    </xf>
    <xf numFmtId="0" fontId="44" fillId="0" borderId="30" xfId="3" applyFont="1" applyBorder="1" applyAlignment="1">
      <alignment horizontal="center" vertical="center" wrapText="1"/>
    </xf>
    <xf numFmtId="0" fontId="44" fillId="0" borderId="2" xfId="3" applyFont="1" applyBorder="1" applyAlignment="1">
      <alignment horizontal="center" vertical="center" wrapText="1"/>
    </xf>
    <xf numFmtId="0" fontId="44" fillId="0" borderId="31" xfId="3" applyFont="1" applyBorder="1" applyAlignment="1">
      <alignment horizontal="center" vertical="center" wrapText="1"/>
    </xf>
    <xf numFmtId="0" fontId="5" fillId="9" borderId="19" xfId="3" applyFont="1" applyFill="1" applyBorder="1" applyAlignment="1">
      <alignment horizontal="center" vertical="center"/>
    </xf>
    <xf numFmtId="0" fontId="5" fillId="9" borderId="13" xfId="3" applyFont="1" applyFill="1" applyBorder="1" applyAlignment="1">
      <alignment horizontal="center" vertical="center"/>
    </xf>
    <xf numFmtId="0" fontId="4" fillId="11" borderId="19" xfId="3" applyFont="1" applyFill="1" applyBorder="1" applyAlignment="1">
      <alignment horizontal="center" vertical="center"/>
    </xf>
    <xf numFmtId="0" fontId="4" fillId="11" borderId="13" xfId="3" applyFont="1" applyFill="1" applyBorder="1" applyAlignment="1">
      <alignment horizontal="center" vertical="center"/>
    </xf>
    <xf numFmtId="0" fontId="5" fillId="11" borderId="19" xfId="3" applyFont="1" applyFill="1" applyBorder="1" applyAlignment="1">
      <alignment horizontal="center" vertical="center" shrinkToFit="1"/>
    </xf>
    <xf numFmtId="0" fontId="5" fillId="11" borderId="13" xfId="3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113" fillId="36" borderId="22" xfId="2" applyFont="1" applyFill="1" applyBorder="1" applyAlignment="1">
      <alignment horizontal="center" vertical="center"/>
    </xf>
    <xf numFmtId="0" fontId="113" fillId="36" borderId="24" xfId="2" applyFont="1" applyFill="1" applyBorder="1" applyAlignment="1">
      <alignment horizontal="center" vertical="center"/>
    </xf>
    <xf numFmtId="0" fontId="113" fillId="36" borderId="10" xfId="2" applyFont="1" applyFill="1" applyBorder="1" applyAlignment="1">
      <alignment horizontal="center" vertical="center"/>
    </xf>
    <xf numFmtId="0" fontId="56" fillId="0" borderId="23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121" fillId="20" borderId="22" xfId="1" applyFont="1" applyFill="1" applyBorder="1" applyAlignment="1">
      <alignment horizontal="center" vertical="center"/>
    </xf>
    <xf numFmtId="0" fontId="121" fillId="20" borderId="24" xfId="1" applyFont="1" applyFill="1" applyBorder="1" applyAlignment="1">
      <alignment horizontal="center" vertical="center"/>
    </xf>
    <xf numFmtId="0" fontId="121" fillId="20" borderId="10" xfId="1" applyFont="1" applyFill="1" applyBorder="1" applyAlignment="1">
      <alignment horizontal="center" vertical="center"/>
    </xf>
    <xf numFmtId="0" fontId="126" fillId="0" borderId="0" xfId="0" applyFont="1" applyBorder="1" applyAlignment="1">
      <alignment horizontal="center"/>
    </xf>
    <xf numFmtId="0" fontId="134" fillId="0" borderId="20" xfId="0" applyFont="1" applyBorder="1" applyAlignment="1">
      <alignment horizontal="center" wrapText="1"/>
    </xf>
    <xf numFmtId="0" fontId="134" fillId="0" borderId="9" xfId="0" applyFont="1" applyBorder="1" applyAlignment="1">
      <alignment horizontal="center" wrapText="1"/>
    </xf>
    <xf numFmtId="0" fontId="42" fillId="0" borderId="0" xfId="0" applyFont="1"/>
    <xf numFmtId="0" fontId="135" fillId="0" borderId="3" xfId="0" applyFont="1" applyBorder="1" applyAlignment="1">
      <alignment horizontal="center" vertical="center" wrapText="1"/>
    </xf>
    <xf numFmtId="0" fontId="135" fillId="0" borderId="0" xfId="0" applyFont="1" applyBorder="1" applyAlignment="1">
      <alignment horizontal="center" vertical="center" wrapText="1"/>
    </xf>
    <xf numFmtId="0" fontId="135" fillId="0" borderId="5" xfId="0" applyFont="1" applyBorder="1" applyAlignment="1">
      <alignment horizontal="center" vertical="center"/>
    </xf>
    <xf numFmtId="0" fontId="135" fillId="0" borderId="2" xfId="0" applyFont="1" applyBorder="1" applyAlignment="1">
      <alignment horizontal="center" vertical="center"/>
    </xf>
    <xf numFmtId="0" fontId="136" fillId="39" borderId="1" xfId="0" applyFont="1" applyFill="1" applyBorder="1" applyAlignment="1">
      <alignment horizontal="center" vertical="center"/>
    </xf>
    <xf numFmtId="0" fontId="137" fillId="39" borderId="1" xfId="0" applyFont="1" applyFill="1" applyBorder="1" applyAlignment="1">
      <alignment horizontal="center" vertical="center"/>
    </xf>
    <xf numFmtId="0" fontId="138" fillId="39" borderId="1" xfId="0" applyFont="1" applyFill="1" applyBorder="1" applyAlignment="1">
      <alignment horizontal="center" vertical="center"/>
    </xf>
    <xf numFmtId="0" fontId="138" fillId="39" borderId="19" xfId="0" applyFont="1" applyFill="1" applyBorder="1" applyAlignment="1">
      <alignment horizontal="center" vertical="center"/>
    </xf>
    <xf numFmtId="0" fontId="137" fillId="39" borderId="19" xfId="0" applyFont="1" applyFill="1" applyBorder="1" applyAlignment="1">
      <alignment horizontal="center" vertical="center"/>
    </xf>
    <xf numFmtId="0" fontId="139" fillId="34" borderId="1" xfId="0" applyFont="1" applyFill="1" applyBorder="1" applyAlignment="1">
      <alignment horizontal="center" vertical="center"/>
    </xf>
    <xf numFmtId="0" fontId="138" fillId="39" borderId="13" xfId="0" applyFont="1" applyFill="1" applyBorder="1" applyAlignment="1">
      <alignment horizontal="center" vertical="center"/>
    </xf>
    <xf numFmtId="0" fontId="137" fillId="39" borderId="13" xfId="0" applyFont="1" applyFill="1" applyBorder="1" applyAlignment="1">
      <alignment horizontal="center" vertical="center"/>
    </xf>
    <xf numFmtId="0" fontId="93" fillId="12" borderId="1" xfId="0" applyFont="1" applyFill="1" applyBorder="1" applyAlignment="1">
      <alignment horizontal="center" vertical="center"/>
    </xf>
    <xf numFmtId="0" fontId="139" fillId="12" borderId="1" xfId="0" applyFont="1" applyFill="1" applyBorder="1" applyAlignment="1">
      <alignment horizontal="left" vertical="center"/>
    </xf>
    <xf numFmtId="0" fontId="11" fillId="12" borderId="1" xfId="0" applyFont="1" applyFill="1" applyBorder="1" applyAlignment="1">
      <alignment horizontal="center" vertical="center"/>
    </xf>
    <xf numFmtId="0" fontId="11" fillId="39" borderId="1" xfId="0" applyFont="1" applyFill="1" applyBorder="1" applyAlignment="1">
      <alignment horizontal="center" vertical="center"/>
    </xf>
    <xf numFmtId="0" fontId="140" fillId="7" borderId="1" xfId="0" applyFont="1" applyFill="1" applyBorder="1" applyAlignment="1">
      <alignment horizontal="center" vertical="center"/>
    </xf>
    <xf numFmtId="0" fontId="141" fillId="7" borderId="1" xfId="0" applyFont="1" applyFill="1" applyBorder="1" applyAlignment="1">
      <alignment horizontal="center" vertical="center"/>
    </xf>
    <xf numFmtId="0" fontId="140" fillId="40" borderId="1" xfId="0" applyFont="1" applyFill="1" applyBorder="1" applyAlignment="1">
      <alignment horizontal="center" vertical="center"/>
    </xf>
    <xf numFmtId="0" fontId="141" fillId="40" borderId="1" xfId="0" applyFont="1" applyFill="1" applyBorder="1" applyAlignment="1">
      <alignment horizontal="center" vertical="center"/>
    </xf>
    <xf numFmtId="0" fontId="140" fillId="37" borderId="22" xfId="0" applyFont="1" applyFill="1" applyBorder="1" applyAlignment="1">
      <alignment horizontal="center" vertical="center"/>
    </xf>
    <xf numFmtId="0" fontId="140" fillId="37" borderId="24" xfId="0" applyFont="1" applyFill="1" applyBorder="1" applyAlignment="1">
      <alignment horizontal="center" vertical="center"/>
    </xf>
    <xf numFmtId="0" fontId="140" fillId="37" borderId="10" xfId="0" applyFont="1" applyFill="1" applyBorder="1" applyAlignment="1">
      <alignment horizontal="center" vertical="center"/>
    </xf>
    <xf numFmtId="0" fontId="140" fillId="7" borderId="22" xfId="0" applyFont="1" applyFill="1" applyBorder="1" applyAlignment="1">
      <alignment horizontal="center" vertical="center"/>
    </xf>
    <xf numFmtId="0" fontId="93" fillId="7" borderId="1" xfId="0" applyFont="1" applyFill="1" applyBorder="1" applyAlignment="1">
      <alignment horizontal="center" vertical="center"/>
    </xf>
    <xf numFmtId="0" fontId="139" fillId="7" borderId="1" xfId="0" applyFont="1" applyFill="1" applyBorder="1" applyAlignment="1">
      <alignment horizontal="left" vertical="center"/>
    </xf>
    <xf numFmtId="0" fontId="11" fillId="7" borderId="1" xfId="0" applyFont="1" applyFill="1" applyBorder="1" applyAlignment="1">
      <alignment horizontal="center" vertical="center"/>
    </xf>
    <xf numFmtId="0" fontId="135" fillId="12" borderId="1" xfId="0" applyFont="1" applyFill="1" applyBorder="1" applyAlignment="1">
      <alignment horizontal="left" vertical="center"/>
    </xf>
    <xf numFmtId="0" fontId="135" fillId="12" borderId="1" xfId="0" applyFont="1" applyFill="1" applyBorder="1" applyAlignment="1">
      <alignment vertical="center"/>
    </xf>
    <xf numFmtId="0" fontId="11" fillId="12" borderId="22" xfId="0" applyFont="1" applyFill="1" applyBorder="1" applyAlignment="1">
      <alignment horizontal="center" vertical="center"/>
    </xf>
    <xf numFmtId="0" fontId="93" fillId="12" borderId="1" xfId="0" applyFont="1" applyFill="1" applyBorder="1" applyAlignment="1">
      <alignment horizontal="left" vertical="center"/>
    </xf>
    <xf numFmtId="0" fontId="139" fillId="7" borderId="1" xfId="0" applyFont="1" applyFill="1" applyBorder="1" applyAlignment="1">
      <alignment horizontal="center" vertical="center"/>
    </xf>
    <xf numFmtId="0" fontId="139" fillId="40" borderId="1" xfId="0" applyFont="1" applyFill="1" applyBorder="1" applyAlignment="1">
      <alignment horizontal="center" vertical="center"/>
    </xf>
    <xf numFmtId="0" fontId="135" fillId="0" borderId="1" xfId="0" applyFont="1" applyBorder="1" applyAlignment="1">
      <alignment horizontal="left" vertical="center"/>
    </xf>
    <xf numFmtId="0" fontId="142" fillId="0" borderId="0" xfId="0" applyFont="1"/>
    <xf numFmtId="0" fontId="142" fillId="7" borderId="0" xfId="0" applyFont="1" applyFill="1"/>
    <xf numFmtId="0" fontId="43" fillId="0" borderId="0" xfId="0" applyFont="1"/>
    <xf numFmtId="0" fontId="139" fillId="0" borderId="3" xfId="0" applyFont="1" applyBorder="1" applyAlignment="1">
      <alignment horizontal="center" vertical="center" wrapText="1"/>
    </xf>
    <xf numFmtId="0" fontId="139" fillId="0" borderId="0" xfId="0" applyFont="1" applyBorder="1" applyAlignment="1">
      <alignment horizontal="center" vertical="center" wrapText="1"/>
    </xf>
    <xf numFmtId="0" fontId="139" fillId="0" borderId="5" xfId="0" applyFont="1" applyBorder="1" applyAlignment="1">
      <alignment horizontal="center" vertical="center" wrapText="1"/>
    </xf>
    <xf numFmtId="0" fontId="139" fillId="0" borderId="2" xfId="0" applyFont="1" applyBorder="1" applyAlignment="1">
      <alignment horizontal="center" vertical="center" wrapText="1"/>
    </xf>
    <xf numFmtId="0" fontId="143" fillId="41" borderId="1" xfId="0" quotePrefix="1" applyFont="1" applyFill="1" applyBorder="1" applyAlignment="1">
      <alignment vertical="center"/>
    </xf>
    <xf numFmtId="0" fontId="144" fillId="41" borderId="1" xfId="0" applyFont="1" applyFill="1" applyBorder="1" applyAlignment="1">
      <alignment horizontal="center" vertical="center"/>
    </xf>
    <xf numFmtId="0" fontId="145" fillId="41" borderId="1" xfId="0" applyFont="1" applyFill="1" applyBorder="1" applyAlignment="1">
      <alignment horizontal="center" vertical="center"/>
    </xf>
    <xf numFmtId="0" fontId="144" fillId="41" borderId="19" xfId="0" applyFont="1" applyFill="1" applyBorder="1" applyAlignment="1">
      <alignment horizontal="center" vertical="center"/>
    </xf>
    <xf numFmtId="0" fontId="145" fillId="41" borderId="19" xfId="0" applyFont="1" applyFill="1" applyBorder="1" applyAlignment="1">
      <alignment vertical="center"/>
    </xf>
    <xf numFmtId="0" fontId="17" fillId="34" borderId="1" xfId="0" applyFont="1" applyFill="1" applyBorder="1" applyAlignment="1">
      <alignment horizontal="center" vertical="center"/>
    </xf>
    <xf numFmtId="0" fontId="143" fillId="41" borderId="1" xfId="0" applyFont="1" applyFill="1" applyBorder="1" applyAlignment="1">
      <alignment vertical="center"/>
    </xf>
    <xf numFmtId="0" fontId="94" fillId="39" borderId="13" xfId="0" applyFont="1" applyFill="1" applyBorder="1" applyAlignment="1">
      <alignment horizontal="center" vertical="center"/>
    </xf>
    <xf numFmtId="0" fontId="110" fillId="7" borderId="1" xfId="0" applyFont="1" applyFill="1" applyBorder="1" applyAlignment="1">
      <alignment horizontal="left" vertical="center"/>
    </xf>
    <xf numFmtId="0" fontId="146" fillId="0" borderId="1" xfId="0" applyFont="1" applyFill="1" applyBorder="1" applyAlignment="1">
      <alignment horizontal="left" vertical="center"/>
    </xf>
    <xf numFmtId="0" fontId="147" fillId="7" borderId="1" xfId="0" applyFont="1" applyFill="1" applyBorder="1" applyAlignment="1">
      <alignment horizontal="center" vertical="center"/>
    </xf>
    <xf numFmtId="0" fontId="17" fillId="42" borderId="1" xfId="0" applyFont="1" applyFill="1" applyBorder="1" applyAlignment="1">
      <alignment horizontal="center" vertical="center"/>
    </xf>
    <xf numFmtId="0" fontId="110" fillId="12" borderId="1" xfId="0" applyFont="1" applyFill="1" applyBorder="1" applyAlignment="1">
      <alignment horizontal="left" vertical="center"/>
    </xf>
    <xf numFmtId="0" fontId="146" fillId="12" borderId="1" xfId="0" applyFont="1" applyFill="1" applyBorder="1" applyAlignment="1">
      <alignment horizontal="left" vertical="center"/>
    </xf>
    <xf numFmtId="0" fontId="147" fillId="12" borderId="22" xfId="0" applyFont="1" applyFill="1" applyBorder="1" applyAlignment="1">
      <alignment horizontal="center" vertical="center"/>
    </xf>
    <xf numFmtId="0" fontId="141" fillId="7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center" vertical="center"/>
    </xf>
    <xf numFmtId="0" fontId="148" fillId="12" borderId="1" xfId="0" applyFont="1" applyFill="1" applyBorder="1" applyAlignment="1">
      <alignment horizontal="left" vertical="center"/>
    </xf>
    <xf numFmtId="0" fontId="149" fillId="0" borderId="0" xfId="0" applyFont="1"/>
    <xf numFmtId="0" fontId="147" fillId="12" borderId="1" xfId="0" applyFont="1" applyFill="1" applyBorder="1" applyAlignment="1">
      <alignment horizontal="center" vertical="center"/>
    </xf>
    <xf numFmtId="0" fontId="141" fillId="37" borderId="22" xfId="0" applyFont="1" applyFill="1" applyBorder="1" applyAlignment="1">
      <alignment horizontal="center" vertical="center"/>
    </xf>
    <xf numFmtId="0" fontId="141" fillId="37" borderId="24" xfId="0" applyFont="1" applyFill="1" applyBorder="1" applyAlignment="1">
      <alignment horizontal="center" vertical="center"/>
    </xf>
    <xf numFmtId="0" fontId="141" fillId="37" borderId="10" xfId="0" applyFont="1" applyFill="1" applyBorder="1" applyAlignment="1">
      <alignment horizontal="center" vertical="center"/>
    </xf>
    <xf numFmtId="0" fontId="150" fillId="7" borderId="1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51" fillId="0" borderId="0" xfId="0" applyFont="1"/>
    <xf numFmtId="0" fontId="152" fillId="0" borderId="1" xfId="0" applyFont="1" applyBorder="1" applyAlignment="1">
      <alignment horizontal="center" vertical="center" wrapText="1"/>
    </xf>
    <xf numFmtId="0" fontId="107" fillId="34" borderId="33" xfId="3" applyFont="1" applyFill="1" applyBorder="1" applyAlignment="1">
      <alignment horizontal="center" vertical="center"/>
    </xf>
    <xf numFmtId="0" fontId="107" fillId="34" borderId="1" xfId="3" applyFont="1" applyFill="1" applyBorder="1" applyAlignment="1">
      <alignment horizontal="left" vertical="center"/>
    </xf>
    <xf numFmtId="0" fontId="64" fillId="34" borderId="1" xfId="3" applyFont="1" applyFill="1" applyBorder="1" applyAlignment="1">
      <alignment horizontal="center" vertical="center"/>
    </xf>
    <xf numFmtId="0" fontId="107" fillId="34" borderId="19" xfId="3" applyFont="1" applyFill="1" applyBorder="1" applyAlignment="1">
      <alignment horizontal="center" vertical="center"/>
    </xf>
    <xf numFmtId="0" fontId="107" fillId="34" borderId="1" xfId="0" applyFont="1" applyFill="1" applyBorder="1" applyAlignment="1">
      <alignment horizontal="center" vertical="center"/>
    </xf>
    <xf numFmtId="0" fontId="107" fillId="34" borderId="13" xfId="3" applyFont="1" applyFill="1" applyBorder="1" applyAlignment="1">
      <alignment horizontal="center" vertical="center"/>
    </xf>
    <xf numFmtId="0" fontId="107" fillId="34" borderId="13" xfId="3" applyFont="1" applyFill="1" applyBorder="1" applyAlignment="1">
      <alignment horizontal="center" vertical="center"/>
    </xf>
    <xf numFmtId="0" fontId="107" fillId="0" borderId="1" xfId="3" applyFont="1" applyFill="1" applyBorder="1" applyAlignment="1">
      <alignment horizontal="center" vertical="center"/>
    </xf>
    <xf numFmtId="0" fontId="107" fillId="0" borderId="1" xfId="3" applyFont="1" applyFill="1" applyBorder="1" applyAlignment="1">
      <alignment horizontal="left" vertical="center"/>
    </xf>
    <xf numFmtId="1" fontId="64" fillId="0" borderId="44" xfId="5" applyNumberFormat="1" applyFont="1" applyFill="1" applyBorder="1" applyAlignment="1">
      <alignment horizontal="center" vertical="center" shrinkToFit="1"/>
    </xf>
    <xf numFmtId="0" fontId="22" fillId="42" borderId="22" xfId="3" applyFont="1" applyFill="1" applyBorder="1" applyAlignment="1">
      <alignment horizontal="center" vertical="center"/>
    </xf>
    <xf numFmtId="0" fontId="154" fillId="7" borderId="1" xfId="0" applyFont="1" applyFill="1" applyBorder="1" applyAlignment="1">
      <alignment horizontal="center" vertical="center"/>
    </xf>
    <xf numFmtId="0" fontId="154" fillId="40" borderId="1" xfId="0" applyFont="1" applyFill="1" applyBorder="1" applyAlignment="1">
      <alignment horizontal="center" vertical="center"/>
    </xf>
    <xf numFmtId="0" fontId="107" fillId="34" borderId="1" xfId="3" applyFont="1" applyFill="1" applyBorder="1" applyAlignment="1">
      <alignment horizontal="center" vertical="center"/>
    </xf>
    <xf numFmtId="1" fontId="107" fillId="0" borderId="45" xfId="5" applyNumberFormat="1" applyFont="1" applyFill="1" applyBorder="1" applyAlignment="1">
      <alignment horizontal="center" vertical="center" shrinkToFit="1"/>
    </xf>
    <xf numFmtId="1" fontId="64" fillId="0" borderId="0" xfId="5" applyNumberFormat="1" applyFont="1" applyFill="1" applyBorder="1" applyAlignment="1">
      <alignment horizontal="center" vertical="center" shrinkToFit="1"/>
    </xf>
    <xf numFmtId="0" fontId="17" fillId="42" borderId="22" xfId="3" applyFont="1" applyFill="1" applyBorder="1" applyAlignment="1">
      <alignment horizontal="center" vertical="center"/>
    </xf>
    <xf numFmtId="0" fontId="155" fillId="7" borderId="1" xfId="0" applyFont="1" applyFill="1" applyBorder="1" applyAlignment="1">
      <alignment horizontal="center" vertical="center"/>
    </xf>
    <xf numFmtId="0" fontId="107" fillId="40" borderId="1" xfId="0" applyFont="1" applyFill="1" applyBorder="1" applyAlignment="1">
      <alignment horizontal="center" vertical="center"/>
    </xf>
    <xf numFmtId="0" fontId="17" fillId="40" borderId="1" xfId="0" applyFont="1" applyFill="1" applyBorder="1" applyAlignment="1">
      <alignment horizontal="center" vertical="center"/>
    </xf>
    <xf numFmtId="0" fontId="107" fillId="7" borderId="1" xfId="0" applyFont="1" applyFill="1" applyBorder="1" applyAlignment="1">
      <alignment horizontal="center" vertical="center"/>
    </xf>
    <xf numFmtId="1" fontId="107" fillId="0" borderId="44" xfId="5" applyNumberFormat="1" applyFont="1" applyFill="1" applyBorder="1" applyAlignment="1">
      <alignment horizontal="center" vertical="center" shrinkToFit="1"/>
    </xf>
    <xf numFmtId="0" fontId="64" fillId="0" borderId="10" xfId="0" applyFont="1" applyBorder="1" applyAlignment="1">
      <alignment horizontal="center" vertical="center" readingOrder="1"/>
    </xf>
    <xf numFmtId="1" fontId="107" fillId="0" borderId="0" xfId="5" applyNumberFormat="1" applyFont="1" applyFill="1" applyBorder="1" applyAlignment="1">
      <alignment horizontal="center" vertical="center" shrinkToFit="1"/>
    </xf>
    <xf numFmtId="0" fontId="156" fillId="0" borderId="1" xfId="0" applyFont="1" applyBorder="1" applyAlignment="1">
      <alignment horizontal="center"/>
    </xf>
    <xf numFmtId="0" fontId="155" fillId="40" borderId="1" xfId="0" applyFont="1" applyFill="1" applyBorder="1" applyAlignment="1">
      <alignment horizontal="center" vertical="center"/>
    </xf>
    <xf numFmtId="1" fontId="64" fillId="0" borderId="5" xfId="5" applyNumberFormat="1" applyFont="1" applyFill="1" applyBorder="1" applyAlignment="1">
      <alignment horizontal="center" vertical="center" shrinkToFit="1"/>
    </xf>
    <xf numFmtId="0" fontId="64" fillId="0" borderId="1" xfId="0" applyFont="1" applyBorder="1" applyAlignment="1">
      <alignment horizontal="center" vertical="center" readingOrder="1"/>
    </xf>
    <xf numFmtId="1" fontId="64" fillId="0" borderId="1" xfId="5" applyNumberFormat="1" applyFont="1" applyFill="1" applyBorder="1" applyAlignment="1">
      <alignment horizontal="center" vertical="center" shrinkToFit="1"/>
    </xf>
    <xf numFmtId="0" fontId="17" fillId="42" borderId="20" xfId="3" applyFont="1" applyFill="1" applyBorder="1" applyAlignment="1">
      <alignment horizontal="center" vertical="center"/>
    </xf>
    <xf numFmtId="0" fontId="107" fillId="30" borderId="19" xfId="3" applyFont="1" applyFill="1" applyBorder="1" applyAlignment="1">
      <alignment horizontal="center" vertical="center"/>
    </xf>
    <xf numFmtId="0" fontId="107" fillId="0" borderId="19" xfId="3" applyFont="1" applyFill="1" applyBorder="1" applyAlignment="1">
      <alignment horizontal="left" vertical="center"/>
    </xf>
    <xf numFmtId="1" fontId="64" fillId="0" borderId="45" xfId="5" applyNumberFormat="1" applyFont="1" applyFill="1" applyBorder="1" applyAlignment="1">
      <alignment horizontal="center" vertical="center" shrinkToFit="1"/>
    </xf>
    <xf numFmtId="0" fontId="17" fillId="7" borderId="19" xfId="0" applyFont="1" applyFill="1" applyBorder="1" applyAlignment="1">
      <alignment horizontal="center" vertical="center"/>
    </xf>
    <xf numFmtId="0" fontId="154" fillId="7" borderId="19" xfId="0" applyFont="1" applyFill="1" applyBorder="1" applyAlignment="1">
      <alignment horizontal="center" vertical="center"/>
    </xf>
    <xf numFmtId="0" fontId="107" fillId="7" borderId="19" xfId="0" applyFont="1" applyFill="1" applyBorder="1" applyAlignment="1">
      <alignment horizontal="center" vertical="center"/>
    </xf>
    <xf numFmtId="0" fontId="155" fillId="7" borderId="19" xfId="0" applyFont="1" applyFill="1" applyBorder="1" applyAlignment="1">
      <alignment horizontal="center" vertical="center"/>
    </xf>
    <xf numFmtId="0" fontId="107" fillId="30" borderId="19" xfId="0" applyFont="1" applyFill="1" applyBorder="1" applyAlignment="1">
      <alignment horizontal="center" vertical="center"/>
    </xf>
    <xf numFmtId="0" fontId="17" fillId="42" borderId="1" xfId="3" applyFont="1" applyFill="1" applyBorder="1" applyAlignment="1">
      <alignment horizontal="center" vertical="center"/>
    </xf>
    <xf numFmtId="0" fontId="107" fillId="0" borderId="33" xfId="3" applyFont="1" applyFill="1" applyBorder="1" applyAlignment="1">
      <alignment horizontal="center" vertical="center"/>
    </xf>
    <xf numFmtId="0" fontId="107" fillId="0" borderId="33" xfId="3" applyFont="1" applyFill="1" applyBorder="1" applyAlignment="1">
      <alignment horizontal="left" vertical="center"/>
    </xf>
    <xf numFmtId="1" fontId="64" fillId="0" borderId="33" xfId="5" applyNumberFormat="1" applyFont="1" applyFill="1" applyBorder="1" applyAlignment="1">
      <alignment horizontal="center" vertical="center" shrinkToFit="1"/>
    </xf>
    <xf numFmtId="0" fontId="17" fillId="42" borderId="33" xfId="3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54" fillId="7" borderId="33" xfId="0" applyFont="1" applyFill="1" applyBorder="1" applyAlignment="1">
      <alignment horizontal="center" vertical="center"/>
    </xf>
    <xf numFmtId="0" fontId="107" fillId="7" borderId="33" xfId="0" applyFont="1" applyFill="1" applyBorder="1" applyAlignment="1">
      <alignment horizontal="center" vertical="center"/>
    </xf>
    <xf numFmtId="0" fontId="107" fillId="0" borderId="0" xfId="3" applyFont="1" applyFill="1" applyBorder="1" applyAlignment="1">
      <alignment horizontal="center" vertical="center"/>
    </xf>
    <xf numFmtId="0" fontId="107" fillId="0" borderId="0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horizontal="center" vertical="center"/>
    </xf>
    <xf numFmtId="0" fontId="154" fillId="0" borderId="0" xfId="0" applyFont="1" applyFill="1" applyBorder="1" applyAlignment="1">
      <alignment horizontal="center" vertical="center"/>
    </xf>
    <xf numFmtId="0" fontId="154" fillId="7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/>
    <xf numFmtId="0" fontId="22" fillId="0" borderId="0" xfId="0" applyFont="1"/>
    <xf numFmtId="0" fontId="17" fillId="0" borderId="0" xfId="0" applyFont="1" applyAlignment="1">
      <alignment horizontal="left"/>
    </xf>
    <xf numFmtId="0" fontId="157" fillId="0" borderId="0" xfId="0" applyFont="1" applyAlignment="1">
      <alignment horizontal="left"/>
    </xf>
    <xf numFmtId="0" fontId="157" fillId="0" borderId="0" xfId="0" applyFont="1"/>
    <xf numFmtId="0" fontId="17" fillId="0" borderId="0" xfId="0" applyFont="1" applyAlignment="1">
      <alignment horizontal="left"/>
    </xf>
    <xf numFmtId="0" fontId="80" fillId="0" borderId="0" xfId="0" applyFont="1"/>
    <xf numFmtId="0" fontId="139" fillId="0" borderId="9" xfId="0" applyFont="1" applyBorder="1" applyAlignment="1">
      <alignment horizontal="center" vertical="center" wrapText="1"/>
    </xf>
    <xf numFmtId="0" fontId="139" fillId="0" borderId="0" xfId="0" applyFont="1" applyBorder="1" applyAlignment="1">
      <alignment horizontal="center" vertical="center" wrapText="1"/>
    </xf>
    <xf numFmtId="0" fontId="154" fillId="42" borderId="1" xfId="3" applyFont="1" applyFill="1" applyBorder="1" applyAlignment="1">
      <alignment horizontal="center" vertical="center"/>
    </xf>
    <xf numFmtId="0" fontId="17" fillId="37" borderId="22" xfId="0" applyFont="1" applyFill="1" applyBorder="1" applyAlignment="1">
      <alignment horizontal="center" vertical="center"/>
    </xf>
    <xf numFmtId="0" fontId="17" fillId="37" borderId="24" xfId="0" applyFont="1" applyFill="1" applyBorder="1" applyAlignment="1">
      <alignment horizontal="center" vertical="center"/>
    </xf>
    <xf numFmtId="0" fontId="17" fillId="37" borderId="10" xfId="0" applyFont="1" applyFill="1" applyBorder="1" applyAlignment="1">
      <alignment horizontal="center" vertical="center"/>
    </xf>
    <xf numFmtId="0" fontId="45" fillId="42" borderId="1" xfId="3" applyFont="1" applyFill="1" applyBorder="1" applyAlignment="1">
      <alignment horizontal="center" vertical="center"/>
    </xf>
    <xf numFmtId="0" fontId="45" fillId="29" borderId="0" xfId="3" applyFont="1" applyFill="1" applyBorder="1" applyAlignment="1">
      <alignment horizontal="center" vertical="center"/>
    </xf>
    <xf numFmtId="0" fontId="107" fillId="7" borderId="0" xfId="0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10" fillId="0" borderId="0" xfId="0" applyFont="1"/>
    <xf numFmtId="0" fontId="110" fillId="0" borderId="0" xfId="0" applyFont="1" applyAlignment="1"/>
    <xf numFmtId="0" fontId="17" fillId="0" borderId="0" xfId="0" applyFont="1" applyAlignment="1"/>
    <xf numFmtId="0" fontId="107" fillId="0" borderId="0" xfId="0" applyFont="1"/>
    <xf numFmtId="0" fontId="17" fillId="0" borderId="0" xfId="0" applyFont="1" applyAlignment="1">
      <alignment horizontal="center"/>
    </xf>
    <xf numFmtId="0" fontId="110" fillId="0" borderId="0" xfId="0" applyFont="1" applyAlignment="1">
      <alignment horizontal="left"/>
    </xf>
  </cellXfs>
  <cellStyles count="6">
    <cellStyle name="Normal" xfId="0" builtinId="0"/>
    <cellStyle name="Normal 2" xfId="5"/>
    <cellStyle name="Normal 4" xfId="1"/>
    <cellStyle name="Normal 4 2" xfId="2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1</xdr:col>
      <xdr:colOff>1147142</xdr:colOff>
      <xdr:row>3</xdr:row>
      <xdr:rowOff>3314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"/>
          <a:ext cx="1547192" cy="536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175284</xdr:colOff>
      <xdr:row>0</xdr:row>
      <xdr:rowOff>64191</xdr:rowOff>
    </xdr:from>
    <xdr:to>
      <xdr:col>38</xdr:col>
      <xdr:colOff>152400</xdr:colOff>
      <xdr:row>2</xdr:row>
      <xdr:rowOff>76200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5884" y="64191"/>
          <a:ext cx="1748766" cy="39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47625</xdr:rowOff>
    </xdr:from>
    <xdr:to>
      <xdr:col>1</xdr:col>
      <xdr:colOff>638175</xdr:colOff>
      <xdr:row>2</xdr:row>
      <xdr:rowOff>161925</xdr:rowOff>
    </xdr:to>
    <xdr:pic>
      <xdr:nvPicPr>
        <xdr:cNvPr id="3131" name="Imagem 1">
          <a:extLst>
            <a:ext uri="{FF2B5EF4-FFF2-40B4-BE49-F238E27FC236}">
              <a16:creationId xmlns="" xmlns:a16="http://schemas.microsoft.com/office/drawing/2014/main" id="{00000000-0008-0000-0200-00003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288925</xdr:colOff>
      <xdr:row>0</xdr:row>
      <xdr:rowOff>47625</xdr:rowOff>
    </xdr:from>
    <xdr:to>
      <xdr:col>0</xdr:col>
      <xdr:colOff>292303</xdr:colOff>
      <xdr:row>3</xdr:row>
      <xdr:rowOff>1058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1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47625"/>
          <a:ext cx="3378" cy="753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288925</xdr:colOff>
      <xdr:row>0</xdr:row>
      <xdr:rowOff>47625</xdr:rowOff>
    </xdr:from>
    <xdr:to>
      <xdr:col>0</xdr:col>
      <xdr:colOff>295275</xdr:colOff>
      <xdr:row>3</xdr:row>
      <xdr:rowOff>1058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1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47625"/>
          <a:ext cx="6350" cy="753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288925</xdr:colOff>
      <xdr:row>0</xdr:row>
      <xdr:rowOff>47625</xdr:rowOff>
    </xdr:from>
    <xdr:to>
      <xdr:col>0</xdr:col>
      <xdr:colOff>292303</xdr:colOff>
      <xdr:row>3</xdr:row>
      <xdr:rowOff>1058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1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47625"/>
          <a:ext cx="3378" cy="753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288925</xdr:colOff>
      <xdr:row>0</xdr:row>
      <xdr:rowOff>47625</xdr:rowOff>
    </xdr:from>
    <xdr:to>
      <xdr:col>0</xdr:col>
      <xdr:colOff>295275</xdr:colOff>
      <xdr:row>3</xdr:row>
      <xdr:rowOff>1058</xdr:rowOff>
    </xdr:to>
    <xdr:pic>
      <xdr:nvPicPr>
        <xdr:cNvPr id="5" name="Imagem 4">
          <a:extLst>
            <a:ext uri="{FF2B5EF4-FFF2-40B4-BE49-F238E27FC236}">
              <a16:creationId xmlns="" xmlns:a16="http://schemas.microsoft.com/office/drawing/2014/main" id="{00000000-0008-0000-01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47625"/>
          <a:ext cx="6350" cy="7535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77"/>
  <sheetViews>
    <sheetView workbookViewId="0">
      <selection activeCell="V38" sqref="V38"/>
    </sheetView>
  </sheetViews>
  <sheetFormatPr defaultColWidth="11.5703125" defaultRowHeight="15" x14ac:dyDescent="0.25"/>
  <cols>
    <col min="1" max="1" width="8.28515625" style="327" customWidth="1"/>
    <col min="2" max="2" width="21.28515625" customWidth="1"/>
    <col min="3" max="3" width="9.85546875" style="327" customWidth="1"/>
    <col min="4" max="4" width="6.140625" customWidth="1"/>
    <col min="5" max="5" width="3.28515625" style="226" customWidth="1"/>
    <col min="6" max="6" width="3.28515625" customWidth="1"/>
    <col min="7" max="7" width="3.7109375" customWidth="1"/>
    <col min="8" max="8" width="4" customWidth="1"/>
    <col min="9" max="9" width="3.28515625" customWidth="1"/>
    <col min="10" max="10" width="3.5703125" customWidth="1"/>
    <col min="11" max="11" width="3.28515625" customWidth="1"/>
    <col min="12" max="12" width="3.28515625" style="227" customWidth="1"/>
    <col min="13" max="13" width="3.28515625" customWidth="1"/>
    <col min="14" max="14" width="4.5703125" customWidth="1"/>
    <col min="15" max="19" width="3.28515625" customWidth="1"/>
    <col min="20" max="20" width="3.28515625" style="227" customWidth="1"/>
    <col min="21" max="33" width="3.28515625" customWidth="1"/>
    <col min="34" max="34" width="2.85546875" customWidth="1"/>
    <col min="35" max="35" width="4" customWidth="1"/>
    <col min="36" max="36" width="1" style="228" hidden="1" customWidth="1"/>
    <col min="37" max="38" width="3.28515625" style="229" customWidth="1"/>
    <col min="39" max="39" width="5.140625" style="229" customWidth="1"/>
    <col min="40" max="40" width="9.140625" style="370" customWidth="1"/>
    <col min="41" max="226" width="9.140625" customWidth="1"/>
    <col min="250" max="250" width="8.28515625" customWidth="1"/>
    <col min="251" max="251" width="21.28515625" customWidth="1"/>
    <col min="252" max="252" width="9.85546875" customWidth="1"/>
    <col min="253" max="253" width="6.140625" customWidth="1"/>
    <col min="254" max="283" width="3.28515625" customWidth="1"/>
    <col min="284" max="284" width="0" hidden="1" customWidth="1"/>
    <col min="285" max="286" width="3.28515625" customWidth="1"/>
    <col min="287" max="287" width="5.140625" customWidth="1"/>
    <col min="288" max="288" width="3.28515625" customWidth="1"/>
    <col min="289" max="289" width="3.140625" customWidth="1"/>
    <col min="290" max="290" width="14.7109375" customWidth="1"/>
    <col min="291" max="291" width="12.28515625" customWidth="1"/>
    <col min="292" max="292" width="4" customWidth="1"/>
    <col min="293" max="293" width="14.7109375" customWidth="1"/>
    <col min="294" max="294" width="12.7109375" customWidth="1"/>
    <col min="295" max="482" width="9.140625" customWidth="1"/>
    <col min="506" max="506" width="8.28515625" customWidth="1"/>
    <col min="507" max="507" width="21.28515625" customWidth="1"/>
    <col min="508" max="508" width="9.85546875" customWidth="1"/>
    <col min="509" max="509" width="6.140625" customWidth="1"/>
    <col min="510" max="539" width="3.28515625" customWidth="1"/>
    <col min="540" max="540" width="0" hidden="1" customWidth="1"/>
    <col min="541" max="542" width="3.28515625" customWidth="1"/>
    <col min="543" max="543" width="5.140625" customWidth="1"/>
    <col min="544" max="544" width="3.28515625" customWidth="1"/>
    <col min="545" max="545" width="3.140625" customWidth="1"/>
    <col min="546" max="546" width="14.7109375" customWidth="1"/>
    <col min="547" max="547" width="12.28515625" customWidth="1"/>
    <col min="548" max="548" width="4" customWidth="1"/>
    <col min="549" max="549" width="14.7109375" customWidth="1"/>
    <col min="550" max="550" width="12.7109375" customWidth="1"/>
    <col min="551" max="738" width="9.140625" customWidth="1"/>
    <col min="762" max="762" width="8.28515625" customWidth="1"/>
    <col min="763" max="763" width="21.28515625" customWidth="1"/>
    <col min="764" max="764" width="9.85546875" customWidth="1"/>
    <col min="765" max="765" width="6.140625" customWidth="1"/>
    <col min="766" max="795" width="3.28515625" customWidth="1"/>
    <col min="796" max="796" width="0" hidden="1" customWidth="1"/>
    <col min="797" max="798" width="3.28515625" customWidth="1"/>
    <col min="799" max="799" width="5.140625" customWidth="1"/>
    <col min="800" max="800" width="3.28515625" customWidth="1"/>
    <col min="801" max="801" width="3.140625" customWidth="1"/>
    <col min="802" max="802" width="14.7109375" customWidth="1"/>
    <col min="803" max="803" width="12.28515625" customWidth="1"/>
    <col min="804" max="804" width="4" customWidth="1"/>
    <col min="805" max="805" width="14.7109375" customWidth="1"/>
    <col min="806" max="806" width="12.7109375" customWidth="1"/>
    <col min="807" max="994" width="9.140625" customWidth="1"/>
    <col min="1018" max="1018" width="8.28515625" customWidth="1"/>
    <col min="1019" max="1019" width="21.28515625" customWidth="1"/>
    <col min="1020" max="1020" width="9.85546875" customWidth="1"/>
    <col min="1021" max="1021" width="6.140625" customWidth="1"/>
    <col min="1022" max="1051" width="3.28515625" customWidth="1"/>
    <col min="1052" max="1052" width="0" hidden="1" customWidth="1"/>
    <col min="1053" max="1054" width="3.28515625" customWidth="1"/>
    <col min="1055" max="1055" width="5.140625" customWidth="1"/>
    <col min="1056" max="1056" width="3.28515625" customWidth="1"/>
    <col min="1057" max="1057" width="3.140625" customWidth="1"/>
    <col min="1058" max="1058" width="14.7109375" customWidth="1"/>
    <col min="1059" max="1059" width="12.28515625" customWidth="1"/>
    <col min="1060" max="1060" width="4" customWidth="1"/>
    <col min="1061" max="1061" width="14.7109375" customWidth="1"/>
    <col min="1062" max="1062" width="12.7109375" customWidth="1"/>
    <col min="1063" max="1250" width="9.140625" customWidth="1"/>
    <col min="1274" max="1274" width="8.28515625" customWidth="1"/>
    <col min="1275" max="1275" width="21.28515625" customWidth="1"/>
    <col min="1276" max="1276" width="9.85546875" customWidth="1"/>
    <col min="1277" max="1277" width="6.140625" customWidth="1"/>
    <col min="1278" max="1307" width="3.28515625" customWidth="1"/>
    <col min="1308" max="1308" width="0" hidden="1" customWidth="1"/>
    <col min="1309" max="1310" width="3.28515625" customWidth="1"/>
    <col min="1311" max="1311" width="5.140625" customWidth="1"/>
    <col min="1312" max="1312" width="3.28515625" customWidth="1"/>
    <col min="1313" max="1313" width="3.140625" customWidth="1"/>
    <col min="1314" max="1314" width="14.7109375" customWidth="1"/>
    <col min="1315" max="1315" width="12.28515625" customWidth="1"/>
    <col min="1316" max="1316" width="4" customWidth="1"/>
    <col min="1317" max="1317" width="14.7109375" customWidth="1"/>
    <col min="1318" max="1318" width="12.7109375" customWidth="1"/>
    <col min="1319" max="1506" width="9.140625" customWidth="1"/>
    <col min="1530" max="1530" width="8.28515625" customWidth="1"/>
    <col min="1531" max="1531" width="21.28515625" customWidth="1"/>
    <col min="1532" max="1532" width="9.85546875" customWidth="1"/>
    <col min="1533" max="1533" width="6.140625" customWidth="1"/>
    <col min="1534" max="1563" width="3.28515625" customWidth="1"/>
    <col min="1564" max="1564" width="0" hidden="1" customWidth="1"/>
    <col min="1565" max="1566" width="3.28515625" customWidth="1"/>
    <col min="1567" max="1567" width="5.140625" customWidth="1"/>
    <col min="1568" max="1568" width="3.28515625" customWidth="1"/>
    <col min="1569" max="1569" width="3.140625" customWidth="1"/>
    <col min="1570" max="1570" width="14.7109375" customWidth="1"/>
    <col min="1571" max="1571" width="12.28515625" customWidth="1"/>
    <col min="1572" max="1572" width="4" customWidth="1"/>
    <col min="1573" max="1573" width="14.7109375" customWidth="1"/>
    <col min="1574" max="1574" width="12.7109375" customWidth="1"/>
    <col min="1575" max="1762" width="9.140625" customWidth="1"/>
    <col min="1786" max="1786" width="8.28515625" customWidth="1"/>
    <col min="1787" max="1787" width="21.28515625" customWidth="1"/>
    <col min="1788" max="1788" width="9.85546875" customWidth="1"/>
    <col min="1789" max="1789" width="6.140625" customWidth="1"/>
    <col min="1790" max="1819" width="3.28515625" customWidth="1"/>
    <col min="1820" max="1820" width="0" hidden="1" customWidth="1"/>
    <col min="1821" max="1822" width="3.28515625" customWidth="1"/>
    <col min="1823" max="1823" width="5.140625" customWidth="1"/>
    <col min="1824" max="1824" width="3.28515625" customWidth="1"/>
    <col min="1825" max="1825" width="3.140625" customWidth="1"/>
    <col min="1826" max="1826" width="14.7109375" customWidth="1"/>
    <col min="1827" max="1827" width="12.28515625" customWidth="1"/>
    <col min="1828" max="1828" width="4" customWidth="1"/>
    <col min="1829" max="1829" width="14.7109375" customWidth="1"/>
    <col min="1830" max="1830" width="12.7109375" customWidth="1"/>
    <col min="1831" max="2018" width="9.140625" customWidth="1"/>
    <col min="2042" max="2042" width="8.28515625" customWidth="1"/>
    <col min="2043" max="2043" width="21.28515625" customWidth="1"/>
    <col min="2044" max="2044" width="9.85546875" customWidth="1"/>
    <col min="2045" max="2045" width="6.140625" customWidth="1"/>
    <col min="2046" max="2075" width="3.28515625" customWidth="1"/>
    <col min="2076" max="2076" width="0" hidden="1" customWidth="1"/>
    <col min="2077" max="2078" width="3.28515625" customWidth="1"/>
    <col min="2079" max="2079" width="5.140625" customWidth="1"/>
    <col min="2080" max="2080" width="3.28515625" customWidth="1"/>
    <col min="2081" max="2081" width="3.140625" customWidth="1"/>
    <col min="2082" max="2082" width="14.7109375" customWidth="1"/>
    <col min="2083" max="2083" width="12.28515625" customWidth="1"/>
    <col min="2084" max="2084" width="4" customWidth="1"/>
    <col min="2085" max="2085" width="14.7109375" customWidth="1"/>
    <col min="2086" max="2086" width="12.7109375" customWidth="1"/>
    <col min="2087" max="2274" width="9.140625" customWidth="1"/>
    <col min="2298" max="2298" width="8.28515625" customWidth="1"/>
    <col min="2299" max="2299" width="21.28515625" customWidth="1"/>
    <col min="2300" max="2300" width="9.85546875" customWidth="1"/>
    <col min="2301" max="2301" width="6.140625" customWidth="1"/>
    <col min="2302" max="2331" width="3.28515625" customWidth="1"/>
    <col min="2332" max="2332" width="0" hidden="1" customWidth="1"/>
    <col min="2333" max="2334" width="3.28515625" customWidth="1"/>
    <col min="2335" max="2335" width="5.140625" customWidth="1"/>
    <col min="2336" max="2336" width="3.28515625" customWidth="1"/>
    <col min="2337" max="2337" width="3.140625" customWidth="1"/>
    <col min="2338" max="2338" width="14.7109375" customWidth="1"/>
    <col min="2339" max="2339" width="12.28515625" customWidth="1"/>
    <col min="2340" max="2340" width="4" customWidth="1"/>
    <col min="2341" max="2341" width="14.7109375" customWidth="1"/>
    <col min="2342" max="2342" width="12.7109375" customWidth="1"/>
    <col min="2343" max="2530" width="9.140625" customWidth="1"/>
    <col min="2554" max="2554" width="8.28515625" customWidth="1"/>
    <col min="2555" max="2555" width="21.28515625" customWidth="1"/>
    <col min="2556" max="2556" width="9.85546875" customWidth="1"/>
    <col min="2557" max="2557" width="6.140625" customWidth="1"/>
    <col min="2558" max="2587" width="3.28515625" customWidth="1"/>
    <col min="2588" max="2588" width="0" hidden="1" customWidth="1"/>
    <col min="2589" max="2590" width="3.28515625" customWidth="1"/>
    <col min="2591" max="2591" width="5.140625" customWidth="1"/>
    <col min="2592" max="2592" width="3.28515625" customWidth="1"/>
    <col min="2593" max="2593" width="3.140625" customWidth="1"/>
    <col min="2594" max="2594" width="14.7109375" customWidth="1"/>
    <col min="2595" max="2595" width="12.28515625" customWidth="1"/>
    <col min="2596" max="2596" width="4" customWidth="1"/>
    <col min="2597" max="2597" width="14.7109375" customWidth="1"/>
    <col min="2598" max="2598" width="12.7109375" customWidth="1"/>
    <col min="2599" max="2786" width="9.140625" customWidth="1"/>
    <col min="2810" max="2810" width="8.28515625" customWidth="1"/>
    <col min="2811" max="2811" width="21.28515625" customWidth="1"/>
    <col min="2812" max="2812" width="9.85546875" customWidth="1"/>
    <col min="2813" max="2813" width="6.140625" customWidth="1"/>
    <col min="2814" max="2843" width="3.28515625" customWidth="1"/>
    <col min="2844" max="2844" width="0" hidden="1" customWidth="1"/>
    <col min="2845" max="2846" width="3.28515625" customWidth="1"/>
    <col min="2847" max="2847" width="5.140625" customWidth="1"/>
    <col min="2848" max="2848" width="3.28515625" customWidth="1"/>
    <col min="2849" max="2849" width="3.140625" customWidth="1"/>
    <col min="2850" max="2850" width="14.7109375" customWidth="1"/>
    <col min="2851" max="2851" width="12.28515625" customWidth="1"/>
    <col min="2852" max="2852" width="4" customWidth="1"/>
    <col min="2853" max="2853" width="14.7109375" customWidth="1"/>
    <col min="2854" max="2854" width="12.7109375" customWidth="1"/>
    <col min="2855" max="3042" width="9.140625" customWidth="1"/>
    <col min="3066" max="3066" width="8.28515625" customWidth="1"/>
    <col min="3067" max="3067" width="21.28515625" customWidth="1"/>
    <col min="3068" max="3068" width="9.85546875" customWidth="1"/>
    <col min="3069" max="3069" width="6.140625" customWidth="1"/>
    <col min="3070" max="3099" width="3.28515625" customWidth="1"/>
    <col min="3100" max="3100" width="0" hidden="1" customWidth="1"/>
    <col min="3101" max="3102" width="3.28515625" customWidth="1"/>
    <col min="3103" max="3103" width="5.140625" customWidth="1"/>
    <col min="3104" max="3104" width="3.28515625" customWidth="1"/>
    <col min="3105" max="3105" width="3.140625" customWidth="1"/>
    <col min="3106" max="3106" width="14.7109375" customWidth="1"/>
    <col min="3107" max="3107" width="12.28515625" customWidth="1"/>
    <col min="3108" max="3108" width="4" customWidth="1"/>
    <col min="3109" max="3109" width="14.7109375" customWidth="1"/>
    <col min="3110" max="3110" width="12.7109375" customWidth="1"/>
    <col min="3111" max="3298" width="9.140625" customWidth="1"/>
    <col min="3322" max="3322" width="8.28515625" customWidth="1"/>
    <col min="3323" max="3323" width="21.28515625" customWidth="1"/>
    <col min="3324" max="3324" width="9.85546875" customWidth="1"/>
    <col min="3325" max="3325" width="6.140625" customWidth="1"/>
    <col min="3326" max="3355" width="3.28515625" customWidth="1"/>
    <col min="3356" max="3356" width="0" hidden="1" customWidth="1"/>
    <col min="3357" max="3358" width="3.28515625" customWidth="1"/>
    <col min="3359" max="3359" width="5.140625" customWidth="1"/>
    <col min="3360" max="3360" width="3.28515625" customWidth="1"/>
    <col min="3361" max="3361" width="3.140625" customWidth="1"/>
    <col min="3362" max="3362" width="14.7109375" customWidth="1"/>
    <col min="3363" max="3363" width="12.28515625" customWidth="1"/>
    <col min="3364" max="3364" width="4" customWidth="1"/>
    <col min="3365" max="3365" width="14.7109375" customWidth="1"/>
    <col min="3366" max="3366" width="12.7109375" customWidth="1"/>
    <col min="3367" max="3554" width="9.140625" customWidth="1"/>
    <col min="3578" max="3578" width="8.28515625" customWidth="1"/>
    <col min="3579" max="3579" width="21.28515625" customWidth="1"/>
    <col min="3580" max="3580" width="9.85546875" customWidth="1"/>
    <col min="3581" max="3581" width="6.140625" customWidth="1"/>
    <col min="3582" max="3611" width="3.28515625" customWidth="1"/>
    <col min="3612" max="3612" width="0" hidden="1" customWidth="1"/>
    <col min="3613" max="3614" width="3.28515625" customWidth="1"/>
    <col min="3615" max="3615" width="5.140625" customWidth="1"/>
    <col min="3616" max="3616" width="3.28515625" customWidth="1"/>
    <col min="3617" max="3617" width="3.140625" customWidth="1"/>
    <col min="3618" max="3618" width="14.7109375" customWidth="1"/>
    <col min="3619" max="3619" width="12.28515625" customWidth="1"/>
    <col min="3620" max="3620" width="4" customWidth="1"/>
    <col min="3621" max="3621" width="14.7109375" customWidth="1"/>
    <col min="3622" max="3622" width="12.7109375" customWidth="1"/>
    <col min="3623" max="3810" width="9.140625" customWidth="1"/>
    <col min="3834" max="3834" width="8.28515625" customWidth="1"/>
    <col min="3835" max="3835" width="21.28515625" customWidth="1"/>
    <col min="3836" max="3836" width="9.85546875" customWidth="1"/>
    <col min="3837" max="3837" width="6.140625" customWidth="1"/>
    <col min="3838" max="3867" width="3.28515625" customWidth="1"/>
    <col min="3868" max="3868" width="0" hidden="1" customWidth="1"/>
    <col min="3869" max="3870" width="3.28515625" customWidth="1"/>
    <col min="3871" max="3871" width="5.140625" customWidth="1"/>
    <col min="3872" max="3872" width="3.28515625" customWidth="1"/>
    <col min="3873" max="3873" width="3.140625" customWidth="1"/>
    <col min="3874" max="3874" width="14.7109375" customWidth="1"/>
    <col min="3875" max="3875" width="12.28515625" customWidth="1"/>
    <col min="3876" max="3876" width="4" customWidth="1"/>
    <col min="3877" max="3877" width="14.7109375" customWidth="1"/>
    <col min="3878" max="3878" width="12.7109375" customWidth="1"/>
    <col min="3879" max="4066" width="9.140625" customWidth="1"/>
    <col min="4090" max="4090" width="8.28515625" customWidth="1"/>
    <col min="4091" max="4091" width="21.28515625" customWidth="1"/>
    <col min="4092" max="4092" width="9.85546875" customWidth="1"/>
    <col min="4093" max="4093" width="6.140625" customWidth="1"/>
    <col min="4094" max="4123" width="3.28515625" customWidth="1"/>
    <col min="4124" max="4124" width="0" hidden="1" customWidth="1"/>
    <col min="4125" max="4126" width="3.28515625" customWidth="1"/>
    <col min="4127" max="4127" width="5.140625" customWidth="1"/>
    <col min="4128" max="4128" width="3.28515625" customWidth="1"/>
    <col min="4129" max="4129" width="3.140625" customWidth="1"/>
    <col min="4130" max="4130" width="14.7109375" customWidth="1"/>
    <col min="4131" max="4131" width="12.28515625" customWidth="1"/>
    <col min="4132" max="4132" width="4" customWidth="1"/>
    <col min="4133" max="4133" width="14.7109375" customWidth="1"/>
    <col min="4134" max="4134" width="12.7109375" customWidth="1"/>
    <col min="4135" max="4322" width="9.140625" customWidth="1"/>
    <col min="4346" max="4346" width="8.28515625" customWidth="1"/>
    <col min="4347" max="4347" width="21.28515625" customWidth="1"/>
    <col min="4348" max="4348" width="9.85546875" customWidth="1"/>
    <col min="4349" max="4349" width="6.140625" customWidth="1"/>
    <col min="4350" max="4379" width="3.28515625" customWidth="1"/>
    <col min="4380" max="4380" width="0" hidden="1" customWidth="1"/>
    <col min="4381" max="4382" width="3.28515625" customWidth="1"/>
    <col min="4383" max="4383" width="5.140625" customWidth="1"/>
    <col min="4384" max="4384" width="3.28515625" customWidth="1"/>
    <col min="4385" max="4385" width="3.140625" customWidth="1"/>
    <col min="4386" max="4386" width="14.7109375" customWidth="1"/>
    <col min="4387" max="4387" width="12.28515625" customWidth="1"/>
    <col min="4388" max="4388" width="4" customWidth="1"/>
    <col min="4389" max="4389" width="14.7109375" customWidth="1"/>
    <col min="4390" max="4390" width="12.7109375" customWidth="1"/>
    <col min="4391" max="4578" width="9.140625" customWidth="1"/>
    <col min="4602" max="4602" width="8.28515625" customWidth="1"/>
    <col min="4603" max="4603" width="21.28515625" customWidth="1"/>
    <col min="4604" max="4604" width="9.85546875" customWidth="1"/>
    <col min="4605" max="4605" width="6.140625" customWidth="1"/>
    <col min="4606" max="4635" width="3.28515625" customWidth="1"/>
    <col min="4636" max="4636" width="0" hidden="1" customWidth="1"/>
    <col min="4637" max="4638" width="3.28515625" customWidth="1"/>
    <col min="4639" max="4639" width="5.140625" customWidth="1"/>
    <col min="4640" max="4640" width="3.28515625" customWidth="1"/>
    <col min="4641" max="4641" width="3.140625" customWidth="1"/>
    <col min="4642" max="4642" width="14.7109375" customWidth="1"/>
    <col min="4643" max="4643" width="12.28515625" customWidth="1"/>
    <col min="4644" max="4644" width="4" customWidth="1"/>
    <col min="4645" max="4645" width="14.7109375" customWidth="1"/>
    <col min="4646" max="4646" width="12.7109375" customWidth="1"/>
    <col min="4647" max="4834" width="9.140625" customWidth="1"/>
    <col min="4858" max="4858" width="8.28515625" customWidth="1"/>
    <col min="4859" max="4859" width="21.28515625" customWidth="1"/>
    <col min="4860" max="4860" width="9.85546875" customWidth="1"/>
    <col min="4861" max="4861" width="6.140625" customWidth="1"/>
    <col min="4862" max="4891" width="3.28515625" customWidth="1"/>
    <col min="4892" max="4892" width="0" hidden="1" customWidth="1"/>
    <col min="4893" max="4894" width="3.28515625" customWidth="1"/>
    <col min="4895" max="4895" width="5.140625" customWidth="1"/>
    <col min="4896" max="4896" width="3.28515625" customWidth="1"/>
    <col min="4897" max="4897" width="3.140625" customWidth="1"/>
    <col min="4898" max="4898" width="14.7109375" customWidth="1"/>
    <col min="4899" max="4899" width="12.28515625" customWidth="1"/>
    <col min="4900" max="4900" width="4" customWidth="1"/>
    <col min="4901" max="4901" width="14.7109375" customWidth="1"/>
    <col min="4902" max="4902" width="12.7109375" customWidth="1"/>
    <col min="4903" max="5090" width="9.140625" customWidth="1"/>
    <col min="5114" max="5114" width="8.28515625" customWidth="1"/>
    <col min="5115" max="5115" width="21.28515625" customWidth="1"/>
    <col min="5116" max="5116" width="9.85546875" customWidth="1"/>
    <col min="5117" max="5117" width="6.140625" customWidth="1"/>
    <col min="5118" max="5147" width="3.28515625" customWidth="1"/>
    <col min="5148" max="5148" width="0" hidden="1" customWidth="1"/>
    <col min="5149" max="5150" width="3.28515625" customWidth="1"/>
    <col min="5151" max="5151" width="5.140625" customWidth="1"/>
    <col min="5152" max="5152" width="3.28515625" customWidth="1"/>
    <col min="5153" max="5153" width="3.140625" customWidth="1"/>
    <col min="5154" max="5154" width="14.7109375" customWidth="1"/>
    <col min="5155" max="5155" width="12.28515625" customWidth="1"/>
    <col min="5156" max="5156" width="4" customWidth="1"/>
    <col min="5157" max="5157" width="14.7109375" customWidth="1"/>
    <col min="5158" max="5158" width="12.7109375" customWidth="1"/>
    <col min="5159" max="5346" width="9.140625" customWidth="1"/>
    <col min="5370" max="5370" width="8.28515625" customWidth="1"/>
    <col min="5371" max="5371" width="21.28515625" customWidth="1"/>
    <col min="5372" max="5372" width="9.85546875" customWidth="1"/>
    <col min="5373" max="5373" width="6.140625" customWidth="1"/>
    <col min="5374" max="5403" width="3.28515625" customWidth="1"/>
    <col min="5404" max="5404" width="0" hidden="1" customWidth="1"/>
    <col min="5405" max="5406" width="3.28515625" customWidth="1"/>
    <col min="5407" max="5407" width="5.140625" customWidth="1"/>
    <col min="5408" max="5408" width="3.28515625" customWidth="1"/>
    <col min="5409" max="5409" width="3.140625" customWidth="1"/>
    <col min="5410" max="5410" width="14.7109375" customWidth="1"/>
    <col min="5411" max="5411" width="12.28515625" customWidth="1"/>
    <col min="5412" max="5412" width="4" customWidth="1"/>
    <col min="5413" max="5413" width="14.7109375" customWidth="1"/>
    <col min="5414" max="5414" width="12.7109375" customWidth="1"/>
    <col min="5415" max="5602" width="9.140625" customWidth="1"/>
    <col min="5626" max="5626" width="8.28515625" customWidth="1"/>
    <col min="5627" max="5627" width="21.28515625" customWidth="1"/>
    <col min="5628" max="5628" width="9.85546875" customWidth="1"/>
    <col min="5629" max="5629" width="6.140625" customWidth="1"/>
    <col min="5630" max="5659" width="3.28515625" customWidth="1"/>
    <col min="5660" max="5660" width="0" hidden="1" customWidth="1"/>
    <col min="5661" max="5662" width="3.28515625" customWidth="1"/>
    <col min="5663" max="5663" width="5.140625" customWidth="1"/>
    <col min="5664" max="5664" width="3.28515625" customWidth="1"/>
    <col min="5665" max="5665" width="3.140625" customWidth="1"/>
    <col min="5666" max="5666" width="14.7109375" customWidth="1"/>
    <col min="5667" max="5667" width="12.28515625" customWidth="1"/>
    <col min="5668" max="5668" width="4" customWidth="1"/>
    <col min="5669" max="5669" width="14.7109375" customWidth="1"/>
    <col min="5670" max="5670" width="12.7109375" customWidth="1"/>
    <col min="5671" max="5858" width="9.140625" customWidth="1"/>
    <col min="5882" max="5882" width="8.28515625" customWidth="1"/>
    <col min="5883" max="5883" width="21.28515625" customWidth="1"/>
    <col min="5884" max="5884" width="9.85546875" customWidth="1"/>
    <col min="5885" max="5885" width="6.140625" customWidth="1"/>
    <col min="5886" max="5915" width="3.28515625" customWidth="1"/>
    <col min="5916" max="5916" width="0" hidden="1" customWidth="1"/>
    <col min="5917" max="5918" width="3.28515625" customWidth="1"/>
    <col min="5919" max="5919" width="5.140625" customWidth="1"/>
    <col min="5920" max="5920" width="3.28515625" customWidth="1"/>
    <col min="5921" max="5921" width="3.140625" customWidth="1"/>
    <col min="5922" max="5922" width="14.7109375" customWidth="1"/>
    <col min="5923" max="5923" width="12.28515625" customWidth="1"/>
    <col min="5924" max="5924" width="4" customWidth="1"/>
    <col min="5925" max="5925" width="14.7109375" customWidth="1"/>
    <col min="5926" max="5926" width="12.7109375" customWidth="1"/>
    <col min="5927" max="6114" width="9.140625" customWidth="1"/>
    <col min="6138" max="6138" width="8.28515625" customWidth="1"/>
    <col min="6139" max="6139" width="21.28515625" customWidth="1"/>
    <col min="6140" max="6140" width="9.85546875" customWidth="1"/>
    <col min="6141" max="6141" width="6.140625" customWidth="1"/>
    <col min="6142" max="6171" width="3.28515625" customWidth="1"/>
    <col min="6172" max="6172" width="0" hidden="1" customWidth="1"/>
    <col min="6173" max="6174" width="3.28515625" customWidth="1"/>
    <col min="6175" max="6175" width="5.140625" customWidth="1"/>
    <col min="6176" max="6176" width="3.28515625" customWidth="1"/>
    <col min="6177" max="6177" width="3.140625" customWidth="1"/>
    <col min="6178" max="6178" width="14.7109375" customWidth="1"/>
    <col min="6179" max="6179" width="12.28515625" customWidth="1"/>
    <col min="6180" max="6180" width="4" customWidth="1"/>
    <col min="6181" max="6181" width="14.7109375" customWidth="1"/>
    <col min="6182" max="6182" width="12.7109375" customWidth="1"/>
    <col min="6183" max="6370" width="9.140625" customWidth="1"/>
    <col min="6394" max="6394" width="8.28515625" customWidth="1"/>
    <col min="6395" max="6395" width="21.28515625" customWidth="1"/>
    <col min="6396" max="6396" width="9.85546875" customWidth="1"/>
    <col min="6397" max="6397" width="6.140625" customWidth="1"/>
    <col min="6398" max="6427" width="3.28515625" customWidth="1"/>
    <col min="6428" max="6428" width="0" hidden="1" customWidth="1"/>
    <col min="6429" max="6430" width="3.28515625" customWidth="1"/>
    <col min="6431" max="6431" width="5.140625" customWidth="1"/>
    <col min="6432" max="6432" width="3.28515625" customWidth="1"/>
    <col min="6433" max="6433" width="3.140625" customWidth="1"/>
    <col min="6434" max="6434" width="14.7109375" customWidth="1"/>
    <col min="6435" max="6435" width="12.28515625" customWidth="1"/>
    <col min="6436" max="6436" width="4" customWidth="1"/>
    <col min="6437" max="6437" width="14.7109375" customWidth="1"/>
    <col min="6438" max="6438" width="12.7109375" customWidth="1"/>
    <col min="6439" max="6626" width="9.140625" customWidth="1"/>
    <col min="6650" max="6650" width="8.28515625" customWidth="1"/>
    <col min="6651" max="6651" width="21.28515625" customWidth="1"/>
    <col min="6652" max="6652" width="9.85546875" customWidth="1"/>
    <col min="6653" max="6653" width="6.140625" customWidth="1"/>
    <col min="6654" max="6683" width="3.28515625" customWidth="1"/>
    <col min="6684" max="6684" width="0" hidden="1" customWidth="1"/>
    <col min="6685" max="6686" width="3.28515625" customWidth="1"/>
    <col min="6687" max="6687" width="5.140625" customWidth="1"/>
    <col min="6688" max="6688" width="3.28515625" customWidth="1"/>
    <col min="6689" max="6689" width="3.140625" customWidth="1"/>
    <col min="6690" max="6690" width="14.7109375" customWidth="1"/>
    <col min="6691" max="6691" width="12.28515625" customWidth="1"/>
    <col min="6692" max="6692" width="4" customWidth="1"/>
    <col min="6693" max="6693" width="14.7109375" customWidth="1"/>
    <col min="6694" max="6694" width="12.7109375" customWidth="1"/>
    <col min="6695" max="6882" width="9.140625" customWidth="1"/>
    <col min="6906" max="6906" width="8.28515625" customWidth="1"/>
    <col min="6907" max="6907" width="21.28515625" customWidth="1"/>
    <col min="6908" max="6908" width="9.85546875" customWidth="1"/>
    <col min="6909" max="6909" width="6.140625" customWidth="1"/>
    <col min="6910" max="6939" width="3.28515625" customWidth="1"/>
    <col min="6940" max="6940" width="0" hidden="1" customWidth="1"/>
    <col min="6941" max="6942" width="3.28515625" customWidth="1"/>
    <col min="6943" max="6943" width="5.140625" customWidth="1"/>
    <col min="6944" max="6944" width="3.28515625" customWidth="1"/>
    <col min="6945" max="6945" width="3.140625" customWidth="1"/>
    <col min="6946" max="6946" width="14.7109375" customWidth="1"/>
    <col min="6947" max="6947" width="12.28515625" customWidth="1"/>
    <col min="6948" max="6948" width="4" customWidth="1"/>
    <col min="6949" max="6949" width="14.7109375" customWidth="1"/>
    <col min="6950" max="6950" width="12.7109375" customWidth="1"/>
    <col min="6951" max="7138" width="9.140625" customWidth="1"/>
    <col min="7162" max="7162" width="8.28515625" customWidth="1"/>
    <col min="7163" max="7163" width="21.28515625" customWidth="1"/>
    <col min="7164" max="7164" width="9.85546875" customWidth="1"/>
    <col min="7165" max="7165" width="6.140625" customWidth="1"/>
    <col min="7166" max="7195" width="3.28515625" customWidth="1"/>
    <col min="7196" max="7196" width="0" hidden="1" customWidth="1"/>
    <col min="7197" max="7198" width="3.28515625" customWidth="1"/>
    <col min="7199" max="7199" width="5.140625" customWidth="1"/>
    <col min="7200" max="7200" width="3.28515625" customWidth="1"/>
    <col min="7201" max="7201" width="3.140625" customWidth="1"/>
    <col min="7202" max="7202" width="14.7109375" customWidth="1"/>
    <col min="7203" max="7203" width="12.28515625" customWidth="1"/>
    <col min="7204" max="7204" width="4" customWidth="1"/>
    <col min="7205" max="7205" width="14.7109375" customWidth="1"/>
    <col min="7206" max="7206" width="12.7109375" customWidth="1"/>
    <col min="7207" max="7394" width="9.140625" customWidth="1"/>
    <col min="7418" max="7418" width="8.28515625" customWidth="1"/>
    <col min="7419" max="7419" width="21.28515625" customWidth="1"/>
    <col min="7420" max="7420" width="9.85546875" customWidth="1"/>
    <col min="7421" max="7421" width="6.140625" customWidth="1"/>
    <col min="7422" max="7451" width="3.28515625" customWidth="1"/>
    <col min="7452" max="7452" width="0" hidden="1" customWidth="1"/>
    <col min="7453" max="7454" width="3.28515625" customWidth="1"/>
    <col min="7455" max="7455" width="5.140625" customWidth="1"/>
    <col min="7456" max="7456" width="3.28515625" customWidth="1"/>
    <col min="7457" max="7457" width="3.140625" customWidth="1"/>
    <col min="7458" max="7458" width="14.7109375" customWidth="1"/>
    <col min="7459" max="7459" width="12.28515625" customWidth="1"/>
    <col min="7460" max="7460" width="4" customWidth="1"/>
    <col min="7461" max="7461" width="14.7109375" customWidth="1"/>
    <col min="7462" max="7462" width="12.7109375" customWidth="1"/>
    <col min="7463" max="7650" width="9.140625" customWidth="1"/>
    <col min="7674" max="7674" width="8.28515625" customWidth="1"/>
    <col min="7675" max="7675" width="21.28515625" customWidth="1"/>
    <col min="7676" max="7676" width="9.85546875" customWidth="1"/>
    <col min="7677" max="7677" width="6.140625" customWidth="1"/>
    <col min="7678" max="7707" width="3.28515625" customWidth="1"/>
    <col min="7708" max="7708" width="0" hidden="1" customWidth="1"/>
    <col min="7709" max="7710" width="3.28515625" customWidth="1"/>
    <col min="7711" max="7711" width="5.140625" customWidth="1"/>
    <col min="7712" max="7712" width="3.28515625" customWidth="1"/>
    <col min="7713" max="7713" width="3.140625" customWidth="1"/>
    <col min="7714" max="7714" width="14.7109375" customWidth="1"/>
    <col min="7715" max="7715" width="12.28515625" customWidth="1"/>
    <col min="7716" max="7716" width="4" customWidth="1"/>
    <col min="7717" max="7717" width="14.7109375" customWidth="1"/>
    <col min="7718" max="7718" width="12.7109375" customWidth="1"/>
    <col min="7719" max="7906" width="9.140625" customWidth="1"/>
    <col min="7930" max="7930" width="8.28515625" customWidth="1"/>
    <col min="7931" max="7931" width="21.28515625" customWidth="1"/>
    <col min="7932" max="7932" width="9.85546875" customWidth="1"/>
    <col min="7933" max="7933" width="6.140625" customWidth="1"/>
    <col min="7934" max="7963" width="3.28515625" customWidth="1"/>
    <col min="7964" max="7964" width="0" hidden="1" customWidth="1"/>
    <col min="7965" max="7966" width="3.28515625" customWidth="1"/>
    <col min="7967" max="7967" width="5.140625" customWidth="1"/>
    <col min="7968" max="7968" width="3.28515625" customWidth="1"/>
    <col min="7969" max="7969" width="3.140625" customWidth="1"/>
    <col min="7970" max="7970" width="14.7109375" customWidth="1"/>
    <col min="7971" max="7971" width="12.28515625" customWidth="1"/>
    <col min="7972" max="7972" width="4" customWidth="1"/>
    <col min="7973" max="7973" width="14.7109375" customWidth="1"/>
    <col min="7974" max="7974" width="12.7109375" customWidth="1"/>
    <col min="7975" max="8162" width="9.140625" customWidth="1"/>
    <col min="8186" max="8186" width="8.28515625" customWidth="1"/>
    <col min="8187" max="8187" width="21.28515625" customWidth="1"/>
    <col min="8188" max="8188" width="9.85546875" customWidth="1"/>
    <col min="8189" max="8189" width="6.140625" customWidth="1"/>
    <col min="8190" max="8219" width="3.28515625" customWidth="1"/>
    <col min="8220" max="8220" width="0" hidden="1" customWidth="1"/>
    <col min="8221" max="8222" width="3.28515625" customWidth="1"/>
    <col min="8223" max="8223" width="5.140625" customWidth="1"/>
    <col min="8224" max="8224" width="3.28515625" customWidth="1"/>
    <col min="8225" max="8225" width="3.140625" customWidth="1"/>
    <col min="8226" max="8226" width="14.7109375" customWidth="1"/>
    <col min="8227" max="8227" width="12.28515625" customWidth="1"/>
    <col min="8228" max="8228" width="4" customWidth="1"/>
    <col min="8229" max="8229" width="14.7109375" customWidth="1"/>
    <col min="8230" max="8230" width="12.7109375" customWidth="1"/>
    <col min="8231" max="8418" width="9.140625" customWidth="1"/>
    <col min="8442" max="8442" width="8.28515625" customWidth="1"/>
    <col min="8443" max="8443" width="21.28515625" customWidth="1"/>
    <col min="8444" max="8444" width="9.85546875" customWidth="1"/>
    <col min="8445" max="8445" width="6.140625" customWidth="1"/>
    <col min="8446" max="8475" width="3.28515625" customWidth="1"/>
    <col min="8476" max="8476" width="0" hidden="1" customWidth="1"/>
    <col min="8477" max="8478" width="3.28515625" customWidth="1"/>
    <col min="8479" max="8479" width="5.140625" customWidth="1"/>
    <col min="8480" max="8480" width="3.28515625" customWidth="1"/>
    <col min="8481" max="8481" width="3.140625" customWidth="1"/>
    <col min="8482" max="8482" width="14.7109375" customWidth="1"/>
    <col min="8483" max="8483" width="12.28515625" customWidth="1"/>
    <col min="8484" max="8484" width="4" customWidth="1"/>
    <col min="8485" max="8485" width="14.7109375" customWidth="1"/>
    <col min="8486" max="8486" width="12.7109375" customWidth="1"/>
    <col min="8487" max="8674" width="9.140625" customWidth="1"/>
    <col min="8698" max="8698" width="8.28515625" customWidth="1"/>
    <col min="8699" max="8699" width="21.28515625" customWidth="1"/>
    <col min="8700" max="8700" width="9.85546875" customWidth="1"/>
    <col min="8701" max="8701" width="6.140625" customWidth="1"/>
    <col min="8702" max="8731" width="3.28515625" customWidth="1"/>
    <col min="8732" max="8732" width="0" hidden="1" customWidth="1"/>
    <col min="8733" max="8734" width="3.28515625" customWidth="1"/>
    <col min="8735" max="8735" width="5.140625" customWidth="1"/>
    <col min="8736" max="8736" width="3.28515625" customWidth="1"/>
    <col min="8737" max="8737" width="3.140625" customWidth="1"/>
    <col min="8738" max="8738" width="14.7109375" customWidth="1"/>
    <col min="8739" max="8739" width="12.28515625" customWidth="1"/>
    <col min="8740" max="8740" width="4" customWidth="1"/>
    <col min="8741" max="8741" width="14.7109375" customWidth="1"/>
    <col min="8742" max="8742" width="12.7109375" customWidth="1"/>
    <col min="8743" max="8930" width="9.140625" customWidth="1"/>
    <col min="8954" max="8954" width="8.28515625" customWidth="1"/>
    <col min="8955" max="8955" width="21.28515625" customWidth="1"/>
    <col min="8956" max="8956" width="9.85546875" customWidth="1"/>
    <col min="8957" max="8957" width="6.140625" customWidth="1"/>
    <col min="8958" max="8987" width="3.28515625" customWidth="1"/>
    <col min="8988" max="8988" width="0" hidden="1" customWidth="1"/>
    <col min="8989" max="8990" width="3.28515625" customWidth="1"/>
    <col min="8991" max="8991" width="5.140625" customWidth="1"/>
    <col min="8992" max="8992" width="3.28515625" customWidth="1"/>
    <col min="8993" max="8993" width="3.140625" customWidth="1"/>
    <col min="8994" max="8994" width="14.7109375" customWidth="1"/>
    <col min="8995" max="8995" width="12.28515625" customWidth="1"/>
    <col min="8996" max="8996" width="4" customWidth="1"/>
    <col min="8997" max="8997" width="14.7109375" customWidth="1"/>
    <col min="8998" max="8998" width="12.7109375" customWidth="1"/>
    <col min="8999" max="9186" width="9.140625" customWidth="1"/>
    <col min="9210" max="9210" width="8.28515625" customWidth="1"/>
    <col min="9211" max="9211" width="21.28515625" customWidth="1"/>
    <col min="9212" max="9212" width="9.85546875" customWidth="1"/>
    <col min="9213" max="9213" width="6.140625" customWidth="1"/>
    <col min="9214" max="9243" width="3.28515625" customWidth="1"/>
    <col min="9244" max="9244" width="0" hidden="1" customWidth="1"/>
    <col min="9245" max="9246" width="3.28515625" customWidth="1"/>
    <col min="9247" max="9247" width="5.140625" customWidth="1"/>
    <col min="9248" max="9248" width="3.28515625" customWidth="1"/>
    <col min="9249" max="9249" width="3.140625" customWidth="1"/>
    <col min="9250" max="9250" width="14.7109375" customWidth="1"/>
    <col min="9251" max="9251" width="12.28515625" customWidth="1"/>
    <col min="9252" max="9252" width="4" customWidth="1"/>
    <col min="9253" max="9253" width="14.7109375" customWidth="1"/>
    <col min="9254" max="9254" width="12.7109375" customWidth="1"/>
    <col min="9255" max="9442" width="9.140625" customWidth="1"/>
    <col min="9466" max="9466" width="8.28515625" customWidth="1"/>
    <col min="9467" max="9467" width="21.28515625" customWidth="1"/>
    <col min="9468" max="9468" width="9.85546875" customWidth="1"/>
    <col min="9469" max="9469" width="6.140625" customWidth="1"/>
    <col min="9470" max="9499" width="3.28515625" customWidth="1"/>
    <col min="9500" max="9500" width="0" hidden="1" customWidth="1"/>
    <col min="9501" max="9502" width="3.28515625" customWidth="1"/>
    <col min="9503" max="9503" width="5.140625" customWidth="1"/>
    <col min="9504" max="9504" width="3.28515625" customWidth="1"/>
    <col min="9505" max="9505" width="3.140625" customWidth="1"/>
    <col min="9506" max="9506" width="14.7109375" customWidth="1"/>
    <col min="9507" max="9507" width="12.28515625" customWidth="1"/>
    <col min="9508" max="9508" width="4" customWidth="1"/>
    <col min="9509" max="9509" width="14.7109375" customWidth="1"/>
    <col min="9510" max="9510" width="12.7109375" customWidth="1"/>
    <col min="9511" max="9698" width="9.140625" customWidth="1"/>
    <col min="9722" max="9722" width="8.28515625" customWidth="1"/>
    <col min="9723" max="9723" width="21.28515625" customWidth="1"/>
    <col min="9724" max="9724" width="9.85546875" customWidth="1"/>
    <col min="9725" max="9725" width="6.140625" customWidth="1"/>
    <col min="9726" max="9755" width="3.28515625" customWidth="1"/>
    <col min="9756" max="9756" width="0" hidden="1" customWidth="1"/>
    <col min="9757" max="9758" width="3.28515625" customWidth="1"/>
    <col min="9759" max="9759" width="5.140625" customWidth="1"/>
    <col min="9760" max="9760" width="3.28515625" customWidth="1"/>
    <col min="9761" max="9761" width="3.140625" customWidth="1"/>
    <col min="9762" max="9762" width="14.7109375" customWidth="1"/>
    <col min="9763" max="9763" width="12.28515625" customWidth="1"/>
    <col min="9764" max="9764" width="4" customWidth="1"/>
    <col min="9765" max="9765" width="14.7109375" customWidth="1"/>
    <col min="9766" max="9766" width="12.7109375" customWidth="1"/>
    <col min="9767" max="9954" width="9.140625" customWidth="1"/>
    <col min="9978" max="9978" width="8.28515625" customWidth="1"/>
    <col min="9979" max="9979" width="21.28515625" customWidth="1"/>
    <col min="9980" max="9980" width="9.85546875" customWidth="1"/>
    <col min="9981" max="9981" width="6.140625" customWidth="1"/>
    <col min="9982" max="10011" width="3.28515625" customWidth="1"/>
    <col min="10012" max="10012" width="0" hidden="1" customWidth="1"/>
    <col min="10013" max="10014" width="3.28515625" customWidth="1"/>
    <col min="10015" max="10015" width="5.140625" customWidth="1"/>
    <col min="10016" max="10016" width="3.28515625" customWidth="1"/>
    <col min="10017" max="10017" width="3.140625" customWidth="1"/>
    <col min="10018" max="10018" width="14.7109375" customWidth="1"/>
    <col min="10019" max="10019" width="12.28515625" customWidth="1"/>
    <col min="10020" max="10020" width="4" customWidth="1"/>
    <col min="10021" max="10021" width="14.7109375" customWidth="1"/>
    <col min="10022" max="10022" width="12.7109375" customWidth="1"/>
    <col min="10023" max="10210" width="9.140625" customWidth="1"/>
    <col min="10234" max="10234" width="8.28515625" customWidth="1"/>
    <col min="10235" max="10235" width="21.28515625" customWidth="1"/>
    <col min="10236" max="10236" width="9.85546875" customWidth="1"/>
    <col min="10237" max="10237" width="6.140625" customWidth="1"/>
    <col min="10238" max="10267" width="3.28515625" customWidth="1"/>
    <col min="10268" max="10268" width="0" hidden="1" customWidth="1"/>
    <col min="10269" max="10270" width="3.28515625" customWidth="1"/>
    <col min="10271" max="10271" width="5.140625" customWidth="1"/>
    <col min="10272" max="10272" width="3.28515625" customWidth="1"/>
    <col min="10273" max="10273" width="3.140625" customWidth="1"/>
    <col min="10274" max="10274" width="14.7109375" customWidth="1"/>
    <col min="10275" max="10275" width="12.28515625" customWidth="1"/>
    <col min="10276" max="10276" width="4" customWidth="1"/>
    <col min="10277" max="10277" width="14.7109375" customWidth="1"/>
    <col min="10278" max="10278" width="12.7109375" customWidth="1"/>
    <col min="10279" max="10466" width="9.140625" customWidth="1"/>
    <col min="10490" max="10490" width="8.28515625" customWidth="1"/>
    <col min="10491" max="10491" width="21.28515625" customWidth="1"/>
    <col min="10492" max="10492" width="9.85546875" customWidth="1"/>
    <col min="10493" max="10493" width="6.140625" customWidth="1"/>
    <col min="10494" max="10523" width="3.28515625" customWidth="1"/>
    <col min="10524" max="10524" width="0" hidden="1" customWidth="1"/>
    <col min="10525" max="10526" width="3.28515625" customWidth="1"/>
    <col min="10527" max="10527" width="5.140625" customWidth="1"/>
    <col min="10528" max="10528" width="3.28515625" customWidth="1"/>
    <col min="10529" max="10529" width="3.140625" customWidth="1"/>
    <col min="10530" max="10530" width="14.7109375" customWidth="1"/>
    <col min="10531" max="10531" width="12.28515625" customWidth="1"/>
    <col min="10532" max="10532" width="4" customWidth="1"/>
    <col min="10533" max="10533" width="14.7109375" customWidth="1"/>
    <col min="10534" max="10534" width="12.7109375" customWidth="1"/>
    <col min="10535" max="10722" width="9.140625" customWidth="1"/>
    <col min="10746" max="10746" width="8.28515625" customWidth="1"/>
    <col min="10747" max="10747" width="21.28515625" customWidth="1"/>
    <col min="10748" max="10748" width="9.85546875" customWidth="1"/>
    <col min="10749" max="10749" width="6.140625" customWidth="1"/>
    <col min="10750" max="10779" width="3.28515625" customWidth="1"/>
    <col min="10780" max="10780" width="0" hidden="1" customWidth="1"/>
    <col min="10781" max="10782" width="3.28515625" customWidth="1"/>
    <col min="10783" max="10783" width="5.140625" customWidth="1"/>
    <col min="10784" max="10784" width="3.28515625" customWidth="1"/>
    <col min="10785" max="10785" width="3.140625" customWidth="1"/>
    <col min="10786" max="10786" width="14.7109375" customWidth="1"/>
    <col min="10787" max="10787" width="12.28515625" customWidth="1"/>
    <col min="10788" max="10788" width="4" customWidth="1"/>
    <col min="10789" max="10789" width="14.7109375" customWidth="1"/>
    <col min="10790" max="10790" width="12.7109375" customWidth="1"/>
    <col min="10791" max="10978" width="9.140625" customWidth="1"/>
    <col min="11002" max="11002" width="8.28515625" customWidth="1"/>
    <col min="11003" max="11003" width="21.28515625" customWidth="1"/>
    <col min="11004" max="11004" width="9.85546875" customWidth="1"/>
    <col min="11005" max="11005" width="6.140625" customWidth="1"/>
    <col min="11006" max="11035" width="3.28515625" customWidth="1"/>
    <col min="11036" max="11036" width="0" hidden="1" customWidth="1"/>
    <col min="11037" max="11038" width="3.28515625" customWidth="1"/>
    <col min="11039" max="11039" width="5.140625" customWidth="1"/>
    <col min="11040" max="11040" width="3.28515625" customWidth="1"/>
    <col min="11041" max="11041" width="3.140625" customWidth="1"/>
    <col min="11042" max="11042" width="14.7109375" customWidth="1"/>
    <col min="11043" max="11043" width="12.28515625" customWidth="1"/>
    <col min="11044" max="11044" width="4" customWidth="1"/>
    <col min="11045" max="11045" width="14.7109375" customWidth="1"/>
    <col min="11046" max="11046" width="12.7109375" customWidth="1"/>
    <col min="11047" max="11234" width="9.140625" customWidth="1"/>
    <col min="11258" max="11258" width="8.28515625" customWidth="1"/>
    <col min="11259" max="11259" width="21.28515625" customWidth="1"/>
    <col min="11260" max="11260" width="9.85546875" customWidth="1"/>
    <col min="11261" max="11261" width="6.140625" customWidth="1"/>
    <col min="11262" max="11291" width="3.28515625" customWidth="1"/>
    <col min="11292" max="11292" width="0" hidden="1" customWidth="1"/>
    <col min="11293" max="11294" width="3.28515625" customWidth="1"/>
    <col min="11295" max="11295" width="5.140625" customWidth="1"/>
    <col min="11296" max="11296" width="3.28515625" customWidth="1"/>
    <col min="11297" max="11297" width="3.140625" customWidth="1"/>
    <col min="11298" max="11298" width="14.7109375" customWidth="1"/>
    <col min="11299" max="11299" width="12.28515625" customWidth="1"/>
    <col min="11300" max="11300" width="4" customWidth="1"/>
    <col min="11301" max="11301" width="14.7109375" customWidth="1"/>
    <col min="11302" max="11302" width="12.7109375" customWidth="1"/>
    <col min="11303" max="11490" width="9.140625" customWidth="1"/>
    <col min="11514" max="11514" width="8.28515625" customWidth="1"/>
    <col min="11515" max="11515" width="21.28515625" customWidth="1"/>
    <col min="11516" max="11516" width="9.85546875" customWidth="1"/>
    <col min="11517" max="11517" width="6.140625" customWidth="1"/>
    <col min="11518" max="11547" width="3.28515625" customWidth="1"/>
    <col min="11548" max="11548" width="0" hidden="1" customWidth="1"/>
    <col min="11549" max="11550" width="3.28515625" customWidth="1"/>
    <col min="11551" max="11551" width="5.140625" customWidth="1"/>
    <col min="11552" max="11552" width="3.28515625" customWidth="1"/>
    <col min="11553" max="11553" width="3.140625" customWidth="1"/>
    <col min="11554" max="11554" width="14.7109375" customWidth="1"/>
    <col min="11555" max="11555" width="12.28515625" customWidth="1"/>
    <col min="11556" max="11556" width="4" customWidth="1"/>
    <col min="11557" max="11557" width="14.7109375" customWidth="1"/>
    <col min="11558" max="11558" width="12.7109375" customWidth="1"/>
    <col min="11559" max="11746" width="9.140625" customWidth="1"/>
    <col min="11770" max="11770" width="8.28515625" customWidth="1"/>
    <col min="11771" max="11771" width="21.28515625" customWidth="1"/>
    <col min="11772" max="11772" width="9.85546875" customWidth="1"/>
    <col min="11773" max="11773" width="6.140625" customWidth="1"/>
    <col min="11774" max="11803" width="3.28515625" customWidth="1"/>
    <col min="11804" max="11804" width="0" hidden="1" customWidth="1"/>
    <col min="11805" max="11806" width="3.28515625" customWidth="1"/>
    <col min="11807" max="11807" width="5.140625" customWidth="1"/>
    <col min="11808" max="11808" width="3.28515625" customWidth="1"/>
    <col min="11809" max="11809" width="3.140625" customWidth="1"/>
    <col min="11810" max="11810" width="14.7109375" customWidth="1"/>
    <col min="11811" max="11811" width="12.28515625" customWidth="1"/>
    <col min="11812" max="11812" width="4" customWidth="1"/>
    <col min="11813" max="11813" width="14.7109375" customWidth="1"/>
    <col min="11814" max="11814" width="12.7109375" customWidth="1"/>
    <col min="11815" max="12002" width="9.140625" customWidth="1"/>
    <col min="12026" max="12026" width="8.28515625" customWidth="1"/>
    <col min="12027" max="12027" width="21.28515625" customWidth="1"/>
    <col min="12028" max="12028" width="9.85546875" customWidth="1"/>
    <col min="12029" max="12029" width="6.140625" customWidth="1"/>
    <col min="12030" max="12059" width="3.28515625" customWidth="1"/>
    <col min="12060" max="12060" width="0" hidden="1" customWidth="1"/>
    <col min="12061" max="12062" width="3.28515625" customWidth="1"/>
    <col min="12063" max="12063" width="5.140625" customWidth="1"/>
    <col min="12064" max="12064" width="3.28515625" customWidth="1"/>
    <col min="12065" max="12065" width="3.140625" customWidth="1"/>
    <col min="12066" max="12066" width="14.7109375" customWidth="1"/>
    <col min="12067" max="12067" width="12.28515625" customWidth="1"/>
    <col min="12068" max="12068" width="4" customWidth="1"/>
    <col min="12069" max="12069" width="14.7109375" customWidth="1"/>
    <col min="12070" max="12070" width="12.7109375" customWidth="1"/>
    <col min="12071" max="12258" width="9.140625" customWidth="1"/>
    <col min="12282" max="12282" width="8.28515625" customWidth="1"/>
    <col min="12283" max="12283" width="21.28515625" customWidth="1"/>
    <col min="12284" max="12284" width="9.85546875" customWidth="1"/>
    <col min="12285" max="12285" width="6.140625" customWidth="1"/>
    <col min="12286" max="12315" width="3.28515625" customWidth="1"/>
    <col min="12316" max="12316" width="0" hidden="1" customWidth="1"/>
    <col min="12317" max="12318" width="3.28515625" customWidth="1"/>
    <col min="12319" max="12319" width="5.140625" customWidth="1"/>
    <col min="12320" max="12320" width="3.28515625" customWidth="1"/>
    <col min="12321" max="12321" width="3.140625" customWidth="1"/>
    <col min="12322" max="12322" width="14.7109375" customWidth="1"/>
    <col min="12323" max="12323" width="12.28515625" customWidth="1"/>
    <col min="12324" max="12324" width="4" customWidth="1"/>
    <col min="12325" max="12325" width="14.7109375" customWidth="1"/>
    <col min="12326" max="12326" width="12.7109375" customWidth="1"/>
    <col min="12327" max="12514" width="9.140625" customWidth="1"/>
    <col min="12538" max="12538" width="8.28515625" customWidth="1"/>
    <col min="12539" max="12539" width="21.28515625" customWidth="1"/>
    <col min="12540" max="12540" width="9.85546875" customWidth="1"/>
    <col min="12541" max="12541" width="6.140625" customWidth="1"/>
    <col min="12542" max="12571" width="3.28515625" customWidth="1"/>
    <col min="12572" max="12572" width="0" hidden="1" customWidth="1"/>
    <col min="12573" max="12574" width="3.28515625" customWidth="1"/>
    <col min="12575" max="12575" width="5.140625" customWidth="1"/>
    <col min="12576" max="12576" width="3.28515625" customWidth="1"/>
    <col min="12577" max="12577" width="3.140625" customWidth="1"/>
    <col min="12578" max="12578" width="14.7109375" customWidth="1"/>
    <col min="12579" max="12579" width="12.28515625" customWidth="1"/>
    <col min="12580" max="12580" width="4" customWidth="1"/>
    <col min="12581" max="12581" width="14.7109375" customWidth="1"/>
    <col min="12582" max="12582" width="12.7109375" customWidth="1"/>
    <col min="12583" max="12770" width="9.140625" customWidth="1"/>
    <col min="12794" max="12794" width="8.28515625" customWidth="1"/>
    <col min="12795" max="12795" width="21.28515625" customWidth="1"/>
    <col min="12796" max="12796" width="9.85546875" customWidth="1"/>
    <col min="12797" max="12797" width="6.140625" customWidth="1"/>
    <col min="12798" max="12827" width="3.28515625" customWidth="1"/>
    <col min="12828" max="12828" width="0" hidden="1" customWidth="1"/>
    <col min="12829" max="12830" width="3.28515625" customWidth="1"/>
    <col min="12831" max="12831" width="5.140625" customWidth="1"/>
    <col min="12832" max="12832" width="3.28515625" customWidth="1"/>
    <col min="12833" max="12833" width="3.140625" customWidth="1"/>
    <col min="12834" max="12834" width="14.7109375" customWidth="1"/>
    <col min="12835" max="12835" width="12.28515625" customWidth="1"/>
    <col min="12836" max="12836" width="4" customWidth="1"/>
    <col min="12837" max="12837" width="14.7109375" customWidth="1"/>
    <col min="12838" max="12838" width="12.7109375" customWidth="1"/>
    <col min="12839" max="13026" width="9.140625" customWidth="1"/>
    <col min="13050" max="13050" width="8.28515625" customWidth="1"/>
    <col min="13051" max="13051" width="21.28515625" customWidth="1"/>
    <col min="13052" max="13052" width="9.85546875" customWidth="1"/>
    <col min="13053" max="13053" width="6.140625" customWidth="1"/>
    <col min="13054" max="13083" width="3.28515625" customWidth="1"/>
    <col min="13084" max="13084" width="0" hidden="1" customWidth="1"/>
    <col min="13085" max="13086" width="3.28515625" customWidth="1"/>
    <col min="13087" max="13087" width="5.140625" customWidth="1"/>
    <col min="13088" max="13088" width="3.28515625" customWidth="1"/>
    <col min="13089" max="13089" width="3.140625" customWidth="1"/>
    <col min="13090" max="13090" width="14.7109375" customWidth="1"/>
    <col min="13091" max="13091" width="12.28515625" customWidth="1"/>
    <col min="13092" max="13092" width="4" customWidth="1"/>
    <col min="13093" max="13093" width="14.7109375" customWidth="1"/>
    <col min="13094" max="13094" width="12.7109375" customWidth="1"/>
    <col min="13095" max="13282" width="9.140625" customWidth="1"/>
    <col min="13306" max="13306" width="8.28515625" customWidth="1"/>
    <col min="13307" max="13307" width="21.28515625" customWidth="1"/>
    <col min="13308" max="13308" width="9.85546875" customWidth="1"/>
    <col min="13309" max="13309" width="6.140625" customWidth="1"/>
    <col min="13310" max="13339" width="3.28515625" customWidth="1"/>
    <col min="13340" max="13340" width="0" hidden="1" customWidth="1"/>
    <col min="13341" max="13342" width="3.28515625" customWidth="1"/>
    <col min="13343" max="13343" width="5.140625" customWidth="1"/>
    <col min="13344" max="13344" width="3.28515625" customWidth="1"/>
    <col min="13345" max="13345" width="3.140625" customWidth="1"/>
    <col min="13346" max="13346" width="14.7109375" customWidth="1"/>
    <col min="13347" max="13347" width="12.28515625" customWidth="1"/>
    <col min="13348" max="13348" width="4" customWidth="1"/>
    <col min="13349" max="13349" width="14.7109375" customWidth="1"/>
    <col min="13350" max="13350" width="12.7109375" customWidth="1"/>
    <col min="13351" max="13538" width="9.140625" customWidth="1"/>
    <col min="13562" max="13562" width="8.28515625" customWidth="1"/>
    <col min="13563" max="13563" width="21.28515625" customWidth="1"/>
    <col min="13564" max="13564" width="9.85546875" customWidth="1"/>
    <col min="13565" max="13565" width="6.140625" customWidth="1"/>
    <col min="13566" max="13595" width="3.28515625" customWidth="1"/>
    <col min="13596" max="13596" width="0" hidden="1" customWidth="1"/>
    <col min="13597" max="13598" width="3.28515625" customWidth="1"/>
    <col min="13599" max="13599" width="5.140625" customWidth="1"/>
    <col min="13600" max="13600" width="3.28515625" customWidth="1"/>
    <col min="13601" max="13601" width="3.140625" customWidth="1"/>
    <col min="13602" max="13602" width="14.7109375" customWidth="1"/>
    <col min="13603" max="13603" width="12.28515625" customWidth="1"/>
    <col min="13604" max="13604" width="4" customWidth="1"/>
    <col min="13605" max="13605" width="14.7109375" customWidth="1"/>
    <col min="13606" max="13606" width="12.7109375" customWidth="1"/>
    <col min="13607" max="13794" width="9.140625" customWidth="1"/>
    <col min="13818" max="13818" width="8.28515625" customWidth="1"/>
    <col min="13819" max="13819" width="21.28515625" customWidth="1"/>
    <col min="13820" max="13820" width="9.85546875" customWidth="1"/>
    <col min="13821" max="13821" width="6.140625" customWidth="1"/>
    <col min="13822" max="13851" width="3.28515625" customWidth="1"/>
    <col min="13852" max="13852" width="0" hidden="1" customWidth="1"/>
    <col min="13853" max="13854" width="3.28515625" customWidth="1"/>
    <col min="13855" max="13855" width="5.140625" customWidth="1"/>
    <col min="13856" max="13856" width="3.28515625" customWidth="1"/>
    <col min="13857" max="13857" width="3.140625" customWidth="1"/>
    <col min="13858" max="13858" width="14.7109375" customWidth="1"/>
    <col min="13859" max="13859" width="12.28515625" customWidth="1"/>
    <col min="13860" max="13860" width="4" customWidth="1"/>
    <col min="13861" max="13861" width="14.7109375" customWidth="1"/>
    <col min="13862" max="13862" width="12.7109375" customWidth="1"/>
    <col min="13863" max="14050" width="9.140625" customWidth="1"/>
    <col min="14074" max="14074" width="8.28515625" customWidth="1"/>
    <col min="14075" max="14075" width="21.28515625" customWidth="1"/>
    <col min="14076" max="14076" width="9.85546875" customWidth="1"/>
    <col min="14077" max="14077" width="6.140625" customWidth="1"/>
    <col min="14078" max="14107" width="3.28515625" customWidth="1"/>
    <col min="14108" max="14108" width="0" hidden="1" customWidth="1"/>
    <col min="14109" max="14110" width="3.28515625" customWidth="1"/>
    <col min="14111" max="14111" width="5.140625" customWidth="1"/>
    <col min="14112" max="14112" width="3.28515625" customWidth="1"/>
    <col min="14113" max="14113" width="3.140625" customWidth="1"/>
    <col min="14114" max="14114" width="14.7109375" customWidth="1"/>
    <col min="14115" max="14115" width="12.28515625" customWidth="1"/>
    <col min="14116" max="14116" width="4" customWidth="1"/>
    <col min="14117" max="14117" width="14.7109375" customWidth="1"/>
    <col min="14118" max="14118" width="12.7109375" customWidth="1"/>
    <col min="14119" max="14306" width="9.140625" customWidth="1"/>
    <col min="14330" max="14330" width="8.28515625" customWidth="1"/>
    <col min="14331" max="14331" width="21.28515625" customWidth="1"/>
    <col min="14332" max="14332" width="9.85546875" customWidth="1"/>
    <col min="14333" max="14333" width="6.140625" customWidth="1"/>
    <col min="14334" max="14363" width="3.28515625" customWidth="1"/>
    <col min="14364" max="14364" width="0" hidden="1" customWidth="1"/>
    <col min="14365" max="14366" width="3.28515625" customWidth="1"/>
    <col min="14367" max="14367" width="5.140625" customWidth="1"/>
    <col min="14368" max="14368" width="3.28515625" customWidth="1"/>
    <col min="14369" max="14369" width="3.140625" customWidth="1"/>
    <col min="14370" max="14370" width="14.7109375" customWidth="1"/>
    <col min="14371" max="14371" width="12.28515625" customWidth="1"/>
    <col min="14372" max="14372" width="4" customWidth="1"/>
    <col min="14373" max="14373" width="14.7109375" customWidth="1"/>
    <col min="14374" max="14374" width="12.7109375" customWidth="1"/>
    <col min="14375" max="14562" width="9.140625" customWidth="1"/>
    <col min="14586" max="14586" width="8.28515625" customWidth="1"/>
    <col min="14587" max="14587" width="21.28515625" customWidth="1"/>
    <col min="14588" max="14588" width="9.85546875" customWidth="1"/>
    <col min="14589" max="14589" width="6.140625" customWidth="1"/>
    <col min="14590" max="14619" width="3.28515625" customWidth="1"/>
    <col min="14620" max="14620" width="0" hidden="1" customWidth="1"/>
    <col min="14621" max="14622" width="3.28515625" customWidth="1"/>
    <col min="14623" max="14623" width="5.140625" customWidth="1"/>
    <col min="14624" max="14624" width="3.28515625" customWidth="1"/>
    <col min="14625" max="14625" width="3.140625" customWidth="1"/>
    <col min="14626" max="14626" width="14.7109375" customWidth="1"/>
    <col min="14627" max="14627" width="12.28515625" customWidth="1"/>
    <col min="14628" max="14628" width="4" customWidth="1"/>
    <col min="14629" max="14629" width="14.7109375" customWidth="1"/>
    <col min="14630" max="14630" width="12.7109375" customWidth="1"/>
    <col min="14631" max="14818" width="9.140625" customWidth="1"/>
    <col min="14842" max="14842" width="8.28515625" customWidth="1"/>
    <col min="14843" max="14843" width="21.28515625" customWidth="1"/>
    <col min="14844" max="14844" width="9.85546875" customWidth="1"/>
    <col min="14845" max="14845" width="6.140625" customWidth="1"/>
    <col min="14846" max="14875" width="3.28515625" customWidth="1"/>
    <col min="14876" max="14876" width="0" hidden="1" customWidth="1"/>
    <col min="14877" max="14878" width="3.28515625" customWidth="1"/>
    <col min="14879" max="14879" width="5.140625" customWidth="1"/>
    <col min="14880" max="14880" width="3.28515625" customWidth="1"/>
    <col min="14881" max="14881" width="3.140625" customWidth="1"/>
    <col min="14882" max="14882" width="14.7109375" customWidth="1"/>
    <col min="14883" max="14883" width="12.28515625" customWidth="1"/>
    <col min="14884" max="14884" width="4" customWidth="1"/>
    <col min="14885" max="14885" width="14.7109375" customWidth="1"/>
    <col min="14886" max="14886" width="12.7109375" customWidth="1"/>
    <col min="14887" max="15074" width="9.140625" customWidth="1"/>
    <col min="15098" max="15098" width="8.28515625" customWidth="1"/>
    <col min="15099" max="15099" width="21.28515625" customWidth="1"/>
    <col min="15100" max="15100" width="9.85546875" customWidth="1"/>
    <col min="15101" max="15101" width="6.140625" customWidth="1"/>
    <col min="15102" max="15131" width="3.28515625" customWidth="1"/>
    <col min="15132" max="15132" width="0" hidden="1" customWidth="1"/>
    <col min="15133" max="15134" width="3.28515625" customWidth="1"/>
    <col min="15135" max="15135" width="5.140625" customWidth="1"/>
    <col min="15136" max="15136" width="3.28515625" customWidth="1"/>
    <col min="15137" max="15137" width="3.140625" customWidth="1"/>
    <col min="15138" max="15138" width="14.7109375" customWidth="1"/>
    <col min="15139" max="15139" width="12.28515625" customWidth="1"/>
    <col min="15140" max="15140" width="4" customWidth="1"/>
    <col min="15141" max="15141" width="14.7109375" customWidth="1"/>
    <col min="15142" max="15142" width="12.7109375" customWidth="1"/>
    <col min="15143" max="15330" width="9.140625" customWidth="1"/>
    <col min="15354" max="15354" width="8.28515625" customWidth="1"/>
    <col min="15355" max="15355" width="21.28515625" customWidth="1"/>
    <col min="15356" max="15356" width="9.85546875" customWidth="1"/>
    <col min="15357" max="15357" width="6.140625" customWidth="1"/>
    <col min="15358" max="15387" width="3.28515625" customWidth="1"/>
    <col min="15388" max="15388" width="0" hidden="1" customWidth="1"/>
    <col min="15389" max="15390" width="3.28515625" customWidth="1"/>
    <col min="15391" max="15391" width="5.140625" customWidth="1"/>
    <col min="15392" max="15392" width="3.28515625" customWidth="1"/>
    <col min="15393" max="15393" width="3.140625" customWidth="1"/>
    <col min="15394" max="15394" width="14.7109375" customWidth="1"/>
    <col min="15395" max="15395" width="12.28515625" customWidth="1"/>
    <col min="15396" max="15396" width="4" customWidth="1"/>
    <col min="15397" max="15397" width="14.7109375" customWidth="1"/>
    <col min="15398" max="15398" width="12.7109375" customWidth="1"/>
    <col min="15399" max="15586" width="9.140625" customWidth="1"/>
    <col min="15610" max="15610" width="8.28515625" customWidth="1"/>
    <col min="15611" max="15611" width="21.28515625" customWidth="1"/>
    <col min="15612" max="15612" width="9.85546875" customWidth="1"/>
    <col min="15613" max="15613" width="6.140625" customWidth="1"/>
    <col min="15614" max="15643" width="3.28515625" customWidth="1"/>
    <col min="15644" max="15644" width="0" hidden="1" customWidth="1"/>
    <col min="15645" max="15646" width="3.28515625" customWidth="1"/>
    <col min="15647" max="15647" width="5.140625" customWidth="1"/>
    <col min="15648" max="15648" width="3.28515625" customWidth="1"/>
    <col min="15649" max="15649" width="3.140625" customWidth="1"/>
    <col min="15650" max="15650" width="14.7109375" customWidth="1"/>
    <col min="15651" max="15651" width="12.28515625" customWidth="1"/>
    <col min="15652" max="15652" width="4" customWidth="1"/>
    <col min="15653" max="15653" width="14.7109375" customWidth="1"/>
    <col min="15654" max="15654" width="12.7109375" customWidth="1"/>
    <col min="15655" max="15842" width="9.140625" customWidth="1"/>
    <col min="15866" max="15866" width="8.28515625" customWidth="1"/>
    <col min="15867" max="15867" width="21.28515625" customWidth="1"/>
    <col min="15868" max="15868" width="9.85546875" customWidth="1"/>
    <col min="15869" max="15869" width="6.140625" customWidth="1"/>
    <col min="15870" max="15899" width="3.28515625" customWidth="1"/>
    <col min="15900" max="15900" width="0" hidden="1" customWidth="1"/>
    <col min="15901" max="15902" width="3.28515625" customWidth="1"/>
    <col min="15903" max="15903" width="5.140625" customWidth="1"/>
    <col min="15904" max="15904" width="3.28515625" customWidth="1"/>
    <col min="15905" max="15905" width="3.140625" customWidth="1"/>
    <col min="15906" max="15906" width="14.7109375" customWidth="1"/>
    <col min="15907" max="15907" width="12.28515625" customWidth="1"/>
    <col min="15908" max="15908" width="4" customWidth="1"/>
    <col min="15909" max="15909" width="14.7109375" customWidth="1"/>
    <col min="15910" max="15910" width="12.7109375" customWidth="1"/>
    <col min="15911" max="16098" width="9.140625" customWidth="1"/>
    <col min="16122" max="16122" width="8.28515625" customWidth="1"/>
    <col min="16123" max="16123" width="21.28515625" customWidth="1"/>
    <col min="16124" max="16124" width="9.85546875" customWidth="1"/>
    <col min="16125" max="16125" width="6.140625" customWidth="1"/>
    <col min="16126" max="16155" width="3.28515625" customWidth="1"/>
    <col min="16156" max="16156" width="0" hidden="1" customWidth="1"/>
    <col min="16157" max="16158" width="3.28515625" customWidth="1"/>
    <col min="16159" max="16159" width="5.140625" customWidth="1"/>
    <col min="16160" max="16160" width="3.28515625" customWidth="1"/>
    <col min="16161" max="16161" width="3.140625" customWidth="1"/>
    <col min="16162" max="16162" width="14.7109375" customWidth="1"/>
    <col min="16163" max="16163" width="12.28515625" customWidth="1"/>
    <col min="16164" max="16164" width="4" customWidth="1"/>
    <col min="16165" max="16165" width="14.7109375" customWidth="1"/>
    <col min="16166" max="16166" width="12.7109375" customWidth="1"/>
    <col min="16167" max="16354" width="9.140625" customWidth="1"/>
  </cols>
  <sheetData>
    <row r="1" spans="1:39" x14ac:dyDescent="0.25">
      <c r="A1" s="430" t="s">
        <v>189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1"/>
      <c r="P1" s="431"/>
      <c r="Q1" s="431"/>
      <c r="R1" s="431"/>
      <c r="S1" s="431"/>
      <c r="T1" s="431"/>
      <c r="U1" s="431"/>
      <c r="V1" s="431"/>
      <c r="W1" s="431"/>
      <c r="X1" s="431"/>
      <c r="Y1" s="431"/>
      <c r="Z1" s="431"/>
      <c r="AA1" s="431"/>
      <c r="AB1" s="431"/>
      <c r="AC1" s="431"/>
      <c r="AD1" s="431"/>
      <c r="AE1" s="431"/>
      <c r="AF1" s="431"/>
      <c r="AG1" s="431"/>
      <c r="AH1" s="431"/>
      <c r="AI1" s="431"/>
      <c r="AJ1" s="431"/>
      <c r="AK1" s="431"/>
      <c r="AL1" s="431"/>
      <c r="AM1" s="432"/>
    </row>
    <row r="2" spans="1:39" x14ac:dyDescent="0.25">
      <c r="A2" s="433"/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434"/>
      <c r="Q2" s="434"/>
      <c r="R2" s="434"/>
      <c r="S2" s="434"/>
      <c r="T2" s="434"/>
      <c r="U2" s="434"/>
      <c r="V2" s="434"/>
      <c r="W2" s="434"/>
      <c r="X2" s="434"/>
      <c r="Y2" s="434"/>
      <c r="Z2" s="434"/>
      <c r="AA2" s="434"/>
      <c r="AB2" s="434"/>
      <c r="AC2" s="434"/>
      <c r="AD2" s="434"/>
      <c r="AE2" s="434"/>
      <c r="AF2" s="434"/>
      <c r="AG2" s="434"/>
      <c r="AH2" s="434"/>
      <c r="AI2" s="434"/>
      <c r="AJ2" s="434"/>
      <c r="AK2" s="434"/>
      <c r="AL2" s="434"/>
      <c r="AM2" s="435"/>
    </row>
    <row r="3" spans="1:39" x14ac:dyDescent="0.25">
      <c r="A3" s="436"/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8"/>
    </row>
    <row r="4" spans="1:39" x14ac:dyDescent="0.25">
      <c r="A4" s="419" t="s">
        <v>132</v>
      </c>
      <c r="B4" s="421" t="s">
        <v>1</v>
      </c>
      <c r="C4" s="334" t="s">
        <v>2</v>
      </c>
      <c r="D4" s="422" t="s">
        <v>3</v>
      </c>
      <c r="E4" s="139">
        <v>1</v>
      </c>
      <c r="F4" s="139">
        <v>2</v>
      </c>
      <c r="G4" s="139">
        <v>3</v>
      </c>
      <c r="H4" s="139">
        <v>4</v>
      </c>
      <c r="I4" s="139">
        <v>5</v>
      </c>
      <c r="J4" s="139">
        <v>6</v>
      </c>
      <c r="K4" s="139">
        <v>7</v>
      </c>
      <c r="L4" s="139">
        <v>8</v>
      </c>
      <c r="M4" s="139">
        <v>9</v>
      </c>
      <c r="N4" s="139">
        <v>10</v>
      </c>
      <c r="O4" s="139">
        <v>11</v>
      </c>
      <c r="P4" s="139">
        <v>12</v>
      </c>
      <c r="Q4" s="139">
        <v>13</v>
      </c>
      <c r="R4" s="139">
        <v>14</v>
      </c>
      <c r="S4" s="139">
        <v>15</v>
      </c>
      <c r="T4" s="139">
        <v>16</v>
      </c>
      <c r="U4" s="139">
        <v>17</v>
      </c>
      <c r="V4" s="139">
        <v>18</v>
      </c>
      <c r="W4" s="139">
        <v>19</v>
      </c>
      <c r="X4" s="139">
        <v>20</v>
      </c>
      <c r="Y4" s="139">
        <v>21</v>
      </c>
      <c r="Z4" s="139">
        <v>22</v>
      </c>
      <c r="AA4" s="139">
        <v>23</v>
      </c>
      <c r="AB4" s="139">
        <v>24</v>
      </c>
      <c r="AC4" s="139">
        <v>25</v>
      </c>
      <c r="AD4" s="139">
        <v>26</v>
      </c>
      <c r="AE4" s="139">
        <v>27</v>
      </c>
      <c r="AF4" s="139">
        <v>28</v>
      </c>
      <c r="AG4" s="139">
        <v>29</v>
      </c>
      <c r="AH4" s="139">
        <v>30</v>
      </c>
      <c r="AI4" s="139">
        <v>31</v>
      </c>
      <c r="AJ4" s="230">
        <v>31</v>
      </c>
      <c r="AK4" s="426" t="s">
        <v>4</v>
      </c>
      <c r="AL4" s="427" t="s">
        <v>5</v>
      </c>
      <c r="AM4" s="428" t="s">
        <v>6</v>
      </c>
    </row>
    <row r="5" spans="1:39" x14ac:dyDescent="0.25">
      <c r="A5" s="429"/>
      <c r="B5" s="422"/>
      <c r="C5" s="335" t="s">
        <v>133</v>
      </c>
      <c r="D5" s="422"/>
      <c r="E5" s="326" t="s">
        <v>7</v>
      </c>
      <c r="F5" s="326" t="s">
        <v>8</v>
      </c>
      <c r="G5" s="326" t="s">
        <v>9</v>
      </c>
      <c r="H5" s="326" t="s">
        <v>118</v>
      </c>
      <c r="I5" s="326" t="s">
        <v>10</v>
      </c>
      <c r="J5" s="326" t="s">
        <v>11</v>
      </c>
      <c r="K5" s="326" t="s">
        <v>12</v>
      </c>
      <c r="L5" s="326" t="s">
        <v>7</v>
      </c>
      <c r="M5" s="326" t="s">
        <v>8</v>
      </c>
      <c r="N5" s="326" t="s">
        <v>9</v>
      </c>
      <c r="O5" s="326" t="s">
        <v>118</v>
      </c>
      <c r="P5" s="326" t="s">
        <v>10</v>
      </c>
      <c r="Q5" s="326" t="s">
        <v>11</v>
      </c>
      <c r="R5" s="326" t="s">
        <v>12</v>
      </c>
      <c r="S5" s="326" t="s">
        <v>7</v>
      </c>
      <c r="T5" s="326" t="s">
        <v>8</v>
      </c>
      <c r="U5" s="326" t="s">
        <v>9</v>
      </c>
      <c r="V5" s="326" t="s">
        <v>118</v>
      </c>
      <c r="W5" s="326" t="s">
        <v>10</v>
      </c>
      <c r="X5" s="326" t="s">
        <v>11</v>
      </c>
      <c r="Y5" s="326" t="s">
        <v>12</v>
      </c>
      <c r="Z5" s="326" t="s">
        <v>7</v>
      </c>
      <c r="AA5" s="326" t="s">
        <v>8</v>
      </c>
      <c r="AB5" s="326" t="s">
        <v>9</v>
      </c>
      <c r="AC5" s="326" t="s">
        <v>118</v>
      </c>
      <c r="AD5" s="326" t="s">
        <v>10</v>
      </c>
      <c r="AE5" s="326" t="s">
        <v>11</v>
      </c>
      <c r="AF5" s="326" t="s">
        <v>12</v>
      </c>
      <c r="AG5" s="326" t="s">
        <v>7</v>
      </c>
      <c r="AH5" s="326" t="s">
        <v>8</v>
      </c>
      <c r="AI5" s="326" t="s">
        <v>9</v>
      </c>
      <c r="AJ5" s="231" t="s">
        <v>8</v>
      </c>
      <c r="AK5" s="426"/>
      <c r="AL5" s="427"/>
      <c r="AM5" s="428"/>
    </row>
    <row r="6" spans="1:39" x14ac:dyDescent="0.25">
      <c r="A6" s="150">
        <v>151602</v>
      </c>
      <c r="B6" s="151" t="s">
        <v>73</v>
      </c>
      <c r="C6" s="152" t="s">
        <v>134</v>
      </c>
      <c r="D6" s="153" t="s">
        <v>32</v>
      </c>
      <c r="E6" s="247" t="s">
        <v>157</v>
      </c>
      <c r="F6" s="247" t="s">
        <v>157</v>
      </c>
      <c r="G6" s="247" t="s">
        <v>157</v>
      </c>
      <c r="H6" s="324"/>
      <c r="I6" s="324"/>
      <c r="J6" s="247" t="s">
        <v>157</v>
      </c>
      <c r="K6" s="247" t="s">
        <v>157</v>
      </c>
      <c r="L6" s="247" t="s">
        <v>157</v>
      </c>
      <c r="M6" s="247" t="s">
        <v>157</v>
      </c>
      <c r="N6" s="247" t="s">
        <v>157</v>
      </c>
      <c r="O6" s="324"/>
      <c r="P6" s="324"/>
      <c r="Q6" s="247" t="s">
        <v>157</v>
      </c>
      <c r="R6" s="247" t="s">
        <v>157</v>
      </c>
      <c r="S6" s="247" t="s">
        <v>157</v>
      </c>
      <c r="T6" s="247" t="s">
        <v>157</v>
      </c>
      <c r="U6" s="247" t="s">
        <v>157</v>
      </c>
      <c r="V6" s="324"/>
      <c r="W6" s="324"/>
      <c r="X6" s="247" t="s">
        <v>16</v>
      </c>
      <c r="Y6" s="247" t="s">
        <v>16</v>
      </c>
      <c r="Z6" s="247" t="s">
        <v>157</v>
      </c>
      <c r="AA6" s="247" t="s">
        <v>157</v>
      </c>
      <c r="AB6" s="247" t="s">
        <v>157</v>
      </c>
      <c r="AC6" s="324"/>
      <c r="AD6" s="324"/>
      <c r="AE6" s="324"/>
      <c r="AF6" s="324"/>
      <c r="AG6" s="247" t="s">
        <v>157</v>
      </c>
      <c r="AH6" s="247" t="s">
        <v>157</v>
      </c>
      <c r="AI6" s="247" t="s">
        <v>157</v>
      </c>
      <c r="AJ6" s="156"/>
      <c r="AK6" s="249">
        <f>COUNTIF(B6:AJ6,"T")*6+COUNTIF(B6:AJ6,"P")*12+COUNTIF(B6:AJ6,"M")*6+COUNTIF(B6:AJ6,"I")*6+COUNTIF(B6:AJ6,"N")*12+COUNTIF(B6:AJ6,"FL")*6+COUNTIF(B6:AJ6,"MT")*12+COUNTIF(B6:AJ6,"MN")*18+COUNTIF(B6:AJ6,"PI")*17+COUNTIF(B6:AJ6,"NA")*6+COUNTIF(B6:AJ6,"NB")*6+COUNTIF(B6:AJ6,"AF")*6</f>
        <v>114</v>
      </c>
      <c r="AL6" s="249">
        <f>COUNTIF(C6:AK6,"T")*6+COUNTIF(C6:AK6,"P")*12+COUNTIF(C6:AK6,"M")*6+COUNTIF(C6:AK6,"I")*6+COUNTIF(C6:AK6,"N")*12+COUNTIF(C6:AK6,"FL")*6+COUNTIF(C6:AK6,"MT")*12+COUNTIF(C6:AK6,"MN")*18+COUNTIF(C6:AK6,"PI")*17+COUNTIF(C6:AK6,"NA")*6+COUNTIF(C6:AK6,"AT")*6+COUNTIF(C6:AK6,"AF")*6</f>
        <v>126</v>
      </c>
      <c r="AM6" s="248">
        <f>SUM(AL6-126)</f>
        <v>0</v>
      </c>
    </row>
    <row r="7" spans="1:39" x14ac:dyDescent="0.25">
      <c r="A7" s="419" t="s">
        <v>132</v>
      </c>
      <c r="B7" s="421" t="s">
        <v>1</v>
      </c>
      <c r="C7" s="334" t="s">
        <v>2</v>
      </c>
      <c r="D7" s="422" t="s">
        <v>3</v>
      </c>
      <c r="E7" s="139">
        <v>1</v>
      </c>
      <c r="F7" s="139">
        <v>2</v>
      </c>
      <c r="G7" s="139">
        <v>3</v>
      </c>
      <c r="H7" s="139">
        <v>4</v>
      </c>
      <c r="I7" s="139">
        <v>5</v>
      </c>
      <c r="J7" s="139">
        <v>6</v>
      </c>
      <c r="K7" s="139">
        <v>7</v>
      </c>
      <c r="L7" s="139">
        <v>8</v>
      </c>
      <c r="M7" s="139">
        <v>9</v>
      </c>
      <c r="N7" s="139">
        <v>10</v>
      </c>
      <c r="O7" s="139">
        <v>11</v>
      </c>
      <c r="P7" s="139">
        <v>12</v>
      </c>
      <c r="Q7" s="139">
        <v>13</v>
      </c>
      <c r="R7" s="139">
        <v>14</v>
      </c>
      <c r="S7" s="139">
        <v>15</v>
      </c>
      <c r="T7" s="139">
        <v>16</v>
      </c>
      <c r="U7" s="139">
        <v>17</v>
      </c>
      <c r="V7" s="139">
        <v>18</v>
      </c>
      <c r="W7" s="139">
        <v>19</v>
      </c>
      <c r="X7" s="139">
        <v>20</v>
      </c>
      <c r="Y7" s="139">
        <v>21</v>
      </c>
      <c r="Z7" s="139">
        <v>22</v>
      </c>
      <c r="AA7" s="139">
        <v>23</v>
      </c>
      <c r="AB7" s="139">
        <v>24</v>
      </c>
      <c r="AC7" s="139">
        <v>25</v>
      </c>
      <c r="AD7" s="139">
        <v>26</v>
      </c>
      <c r="AE7" s="139">
        <v>27</v>
      </c>
      <c r="AF7" s="139">
        <v>28</v>
      </c>
      <c r="AG7" s="139">
        <v>29</v>
      </c>
      <c r="AH7" s="139">
        <v>30</v>
      </c>
      <c r="AI7" s="139">
        <v>31</v>
      </c>
      <c r="AJ7" s="230">
        <v>31</v>
      </c>
      <c r="AK7" s="426" t="s">
        <v>4</v>
      </c>
      <c r="AL7" s="427" t="s">
        <v>5</v>
      </c>
      <c r="AM7" s="428" t="s">
        <v>6</v>
      </c>
    </row>
    <row r="8" spans="1:39" x14ac:dyDescent="0.25">
      <c r="A8" s="429"/>
      <c r="B8" s="422"/>
      <c r="C8" s="335" t="s">
        <v>133</v>
      </c>
      <c r="D8" s="422"/>
      <c r="E8" s="326" t="s">
        <v>7</v>
      </c>
      <c r="F8" s="326" t="s">
        <v>8</v>
      </c>
      <c r="G8" s="326" t="s">
        <v>9</v>
      </c>
      <c r="H8" s="326" t="s">
        <v>118</v>
      </c>
      <c r="I8" s="326" t="s">
        <v>10</v>
      </c>
      <c r="J8" s="326" t="s">
        <v>11</v>
      </c>
      <c r="K8" s="326" t="s">
        <v>12</v>
      </c>
      <c r="L8" s="326" t="s">
        <v>7</v>
      </c>
      <c r="M8" s="326" t="s">
        <v>8</v>
      </c>
      <c r="N8" s="326" t="s">
        <v>9</v>
      </c>
      <c r="O8" s="326" t="s">
        <v>118</v>
      </c>
      <c r="P8" s="326" t="s">
        <v>10</v>
      </c>
      <c r="Q8" s="326" t="s">
        <v>11</v>
      </c>
      <c r="R8" s="326" t="s">
        <v>12</v>
      </c>
      <c r="S8" s="326" t="s">
        <v>7</v>
      </c>
      <c r="T8" s="326" t="s">
        <v>8</v>
      </c>
      <c r="U8" s="326" t="s">
        <v>9</v>
      </c>
      <c r="V8" s="326" t="s">
        <v>118</v>
      </c>
      <c r="W8" s="326" t="s">
        <v>10</v>
      </c>
      <c r="X8" s="326" t="s">
        <v>11</v>
      </c>
      <c r="Y8" s="326" t="s">
        <v>12</v>
      </c>
      <c r="Z8" s="326" t="s">
        <v>7</v>
      </c>
      <c r="AA8" s="326" t="s">
        <v>8</v>
      </c>
      <c r="AB8" s="326" t="s">
        <v>9</v>
      </c>
      <c r="AC8" s="326" t="s">
        <v>118</v>
      </c>
      <c r="AD8" s="326" t="s">
        <v>10</v>
      </c>
      <c r="AE8" s="326" t="s">
        <v>11</v>
      </c>
      <c r="AF8" s="326" t="s">
        <v>12</v>
      </c>
      <c r="AG8" s="326" t="s">
        <v>7</v>
      </c>
      <c r="AH8" s="326" t="s">
        <v>8</v>
      </c>
      <c r="AI8" s="326" t="s">
        <v>9</v>
      </c>
      <c r="AJ8" s="231" t="s">
        <v>8</v>
      </c>
      <c r="AK8" s="426"/>
      <c r="AL8" s="427"/>
      <c r="AM8" s="428"/>
    </row>
    <row r="9" spans="1:39" x14ac:dyDescent="0.25">
      <c r="A9" s="145" t="s">
        <v>119</v>
      </c>
      <c r="B9" s="142" t="s">
        <v>109</v>
      </c>
      <c r="C9" s="143" t="s">
        <v>120</v>
      </c>
      <c r="D9" s="144" t="s">
        <v>74</v>
      </c>
      <c r="E9" s="483" t="s">
        <v>186</v>
      </c>
      <c r="F9" s="484"/>
      <c r="G9" s="484"/>
      <c r="H9" s="484"/>
      <c r="I9" s="484"/>
      <c r="J9" s="484"/>
      <c r="K9" s="484"/>
      <c r="L9" s="484"/>
      <c r="M9" s="484"/>
      <c r="N9" s="485"/>
      <c r="O9" s="406" t="s">
        <v>19</v>
      </c>
      <c r="P9" s="406"/>
      <c r="Q9" s="247" t="s">
        <v>20</v>
      </c>
      <c r="R9" s="247" t="s">
        <v>18</v>
      </c>
      <c r="S9" s="247" t="s">
        <v>19</v>
      </c>
      <c r="T9" s="247" t="s">
        <v>18</v>
      </c>
      <c r="U9" s="247" t="s">
        <v>18</v>
      </c>
      <c r="V9" s="406"/>
      <c r="W9" s="406" t="s">
        <v>19</v>
      </c>
      <c r="X9" s="247" t="s">
        <v>23</v>
      </c>
      <c r="Y9" s="247" t="s">
        <v>23</v>
      </c>
      <c r="Z9" s="247" t="s">
        <v>18</v>
      </c>
      <c r="AA9" s="247" t="s">
        <v>18</v>
      </c>
      <c r="AB9" s="247" t="s">
        <v>18</v>
      </c>
      <c r="AC9" s="324"/>
      <c r="AD9" s="324" t="s">
        <v>18</v>
      </c>
      <c r="AE9" s="324" t="s">
        <v>18</v>
      </c>
      <c r="AF9" s="324"/>
      <c r="AG9" s="247" t="s">
        <v>20</v>
      </c>
      <c r="AH9" s="247" t="s">
        <v>18</v>
      </c>
      <c r="AI9" s="247" t="s">
        <v>18</v>
      </c>
      <c r="AJ9" s="155"/>
      <c r="AK9" s="249">
        <v>78</v>
      </c>
      <c r="AL9" s="249">
        <f>COUNTIF(C9:AK9,"T")*6+COUNTIF(C9:AK9,"P")*12+COUNTIF(C9:AK9,"M")*6+COUNTIF(C9:AK9,"I")*6+COUNTIF(C9:AK9,"N")*12+COUNTIF(C9:AK9,"TI")*11+COUNTIF(C9:AK9,"MT")*12+COUNTIF(C9:AK9,"MN")*18+COUNTIF(C9:AK9,"PI")*17+COUNTIF(C9:AK9,"M4")*9+COUNTIF(C9:AK9,"NB")*6+COUNTIF(C9:AK9,"AF")*0</f>
        <v>120</v>
      </c>
      <c r="AM9" s="248">
        <f>SUM(AL9-78)</f>
        <v>42</v>
      </c>
    </row>
    <row r="10" spans="1:39" x14ac:dyDescent="0.25">
      <c r="A10" s="145" t="s">
        <v>121</v>
      </c>
      <c r="B10" s="142" t="s">
        <v>33</v>
      </c>
      <c r="C10" s="143" t="s">
        <v>120</v>
      </c>
      <c r="D10" s="144" t="s">
        <v>74</v>
      </c>
      <c r="E10" s="247" t="s">
        <v>20</v>
      </c>
      <c r="F10" s="247" t="s">
        <v>20</v>
      </c>
      <c r="G10" s="247" t="s">
        <v>20</v>
      </c>
      <c r="H10" s="324"/>
      <c r="I10" s="324"/>
      <c r="J10" s="247" t="s">
        <v>18</v>
      </c>
      <c r="K10" s="247" t="s">
        <v>18</v>
      </c>
      <c r="L10" s="247" t="s">
        <v>18</v>
      </c>
      <c r="M10" s="247" t="s">
        <v>18</v>
      </c>
      <c r="N10" s="247" t="s">
        <v>18</v>
      </c>
      <c r="O10" s="324" t="s">
        <v>18</v>
      </c>
      <c r="P10" s="324"/>
      <c r="Q10" s="247" t="s">
        <v>17</v>
      </c>
      <c r="R10" s="247" t="s">
        <v>18</v>
      </c>
      <c r="S10" s="247" t="s">
        <v>18</v>
      </c>
      <c r="T10" s="379" t="s">
        <v>18</v>
      </c>
      <c r="U10" s="379" t="s">
        <v>159</v>
      </c>
      <c r="V10" s="324"/>
      <c r="W10" s="324"/>
      <c r="X10" s="247" t="s">
        <v>18</v>
      </c>
      <c r="Y10" s="247" t="s">
        <v>18</v>
      </c>
      <c r="Z10" s="247" t="s">
        <v>18</v>
      </c>
      <c r="AA10" s="247" t="s">
        <v>18</v>
      </c>
      <c r="AB10" s="247" t="s">
        <v>18</v>
      </c>
      <c r="AC10" s="324"/>
      <c r="AD10" s="324" t="s">
        <v>19</v>
      </c>
      <c r="AE10" s="324" t="s">
        <v>18</v>
      </c>
      <c r="AF10" s="324"/>
      <c r="AG10" s="247" t="s">
        <v>18</v>
      </c>
      <c r="AH10" s="247" t="s">
        <v>18</v>
      </c>
      <c r="AI10" s="247" t="s">
        <v>18</v>
      </c>
      <c r="AJ10" s="155"/>
      <c r="AK10" s="249">
        <v>132</v>
      </c>
      <c r="AL10" s="249">
        <f>COUNTIF(C10:AK10,"T")*6+COUNTIF(C10:AK10,"P")*12+COUNTIF(C10:AK10,"M")*6+COUNTIF(C10:AK10,"I")*6+COUNTIF(C10:AK10,"N")*12+COUNTIF(C10:AK10,"FL")*6+COUNTIF(C10:AK10,"MT")*12+COUNTIF(C10:AK10,"MN")*18+COUNTIF(C10:AK10,"PI")*17+COUNTIF(C10:AK10,"NA")*6+COUNTIF(C10:AK10,"C")*6+COUNTIF(C10:AK10,"AF")*6</f>
        <v>162</v>
      </c>
      <c r="AM10" s="248">
        <f>SUM(AL10-126)</f>
        <v>36</v>
      </c>
    </row>
    <row r="11" spans="1:39" x14ac:dyDescent="0.25">
      <c r="A11" s="145" t="s">
        <v>122</v>
      </c>
      <c r="B11" s="142" t="s">
        <v>34</v>
      </c>
      <c r="C11" s="143" t="s">
        <v>120</v>
      </c>
      <c r="D11" s="144" t="s">
        <v>74</v>
      </c>
      <c r="E11" s="247" t="s">
        <v>18</v>
      </c>
      <c r="F11" s="247" t="s">
        <v>18</v>
      </c>
      <c r="G11" s="247" t="s">
        <v>18</v>
      </c>
      <c r="H11" s="324"/>
      <c r="I11" s="324"/>
      <c r="J11" s="247" t="s">
        <v>18</v>
      </c>
      <c r="K11" s="247" t="s">
        <v>18</v>
      </c>
      <c r="L11" s="247" t="s">
        <v>18</v>
      </c>
      <c r="M11" s="247" t="s">
        <v>18</v>
      </c>
      <c r="N11" s="247" t="s">
        <v>18</v>
      </c>
      <c r="O11" s="324"/>
      <c r="P11" s="324"/>
      <c r="Q11" s="247" t="s">
        <v>18</v>
      </c>
      <c r="R11" s="247" t="s">
        <v>18</v>
      </c>
      <c r="S11" s="247" t="s">
        <v>18</v>
      </c>
      <c r="T11" s="247" t="s">
        <v>18</v>
      </c>
      <c r="U11" s="247" t="s">
        <v>18</v>
      </c>
      <c r="V11" s="324"/>
      <c r="W11" s="324"/>
      <c r="X11" s="247" t="s">
        <v>18</v>
      </c>
      <c r="Y11" s="247" t="s">
        <v>18</v>
      </c>
      <c r="Z11" s="247" t="s">
        <v>18</v>
      </c>
      <c r="AA11" s="247" t="s">
        <v>18</v>
      </c>
      <c r="AB11" s="247" t="s">
        <v>18</v>
      </c>
      <c r="AC11" s="324"/>
      <c r="AD11" s="324"/>
      <c r="AE11" s="324"/>
      <c r="AF11" s="324"/>
      <c r="AG11" s="247" t="s">
        <v>18</v>
      </c>
      <c r="AH11" s="247" t="s">
        <v>18</v>
      </c>
      <c r="AI11" s="247" t="s">
        <v>18</v>
      </c>
      <c r="AJ11" s="155"/>
      <c r="AK11" s="249">
        <v>132</v>
      </c>
      <c r="AL11" s="249">
        <f>COUNTIF(C11:AK11,"T")*6+COUNTIF(C11:AK11,"P")*12+COUNTIF(C11:AK11,"M")*6+COUNTIF(C11:AK11,"I")*6+COUNTIF(C11:AK11,"N")*12+COUNTIF(C11:AK11,"TI")*11+COUNTIF(C11:AK11,"MT")*12+COUNTIF(C11:AK11,"MN")*18+COUNTIF(C11:AK11,"PI")*17+COUNTIF(C11:AK11,"NA")*6+COUNTIF(C11:AK11,"NB")*6+COUNTIF(C11:AK11,"AF")*0</f>
        <v>126</v>
      </c>
      <c r="AM11" s="248">
        <f>SUM(AL11-126)</f>
        <v>0</v>
      </c>
    </row>
    <row r="12" spans="1:39" x14ac:dyDescent="0.25">
      <c r="A12" s="429" t="s">
        <v>132</v>
      </c>
      <c r="B12" s="422" t="s">
        <v>1</v>
      </c>
      <c r="C12" s="335"/>
      <c r="D12" s="422" t="s">
        <v>3</v>
      </c>
      <c r="E12" s="67">
        <v>1</v>
      </c>
      <c r="F12" s="67">
        <v>2</v>
      </c>
      <c r="G12" s="67">
        <v>3</v>
      </c>
      <c r="H12" s="67">
        <v>4</v>
      </c>
      <c r="I12" s="67">
        <v>5</v>
      </c>
      <c r="J12" s="67">
        <v>6</v>
      </c>
      <c r="K12" s="67">
        <v>7</v>
      </c>
      <c r="L12" s="67">
        <v>8</v>
      </c>
      <c r="M12" s="67">
        <v>9</v>
      </c>
      <c r="N12" s="67">
        <v>10</v>
      </c>
      <c r="O12" s="67">
        <v>11</v>
      </c>
      <c r="P12" s="67">
        <v>12</v>
      </c>
      <c r="Q12" s="67">
        <v>13</v>
      </c>
      <c r="R12" s="67">
        <v>14</v>
      </c>
      <c r="S12" s="67">
        <v>15</v>
      </c>
      <c r="T12" s="67">
        <v>16</v>
      </c>
      <c r="U12" s="67">
        <v>17</v>
      </c>
      <c r="V12" s="67">
        <v>18</v>
      </c>
      <c r="W12" s="67">
        <v>19</v>
      </c>
      <c r="X12" s="67">
        <v>20</v>
      </c>
      <c r="Y12" s="67">
        <v>21</v>
      </c>
      <c r="Z12" s="67">
        <v>22</v>
      </c>
      <c r="AA12" s="67">
        <v>23</v>
      </c>
      <c r="AB12" s="67">
        <v>24</v>
      </c>
      <c r="AC12" s="67">
        <v>25</v>
      </c>
      <c r="AD12" s="67">
        <v>26</v>
      </c>
      <c r="AE12" s="67">
        <v>27</v>
      </c>
      <c r="AF12" s="67">
        <v>28</v>
      </c>
      <c r="AG12" s="67">
        <v>29</v>
      </c>
      <c r="AH12" s="67">
        <v>30</v>
      </c>
      <c r="AI12" s="139">
        <v>31</v>
      </c>
      <c r="AJ12" s="236">
        <v>31</v>
      </c>
      <c r="AK12" s="332"/>
      <c r="AL12" s="333"/>
      <c r="AM12" s="237"/>
    </row>
    <row r="13" spans="1:39" x14ac:dyDescent="0.25">
      <c r="A13" s="429"/>
      <c r="B13" s="422"/>
      <c r="C13" s="335"/>
      <c r="D13" s="422"/>
      <c r="E13" s="326" t="s">
        <v>7</v>
      </c>
      <c r="F13" s="326" t="s">
        <v>8</v>
      </c>
      <c r="G13" s="326" t="s">
        <v>9</v>
      </c>
      <c r="H13" s="326" t="s">
        <v>118</v>
      </c>
      <c r="I13" s="326" t="s">
        <v>10</v>
      </c>
      <c r="J13" s="326" t="s">
        <v>11</v>
      </c>
      <c r="K13" s="326" t="s">
        <v>12</v>
      </c>
      <c r="L13" s="326" t="s">
        <v>7</v>
      </c>
      <c r="M13" s="326" t="s">
        <v>8</v>
      </c>
      <c r="N13" s="326" t="s">
        <v>9</v>
      </c>
      <c r="O13" s="326" t="s">
        <v>118</v>
      </c>
      <c r="P13" s="326" t="s">
        <v>10</v>
      </c>
      <c r="Q13" s="326" t="s">
        <v>11</v>
      </c>
      <c r="R13" s="326" t="s">
        <v>12</v>
      </c>
      <c r="S13" s="326" t="s">
        <v>7</v>
      </c>
      <c r="T13" s="326" t="s">
        <v>8</v>
      </c>
      <c r="U13" s="326" t="s">
        <v>9</v>
      </c>
      <c r="V13" s="326" t="s">
        <v>118</v>
      </c>
      <c r="W13" s="326" t="s">
        <v>10</v>
      </c>
      <c r="X13" s="326" t="s">
        <v>11</v>
      </c>
      <c r="Y13" s="326" t="s">
        <v>12</v>
      </c>
      <c r="Z13" s="326" t="s">
        <v>7</v>
      </c>
      <c r="AA13" s="326" t="s">
        <v>8</v>
      </c>
      <c r="AB13" s="326" t="s">
        <v>9</v>
      </c>
      <c r="AC13" s="326" t="s">
        <v>118</v>
      </c>
      <c r="AD13" s="326" t="s">
        <v>10</v>
      </c>
      <c r="AE13" s="326" t="s">
        <v>11</v>
      </c>
      <c r="AF13" s="326" t="s">
        <v>12</v>
      </c>
      <c r="AG13" s="326" t="s">
        <v>7</v>
      </c>
      <c r="AH13" s="326" t="s">
        <v>8</v>
      </c>
      <c r="AI13" s="326" t="s">
        <v>9</v>
      </c>
      <c r="AJ13" s="238" t="s">
        <v>135</v>
      </c>
      <c r="AK13" s="232"/>
      <c r="AL13" s="234"/>
      <c r="AM13" s="237"/>
    </row>
    <row r="14" spans="1:39" x14ac:dyDescent="0.25">
      <c r="A14" s="100">
        <v>113883</v>
      </c>
      <c r="B14" s="101" t="s">
        <v>36</v>
      </c>
      <c r="C14" s="146" t="s">
        <v>35</v>
      </c>
      <c r="D14" s="144" t="s">
        <v>74</v>
      </c>
      <c r="E14" s="247" t="s">
        <v>18</v>
      </c>
      <c r="F14" s="247" t="s">
        <v>18</v>
      </c>
      <c r="G14" s="247" t="s">
        <v>18</v>
      </c>
      <c r="H14" s="324" t="s">
        <v>188</v>
      </c>
      <c r="I14" s="324"/>
      <c r="J14" s="247" t="s">
        <v>18</v>
      </c>
      <c r="K14" s="247" t="s">
        <v>18</v>
      </c>
      <c r="L14" s="247" t="s">
        <v>18</v>
      </c>
      <c r="M14" s="247" t="s">
        <v>18</v>
      </c>
      <c r="N14" s="247" t="s">
        <v>18</v>
      </c>
      <c r="O14" s="378" t="s">
        <v>19</v>
      </c>
      <c r="P14" s="324"/>
      <c r="Q14" s="247" t="s">
        <v>18</v>
      </c>
      <c r="R14" s="247" t="s">
        <v>18</v>
      </c>
      <c r="S14" s="247" t="s">
        <v>18</v>
      </c>
      <c r="T14" s="247" t="s">
        <v>18</v>
      </c>
      <c r="U14" s="247" t="s">
        <v>18</v>
      </c>
      <c r="V14" s="378" t="s">
        <v>20</v>
      </c>
      <c r="W14" s="378"/>
      <c r="X14" s="247" t="s">
        <v>18</v>
      </c>
      <c r="Y14" s="247" t="s">
        <v>18</v>
      </c>
      <c r="Z14" s="247" t="s">
        <v>18</v>
      </c>
      <c r="AA14" s="247" t="s">
        <v>18</v>
      </c>
      <c r="AB14" s="247" t="s">
        <v>18</v>
      </c>
      <c r="AC14" s="378" t="s">
        <v>18</v>
      </c>
      <c r="AD14" s="324"/>
      <c r="AE14" s="324" t="s">
        <v>18</v>
      </c>
      <c r="AF14" s="324"/>
      <c r="AG14" s="247" t="s">
        <v>18</v>
      </c>
      <c r="AH14" s="247" t="s">
        <v>18</v>
      </c>
      <c r="AI14" s="247" t="s">
        <v>18</v>
      </c>
      <c r="AJ14" s="238"/>
      <c r="AK14" s="249">
        <v>132</v>
      </c>
      <c r="AL14" s="249">
        <f>COUNTIF(C14:AK14,"T")*6+COUNTIF(C14:AK14,"P")*12+COUNTIF(C14:AK14,"M")*6+COUNTIF(C14:AK14,"I")*6+COUNTIF(C14:AK14,"N")*12+COUNTIF(C14:AK14,"TI")*11+COUNTIF(C14:AK14,"MT")*12+COUNTIF(C14:AK14,"MN")*18+COUNTIF(C14:AK14,"PI")*17+COUNTIF(C14:AK14,"NA")*6+COUNTIF(C14:AK14,"NB")*6+COUNTIF(C14:AK14,"AF")*0</f>
        <v>168</v>
      </c>
      <c r="AM14" s="248">
        <f t="shared" ref="AM14:AM15" si="0">SUM(AL14-132)</f>
        <v>36</v>
      </c>
    </row>
    <row r="15" spans="1:39" x14ac:dyDescent="0.25">
      <c r="A15" s="66">
        <v>154237</v>
      </c>
      <c r="B15" s="65" t="s">
        <v>37</v>
      </c>
      <c r="C15" s="146" t="s">
        <v>35</v>
      </c>
      <c r="D15" s="144" t="s">
        <v>74</v>
      </c>
      <c r="E15" s="247" t="s">
        <v>18</v>
      </c>
      <c r="F15" s="247" t="s">
        <v>18</v>
      </c>
      <c r="G15" s="247" t="s">
        <v>18</v>
      </c>
      <c r="H15" s="324" t="s">
        <v>20</v>
      </c>
      <c r="I15" s="324"/>
      <c r="J15" s="247" t="s">
        <v>18</v>
      </c>
      <c r="K15" s="247" t="s">
        <v>16</v>
      </c>
      <c r="L15" s="247" t="s">
        <v>18</v>
      </c>
      <c r="M15" s="247" t="s">
        <v>18</v>
      </c>
      <c r="N15" s="247" t="s">
        <v>18</v>
      </c>
      <c r="O15" s="378"/>
      <c r="P15" s="324" t="s">
        <v>20</v>
      </c>
      <c r="Q15" s="247" t="s">
        <v>13</v>
      </c>
      <c r="R15" s="247" t="s">
        <v>13</v>
      </c>
      <c r="S15" s="247" t="s">
        <v>18</v>
      </c>
      <c r="T15" s="247" t="s">
        <v>18</v>
      </c>
      <c r="U15" s="247" t="s">
        <v>18</v>
      </c>
      <c r="V15" s="378"/>
      <c r="W15" s="378" t="s">
        <v>18</v>
      </c>
      <c r="X15" s="247" t="s">
        <v>18</v>
      </c>
      <c r="Y15" s="247" t="s">
        <v>18</v>
      </c>
      <c r="Z15" s="247" t="s">
        <v>18</v>
      </c>
      <c r="AA15" s="247" t="s">
        <v>18</v>
      </c>
      <c r="AB15" s="247" t="s">
        <v>18</v>
      </c>
      <c r="AC15" s="324" t="s">
        <v>19</v>
      </c>
      <c r="AD15" s="324" t="s">
        <v>19</v>
      </c>
      <c r="AE15" s="324"/>
      <c r="AF15" s="324"/>
      <c r="AG15" s="247" t="s">
        <v>18</v>
      </c>
      <c r="AH15" s="247" t="s">
        <v>18</v>
      </c>
      <c r="AI15" s="247" t="s">
        <v>18</v>
      </c>
      <c r="AJ15" s="158"/>
      <c r="AK15" s="249">
        <v>132</v>
      </c>
      <c r="AL15" s="249">
        <f>COUNTIF(C15:AK15,"T")*6+COUNTIF(C15:AK15,"P")*12+COUNTIF(C15:AK15,"M")*6+COUNTIF(C15:AK15,"I")*6+COUNTIF(C15:AK15,"N")*12+COUNTIF(C15:AK15,"TI")*11+COUNTIF(C15:AK15,"MT")*12+COUNTIF(C15:AK15,"MN")*18+COUNTIF(C15:AK15,"PI")*17+COUNTIF(C15:AK15,"NA")*6+COUNTIF(C15:AK15,"AT")*6+COUNTIF(C15:AK15,"AF")*0</f>
        <v>156</v>
      </c>
      <c r="AM15" s="248">
        <f t="shared" si="0"/>
        <v>24</v>
      </c>
    </row>
    <row r="16" spans="1:39" x14ac:dyDescent="0.25">
      <c r="A16" s="429" t="s">
        <v>132</v>
      </c>
      <c r="B16" s="422" t="s">
        <v>1</v>
      </c>
      <c r="C16" s="335" t="s">
        <v>2</v>
      </c>
      <c r="D16" s="422" t="s">
        <v>3</v>
      </c>
      <c r="E16" s="67">
        <v>1</v>
      </c>
      <c r="F16" s="67">
        <v>2</v>
      </c>
      <c r="G16" s="67">
        <v>3</v>
      </c>
      <c r="H16" s="67">
        <v>4</v>
      </c>
      <c r="I16" s="67">
        <v>5</v>
      </c>
      <c r="J16" s="67">
        <v>6</v>
      </c>
      <c r="K16" s="67">
        <v>7</v>
      </c>
      <c r="L16" s="67">
        <v>8</v>
      </c>
      <c r="M16" s="67">
        <v>9</v>
      </c>
      <c r="N16" s="67">
        <v>10</v>
      </c>
      <c r="O16" s="67">
        <v>11</v>
      </c>
      <c r="P16" s="67">
        <v>12</v>
      </c>
      <c r="Q16" s="67">
        <v>13</v>
      </c>
      <c r="R16" s="67">
        <v>14</v>
      </c>
      <c r="S16" s="67">
        <v>15</v>
      </c>
      <c r="T16" s="67">
        <v>16</v>
      </c>
      <c r="U16" s="67">
        <v>17</v>
      </c>
      <c r="V16" s="67">
        <v>18</v>
      </c>
      <c r="W16" s="67">
        <v>19</v>
      </c>
      <c r="X16" s="67">
        <v>20</v>
      </c>
      <c r="Y16" s="67">
        <v>21</v>
      </c>
      <c r="Z16" s="67">
        <v>22</v>
      </c>
      <c r="AA16" s="67">
        <v>23</v>
      </c>
      <c r="AB16" s="67">
        <v>24</v>
      </c>
      <c r="AC16" s="67">
        <v>25</v>
      </c>
      <c r="AD16" s="67">
        <v>26</v>
      </c>
      <c r="AE16" s="67">
        <v>27</v>
      </c>
      <c r="AF16" s="67">
        <v>28</v>
      </c>
      <c r="AG16" s="67">
        <v>29</v>
      </c>
      <c r="AH16" s="67">
        <v>30</v>
      </c>
      <c r="AI16" s="139">
        <v>31</v>
      </c>
      <c r="AJ16" s="236">
        <v>31</v>
      </c>
      <c r="AK16" s="426" t="s">
        <v>4</v>
      </c>
      <c r="AL16" s="427" t="s">
        <v>5</v>
      </c>
      <c r="AM16" s="428" t="s">
        <v>6</v>
      </c>
    </row>
    <row r="17" spans="1:40" x14ac:dyDescent="0.25">
      <c r="A17" s="429"/>
      <c r="B17" s="422"/>
      <c r="C17" s="335"/>
      <c r="D17" s="422"/>
      <c r="E17" s="326" t="s">
        <v>7</v>
      </c>
      <c r="F17" s="326" t="s">
        <v>8</v>
      </c>
      <c r="G17" s="326" t="s">
        <v>9</v>
      </c>
      <c r="H17" s="326" t="s">
        <v>118</v>
      </c>
      <c r="I17" s="326" t="s">
        <v>10</v>
      </c>
      <c r="J17" s="326" t="s">
        <v>11</v>
      </c>
      <c r="K17" s="326" t="s">
        <v>12</v>
      </c>
      <c r="L17" s="326" t="s">
        <v>7</v>
      </c>
      <c r="M17" s="326" t="s">
        <v>8</v>
      </c>
      <c r="N17" s="326" t="s">
        <v>9</v>
      </c>
      <c r="O17" s="326" t="s">
        <v>118</v>
      </c>
      <c r="P17" s="326" t="s">
        <v>10</v>
      </c>
      <c r="Q17" s="326" t="s">
        <v>11</v>
      </c>
      <c r="R17" s="326" t="s">
        <v>12</v>
      </c>
      <c r="S17" s="326" t="s">
        <v>7</v>
      </c>
      <c r="T17" s="326" t="s">
        <v>8</v>
      </c>
      <c r="U17" s="326" t="s">
        <v>9</v>
      </c>
      <c r="V17" s="326" t="s">
        <v>118</v>
      </c>
      <c r="W17" s="326" t="s">
        <v>10</v>
      </c>
      <c r="X17" s="326" t="s">
        <v>11</v>
      </c>
      <c r="Y17" s="326" t="s">
        <v>12</v>
      </c>
      <c r="Z17" s="326" t="s">
        <v>7</v>
      </c>
      <c r="AA17" s="326" t="s">
        <v>8</v>
      </c>
      <c r="AB17" s="326" t="s">
        <v>9</v>
      </c>
      <c r="AC17" s="326" t="s">
        <v>118</v>
      </c>
      <c r="AD17" s="326" t="s">
        <v>10</v>
      </c>
      <c r="AE17" s="326" t="s">
        <v>11</v>
      </c>
      <c r="AF17" s="326" t="s">
        <v>12</v>
      </c>
      <c r="AG17" s="326" t="s">
        <v>7</v>
      </c>
      <c r="AH17" s="326" t="s">
        <v>8</v>
      </c>
      <c r="AI17" s="326" t="s">
        <v>9</v>
      </c>
      <c r="AJ17" s="238" t="s">
        <v>135</v>
      </c>
      <c r="AK17" s="426"/>
      <c r="AL17" s="427"/>
      <c r="AM17" s="428"/>
    </row>
    <row r="18" spans="1:40" x14ac:dyDescent="0.25">
      <c r="A18" s="147" t="s">
        <v>123</v>
      </c>
      <c r="B18" s="141" t="s">
        <v>38</v>
      </c>
      <c r="C18" s="146" t="s">
        <v>35</v>
      </c>
      <c r="D18" s="101" t="s">
        <v>77</v>
      </c>
      <c r="E18" s="247" t="s">
        <v>19</v>
      </c>
      <c r="F18" s="247" t="s">
        <v>19</v>
      </c>
      <c r="G18" s="247" t="s">
        <v>19</v>
      </c>
      <c r="H18" s="324" t="s">
        <v>19</v>
      </c>
      <c r="I18" s="324" t="s">
        <v>20</v>
      </c>
      <c r="J18" s="247" t="s">
        <v>19</v>
      </c>
      <c r="K18" s="247" t="s">
        <v>19</v>
      </c>
      <c r="L18" s="247" t="s">
        <v>19</v>
      </c>
      <c r="M18" s="247" t="s">
        <v>20</v>
      </c>
      <c r="N18" s="247" t="s">
        <v>19</v>
      </c>
      <c r="O18" s="324" t="s">
        <v>20</v>
      </c>
      <c r="P18" s="324"/>
      <c r="Q18" s="247" t="s">
        <v>19</v>
      </c>
      <c r="R18" s="247" t="s">
        <v>19</v>
      </c>
      <c r="S18" s="247" t="s">
        <v>19</v>
      </c>
      <c r="T18" s="247" t="s">
        <v>19</v>
      </c>
      <c r="U18" s="247" t="s">
        <v>19</v>
      </c>
      <c r="V18" s="324"/>
      <c r="W18" s="324"/>
      <c r="X18" s="247" t="s">
        <v>20</v>
      </c>
      <c r="Y18" s="247" t="s">
        <v>20</v>
      </c>
      <c r="Z18" s="247" t="s">
        <v>19</v>
      </c>
      <c r="AA18" s="247" t="s">
        <v>19</v>
      </c>
      <c r="AB18" s="247" t="s">
        <v>19</v>
      </c>
      <c r="AC18" s="378"/>
      <c r="AD18" s="324"/>
      <c r="AE18" s="324" t="s">
        <v>19</v>
      </c>
      <c r="AF18" s="377"/>
      <c r="AG18" s="247" t="s">
        <v>19</v>
      </c>
      <c r="AH18" s="247" t="s">
        <v>19</v>
      </c>
      <c r="AI18" s="247" t="s">
        <v>19</v>
      </c>
      <c r="AJ18" s="158"/>
      <c r="AK18" s="249">
        <v>132</v>
      </c>
      <c r="AL18" s="249">
        <f>COUNTIF(C18:AK18,"T")*6+COUNTIF(C18:AK18,"P")*12+COUNTIF(C18:AK18,"M")*6+COUNTIF(C18:AK18,"I")*6+COUNTIF(C18:AK18,"N")*12+COUNTIF(C18:AK18,"TI")*11+COUNTIF(C18:AK18,"MT")*12+COUNTIF(C18:AK18,"MN")*18+COUNTIF(C18:AK18,"PI")*17+COUNTIF(C18:AK18,"NA")*6+COUNTIF(C18:AK18,"NB")*6+COUNTIF(C18:AK18,"AF")*0</f>
        <v>180</v>
      </c>
      <c r="AM18" s="248">
        <f t="shared" ref="AM18:AM19" si="1">SUM(AL18-132)</f>
        <v>48</v>
      </c>
    </row>
    <row r="19" spans="1:40" x14ac:dyDescent="0.25">
      <c r="A19" s="312">
        <v>158666</v>
      </c>
      <c r="B19" s="251" t="s">
        <v>154</v>
      </c>
      <c r="C19" s="146" t="s">
        <v>35</v>
      </c>
      <c r="D19" s="101" t="s">
        <v>77</v>
      </c>
      <c r="E19" s="247" t="s">
        <v>19</v>
      </c>
      <c r="F19" s="247" t="s">
        <v>19</v>
      </c>
      <c r="G19" s="247" t="s">
        <v>19</v>
      </c>
      <c r="H19" s="325" t="s">
        <v>13</v>
      </c>
      <c r="I19" s="325" t="s">
        <v>13</v>
      </c>
      <c r="J19" s="247" t="s">
        <v>19</v>
      </c>
      <c r="K19" s="247" t="s">
        <v>19</v>
      </c>
      <c r="L19" s="247" t="s">
        <v>19</v>
      </c>
      <c r="M19" s="247" t="s">
        <v>19</v>
      </c>
      <c r="N19" s="247" t="s">
        <v>19</v>
      </c>
      <c r="O19" s="325" t="s">
        <v>13</v>
      </c>
      <c r="P19" s="325" t="s">
        <v>13</v>
      </c>
      <c r="Q19" s="247" t="s">
        <v>19</v>
      </c>
      <c r="R19" s="247" t="s">
        <v>19</v>
      </c>
      <c r="S19" s="247" t="s">
        <v>19</v>
      </c>
      <c r="T19" s="247" t="s">
        <v>19</v>
      </c>
      <c r="U19" s="247" t="s">
        <v>19</v>
      </c>
      <c r="V19" s="381" t="s">
        <v>20</v>
      </c>
      <c r="W19" s="325"/>
      <c r="X19" s="247" t="s">
        <v>19</v>
      </c>
      <c r="Y19" s="247" t="s">
        <v>19</v>
      </c>
      <c r="Z19" s="247" t="s">
        <v>19</v>
      </c>
      <c r="AA19" s="247" t="s">
        <v>19</v>
      </c>
      <c r="AB19" s="247" t="s">
        <v>19</v>
      </c>
      <c r="AC19" s="381" t="s">
        <v>19</v>
      </c>
      <c r="AD19" s="325"/>
      <c r="AE19" s="324" t="s">
        <v>19</v>
      </c>
      <c r="AF19" s="325" t="s">
        <v>18</v>
      </c>
      <c r="AG19" s="247" t="s">
        <v>19</v>
      </c>
      <c r="AH19" s="247" t="s">
        <v>19</v>
      </c>
      <c r="AI19" s="247" t="s">
        <v>19</v>
      </c>
      <c r="AJ19" s="158"/>
      <c r="AK19" s="249">
        <v>132</v>
      </c>
      <c r="AL19" s="249">
        <f>COUNTIF(C19:AK19,"T")*6+COUNTIF(C19:AK19,"P")*12+COUNTIF(C19:AK19,"M")*6+COUNTIF(C19:AK19,"I")*6+COUNTIF(C19:AK19,"N")*12+COUNTIF(C19:AK19,"TI")*11+COUNTIF(C19:AK19,"MT")*12+COUNTIF(C19:AK19,"MN")*18+COUNTIF(C19:AK19,"PI")*17+COUNTIF(C19:AK19,"NA")*6+COUNTIF(C19:AK19,"NB")*6+COUNTIF(C19:AK19,"AF")*0</f>
        <v>156</v>
      </c>
      <c r="AM19" s="248">
        <f t="shared" si="1"/>
        <v>24</v>
      </c>
    </row>
    <row r="20" spans="1:40" x14ac:dyDescent="0.25">
      <c r="A20" s="418" t="s">
        <v>132</v>
      </c>
      <c r="B20" s="420" t="s">
        <v>1</v>
      </c>
      <c r="C20" s="420" t="s">
        <v>2</v>
      </c>
      <c r="D20" s="422" t="s">
        <v>3</v>
      </c>
      <c r="E20" s="67">
        <v>1</v>
      </c>
      <c r="F20" s="67">
        <v>2</v>
      </c>
      <c r="G20" s="67">
        <v>3</v>
      </c>
      <c r="H20" s="67">
        <v>4</v>
      </c>
      <c r="I20" s="67">
        <v>5</v>
      </c>
      <c r="J20" s="67">
        <v>6</v>
      </c>
      <c r="K20" s="67">
        <v>7</v>
      </c>
      <c r="L20" s="67">
        <v>8</v>
      </c>
      <c r="M20" s="67">
        <v>9</v>
      </c>
      <c r="N20" s="67">
        <v>10</v>
      </c>
      <c r="O20" s="67">
        <v>11</v>
      </c>
      <c r="P20" s="67">
        <v>12</v>
      </c>
      <c r="Q20" s="67">
        <v>13</v>
      </c>
      <c r="R20" s="67">
        <v>14</v>
      </c>
      <c r="S20" s="67">
        <v>15</v>
      </c>
      <c r="T20" s="67">
        <v>16</v>
      </c>
      <c r="U20" s="67">
        <v>17</v>
      </c>
      <c r="V20" s="67">
        <v>18</v>
      </c>
      <c r="W20" s="67">
        <v>19</v>
      </c>
      <c r="X20" s="67">
        <v>20</v>
      </c>
      <c r="Y20" s="67">
        <v>21</v>
      </c>
      <c r="Z20" s="67">
        <v>22</v>
      </c>
      <c r="AA20" s="67">
        <v>23</v>
      </c>
      <c r="AB20" s="67">
        <v>24</v>
      </c>
      <c r="AC20" s="67">
        <v>25</v>
      </c>
      <c r="AD20" s="67">
        <v>26</v>
      </c>
      <c r="AE20" s="67">
        <v>27</v>
      </c>
      <c r="AF20" s="67">
        <v>28</v>
      </c>
      <c r="AG20" s="67">
        <v>29</v>
      </c>
      <c r="AH20" s="67">
        <v>30</v>
      </c>
      <c r="AI20" s="139">
        <v>31</v>
      </c>
      <c r="AJ20" s="236">
        <v>31</v>
      </c>
      <c r="AK20" s="426" t="s">
        <v>4</v>
      </c>
      <c r="AL20" s="427" t="s">
        <v>5</v>
      </c>
      <c r="AM20" s="428" t="s">
        <v>6</v>
      </c>
    </row>
    <row r="21" spans="1:40" x14ac:dyDescent="0.25">
      <c r="A21" s="419"/>
      <c r="B21" s="421"/>
      <c r="C21" s="421"/>
      <c r="D21" s="422"/>
      <c r="E21" s="326" t="s">
        <v>7</v>
      </c>
      <c r="F21" s="326" t="s">
        <v>8</v>
      </c>
      <c r="G21" s="326" t="s">
        <v>9</v>
      </c>
      <c r="H21" s="326" t="s">
        <v>118</v>
      </c>
      <c r="I21" s="326" t="s">
        <v>10</v>
      </c>
      <c r="J21" s="326" t="s">
        <v>11</v>
      </c>
      <c r="K21" s="326" t="s">
        <v>12</v>
      </c>
      <c r="L21" s="326" t="s">
        <v>7</v>
      </c>
      <c r="M21" s="326" t="s">
        <v>8</v>
      </c>
      <c r="N21" s="326" t="s">
        <v>9</v>
      </c>
      <c r="O21" s="326" t="s">
        <v>118</v>
      </c>
      <c r="P21" s="326" t="s">
        <v>10</v>
      </c>
      <c r="Q21" s="326" t="s">
        <v>11</v>
      </c>
      <c r="R21" s="326" t="s">
        <v>12</v>
      </c>
      <c r="S21" s="326" t="s">
        <v>7</v>
      </c>
      <c r="T21" s="326" t="s">
        <v>8</v>
      </c>
      <c r="U21" s="326" t="s">
        <v>9</v>
      </c>
      <c r="V21" s="326" t="s">
        <v>118</v>
      </c>
      <c r="W21" s="326" t="s">
        <v>10</v>
      </c>
      <c r="X21" s="326" t="s">
        <v>11</v>
      </c>
      <c r="Y21" s="326" t="s">
        <v>12</v>
      </c>
      <c r="Z21" s="326" t="s">
        <v>7</v>
      </c>
      <c r="AA21" s="326" t="s">
        <v>8</v>
      </c>
      <c r="AB21" s="326" t="s">
        <v>9</v>
      </c>
      <c r="AC21" s="326" t="s">
        <v>118</v>
      </c>
      <c r="AD21" s="326" t="s">
        <v>10</v>
      </c>
      <c r="AE21" s="326" t="s">
        <v>11</v>
      </c>
      <c r="AF21" s="326" t="s">
        <v>12</v>
      </c>
      <c r="AG21" s="326" t="s">
        <v>7</v>
      </c>
      <c r="AH21" s="326" t="s">
        <v>8</v>
      </c>
      <c r="AI21" s="326" t="s">
        <v>9</v>
      </c>
      <c r="AJ21" s="238" t="s">
        <v>135</v>
      </c>
      <c r="AK21" s="426"/>
      <c r="AL21" s="427"/>
      <c r="AM21" s="428"/>
    </row>
    <row r="22" spans="1:40" x14ac:dyDescent="0.25">
      <c r="A22" s="373" t="s">
        <v>124</v>
      </c>
      <c r="B22" s="374" t="s">
        <v>114</v>
      </c>
      <c r="C22" s="375" t="s">
        <v>35</v>
      </c>
      <c r="D22" s="376" t="s">
        <v>125</v>
      </c>
      <c r="E22" s="247"/>
      <c r="F22" s="247"/>
      <c r="G22" s="247" t="s">
        <v>158</v>
      </c>
      <c r="H22" s="324"/>
      <c r="I22" s="324" t="s">
        <v>158</v>
      </c>
      <c r="J22" s="247" t="s">
        <v>158</v>
      </c>
      <c r="K22" s="247"/>
      <c r="L22" s="247"/>
      <c r="M22" s="247" t="s">
        <v>158</v>
      </c>
      <c r="N22" s="247"/>
      <c r="O22" s="324"/>
      <c r="P22" s="324" t="s">
        <v>158</v>
      </c>
      <c r="Q22" s="247"/>
      <c r="R22" s="247"/>
      <c r="S22" s="247" t="s">
        <v>158</v>
      </c>
      <c r="T22" s="247"/>
      <c r="U22" s="247"/>
      <c r="V22" s="324" t="s">
        <v>158</v>
      </c>
      <c r="W22" s="324"/>
      <c r="X22" s="380" t="s">
        <v>158</v>
      </c>
      <c r="Y22" s="247" t="s">
        <v>158</v>
      </c>
      <c r="Z22" s="247"/>
      <c r="AA22" s="247"/>
      <c r="AB22" s="247" t="s">
        <v>158</v>
      </c>
      <c r="AC22" s="324"/>
      <c r="AD22" s="324"/>
      <c r="AE22" s="324" t="s">
        <v>158</v>
      </c>
      <c r="AF22" s="324"/>
      <c r="AG22" s="247"/>
      <c r="AH22" s="247" t="s">
        <v>16</v>
      </c>
      <c r="AI22" s="247"/>
      <c r="AJ22" s="155"/>
      <c r="AK22" s="249">
        <v>132</v>
      </c>
      <c r="AL22" s="249">
        <f>COUNTIF(C22:AK22,"T")*6+COUNTIF(C22:AK22,"P")*12+COUNTIF(C22:AK22,"M")*6+COUNTIF(C22:AK22,"I")*6+COUNTIF(C22:AK22,"SN")*12+COUNTIF(C22:AK22,"TI")*11+COUNTIF(C22:AK22,"MT")*12+COUNTIF(C22:AK22,"MN")*18+COUNTIF(C22:AK22,"PI")*17+COUNTIF(C22:AK22,"NA")*6+COUNTIF(C22:AK22,"at")*12+COUNTIF(C22:AK22,"AF")*0</f>
        <v>144</v>
      </c>
      <c r="AM22" s="248">
        <f t="shared" ref="AM22:AM24" si="2">SUM(AL22-126)</f>
        <v>18</v>
      </c>
    </row>
    <row r="23" spans="1:40" x14ac:dyDescent="0.25">
      <c r="A23" s="373" t="s">
        <v>126</v>
      </c>
      <c r="B23" s="374" t="s">
        <v>115</v>
      </c>
      <c r="C23" s="375" t="s">
        <v>35</v>
      </c>
      <c r="D23" s="376" t="s">
        <v>125</v>
      </c>
      <c r="E23" s="247"/>
      <c r="F23" s="247" t="s">
        <v>13</v>
      </c>
      <c r="G23" s="247"/>
      <c r="H23" s="378" t="s">
        <v>18</v>
      </c>
      <c r="I23" s="324" t="s">
        <v>20</v>
      </c>
      <c r="J23" s="247" t="s">
        <v>13</v>
      </c>
      <c r="K23" s="247"/>
      <c r="L23" s="247" t="s">
        <v>158</v>
      </c>
      <c r="M23" s="247" t="s">
        <v>158</v>
      </c>
      <c r="N23" s="247" t="s">
        <v>13</v>
      </c>
      <c r="O23" s="324" t="s">
        <v>13</v>
      </c>
      <c r="P23" s="324" t="s">
        <v>13</v>
      </c>
      <c r="Q23" s="247" t="s">
        <v>13</v>
      </c>
      <c r="R23" s="247"/>
      <c r="S23" s="247" t="s">
        <v>158</v>
      </c>
      <c r="T23" s="247"/>
      <c r="U23" s="247"/>
      <c r="V23" s="324" t="s">
        <v>158</v>
      </c>
      <c r="W23" s="378" t="s">
        <v>18</v>
      </c>
      <c r="X23" s="247" t="s">
        <v>13</v>
      </c>
      <c r="Y23" s="247" t="s">
        <v>158</v>
      </c>
      <c r="Z23" s="247"/>
      <c r="AA23" s="247" t="s">
        <v>13</v>
      </c>
      <c r="AB23" s="247" t="s">
        <v>158</v>
      </c>
      <c r="AC23" s="378" t="s">
        <v>18</v>
      </c>
      <c r="AD23" s="377" t="s">
        <v>18</v>
      </c>
      <c r="AE23" s="324"/>
      <c r="AF23" s="324" t="s">
        <v>191</v>
      </c>
      <c r="AG23" s="247"/>
      <c r="AH23" s="247" t="s">
        <v>158</v>
      </c>
      <c r="AI23" s="247"/>
      <c r="AJ23" s="155"/>
      <c r="AK23" s="249">
        <v>132</v>
      </c>
      <c r="AL23" s="249">
        <f>COUNTIF(C23:AK23,"T")*6+COUNTIF(C23:AK23,"P")*12+COUNTIF(C23:AK23,"M")*6+COUNTIF(C23:AK23,"I")*6+COUNTIF(C23:AK23,"SN")*12+COUNTIF(C23:AK23,"MSN")*18+COUNTIF(C23:AK23,"MT")*12+COUNTIF(C23:AK23,"TSN")*18+COUNTIF(C23:AK23,"PI")*17+COUNTIF(C23:AK23,"NA")*6+COUNTIF(C23:AK23,"TSN")*18+COUNTIF(C23:AK23,"AF")*0</f>
        <v>156</v>
      </c>
      <c r="AM23" s="248">
        <f t="shared" si="2"/>
        <v>30</v>
      </c>
    </row>
    <row r="24" spans="1:40" x14ac:dyDescent="0.25">
      <c r="A24" s="147" t="s">
        <v>127</v>
      </c>
      <c r="B24" s="141" t="s">
        <v>128</v>
      </c>
      <c r="C24" s="146" t="s">
        <v>35</v>
      </c>
      <c r="D24" s="101" t="s">
        <v>125</v>
      </c>
      <c r="E24" s="252" t="s">
        <v>158</v>
      </c>
      <c r="F24" s="252"/>
      <c r="G24" s="252" t="s">
        <v>158</v>
      </c>
      <c r="H24" s="325"/>
      <c r="I24" s="325"/>
      <c r="J24" s="252"/>
      <c r="K24" s="252"/>
      <c r="L24" s="252"/>
      <c r="M24" s="252"/>
      <c r="N24" s="252" t="s">
        <v>190</v>
      </c>
      <c r="O24" s="325"/>
      <c r="P24" s="325" t="s">
        <v>190</v>
      </c>
      <c r="Q24" s="252" t="s">
        <v>190</v>
      </c>
      <c r="R24" s="252"/>
      <c r="S24" s="252"/>
      <c r="T24" s="252" t="s">
        <v>158</v>
      </c>
      <c r="U24" s="252"/>
      <c r="V24" s="325"/>
      <c r="W24" s="325" t="s">
        <v>175</v>
      </c>
      <c r="X24" s="252"/>
      <c r="Y24" s="252"/>
      <c r="Z24" s="252" t="s">
        <v>158</v>
      </c>
      <c r="AA24" s="252"/>
      <c r="AB24" s="252"/>
      <c r="AC24" s="325" t="s">
        <v>158</v>
      </c>
      <c r="AD24" s="325"/>
      <c r="AE24" s="325"/>
      <c r="AF24" s="324" t="s">
        <v>158</v>
      </c>
      <c r="AG24" s="252"/>
      <c r="AH24" s="252"/>
      <c r="AI24" s="252" t="s">
        <v>158</v>
      </c>
      <c r="AJ24" s="155"/>
      <c r="AK24" s="249">
        <v>132</v>
      </c>
      <c r="AL24" s="249">
        <f>COUNTIF(C24:AK24,"T")*6+COUNTIF(C24:AK24,"P")*12+COUNTIF(C24:AK24,"M")*6+COUNTIF(C24:AK24,"I")*6+COUNTIF(C24:AK24,"SN")*12+COUNTIF(C24:AK24,"TI")*11+COUNTIF(C24:AK24,"MT")*12+COUNTIF(C24:AK24,"MN")*18+COUNTIF(C24:AK24,"PI")*17+COUNTIF(C24:AK24,"TSN")*18+COUNTIF(C24:AK24,"AT12")*12+COUNTIF(C24:AK24,"AF")*0</f>
        <v>138</v>
      </c>
      <c r="AM24" s="248">
        <f t="shared" si="2"/>
        <v>12</v>
      </c>
    </row>
    <row r="25" spans="1:40" x14ac:dyDescent="0.25">
      <c r="A25" s="147" t="s">
        <v>129</v>
      </c>
      <c r="B25" s="141" t="s">
        <v>116</v>
      </c>
      <c r="C25" s="146" t="s">
        <v>35</v>
      </c>
      <c r="D25" s="101" t="s">
        <v>125</v>
      </c>
      <c r="E25" s="252" t="s">
        <v>158</v>
      </c>
      <c r="F25" s="252" t="s">
        <v>158</v>
      </c>
      <c r="G25" s="252"/>
      <c r="H25" s="325" t="s">
        <v>158</v>
      </c>
      <c r="I25" s="325"/>
      <c r="J25" s="247" t="s">
        <v>158</v>
      </c>
      <c r="K25" s="250"/>
      <c r="L25" s="252" t="s">
        <v>158</v>
      </c>
      <c r="M25" s="252"/>
      <c r="N25" s="252" t="s">
        <v>158</v>
      </c>
      <c r="O25" s="325"/>
      <c r="P25" s="381" t="s">
        <v>20</v>
      </c>
      <c r="Q25" s="252" t="s">
        <v>158</v>
      </c>
      <c r="R25" s="252"/>
      <c r="S25" s="252"/>
      <c r="T25" s="252" t="s">
        <v>158</v>
      </c>
      <c r="U25" s="372"/>
      <c r="V25" s="325"/>
      <c r="W25" s="325" t="s">
        <v>158</v>
      </c>
      <c r="X25" s="252"/>
      <c r="Y25" s="252"/>
      <c r="Z25" s="252" t="s">
        <v>158</v>
      </c>
      <c r="AA25" s="252"/>
      <c r="AB25" s="252"/>
      <c r="AC25" s="325" t="s">
        <v>13</v>
      </c>
      <c r="AD25" s="325"/>
      <c r="AE25" s="325" t="s">
        <v>184</v>
      </c>
      <c r="AF25" s="325" t="s">
        <v>18</v>
      </c>
      <c r="AG25" s="252"/>
      <c r="AH25" s="252"/>
      <c r="AI25" s="252" t="s">
        <v>158</v>
      </c>
      <c r="AJ25" s="155"/>
      <c r="AK25" s="249">
        <v>132</v>
      </c>
      <c r="AL25" s="249">
        <f>COUNTIF(C25:AK25,"T")*6+COUNTIF(C25:AK25,"P")*12+COUNTIF(C25:AK25,"M")*6+COUNTIF(C25:AK25,"I")*6+COUNTIF(C25:AK25,"SN")*12+COUNTIF(C25:AK25,"TI")*11+COUNTIF(C25:AK25,"MT")*12+COUNTIF(C25:AK25,"MN")*18+COUNTIF(C25:AK25,"PI")*17+COUNTIF(C25:AK25,"LG")*12+COUNTIF(C25:AK25,"MSN")*18+COUNTIF(C25:AK25,"AF")*0</f>
        <v>168</v>
      </c>
      <c r="AM25" s="248">
        <f>SUM(AL25-126)</f>
        <v>42</v>
      </c>
    </row>
    <row r="26" spans="1:40" x14ac:dyDescent="0.25">
      <c r="A26" s="147" t="s">
        <v>130</v>
      </c>
      <c r="B26" s="141" t="s">
        <v>39</v>
      </c>
      <c r="C26" s="146" t="s">
        <v>35</v>
      </c>
      <c r="D26" s="101" t="s">
        <v>125</v>
      </c>
      <c r="E26" s="252"/>
      <c r="F26" s="252" t="s">
        <v>158</v>
      </c>
      <c r="G26" s="252"/>
      <c r="H26" s="325"/>
      <c r="I26" s="325" t="s">
        <v>158</v>
      </c>
      <c r="J26" s="252"/>
      <c r="K26" s="252" t="s">
        <v>158</v>
      </c>
      <c r="L26" s="252" t="s">
        <v>158</v>
      </c>
      <c r="M26" s="252"/>
      <c r="N26" s="252"/>
      <c r="O26" s="325" t="s">
        <v>158</v>
      </c>
      <c r="P26" s="381" t="s">
        <v>158</v>
      </c>
      <c r="Q26" s="252" t="s">
        <v>18</v>
      </c>
      <c r="R26" s="252" t="s">
        <v>184</v>
      </c>
      <c r="S26" s="252"/>
      <c r="T26" s="252"/>
      <c r="U26" s="252"/>
      <c r="V26" s="325"/>
      <c r="W26" s="325"/>
      <c r="X26" s="252" t="s">
        <v>159</v>
      </c>
      <c r="Y26" s="252"/>
      <c r="Z26" s="252"/>
      <c r="AA26" s="252" t="s">
        <v>158</v>
      </c>
      <c r="AB26" s="252"/>
      <c r="AC26" s="325" t="s">
        <v>158</v>
      </c>
      <c r="AD26" s="325" t="s">
        <v>158</v>
      </c>
      <c r="AE26" s="325"/>
      <c r="AF26" s="381" t="s">
        <v>20</v>
      </c>
      <c r="AG26" s="252" t="s">
        <v>158</v>
      </c>
      <c r="AH26" s="252"/>
      <c r="AI26" s="252" t="s">
        <v>19</v>
      </c>
      <c r="AJ26" s="155"/>
      <c r="AK26" s="249">
        <v>132</v>
      </c>
      <c r="AL26" s="249">
        <f>COUNTIF(C26:AK26,"T")*6+COUNTIF(C26:AK26,"P")*12+COUNTIF(C26:AK26,"M")*6+COUNTIF(C26:AK26,"I")*6+COUNTIF(C26:AK26,"SN")*12+COUNTIF(C26:AK26,"TI")*11+COUNTIF(C26:AK26,"MT")*12+COUNTIF(C26:AK26,"MN")*18+COUNTIF(C26:AK26,"PI")*17+COUNTIF(C26:AK26,"LG")*12+COUNTIF(C26:AK26,"MSN")*18+COUNTIF(C26:AK26,"AF")*6</f>
        <v>168</v>
      </c>
      <c r="AM26" s="248">
        <f t="shared" ref="AM26:AM27" si="3">SUM(AL26-126)</f>
        <v>42</v>
      </c>
    </row>
    <row r="27" spans="1:40" s="162" customFormat="1" x14ac:dyDescent="0.25">
      <c r="A27" s="268" t="s">
        <v>131</v>
      </c>
      <c r="B27" s="148" t="s">
        <v>40</v>
      </c>
      <c r="C27" s="146" t="s">
        <v>35</v>
      </c>
      <c r="D27" s="101" t="s">
        <v>125</v>
      </c>
      <c r="E27" s="372" t="s">
        <v>20</v>
      </c>
      <c r="F27" s="252" t="s">
        <v>18</v>
      </c>
      <c r="G27" s="252" t="s">
        <v>18</v>
      </c>
      <c r="H27" s="325" t="s">
        <v>19</v>
      </c>
      <c r="I27" s="325"/>
      <c r="J27" s="372" t="s">
        <v>20</v>
      </c>
      <c r="K27" s="252" t="s">
        <v>170</v>
      </c>
      <c r="L27" s="252" t="s">
        <v>18</v>
      </c>
      <c r="M27" s="252" t="s">
        <v>18</v>
      </c>
      <c r="N27" s="252" t="s">
        <v>18</v>
      </c>
      <c r="O27" s="325" t="s">
        <v>158</v>
      </c>
      <c r="P27" s="325"/>
      <c r="Q27" s="252"/>
      <c r="R27" s="252" t="s">
        <v>158</v>
      </c>
      <c r="S27" s="252"/>
      <c r="T27" s="372" t="s">
        <v>18</v>
      </c>
      <c r="U27" s="252" t="s">
        <v>158</v>
      </c>
      <c r="V27" s="325"/>
      <c r="W27" s="325"/>
      <c r="X27" s="252" t="s">
        <v>158</v>
      </c>
      <c r="Y27" s="252"/>
      <c r="Z27" s="252"/>
      <c r="AA27" s="252" t="s">
        <v>158</v>
      </c>
      <c r="AB27" s="252"/>
      <c r="AC27" s="325" t="s">
        <v>13</v>
      </c>
      <c r="AD27" s="325" t="s">
        <v>158</v>
      </c>
      <c r="AE27" s="325"/>
      <c r="AF27" s="325"/>
      <c r="AG27" s="252" t="s">
        <v>158</v>
      </c>
      <c r="AH27" s="252"/>
      <c r="AI27" s="252"/>
      <c r="AJ27" s="155"/>
      <c r="AK27" s="249">
        <v>132</v>
      </c>
      <c r="AL27" s="249">
        <f>COUNTIF(C27:AK27,"T")*6+COUNTIF(C27:AK27,"P")*12+COUNTIF(C27:AK27,"M")*6+COUNTIF(C27:AK27,"I")*6+COUNTIF(C27:AK27,"SN")*12+COUNTIF(C27:AK27,"TI")*11+COUNTIF(C27:AK27,"MT")*12+COUNTIF(C27:AK27,"MSN")*18+COUNTIF(C27:AK27,"PI")*17+COUNTIF(C27:AK27,"NA")*6+COUNTIF(C27:AK27,"NB")*6+COUNTIF(C27:AK27,"AF")*0</f>
        <v>150</v>
      </c>
      <c r="AM27" s="248">
        <f t="shared" si="3"/>
        <v>24</v>
      </c>
      <c r="AN27" s="369"/>
    </row>
    <row r="28" spans="1:40" s="162" customFormat="1" x14ac:dyDescent="0.25">
      <c r="A28" s="418" t="s">
        <v>132</v>
      </c>
      <c r="B28" s="420" t="s">
        <v>1</v>
      </c>
      <c r="C28" s="420" t="s">
        <v>2</v>
      </c>
      <c r="D28" s="422" t="s">
        <v>3</v>
      </c>
      <c r="E28" s="67">
        <v>1</v>
      </c>
      <c r="F28" s="67">
        <v>2</v>
      </c>
      <c r="G28" s="67">
        <v>3</v>
      </c>
      <c r="H28" s="67">
        <v>4</v>
      </c>
      <c r="I28" s="67">
        <v>5</v>
      </c>
      <c r="J28" s="67">
        <v>6</v>
      </c>
      <c r="K28" s="67">
        <v>7</v>
      </c>
      <c r="L28" s="67">
        <v>8</v>
      </c>
      <c r="M28" s="67">
        <v>9</v>
      </c>
      <c r="N28" s="67">
        <v>10</v>
      </c>
      <c r="O28" s="67">
        <v>11</v>
      </c>
      <c r="P28" s="67">
        <v>12</v>
      </c>
      <c r="Q28" s="67">
        <v>13</v>
      </c>
      <c r="R28" s="67">
        <v>14</v>
      </c>
      <c r="S28" s="67">
        <v>15</v>
      </c>
      <c r="T28" s="67">
        <v>16</v>
      </c>
      <c r="U28" s="67">
        <v>17</v>
      </c>
      <c r="V28" s="67">
        <v>18</v>
      </c>
      <c r="W28" s="67">
        <v>19</v>
      </c>
      <c r="X28" s="67">
        <v>20</v>
      </c>
      <c r="Y28" s="67">
        <v>21</v>
      </c>
      <c r="Z28" s="67">
        <v>22</v>
      </c>
      <c r="AA28" s="67">
        <v>23</v>
      </c>
      <c r="AB28" s="67">
        <v>24</v>
      </c>
      <c r="AC28" s="67">
        <v>25</v>
      </c>
      <c r="AD28" s="67">
        <v>26</v>
      </c>
      <c r="AE28" s="67">
        <v>27</v>
      </c>
      <c r="AF28" s="67">
        <v>28</v>
      </c>
      <c r="AG28" s="67">
        <v>29</v>
      </c>
      <c r="AH28" s="67">
        <v>30</v>
      </c>
      <c r="AI28" s="67">
        <v>30</v>
      </c>
      <c r="AJ28" s="236">
        <v>31</v>
      </c>
      <c r="AK28" s="332"/>
      <c r="AL28" s="333"/>
      <c r="AM28" s="237"/>
      <c r="AN28" s="369"/>
    </row>
    <row r="29" spans="1:40" s="162" customFormat="1" x14ac:dyDescent="0.25">
      <c r="A29" s="419"/>
      <c r="B29" s="421"/>
      <c r="C29" s="421"/>
      <c r="D29" s="422"/>
      <c r="E29" s="139" t="s">
        <v>12</v>
      </c>
      <c r="F29" s="139" t="s">
        <v>7</v>
      </c>
      <c r="G29" s="139" t="s">
        <v>8</v>
      </c>
      <c r="H29" s="139" t="s">
        <v>9</v>
      </c>
      <c r="I29" s="139" t="s">
        <v>118</v>
      </c>
      <c r="J29" s="139" t="s">
        <v>10</v>
      </c>
      <c r="K29" s="139" t="s">
        <v>11</v>
      </c>
      <c r="L29" s="139" t="s">
        <v>12</v>
      </c>
      <c r="M29" s="139" t="s">
        <v>7</v>
      </c>
      <c r="N29" s="139" t="s">
        <v>8</v>
      </c>
      <c r="O29" s="139" t="s">
        <v>9</v>
      </c>
      <c r="P29" s="139" t="s">
        <v>118</v>
      </c>
      <c r="Q29" s="139" t="s">
        <v>10</v>
      </c>
      <c r="R29" s="139" t="s">
        <v>11</v>
      </c>
      <c r="S29" s="139" t="s">
        <v>12</v>
      </c>
      <c r="T29" s="139" t="s">
        <v>7</v>
      </c>
      <c r="U29" s="139" t="s">
        <v>8</v>
      </c>
      <c r="V29" s="139" t="s">
        <v>9</v>
      </c>
      <c r="W29" s="139" t="s">
        <v>118</v>
      </c>
      <c r="X29" s="139" t="s">
        <v>10</v>
      </c>
      <c r="Y29" s="139" t="s">
        <v>11</v>
      </c>
      <c r="Z29" s="139" t="s">
        <v>12</v>
      </c>
      <c r="AA29" s="139" t="s">
        <v>7</v>
      </c>
      <c r="AB29" s="139" t="s">
        <v>8</v>
      </c>
      <c r="AC29" s="139" t="s">
        <v>9</v>
      </c>
      <c r="AD29" s="139" t="s">
        <v>118</v>
      </c>
      <c r="AE29" s="139" t="s">
        <v>10</v>
      </c>
      <c r="AF29" s="139" t="s">
        <v>11</v>
      </c>
      <c r="AG29" s="139" t="s">
        <v>12</v>
      </c>
      <c r="AH29" s="139" t="s">
        <v>7</v>
      </c>
      <c r="AI29" s="139" t="s">
        <v>7</v>
      </c>
      <c r="AJ29" s="238" t="s">
        <v>135</v>
      </c>
      <c r="AK29" s="232"/>
      <c r="AL29" s="234"/>
      <c r="AM29" s="237"/>
      <c r="AN29" s="369"/>
    </row>
    <row r="30" spans="1:40" s="369" customFormat="1" x14ac:dyDescent="0.25">
      <c r="A30" s="365"/>
      <c r="B30" s="361"/>
      <c r="C30" s="362"/>
      <c r="D30" s="366"/>
      <c r="E30" s="358"/>
      <c r="F30" s="358"/>
      <c r="G30" s="358"/>
      <c r="H30" s="358"/>
      <c r="I30" s="358"/>
      <c r="J30" s="358"/>
      <c r="K30" s="358"/>
      <c r="L30" s="358"/>
      <c r="M30" s="358"/>
      <c r="N30" s="358"/>
      <c r="O30" s="358"/>
      <c r="P30" s="371"/>
      <c r="Q30" s="358"/>
      <c r="R30" s="358"/>
      <c r="S30" s="358"/>
      <c r="T30" s="358"/>
      <c r="U30" s="358"/>
      <c r="V30" s="371"/>
      <c r="W30" s="358"/>
      <c r="X30" s="358"/>
      <c r="Y30" s="358"/>
      <c r="Z30" s="358"/>
      <c r="AA30" s="358"/>
      <c r="AB30" s="358"/>
      <c r="AC30" s="358"/>
      <c r="AD30" s="358"/>
      <c r="AE30" s="358"/>
      <c r="AF30" s="371"/>
      <c r="AG30" s="358"/>
      <c r="AH30" s="358"/>
      <c r="AI30" s="358"/>
      <c r="AJ30" s="367"/>
      <c r="AK30" s="368"/>
      <c r="AL30" s="363">
        <f>COUNTIF(C30:AK30,"T")*6+COUNTIF(C30:AK30,"P")*12+COUNTIF(C30:AK30,"M")*6+COUNTIF(C30:AK30,"I")*6+COUNTIF(C30:AK30,"N")*12+COUNTIF(C30:AK30,"TI")*11+COUNTIF(C30:AK30,"MT")*12+COUNTIF(C30:AK30,"MN")*18+COUNTIF(C30:AK30,"PI")*17+COUNTIF(C30:AK30,"NA")*6+COUNTIF(C30:AK30,"NB")*6+COUNTIF(C30:AK30,"AF")*0</f>
        <v>0</v>
      </c>
      <c r="AM30" s="364"/>
    </row>
    <row r="31" spans="1:40" s="162" customFormat="1" x14ac:dyDescent="0.25">
      <c r="A31" s="157"/>
      <c r="B31" s="160"/>
      <c r="C31" s="159"/>
      <c r="D31" s="161"/>
      <c r="E31" s="154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154"/>
      <c r="AJ31" s="155"/>
      <c r="AK31" s="235"/>
      <c r="AL31" s="233">
        <f>COUNTIF(C31:AK31,"T")*6+COUNTIF(C31:AK31,"P")*12+COUNTIF(C31:AK31,"M")*6+COUNTIF(C31:AK31,"I")*6+COUNTIF(C31:AK31,"N")*12+COUNTIF(C31:AK31,"TI")*11+COUNTIF(C31:AK31,"MT")*12+COUNTIF(C31:AK31,"MN")*18+COUNTIF(C31:AK31,"PI")*17+COUNTIF(C31:AK31,"NA")*6+COUNTIF(C31:AK31,"NB")*6+COUNTIF(C31:AK31,"AF")*0</f>
        <v>0</v>
      </c>
      <c r="AM31" s="237"/>
      <c r="AN31" s="369"/>
    </row>
    <row r="32" spans="1:40" s="242" customFormat="1" x14ac:dyDescent="0.25">
      <c r="A32" s="239"/>
      <c r="B32" s="240"/>
      <c r="C32" s="241"/>
      <c r="D32" s="266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243"/>
      <c r="AK32" s="244"/>
      <c r="AL32" s="245"/>
      <c r="AM32" s="246"/>
      <c r="AN32" s="369"/>
    </row>
    <row r="33" spans="1:40" s="242" customFormat="1" x14ac:dyDescent="0.25">
      <c r="A33" s="239"/>
      <c r="B33" s="240"/>
      <c r="C33" s="241"/>
      <c r="D33" s="266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243"/>
      <c r="AK33" s="244"/>
      <c r="AL33" s="245"/>
      <c r="AM33" s="246"/>
      <c r="AN33" s="369"/>
    </row>
    <row r="34" spans="1:40" s="242" customFormat="1" x14ac:dyDescent="0.25">
      <c r="A34" s="239"/>
      <c r="B34" s="240"/>
      <c r="C34" s="241"/>
      <c r="D34" s="266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243"/>
      <c r="AK34" s="244"/>
      <c r="AL34" s="245"/>
      <c r="AM34" s="246"/>
      <c r="AN34" s="369"/>
    </row>
    <row r="35" spans="1:40" s="162" customFormat="1" x14ac:dyDescent="0.25">
      <c r="A35" s="169"/>
      <c r="B35" s="170"/>
      <c r="C35" s="171"/>
      <c r="D35" s="278" t="s">
        <v>136</v>
      </c>
      <c r="E35" s="279"/>
      <c r="F35" s="279"/>
      <c r="G35" s="280"/>
      <c r="H35" s="280"/>
      <c r="I35" s="280"/>
      <c r="J35" s="280"/>
      <c r="K35" s="280"/>
      <c r="L35" s="280"/>
      <c r="M35" s="280"/>
      <c r="N35" s="280"/>
      <c r="O35" s="280"/>
      <c r="P35" s="280"/>
      <c r="Q35" s="280"/>
      <c r="R35" s="281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65"/>
      <c r="AK35" s="166"/>
      <c r="AL35" s="167"/>
      <c r="AM35" s="168"/>
      <c r="AN35" s="369"/>
    </row>
    <row r="36" spans="1:40" s="162" customFormat="1" x14ac:dyDescent="0.25">
      <c r="A36" s="169"/>
      <c r="B36" s="173" t="s">
        <v>110</v>
      </c>
      <c r="C36" s="171"/>
      <c r="D36" s="286" t="s">
        <v>147</v>
      </c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7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 t="s">
        <v>173</v>
      </c>
      <c r="AE36" s="172"/>
      <c r="AF36" s="172"/>
      <c r="AG36" s="172"/>
      <c r="AH36" s="172"/>
      <c r="AI36" s="172"/>
      <c r="AJ36" s="172"/>
      <c r="AK36" s="166"/>
      <c r="AL36" s="167"/>
      <c r="AM36" s="168"/>
      <c r="AN36" s="369"/>
    </row>
    <row r="37" spans="1:40" s="162" customFormat="1" x14ac:dyDescent="0.25">
      <c r="A37" s="174"/>
      <c r="B37" s="175" t="s">
        <v>146</v>
      </c>
      <c r="C37" s="163"/>
      <c r="D37" s="283" t="s">
        <v>174</v>
      </c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5"/>
      <c r="S37" s="176"/>
      <c r="T37" s="176"/>
      <c r="U37" s="176"/>
      <c r="V37" s="176"/>
      <c r="W37" s="331"/>
      <c r="Y37" s="486" t="s">
        <v>73</v>
      </c>
      <c r="Z37" s="486"/>
      <c r="AA37" s="486"/>
      <c r="AB37" s="486"/>
      <c r="AC37" s="486"/>
      <c r="AD37" s="486"/>
      <c r="AE37" s="486"/>
      <c r="AF37" s="486"/>
      <c r="AG37" s="486"/>
      <c r="AH37" s="486"/>
      <c r="AI37" s="331"/>
      <c r="AJ37" s="331"/>
      <c r="AK37" s="331"/>
      <c r="AL37" s="167"/>
      <c r="AM37" s="168"/>
      <c r="AN37" s="369"/>
    </row>
    <row r="38" spans="1:40" s="162" customFormat="1" x14ac:dyDescent="0.25">
      <c r="A38" s="180"/>
      <c r="B38" s="181" t="s">
        <v>137</v>
      </c>
      <c r="C38" s="182"/>
      <c r="D38" s="423"/>
      <c r="E38" s="424"/>
      <c r="F38" s="424"/>
      <c r="G38" s="424"/>
      <c r="H38" s="424"/>
      <c r="I38" s="424"/>
      <c r="J38" s="424"/>
      <c r="K38" s="424"/>
      <c r="L38" s="424"/>
      <c r="M38" s="424"/>
      <c r="N38" s="424"/>
      <c r="O38" s="424"/>
      <c r="P38" s="424"/>
      <c r="Q38" s="424"/>
      <c r="R38" s="425"/>
      <c r="S38" s="183"/>
      <c r="T38" s="184"/>
      <c r="U38" s="184"/>
      <c r="V38" s="330"/>
      <c r="W38" s="298"/>
      <c r="X38" s="298"/>
      <c r="Y38" s="413" t="s">
        <v>152</v>
      </c>
      <c r="Z38" s="413"/>
      <c r="AA38" s="413"/>
      <c r="AB38" s="413"/>
      <c r="AC38" s="413"/>
      <c r="AD38" s="413"/>
      <c r="AE38" s="413"/>
      <c r="AF38" s="413"/>
      <c r="AG38" s="413"/>
      <c r="AH38" s="413"/>
      <c r="AI38" s="298"/>
      <c r="AJ38" s="298"/>
      <c r="AK38" s="298"/>
      <c r="AL38" s="167"/>
      <c r="AM38" s="168"/>
      <c r="AN38" s="369"/>
    </row>
    <row r="39" spans="1:40" x14ac:dyDescent="0.25">
      <c r="A39" s="188"/>
      <c r="B39" s="189" t="s">
        <v>138</v>
      </c>
      <c r="C39" s="190"/>
      <c r="D39" s="288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90"/>
      <c r="S39" s="183"/>
      <c r="T39" s="329"/>
      <c r="U39" s="329"/>
      <c r="W39" s="413"/>
      <c r="X39" s="413"/>
      <c r="Y39" s="413"/>
      <c r="Z39" s="413"/>
      <c r="AA39" s="413"/>
      <c r="AB39" s="413"/>
      <c r="AC39" s="413"/>
      <c r="AD39" s="413"/>
      <c r="AE39" s="413"/>
      <c r="AF39" s="413"/>
      <c r="AG39" s="413"/>
      <c r="AH39" s="413"/>
      <c r="AI39" s="413"/>
      <c r="AJ39" s="413"/>
      <c r="AK39" s="413"/>
      <c r="AL39" s="178"/>
      <c r="AM39" s="179"/>
    </row>
    <row r="40" spans="1:40" x14ac:dyDescent="0.25">
      <c r="A40" s="192"/>
      <c r="B40" s="189" t="s">
        <v>145</v>
      </c>
      <c r="C40" s="190"/>
      <c r="L40" s="79"/>
      <c r="S40" s="183"/>
      <c r="T40" s="412"/>
      <c r="U40" s="41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267"/>
      <c r="AK40" s="185"/>
      <c r="AL40" s="186"/>
      <c r="AM40" s="187"/>
    </row>
    <row r="41" spans="1:40" ht="15.75" thickBot="1" x14ac:dyDescent="0.3">
      <c r="A41" s="195"/>
      <c r="B41" s="272" t="s">
        <v>139</v>
      </c>
      <c r="C41" s="196"/>
      <c r="D41" s="104"/>
      <c r="E41" s="269"/>
      <c r="F41" s="104"/>
      <c r="G41" s="104"/>
      <c r="H41" s="104"/>
      <c r="I41" s="104"/>
      <c r="J41" s="104"/>
      <c r="K41" s="104"/>
      <c r="L41" s="291"/>
      <c r="M41" s="104"/>
      <c r="N41" s="104"/>
      <c r="O41" s="104"/>
      <c r="P41" s="104"/>
      <c r="Q41" s="104"/>
      <c r="R41" s="104"/>
      <c r="S41" s="197"/>
      <c r="T41" s="197"/>
      <c r="U41" s="197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270"/>
      <c r="AK41" s="271"/>
      <c r="AL41" s="198"/>
      <c r="AM41" s="199"/>
    </row>
    <row r="42" spans="1:40" x14ac:dyDescent="0.25">
      <c r="A42" s="273"/>
      <c r="B42" s="274"/>
      <c r="C42" s="275"/>
      <c r="D42" s="274"/>
      <c r="E42" s="276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4"/>
      <c r="AD42" s="274"/>
      <c r="AE42" s="274"/>
      <c r="AF42" s="274"/>
      <c r="AG42" s="274"/>
      <c r="AH42" s="274"/>
      <c r="AI42" s="274"/>
      <c r="AJ42" s="277"/>
      <c r="AK42" s="185"/>
      <c r="AL42" s="216"/>
      <c r="AM42" s="216"/>
    </row>
    <row r="43" spans="1:40" x14ac:dyDescent="0.25">
      <c r="A43" s="275"/>
      <c r="B43" s="274"/>
      <c r="C43" s="275"/>
      <c r="D43" s="274"/>
      <c r="E43" s="276"/>
      <c r="F43" s="274"/>
      <c r="G43" s="274"/>
      <c r="H43" s="274"/>
      <c r="I43" s="274"/>
      <c r="J43" s="274"/>
      <c r="K43" s="274"/>
      <c r="L43" s="274"/>
      <c r="M43" s="274"/>
      <c r="N43" s="274"/>
      <c r="O43" s="274"/>
      <c r="P43" s="274"/>
      <c r="Q43" s="274"/>
      <c r="R43" s="274"/>
      <c r="S43" s="274"/>
      <c r="T43" s="274"/>
      <c r="U43" s="274"/>
      <c r="V43" s="274"/>
      <c r="W43" s="274"/>
      <c r="X43" s="274"/>
      <c r="Y43" s="274"/>
      <c r="Z43" s="274"/>
      <c r="AA43" s="274"/>
      <c r="AB43" s="274"/>
      <c r="AC43" s="274"/>
      <c r="AD43" s="274"/>
      <c r="AE43" s="274"/>
      <c r="AF43" s="274"/>
      <c r="AG43" s="274"/>
      <c r="AH43" s="274"/>
      <c r="AI43" s="274"/>
      <c r="AJ43" s="277"/>
      <c r="AK43" s="216"/>
      <c r="AL43" s="216"/>
      <c r="AM43" s="216"/>
    </row>
    <row r="44" spans="1:40" x14ac:dyDescent="0.25">
      <c r="A44" s="328"/>
      <c r="B44" s="193"/>
      <c r="C44" s="193"/>
      <c r="D44" s="193"/>
      <c r="E44" s="216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86"/>
      <c r="AL44" s="186"/>
      <c r="AM44" s="186"/>
    </row>
    <row r="45" spans="1:40" x14ac:dyDescent="0.25">
      <c r="A45" s="200"/>
      <c r="B45" s="201" t="s">
        <v>140</v>
      </c>
      <c r="C45" s="202"/>
      <c r="D45" s="203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66"/>
      <c r="AL45" s="167"/>
      <c r="AM45" s="167"/>
    </row>
    <row r="46" spans="1:40" x14ac:dyDescent="0.25">
      <c r="A46" s="204"/>
      <c r="B46" s="170"/>
      <c r="C46" s="202"/>
      <c r="D46" s="203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66"/>
      <c r="AL46" s="167"/>
      <c r="AM46" s="167"/>
    </row>
    <row r="47" spans="1:40" x14ac:dyDescent="0.25">
      <c r="A47" s="205"/>
      <c r="B47" s="170"/>
      <c r="C47" s="171"/>
      <c r="D47" s="164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66"/>
      <c r="AL47" s="167"/>
      <c r="AM47" s="167"/>
    </row>
    <row r="48" spans="1:40" x14ac:dyDescent="0.25">
      <c r="A48" s="206"/>
      <c r="B48" s="207"/>
      <c r="C48" s="163"/>
      <c r="D48" s="170"/>
      <c r="E48" s="208"/>
      <c r="F48" s="208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7"/>
      <c r="AL48" s="178"/>
      <c r="AM48" s="209"/>
    </row>
    <row r="49" spans="1:40" x14ac:dyDescent="0.25">
      <c r="A49" s="210"/>
      <c r="B49" s="211"/>
      <c r="C49" s="18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183"/>
      <c r="T49" s="415"/>
      <c r="U49" s="415"/>
      <c r="V49" s="416"/>
      <c r="W49" s="416"/>
      <c r="X49" s="416"/>
      <c r="Y49" s="416"/>
      <c r="Z49" s="416"/>
      <c r="AA49" s="416"/>
      <c r="AB49" s="416"/>
      <c r="AC49" s="416"/>
      <c r="AD49" s="416"/>
      <c r="AE49" s="416"/>
      <c r="AF49" s="416"/>
      <c r="AG49" s="416"/>
      <c r="AH49" s="416"/>
      <c r="AI49" s="416"/>
      <c r="AJ49" s="416"/>
      <c r="AK49" s="185"/>
      <c r="AL49" s="186"/>
      <c r="AM49" s="186"/>
    </row>
    <row r="50" spans="1:40" s="140" customFormat="1" x14ac:dyDescent="0.25">
      <c r="A50" s="329"/>
      <c r="B50" s="213"/>
      <c r="C50" s="190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83"/>
      <c r="T50" s="415"/>
      <c r="U50" s="415"/>
      <c r="V50" s="417"/>
      <c r="W50" s="417"/>
      <c r="X50" s="417"/>
      <c r="Y50" s="417"/>
      <c r="Z50" s="417"/>
      <c r="AA50" s="417"/>
      <c r="AB50" s="417"/>
      <c r="AC50" s="417"/>
      <c r="AD50" s="417"/>
      <c r="AE50" s="417"/>
      <c r="AF50" s="417"/>
      <c r="AG50" s="417"/>
      <c r="AH50" s="417"/>
      <c r="AI50" s="417"/>
      <c r="AJ50" s="417"/>
      <c r="AK50" s="185"/>
      <c r="AL50" s="186"/>
      <c r="AM50" s="186"/>
      <c r="AN50" s="405"/>
    </row>
    <row r="51" spans="1:40" s="140" customFormat="1" x14ac:dyDescent="0.25">
      <c r="A51" s="214"/>
      <c r="B51" s="213"/>
      <c r="C51" s="190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  <c r="O51" s="411"/>
      <c r="P51" s="411"/>
      <c r="Q51" s="411"/>
      <c r="R51" s="411"/>
      <c r="S51" s="183"/>
      <c r="T51" s="412"/>
      <c r="U51" s="412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185"/>
      <c r="AL51" s="186"/>
      <c r="AM51" s="186"/>
      <c r="AN51" s="405"/>
    </row>
    <row r="52" spans="1:40" x14ac:dyDescent="0.25">
      <c r="A52" s="328"/>
      <c r="B52" s="193"/>
      <c r="C52" s="193"/>
      <c r="D52" s="212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194"/>
      <c r="T52" s="194"/>
      <c r="U52" s="194"/>
      <c r="V52" s="413"/>
      <c r="W52" s="413"/>
      <c r="X52" s="413"/>
      <c r="Y52" s="413"/>
      <c r="Z52" s="413"/>
      <c r="AA52" s="413"/>
      <c r="AB52" s="413"/>
      <c r="AC52" s="413"/>
      <c r="AD52" s="413"/>
      <c r="AE52" s="413"/>
      <c r="AF52" s="413"/>
      <c r="AG52" s="413"/>
      <c r="AH52" s="413"/>
      <c r="AI52" s="413"/>
      <c r="AJ52" s="413"/>
      <c r="AK52" s="186"/>
      <c r="AL52" s="186"/>
      <c r="AM52" s="186"/>
    </row>
    <row r="53" spans="1:40" x14ac:dyDescent="0.25">
      <c r="A53" s="328"/>
      <c r="B53" s="193"/>
      <c r="C53" s="193"/>
      <c r="D53" s="193"/>
      <c r="E53" s="216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194"/>
      <c r="AG53" s="194"/>
      <c r="AH53" s="194"/>
      <c r="AI53" s="194"/>
      <c r="AJ53" s="194"/>
      <c r="AK53" s="186"/>
      <c r="AL53" s="186"/>
      <c r="AM53" s="186"/>
    </row>
    <row r="54" spans="1:40" x14ac:dyDescent="0.25">
      <c r="A54" s="217"/>
      <c r="B54" s="218"/>
      <c r="C54" s="219"/>
      <c r="D54" s="218"/>
      <c r="E54" s="220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21"/>
      <c r="AL54" s="221"/>
      <c r="AM54" s="222">
        <f>SUM(AM6:AM53)</f>
        <v>378</v>
      </c>
    </row>
    <row r="55" spans="1:40" x14ac:dyDescent="0.25">
      <c r="A55" s="217"/>
      <c r="B55" s="218"/>
      <c r="C55" s="219"/>
      <c r="D55" s="218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221"/>
      <c r="AL55" s="221"/>
      <c r="AM55" s="221"/>
    </row>
    <row r="56" spans="1:40" x14ac:dyDescent="0.25">
      <c r="A56" s="328"/>
      <c r="B56" s="194"/>
      <c r="C56" s="328"/>
      <c r="D56" s="194"/>
      <c r="E56" s="220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21"/>
      <c r="AL56" s="221"/>
      <c r="AM56" s="221"/>
    </row>
    <row r="57" spans="1:40" x14ac:dyDescent="0.25">
      <c r="A57" s="414"/>
      <c r="B57" s="414"/>
      <c r="C57" s="328"/>
      <c r="D57" s="194"/>
      <c r="E57" s="224"/>
      <c r="F57" s="224"/>
      <c r="G57" s="194"/>
      <c r="H57" s="194"/>
      <c r="I57" s="194"/>
      <c r="J57" s="194"/>
      <c r="K57" s="194"/>
      <c r="L57" s="194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21"/>
      <c r="AL57" s="221"/>
      <c r="AM57" s="221"/>
    </row>
    <row r="58" spans="1:40" x14ac:dyDescent="0.25">
      <c r="A58" s="328"/>
      <c r="B58" s="194"/>
      <c r="C58" s="328"/>
      <c r="D58" s="194"/>
      <c r="E58" s="220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21"/>
      <c r="AL58" s="221"/>
      <c r="AM58" s="221"/>
    </row>
    <row r="59" spans="1:40" x14ac:dyDescent="0.25">
      <c r="A59" s="328"/>
      <c r="B59" s="194"/>
      <c r="C59" s="328"/>
      <c r="D59" s="194"/>
      <c r="E59" s="220"/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21"/>
      <c r="AL59" s="221"/>
      <c r="AM59" s="221"/>
    </row>
    <row r="60" spans="1:40" x14ac:dyDescent="0.25">
      <c r="A60" s="328"/>
      <c r="B60" s="194"/>
      <c r="C60" s="328"/>
      <c r="D60" s="194"/>
      <c r="E60" s="220"/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21"/>
      <c r="AL60" s="221"/>
      <c r="AM60" s="221"/>
    </row>
    <row r="61" spans="1:40" x14ac:dyDescent="0.25">
      <c r="A61" s="328"/>
      <c r="B61" s="194"/>
      <c r="C61" s="328"/>
      <c r="D61" s="194"/>
      <c r="E61" s="220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/>
      <c r="AE61" s="218"/>
      <c r="AF61" s="218"/>
      <c r="AG61" s="218"/>
      <c r="AH61" s="218"/>
      <c r="AI61" s="218"/>
      <c r="AJ61" s="218"/>
      <c r="AK61" s="221"/>
      <c r="AL61" s="221"/>
      <c r="AM61" s="221"/>
    </row>
    <row r="62" spans="1:40" x14ac:dyDescent="0.25">
      <c r="A62" s="328"/>
      <c r="B62" s="194"/>
      <c r="C62" s="328"/>
      <c r="D62" s="194"/>
      <c r="E62" s="220"/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21"/>
      <c r="AL62" s="221"/>
      <c r="AM62" s="221"/>
    </row>
    <row r="63" spans="1:40" x14ac:dyDescent="0.25">
      <c r="A63" s="328"/>
      <c r="B63" s="194"/>
      <c r="C63" s="328"/>
      <c r="D63" s="194"/>
      <c r="E63" s="220"/>
      <c r="F63" s="218"/>
      <c r="G63" s="218"/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21"/>
      <c r="AL63" s="221"/>
      <c r="AM63" s="221"/>
    </row>
    <row r="64" spans="1:40" x14ac:dyDescent="0.25">
      <c r="A64" s="328"/>
      <c r="B64" s="194"/>
      <c r="C64" s="328"/>
      <c r="D64" s="194"/>
      <c r="E64" s="220"/>
      <c r="F64" s="218"/>
      <c r="G64" s="218"/>
      <c r="H64" s="218"/>
      <c r="I64" s="218"/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218"/>
      <c r="AB64" s="218"/>
      <c r="AC64" s="218"/>
      <c r="AD64" s="218"/>
      <c r="AE64" s="218"/>
      <c r="AF64" s="218"/>
      <c r="AG64" s="218"/>
      <c r="AH64" s="218"/>
      <c r="AI64" s="218"/>
      <c r="AJ64" s="218"/>
      <c r="AK64" s="221"/>
      <c r="AL64" s="221"/>
      <c r="AM64" s="221"/>
    </row>
    <row r="65" spans="1:39" x14ac:dyDescent="0.25">
      <c r="A65" s="219"/>
      <c r="B65" s="201"/>
      <c r="C65" s="219"/>
      <c r="D65" s="218"/>
      <c r="E65" s="220"/>
      <c r="F65" s="218"/>
      <c r="G65" s="218"/>
      <c r="H65" s="218"/>
      <c r="I65" s="218"/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8"/>
      <c r="AH65" s="218"/>
      <c r="AI65" s="218"/>
      <c r="AJ65" s="218"/>
      <c r="AK65" s="221"/>
      <c r="AL65" s="221"/>
      <c r="AM65" s="221"/>
    </row>
    <row r="66" spans="1:39" x14ac:dyDescent="0.25">
      <c r="A66" s="219"/>
      <c r="B66" s="201"/>
      <c r="C66" s="219"/>
      <c r="D66" s="218"/>
      <c r="E66" s="220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218"/>
      <c r="AD66" s="218"/>
      <c r="AE66" s="218"/>
      <c r="AF66" s="218"/>
      <c r="AG66" s="218"/>
      <c r="AH66" s="218"/>
      <c r="AI66" s="218"/>
      <c r="AJ66" s="218"/>
      <c r="AK66" s="221"/>
      <c r="AL66" s="221"/>
      <c r="AM66" s="221"/>
    </row>
    <row r="67" spans="1:39" x14ac:dyDescent="0.25">
      <c r="A67" s="219"/>
      <c r="B67" s="201"/>
      <c r="C67" s="219"/>
      <c r="D67" s="218"/>
      <c r="E67" s="220"/>
      <c r="F67" s="218"/>
      <c r="G67" s="218"/>
      <c r="H67" s="218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21"/>
      <c r="AL67" s="221"/>
      <c r="AM67" s="221"/>
    </row>
    <row r="68" spans="1:39" x14ac:dyDescent="0.25">
      <c r="A68" s="219"/>
      <c r="B68" s="201"/>
      <c r="C68" s="219"/>
      <c r="D68" s="218"/>
      <c r="E68" s="220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21"/>
      <c r="AL68" s="221"/>
      <c r="AM68" s="221"/>
    </row>
    <row r="69" spans="1:39" x14ac:dyDescent="0.25">
      <c r="A69" s="219"/>
      <c r="B69" s="201"/>
      <c r="C69" s="219"/>
      <c r="D69" s="218"/>
      <c r="E69" s="220"/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18"/>
      <c r="AI69" s="218"/>
      <c r="AJ69" s="218"/>
      <c r="AK69" s="221"/>
      <c r="AL69" s="221"/>
      <c r="AM69" s="221"/>
    </row>
    <row r="70" spans="1:39" x14ac:dyDescent="0.25">
      <c r="A70" s="219"/>
      <c r="B70" s="201"/>
      <c r="C70" s="219"/>
      <c r="D70" s="218"/>
      <c r="E70" s="220"/>
      <c r="F70" s="218"/>
      <c r="G70" s="218"/>
      <c r="H70" s="218"/>
      <c r="I70" s="218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218"/>
      <c r="AB70" s="218"/>
      <c r="AC70" s="218"/>
      <c r="AD70" s="218"/>
      <c r="AE70" s="218"/>
      <c r="AF70" s="218"/>
      <c r="AG70" s="218"/>
      <c r="AH70" s="218"/>
      <c r="AI70" s="218"/>
      <c r="AJ70" s="218"/>
      <c r="AK70" s="221"/>
      <c r="AL70" s="221"/>
      <c r="AM70" s="221"/>
    </row>
    <row r="71" spans="1:39" x14ac:dyDescent="0.25">
      <c r="A71" s="219"/>
      <c r="B71" s="201"/>
      <c r="C71" s="219"/>
      <c r="D71" s="218"/>
      <c r="E71" s="220"/>
      <c r="F71" s="218"/>
      <c r="G71" s="218"/>
      <c r="H71" s="218"/>
      <c r="I71" s="218"/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8"/>
      <c r="AH71" s="218"/>
      <c r="AI71" s="218"/>
      <c r="AJ71" s="218"/>
      <c r="AK71" s="221"/>
      <c r="AL71" s="221"/>
      <c r="AM71" s="221"/>
    </row>
    <row r="72" spans="1:39" x14ac:dyDescent="0.25">
      <c r="A72" s="219"/>
      <c r="B72" s="201"/>
      <c r="C72" s="219"/>
      <c r="D72" s="218"/>
      <c r="E72" s="220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21"/>
      <c r="AL72" s="221"/>
      <c r="AM72" s="221"/>
    </row>
    <row r="73" spans="1:39" x14ac:dyDescent="0.25">
      <c r="A73" s="219"/>
      <c r="B73" s="201"/>
      <c r="C73" s="219"/>
      <c r="D73" s="218"/>
      <c r="E73" s="220"/>
      <c r="F73" s="218"/>
      <c r="G73" s="218"/>
      <c r="H73" s="218"/>
      <c r="I73" s="218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218"/>
      <c r="AB73" s="218"/>
      <c r="AC73" s="218"/>
      <c r="AD73" s="218"/>
      <c r="AE73" s="218"/>
      <c r="AF73" s="218"/>
      <c r="AG73" s="218"/>
      <c r="AH73" s="218"/>
      <c r="AI73" s="218"/>
      <c r="AJ73" s="218"/>
      <c r="AK73" s="221"/>
      <c r="AL73" s="221"/>
      <c r="AM73" s="221"/>
    </row>
    <row r="74" spans="1:39" x14ac:dyDescent="0.25">
      <c r="A74" s="219"/>
      <c r="B74" s="201"/>
      <c r="C74" s="219"/>
      <c r="D74" s="218"/>
      <c r="E74" s="220"/>
      <c r="F74" s="218"/>
      <c r="G74" s="218"/>
      <c r="H74" s="218"/>
      <c r="I74" s="218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8"/>
      <c r="AH74" s="218"/>
      <c r="AI74" s="218"/>
      <c r="AJ74" s="218"/>
      <c r="AK74" s="221"/>
      <c r="AL74" s="221"/>
      <c r="AM74" s="221"/>
    </row>
    <row r="75" spans="1:39" x14ac:dyDescent="0.25">
      <c r="A75" s="219"/>
      <c r="B75" s="201"/>
      <c r="C75" s="219"/>
      <c r="D75" s="218"/>
      <c r="E75" s="220"/>
      <c r="F75" s="218"/>
      <c r="G75" s="218"/>
      <c r="H75" s="218"/>
      <c r="I75" s="218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21"/>
      <c r="AL75" s="221"/>
      <c r="AM75" s="221"/>
    </row>
    <row r="76" spans="1:39" x14ac:dyDescent="0.25">
      <c r="A76" s="219"/>
      <c r="B76" s="201"/>
      <c r="C76" s="219"/>
      <c r="D76" s="218"/>
      <c r="E76" s="220"/>
      <c r="F76" s="218"/>
      <c r="G76" s="218"/>
      <c r="H76" s="218"/>
      <c r="I76" s="218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218"/>
      <c r="AB76" s="218"/>
      <c r="AC76" s="218"/>
      <c r="AD76" s="218"/>
      <c r="AE76" s="218"/>
      <c r="AF76" s="218"/>
      <c r="AG76" s="218"/>
      <c r="AH76" s="218"/>
      <c r="AI76" s="218"/>
      <c r="AJ76" s="218"/>
      <c r="AK76" s="221"/>
      <c r="AL76" s="221"/>
      <c r="AM76" s="221"/>
    </row>
    <row r="77" spans="1:39" x14ac:dyDescent="0.25">
      <c r="A77" s="219"/>
      <c r="B77" s="201"/>
      <c r="C77" s="219"/>
      <c r="D77" s="218"/>
      <c r="E77" s="220"/>
      <c r="F77" s="218"/>
      <c r="G77" s="218"/>
      <c r="H77" s="218"/>
      <c r="I77" s="218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8"/>
      <c r="AH77" s="218"/>
      <c r="AI77" s="218"/>
      <c r="AJ77" s="218"/>
      <c r="AK77" s="221"/>
      <c r="AL77" s="221"/>
      <c r="AM77" s="221"/>
    </row>
    <row r="78" spans="1:39" x14ac:dyDescent="0.25">
      <c r="A78" s="219"/>
      <c r="B78" s="201"/>
      <c r="C78" s="219"/>
      <c r="D78" s="218"/>
      <c r="E78" s="220"/>
      <c r="F78" s="218"/>
      <c r="G78" s="218"/>
      <c r="H78" s="218"/>
      <c r="I78" s="218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21"/>
      <c r="AL78" s="221"/>
      <c r="AM78" s="221"/>
    </row>
    <row r="79" spans="1:39" x14ac:dyDescent="0.25">
      <c r="A79" s="219"/>
      <c r="B79" s="201"/>
      <c r="C79" s="219"/>
      <c r="D79" s="218"/>
      <c r="E79" s="220"/>
      <c r="F79" s="218"/>
      <c r="G79" s="218"/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21"/>
      <c r="AL79" s="221"/>
      <c r="AM79" s="221"/>
    </row>
    <row r="80" spans="1:39" x14ac:dyDescent="0.25">
      <c r="A80" s="219"/>
      <c r="B80" s="201"/>
      <c r="C80" s="219"/>
      <c r="D80" s="218"/>
      <c r="E80" s="220"/>
      <c r="F80" s="218"/>
      <c r="G80" s="218"/>
      <c r="H80" s="218"/>
      <c r="I80" s="218"/>
      <c r="J80" s="218"/>
      <c r="K80" s="218"/>
      <c r="L80" s="218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21"/>
      <c r="AL80" s="221"/>
      <c r="AM80" s="221"/>
    </row>
    <row r="81" spans="1:39" x14ac:dyDescent="0.25">
      <c r="A81" s="219"/>
      <c r="B81" s="201"/>
      <c r="C81" s="219"/>
      <c r="D81" s="218"/>
      <c r="E81" s="220"/>
      <c r="F81" s="218"/>
      <c r="G81" s="218"/>
      <c r="H81" s="218"/>
      <c r="I81" s="218"/>
      <c r="J81" s="218"/>
      <c r="K81" s="218"/>
      <c r="L81" s="218"/>
      <c r="M81" s="21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21"/>
      <c r="AL81" s="221"/>
      <c r="AM81" s="221"/>
    </row>
    <row r="82" spans="1:39" x14ac:dyDescent="0.25">
      <c r="A82" s="219"/>
      <c r="B82" s="201"/>
      <c r="C82" s="219"/>
      <c r="D82" s="218"/>
      <c r="E82" s="220"/>
      <c r="F82" s="218"/>
      <c r="G82" s="218"/>
      <c r="H82" s="21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218"/>
      <c r="AB82" s="218"/>
      <c r="AC82" s="218"/>
      <c r="AD82" s="218"/>
      <c r="AE82" s="218"/>
      <c r="AF82" s="218"/>
      <c r="AG82" s="218"/>
      <c r="AH82" s="218"/>
      <c r="AI82" s="218"/>
      <c r="AJ82" s="218"/>
      <c r="AK82" s="221"/>
      <c r="AL82" s="221"/>
      <c r="AM82" s="221"/>
    </row>
    <row r="83" spans="1:39" x14ac:dyDescent="0.25">
      <c r="A83" s="219"/>
      <c r="B83" s="201"/>
      <c r="C83" s="219"/>
      <c r="D83" s="218"/>
      <c r="E83" s="220"/>
      <c r="F83" s="218"/>
      <c r="G83" s="218"/>
      <c r="H83" s="218"/>
      <c r="I83" s="218"/>
      <c r="J83" s="218"/>
      <c r="K83" s="218"/>
      <c r="L83" s="218"/>
      <c r="M83" s="21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21"/>
      <c r="AL83" s="221"/>
      <c r="AM83" s="221"/>
    </row>
    <row r="84" spans="1:39" x14ac:dyDescent="0.25">
      <c r="A84" s="219"/>
      <c r="B84" s="201"/>
      <c r="C84" s="219"/>
      <c r="D84" s="218"/>
      <c r="E84" s="220"/>
      <c r="F84" s="218"/>
      <c r="G84" s="218"/>
      <c r="H84" s="218"/>
      <c r="I84" s="218"/>
      <c r="J84" s="218"/>
      <c r="K84" s="218"/>
      <c r="L84" s="218"/>
      <c r="M84" s="21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218"/>
      <c r="AB84" s="218"/>
      <c r="AC84" s="218"/>
      <c r="AD84" s="218"/>
      <c r="AE84" s="218"/>
      <c r="AF84" s="218"/>
      <c r="AG84" s="218"/>
      <c r="AH84" s="218"/>
      <c r="AI84" s="218"/>
      <c r="AJ84" s="218"/>
      <c r="AK84" s="221"/>
      <c r="AL84" s="221"/>
      <c r="AM84" s="221"/>
    </row>
    <row r="85" spans="1:39" x14ac:dyDescent="0.25">
      <c r="A85" s="219"/>
      <c r="B85" s="201"/>
      <c r="C85" s="219"/>
      <c r="D85" s="201"/>
      <c r="E85" s="221"/>
      <c r="F85" s="201"/>
      <c r="G85" s="201"/>
      <c r="H85" s="201"/>
      <c r="I85" s="201"/>
      <c r="J85" s="201"/>
      <c r="K85" s="201"/>
      <c r="L85" s="225"/>
      <c r="M85" s="201"/>
      <c r="N85" s="201"/>
      <c r="O85" s="201"/>
      <c r="P85" s="201"/>
      <c r="Q85" s="201"/>
      <c r="R85" s="201"/>
      <c r="S85" s="201"/>
      <c r="T85" s="225"/>
      <c r="U85" s="201"/>
      <c r="V85" s="201"/>
      <c r="W85" s="201"/>
      <c r="X85" s="201"/>
      <c r="Y85" s="201"/>
      <c r="Z85" s="201"/>
      <c r="AA85" s="201"/>
      <c r="AB85" s="201"/>
      <c r="AC85" s="201"/>
      <c r="AD85" s="201"/>
      <c r="AE85" s="201"/>
      <c r="AF85" s="201"/>
      <c r="AG85" s="201"/>
      <c r="AH85" s="201"/>
      <c r="AI85" s="201"/>
      <c r="AJ85" s="201"/>
      <c r="AK85" s="221"/>
      <c r="AL85" s="221"/>
      <c r="AM85" s="221"/>
    </row>
    <row r="86" spans="1:39" x14ac:dyDescent="0.25">
      <c r="A86" s="219"/>
      <c r="B86" s="201"/>
      <c r="C86" s="219"/>
      <c r="D86" s="201"/>
      <c r="E86" s="221"/>
      <c r="F86" s="201"/>
      <c r="G86" s="201"/>
      <c r="H86" s="201"/>
      <c r="I86" s="201"/>
      <c r="J86" s="201"/>
      <c r="K86" s="201"/>
      <c r="L86" s="225"/>
      <c r="M86" s="201"/>
      <c r="N86" s="201"/>
      <c r="O86" s="201"/>
      <c r="P86" s="201"/>
      <c r="Q86" s="201"/>
      <c r="R86" s="201"/>
      <c r="S86" s="201"/>
      <c r="T86" s="225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21"/>
      <c r="AL86" s="221"/>
      <c r="AM86" s="221"/>
    </row>
    <row r="87" spans="1:39" x14ac:dyDescent="0.25">
      <c r="A87" s="219"/>
      <c r="B87" s="201"/>
      <c r="C87" s="219"/>
      <c r="D87" s="201"/>
      <c r="E87" s="221"/>
      <c r="F87" s="201"/>
      <c r="G87" s="201"/>
      <c r="H87" s="201"/>
      <c r="I87" s="201"/>
      <c r="J87" s="201"/>
      <c r="K87" s="201"/>
      <c r="L87" s="225"/>
      <c r="M87" s="201"/>
      <c r="N87" s="201"/>
      <c r="O87" s="201"/>
      <c r="P87" s="201"/>
      <c r="Q87" s="201"/>
      <c r="R87" s="201"/>
      <c r="S87" s="201"/>
      <c r="T87" s="225"/>
      <c r="U87" s="201"/>
      <c r="V87" s="201"/>
      <c r="W87" s="201"/>
      <c r="X87" s="201"/>
      <c r="Y87" s="201"/>
      <c r="Z87" s="201"/>
      <c r="AA87" s="201"/>
      <c r="AB87" s="201"/>
      <c r="AC87" s="201"/>
      <c r="AD87" s="201"/>
      <c r="AE87" s="201"/>
      <c r="AF87" s="201"/>
      <c r="AG87" s="201"/>
      <c r="AH87" s="201"/>
      <c r="AI87" s="201"/>
      <c r="AJ87" s="201"/>
      <c r="AK87" s="221"/>
      <c r="AL87" s="221"/>
      <c r="AM87" s="221"/>
    </row>
    <row r="88" spans="1:39" x14ac:dyDescent="0.25">
      <c r="A88" s="219"/>
      <c r="B88" s="201"/>
      <c r="C88" s="219"/>
      <c r="D88" s="201"/>
      <c r="E88" s="221"/>
      <c r="F88" s="201"/>
      <c r="G88" s="201"/>
      <c r="H88" s="201"/>
      <c r="I88" s="201"/>
      <c r="J88" s="201"/>
      <c r="K88" s="201"/>
      <c r="L88" s="225"/>
      <c r="M88" s="201"/>
      <c r="N88" s="201"/>
      <c r="O88" s="201"/>
      <c r="P88" s="201"/>
      <c r="Q88" s="201"/>
      <c r="R88" s="201"/>
      <c r="S88" s="201"/>
      <c r="T88" s="225"/>
      <c r="U88" s="201"/>
      <c r="V88" s="201"/>
      <c r="W88" s="201"/>
      <c r="X88" s="201"/>
      <c r="Y88" s="201"/>
      <c r="Z88" s="201"/>
      <c r="AA88" s="201"/>
      <c r="AB88" s="201"/>
      <c r="AC88" s="201"/>
      <c r="AD88" s="201"/>
      <c r="AE88" s="201"/>
      <c r="AF88" s="201"/>
      <c r="AG88" s="201"/>
      <c r="AH88" s="201"/>
      <c r="AI88" s="201"/>
      <c r="AJ88" s="201"/>
      <c r="AK88" s="221"/>
      <c r="AL88" s="221"/>
      <c r="AM88" s="221"/>
    </row>
    <row r="89" spans="1:39" x14ac:dyDescent="0.25">
      <c r="A89" s="219"/>
      <c r="B89" s="201"/>
      <c r="C89" s="219"/>
      <c r="D89" s="201"/>
      <c r="E89" s="221"/>
      <c r="F89" s="201"/>
      <c r="G89" s="201"/>
      <c r="H89" s="201"/>
      <c r="I89" s="201"/>
      <c r="J89" s="201"/>
      <c r="K89" s="201"/>
      <c r="L89" s="225"/>
      <c r="M89" s="201"/>
      <c r="N89" s="201"/>
      <c r="O89" s="201"/>
      <c r="P89" s="201"/>
      <c r="Q89" s="201"/>
      <c r="R89" s="201"/>
      <c r="S89" s="201"/>
      <c r="T89" s="225"/>
      <c r="U89" s="201"/>
      <c r="V89" s="201"/>
      <c r="W89" s="201"/>
      <c r="X89" s="201"/>
      <c r="Y89" s="201"/>
      <c r="Z89" s="201"/>
      <c r="AA89" s="201"/>
      <c r="AB89" s="201"/>
      <c r="AC89" s="201"/>
      <c r="AD89" s="201"/>
      <c r="AE89" s="201"/>
      <c r="AF89" s="201"/>
      <c r="AG89" s="201"/>
      <c r="AH89" s="201"/>
      <c r="AI89" s="201"/>
      <c r="AJ89" s="201"/>
      <c r="AK89" s="221"/>
      <c r="AL89" s="221"/>
      <c r="AM89" s="221"/>
    </row>
    <row r="90" spans="1:39" x14ac:dyDescent="0.25">
      <c r="A90" s="219"/>
      <c r="B90" s="201"/>
      <c r="C90" s="219"/>
      <c r="D90" s="201"/>
      <c r="E90" s="221"/>
      <c r="F90" s="201"/>
      <c r="G90" s="201"/>
      <c r="H90" s="201"/>
      <c r="I90" s="201"/>
      <c r="J90" s="201"/>
      <c r="K90" s="201"/>
      <c r="L90" s="225"/>
      <c r="M90" s="201"/>
      <c r="N90" s="201"/>
      <c r="O90" s="201"/>
      <c r="P90" s="201"/>
      <c r="Q90" s="201"/>
      <c r="R90" s="201"/>
      <c r="S90" s="201"/>
      <c r="T90" s="225"/>
      <c r="U90" s="201"/>
      <c r="V90" s="201"/>
      <c r="W90" s="201"/>
      <c r="X90" s="201"/>
      <c r="Y90" s="201"/>
      <c r="Z90" s="201"/>
      <c r="AA90" s="201"/>
      <c r="AB90" s="201"/>
      <c r="AC90" s="201"/>
      <c r="AD90" s="201"/>
      <c r="AE90" s="201"/>
      <c r="AF90" s="201"/>
      <c r="AG90" s="201"/>
      <c r="AH90" s="201"/>
      <c r="AI90" s="201"/>
      <c r="AJ90" s="201"/>
      <c r="AK90" s="221"/>
      <c r="AL90" s="221"/>
      <c r="AM90" s="221"/>
    </row>
    <row r="91" spans="1:39" x14ac:dyDescent="0.25">
      <c r="A91" s="219"/>
      <c r="B91" s="201"/>
      <c r="C91" s="219"/>
      <c r="D91" s="201"/>
      <c r="E91" s="221"/>
      <c r="F91" s="201"/>
      <c r="G91" s="201"/>
      <c r="H91" s="201"/>
      <c r="I91" s="201"/>
      <c r="J91" s="201"/>
      <c r="K91" s="201"/>
      <c r="L91" s="225"/>
      <c r="M91" s="201"/>
      <c r="N91" s="201"/>
      <c r="O91" s="201"/>
      <c r="P91" s="201"/>
      <c r="Q91" s="201"/>
      <c r="R91" s="201"/>
      <c r="S91" s="201"/>
      <c r="T91" s="225"/>
      <c r="U91" s="201"/>
      <c r="V91" s="201"/>
      <c r="W91" s="201"/>
      <c r="X91" s="201"/>
      <c r="Y91" s="201"/>
      <c r="Z91" s="201"/>
      <c r="AA91" s="201"/>
      <c r="AB91" s="201"/>
      <c r="AC91" s="201"/>
      <c r="AD91" s="201"/>
      <c r="AE91" s="201"/>
      <c r="AF91" s="201"/>
      <c r="AG91" s="201"/>
      <c r="AH91" s="201"/>
      <c r="AI91" s="201"/>
      <c r="AJ91" s="201"/>
      <c r="AK91" s="221"/>
      <c r="AL91" s="221"/>
      <c r="AM91" s="221"/>
    </row>
    <row r="92" spans="1:39" x14ac:dyDescent="0.25">
      <c r="A92" s="219"/>
      <c r="B92" s="201"/>
      <c r="C92" s="219"/>
      <c r="D92" s="201"/>
      <c r="E92" s="221"/>
      <c r="F92" s="201"/>
      <c r="G92" s="201"/>
      <c r="H92" s="201"/>
      <c r="I92" s="201"/>
      <c r="J92" s="201"/>
      <c r="K92" s="201"/>
      <c r="L92" s="225"/>
      <c r="M92" s="201"/>
      <c r="N92" s="201"/>
      <c r="O92" s="201"/>
      <c r="P92" s="201"/>
      <c r="Q92" s="201"/>
      <c r="R92" s="201"/>
      <c r="S92" s="201"/>
      <c r="T92" s="225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21"/>
      <c r="AL92" s="221"/>
      <c r="AM92" s="221"/>
    </row>
    <row r="93" spans="1:39" x14ac:dyDescent="0.25">
      <c r="A93" s="219"/>
      <c r="B93" s="201"/>
      <c r="C93" s="219"/>
      <c r="D93" s="201"/>
      <c r="E93" s="221"/>
      <c r="F93" s="201"/>
      <c r="G93" s="201"/>
      <c r="H93" s="201"/>
      <c r="I93" s="201"/>
      <c r="J93" s="201"/>
      <c r="K93" s="201"/>
      <c r="L93" s="225"/>
      <c r="M93" s="201"/>
      <c r="N93" s="201"/>
      <c r="O93" s="201"/>
      <c r="P93" s="201"/>
      <c r="Q93" s="201"/>
      <c r="R93" s="201"/>
      <c r="S93" s="201"/>
      <c r="T93" s="225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21"/>
      <c r="AL93" s="221"/>
      <c r="AM93" s="221"/>
    </row>
    <row r="94" spans="1:39" x14ac:dyDescent="0.25">
      <c r="A94" s="219"/>
      <c r="B94" s="201"/>
      <c r="C94" s="219"/>
      <c r="D94" s="201"/>
      <c r="E94" s="221"/>
      <c r="F94" s="201"/>
      <c r="G94" s="201"/>
      <c r="H94" s="201"/>
      <c r="I94" s="201"/>
      <c r="J94" s="201"/>
      <c r="K94" s="201"/>
      <c r="L94" s="225"/>
      <c r="M94" s="201"/>
      <c r="N94" s="201"/>
      <c r="O94" s="201"/>
      <c r="P94" s="201"/>
      <c r="Q94" s="201"/>
      <c r="R94" s="201"/>
      <c r="S94" s="201"/>
      <c r="T94" s="225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21"/>
      <c r="AL94" s="221"/>
      <c r="AM94" s="221"/>
    </row>
    <row r="95" spans="1:39" x14ac:dyDescent="0.25">
      <c r="A95" s="219"/>
      <c r="B95" s="201"/>
      <c r="C95" s="219"/>
      <c r="D95" s="201"/>
      <c r="E95" s="221"/>
      <c r="F95" s="201"/>
      <c r="G95" s="201"/>
      <c r="H95" s="201"/>
      <c r="I95" s="201"/>
      <c r="J95" s="201"/>
      <c r="K95" s="201"/>
      <c r="L95" s="225"/>
      <c r="M95" s="201"/>
      <c r="N95" s="201"/>
      <c r="O95" s="201"/>
      <c r="P95" s="201"/>
      <c r="Q95" s="201"/>
      <c r="R95" s="201"/>
      <c r="S95" s="201"/>
      <c r="T95" s="225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221"/>
      <c r="AL95" s="221"/>
      <c r="AM95" s="221"/>
    </row>
    <row r="96" spans="1:39" x14ac:dyDescent="0.25">
      <c r="A96" s="219"/>
      <c r="B96" s="201"/>
      <c r="C96" s="219"/>
      <c r="D96" s="201"/>
      <c r="E96" s="221"/>
      <c r="F96" s="201"/>
      <c r="G96" s="201"/>
      <c r="H96" s="201"/>
      <c r="I96" s="201"/>
      <c r="J96" s="201"/>
      <c r="K96" s="201"/>
      <c r="L96" s="225"/>
      <c r="M96" s="201"/>
      <c r="N96" s="201"/>
      <c r="O96" s="201"/>
      <c r="P96" s="201"/>
      <c r="Q96" s="201"/>
      <c r="R96" s="201"/>
      <c r="S96" s="201"/>
      <c r="T96" s="225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21"/>
      <c r="AL96" s="221"/>
      <c r="AM96" s="221"/>
    </row>
    <row r="97" spans="1:39" x14ac:dyDescent="0.25">
      <c r="A97" s="219"/>
      <c r="B97" s="201"/>
      <c r="C97" s="219"/>
      <c r="D97" s="201"/>
      <c r="E97" s="221"/>
      <c r="F97" s="201"/>
      <c r="G97" s="201"/>
      <c r="H97" s="201"/>
      <c r="I97" s="201"/>
      <c r="J97" s="201"/>
      <c r="K97" s="201"/>
      <c r="L97" s="225"/>
      <c r="M97" s="201"/>
      <c r="N97" s="201"/>
      <c r="O97" s="201"/>
      <c r="P97" s="201"/>
      <c r="Q97" s="201"/>
      <c r="R97" s="201"/>
      <c r="S97" s="201"/>
      <c r="T97" s="225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21"/>
      <c r="AL97" s="221"/>
      <c r="AM97" s="221"/>
    </row>
    <row r="98" spans="1:39" x14ac:dyDescent="0.25">
      <c r="A98" s="219"/>
      <c r="B98" s="201"/>
      <c r="C98" s="219"/>
      <c r="D98" s="201"/>
      <c r="E98" s="221"/>
      <c r="F98" s="201"/>
      <c r="G98" s="201"/>
      <c r="H98" s="201"/>
      <c r="I98" s="201"/>
      <c r="J98" s="201"/>
      <c r="K98" s="201"/>
      <c r="L98" s="225"/>
      <c r="M98" s="201"/>
      <c r="N98" s="201"/>
      <c r="O98" s="201"/>
      <c r="P98" s="201"/>
      <c r="Q98" s="201"/>
      <c r="R98" s="201"/>
      <c r="S98" s="201"/>
      <c r="T98" s="225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21"/>
      <c r="AL98" s="221"/>
      <c r="AM98" s="221"/>
    </row>
    <row r="99" spans="1:39" x14ac:dyDescent="0.25">
      <c r="A99" s="219"/>
      <c r="B99" s="201"/>
      <c r="C99" s="219"/>
      <c r="D99" s="201"/>
      <c r="E99" s="221"/>
      <c r="F99" s="201"/>
      <c r="G99" s="201"/>
      <c r="H99" s="201"/>
      <c r="I99" s="201"/>
      <c r="J99" s="201"/>
      <c r="K99" s="201"/>
      <c r="L99" s="225"/>
      <c r="M99" s="201"/>
      <c r="N99" s="201"/>
      <c r="O99" s="201"/>
      <c r="P99" s="201"/>
      <c r="Q99" s="201"/>
      <c r="R99" s="201"/>
      <c r="S99" s="201"/>
      <c r="T99" s="225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21"/>
      <c r="AL99" s="221"/>
      <c r="AM99" s="221"/>
    </row>
    <row r="100" spans="1:39" x14ac:dyDescent="0.25">
      <c r="A100" s="219"/>
      <c r="B100" s="201"/>
      <c r="C100" s="219"/>
      <c r="D100" s="201"/>
      <c r="E100" s="221"/>
      <c r="F100" s="201"/>
      <c r="G100" s="201"/>
      <c r="H100" s="201"/>
      <c r="I100" s="201"/>
      <c r="J100" s="201"/>
      <c r="K100" s="201"/>
      <c r="L100" s="225"/>
      <c r="M100" s="201"/>
      <c r="N100" s="201"/>
      <c r="O100" s="201"/>
      <c r="P100" s="201"/>
      <c r="Q100" s="201"/>
      <c r="R100" s="201"/>
      <c r="S100" s="201"/>
      <c r="T100" s="225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21"/>
      <c r="AL100" s="221"/>
      <c r="AM100" s="221"/>
    </row>
    <row r="101" spans="1:39" x14ac:dyDescent="0.25">
      <c r="A101" s="219"/>
      <c r="B101" s="201"/>
      <c r="C101" s="219"/>
      <c r="D101" s="201"/>
      <c r="E101" s="221"/>
      <c r="F101" s="201"/>
      <c r="G101" s="201"/>
      <c r="H101" s="201"/>
      <c r="I101" s="201"/>
      <c r="J101" s="201"/>
      <c r="K101" s="201"/>
      <c r="L101" s="225"/>
      <c r="M101" s="201"/>
      <c r="N101" s="201"/>
      <c r="O101" s="201"/>
      <c r="P101" s="201"/>
      <c r="Q101" s="201"/>
      <c r="R101" s="201"/>
      <c r="S101" s="201"/>
      <c r="T101" s="225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21"/>
      <c r="AL101" s="221"/>
      <c r="AM101" s="221"/>
    </row>
    <row r="102" spans="1:39" x14ac:dyDescent="0.25">
      <c r="A102" s="219"/>
      <c r="B102" s="201"/>
      <c r="C102" s="219"/>
      <c r="D102" s="201"/>
      <c r="E102" s="221"/>
      <c r="F102" s="201"/>
      <c r="G102" s="201"/>
      <c r="H102" s="201"/>
      <c r="I102" s="201"/>
      <c r="J102" s="201"/>
      <c r="K102" s="201"/>
      <c r="L102" s="225"/>
      <c r="M102" s="201"/>
      <c r="N102" s="201"/>
      <c r="O102" s="201"/>
      <c r="P102" s="201"/>
      <c r="Q102" s="201"/>
      <c r="R102" s="201"/>
      <c r="S102" s="201"/>
      <c r="T102" s="225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21"/>
      <c r="AL102" s="221"/>
      <c r="AM102" s="221"/>
    </row>
    <row r="103" spans="1:39" x14ac:dyDescent="0.25">
      <c r="A103" s="219"/>
      <c r="B103" s="201"/>
      <c r="C103" s="219"/>
      <c r="D103" s="201"/>
      <c r="E103" s="221"/>
      <c r="F103" s="201"/>
      <c r="G103" s="201"/>
      <c r="H103" s="201"/>
      <c r="I103" s="201"/>
      <c r="J103" s="201"/>
      <c r="K103" s="201"/>
      <c r="L103" s="225"/>
      <c r="M103" s="201"/>
      <c r="N103" s="201"/>
      <c r="O103" s="201"/>
      <c r="P103" s="201"/>
      <c r="Q103" s="201"/>
      <c r="R103" s="201"/>
      <c r="S103" s="201"/>
      <c r="T103" s="225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21"/>
      <c r="AL103" s="221"/>
      <c r="AM103" s="221"/>
    </row>
    <row r="104" spans="1:39" x14ac:dyDescent="0.25">
      <c r="A104" s="219"/>
      <c r="B104" s="201"/>
      <c r="C104" s="219"/>
      <c r="D104" s="201"/>
      <c r="E104" s="221"/>
      <c r="F104" s="201"/>
      <c r="G104" s="201"/>
      <c r="H104" s="201"/>
      <c r="I104" s="201"/>
      <c r="J104" s="201"/>
      <c r="K104" s="201"/>
      <c r="L104" s="225"/>
      <c r="M104" s="201"/>
      <c r="N104" s="201"/>
      <c r="O104" s="201"/>
      <c r="P104" s="201"/>
      <c r="Q104" s="201"/>
      <c r="R104" s="201"/>
      <c r="S104" s="201"/>
      <c r="T104" s="225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21"/>
      <c r="AL104" s="221"/>
      <c r="AM104" s="221"/>
    </row>
    <row r="105" spans="1:39" x14ac:dyDescent="0.25">
      <c r="A105" s="219"/>
      <c r="B105" s="201"/>
      <c r="C105" s="219"/>
      <c r="D105" s="201"/>
      <c r="E105" s="221"/>
      <c r="F105" s="201"/>
      <c r="G105" s="201"/>
      <c r="H105" s="201"/>
      <c r="I105" s="201"/>
      <c r="J105" s="201"/>
      <c r="K105" s="201"/>
      <c r="L105" s="225"/>
      <c r="M105" s="201"/>
      <c r="N105" s="201"/>
      <c r="O105" s="201"/>
      <c r="P105" s="201"/>
      <c r="Q105" s="201"/>
      <c r="R105" s="201"/>
      <c r="S105" s="201"/>
      <c r="T105" s="225"/>
      <c r="U105" s="201"/>
      <c r="V105" s="201"/>
      <c r="W105" s="201"/>
      <c r="X105" s="201"/>
      <c r="Y105" s="201"/>
      <c r="Z105" s="201"/>
      <c r="AA105" s="201"/>
      <c r="AB105" s="201"/>
      <c r="AC105" s="201"/>
      <c r="AD105" s="201"/>
      <c r="AE105" s="201"/>
      <c r="AF105" s="201"/>
      <c r="AG105" s="201"/>
      <c r="AH105" s="201"/>
      <c r="AI105" s="201"/>
      <c r="AJ105" s="201"/>
      <c r="AK105" s="221"/>
      <c r="AL105" s="221"/>
      <c r="AM105" s="221"/>
    </row>
    <row r="106" spans="1:39" x14ac:dyDescent="0.25">
      <c r="A106" s="219"/>
      <c r="B106" s="201"/>
      <c r="C106" s="219"/>
      <c r="D106" s="201"/>
      <c r="E106" s="221"/>
      <c r="F106" s="201"/>
      <c r="G106" s="201"/>
      <c r="H106" s="201"/>
      <c r="I106" s="201"/>
      <c r="J106" s="201"/>
      <c r="K106" s="201"/>
      <c r="L106" s="225"/>
      <c r="M106" s="201"/>
      <c r="N106" s="201"/>
      <c r="O106" s="201"/>
      <c r="P106" s="201"/>
      <c r="Q106" s="201"/>
      <c r="R106" s="201"/>
      <c r="S106" s="201"/>
      <c r="T106" s="225"/>
      <c r="U106" s="201"/>
      <c r="V106" s="201"/>
      <c r="W106" s="201"/>
      <c r="X106" s="201"/>
      <c r="Y106" s="201"/>
      <c r="Z106" s="201"/>
      <c r="AA106" s="201"/>
      <c r="AB106" s="201"/>
      <c r="AC106" s="201"/>
      <c r="AD106" s="201"/>
      <c r="AE106" s="201"/>
      <c r="AF106" s="201"/>
      <c r="AG106" s="201"/>
      <c r="AH106" s="201"/>
      <c r="AI106" s="201"/>
      <c r="AJ106" s="201"/>
      <c r="AK106" s="221"/>
      <c r="AL106" s="221"/>
      <c r="AM106" s="221"/>
    </row>
    <row r="107" spans="1:39" x14ac:dyDescent="0.25">
      <c r="A107" s="219"/>
      <c r="B107" s="201"/>
      <c r="C107" s="219"/>
      <c r="D107" s="201"/>
      <c r="E107" s="221"/>
      <c r="F107" s="201"/>
      <c r="G107" s="201"/>
      <c r="H107" s="201"/>
      <c r="I107" s="201"/>
      <c r="J107" s="201"/>
      <c r="K107" s="201"/>
      <c r="L107" s="225"/>
      <c r="M107" s="201"/>
      <c r="N107" s="201"/>
      <c r="O107" s="201"/>
      <c r="P107" s="201"/>
      <c r="Q107" s="201"/>
      <c r="R107" s="201"/>
      <c r="S107" s="201"/>
      <c r="T107" s="225"/>
      <c r="U107" s="201"/>
      <c r="V107" s="201"/>
      <c r="W107" s="201"/>
      <c r="X107" s="201"/>
      <c r="Y107" s="201"/>
      <c r="Z107" s="201"/>
      <c r="AA107" s="201"/>
      <c r="AB107" s="201"/>
      <c r="AC107" s="201"/>
      <c r="AD107" s="201"/>
      <c r="AE107" s="201"/>
      <c r="AF107" s="201"/>
      <c r="AG107" s="201"/>
      <c r="AH107" s="201"/>
      <c r="AI107" s="201"/>
      <c r="AJ107" s="201"/>
      <c r="AK107" s="221"/>
      <c r="AL107" s="221"/>
      <c r="AM107" s="221"/>
    </row>
    <row r="108" spans="1:39" x14ac:dyDescent="0.25">
      <c r="A108" s="219"/>
      <c r="B108" s="201"/>
      <c r="C108" s="219"/>
      <c r="D108" s="201"/>
      <c r="E108" s="221"/>
      <c r="F108" s="201"/>
      <c r="G108" s="201"/>
      <c r="H108" s="201"/>
      <c r="I108" s="201"/>
      <c r="J108" s="201"/>
      <c r="K108" s="201"/>
      <c r="L108" s="225"/>
      <c r="M108" s="201"/>
      <c r="N108" s="201"/>
      <c r="O108" s="201"/>
      <c r="P108" s="201"/>
      <c r="Q108" s="201"/>
      <c r="R108" s="201"/>
      <c r="S108" s="201"/>
      <c r="T108" s="225"/>
      <c r="U108" s="201"/>
      <c r="V108" s="201"/>
      <c r="W108" s="201"/>
      <c r="X108" s="201"/>
      <c r="Y108" s="201"/>
      <c r="Z108" s="201"/>
      <c r="AA108" s="201"/>
      <c r="AB108" s="201"/>
      <c r="AC108" s="201"/>
      <c r="AD108" s="201"/>
      <c r="AE108" s="201"/>
      <c r="AF108" s="201"/>
      <c r="AG108" s="201"/>
      <c r="AH108" s="201"/>
      <c r="AI108" s="201"/>
      <c r="AJ108" s="201"/>
      <c r="AK108" s="221"/>
      <c r="AL108" s="221"/>
      <c r="AM108" s="221"/>
    </row>
    <row r="109" spans="1:39" x14ac:dyDescent="0.25">
      <c r="A109" s="219"/>
      <c r="B109" s="201"/>
      <c r="C109" s="219"/>
      <c r="D109" s="201"/>
      <c r="E109" s="221"/>
      <c r="F109" s="201"/>
      <c r="G109" s="201"/>
      <c r="H109" s="201"/>
      <c r="I109" s="201"/>
      <c r="J109" s="201"/>
      <c r="K109" s="201"/>
      <c r="L109" s="225"/>
      <c r="M109" s="201"/>
      <c r="N109" s="201"/>
      <c r="O109" s="201"/>
      <c r="P109" s="201"/>
      <c r="Q109" s="201"/>
      <c r="R109" s="201"/>
      <c r="S109" s="201"/>
      <c r="T109" s="225"/>
      <c r="U109" s="201"/>
      <c r="V109" s="201"/>
      <c r="W109" s="201"/>
      <c r="X109" s="201"/>
      <c r="Y109" s="201"/>
      <c r="Z109" s="201"/>
      <c r="AA109" s="201"/>
      <c r="AB109" s="201"/>
      <c r="AC109" s="201"/>
      <c r="AD109" s="201"/>
      <c r="AE109" s="201"/>
      <c r="AF109" s="201"/>
      <c r="AG109" s="201"/>
      <c r="AH109" s="201"/>
      <c r="AI109" s="201"/>
      <c r="AJ109" s="201"/>
      <c r="AK109" s="221"/>
      <c r="AL109" s="221"/>
      <c r="AM109" s="221"/>
    </row>
    <row r="110" spans="1:39" x14ac:dyDescent="0.25">
      <c r="A110" s="219"/>
      <c r="B110" s="201"/>
      <c r="C110" s="219"/>
      <c r="D110" s="201"/>
      <c r="E110" s="221"/>
      <c r="F110" s="201"/>
      <c r="G110" s="201"/>
      <c r="H110" s="201"/>
      <c r="I110" s="201"/>
      <c r="J110" s="201"/>
      <c r="K110" s="201"/>
      <c r="L110" s="225"/>
      <c r="M110" s="201"/>
      <c r="N110" s="201"/>
      <c r="O110" s="201"/>
      <c r="P110" s="201"/>
      <c r="Q110" s="201"/>
      <c r="R110" s="201"/>
      <c r="S110" s="201"/>
      <c r="T110" s="225"/>
      <c r="U110" s="201"/>
      <c r="V110" s="201"/>
      <c r="W110" s="201"/>
      <c r="X110" s="201"/>
      <c r="Y110" s="201"/>
      <c r="Z110" s="201"/>
      <c r="AA110" s="201"/>
      <c r="AB110" s="201"/>
      <c r="AC110" s="201"/>
      <c r="AD110" s="201"/>
      <c r="AE110" s="201"/>
      <c r="AF110" s="201"/>
      <c r="AG110" s="201"/>
      <c r="AH110" s="201"/>
      <c r="AI110" s="201"/>
      <c r="AJ110" s="201"/>
      <c r="AK110" s="221"/>
      <c r="AL110" s="221"/>
      <c r="AM110" s="221"/>
    </row>
    <row r="111" spans="1:39" x14ac:dyDescent="0.25">
      <c r="A111" s="219"/>
      <c r="B111" s="201"/>
      <c r="C111" s="219"/>
      <c r="D111" s="201"/>
      <c r="E111" s="221"/>
      <c r="F111" s="201"/>
      <c r="G111" s="201"/>
      <c r="H111" s="201"/>
      <c r="I111" s="201"/>
      <c r="J111" s="201"/>
      <c r="K111" s="201"/>
      <c r="L111" s="225"/>
      <c r="M111" s="201"/>
      <c r="N111" s="201"/>
      <c r="O111" s="201"/>
      <c r="P111" s="201"/>
      <c r="Q111" s="201"/>
      <c r="R111" s="201"/>
      <c r="S111" s="201"/>
      <c r="T111" s="225"/>
      <c r="U111" s="201"/>
      <c r="V111" s="201"/>
      <c r="W111" s="201"/>
      <c r="X111" s="201"/>
      <c r="Y111" s="201"/>
      <c r="Z111" s="201"/>
      <c r="AA111" s="201"/>
      <c r="AB111" s="201"/>
      <c r="AC111" s="201"/>
      <c r="AD111" s="201"/>
      <c r="AE111" s="201"/>
      <c r="AF111" s="201"/>
      <c r="AG111" s="201"/>
      <c r="AH111" s="201"/>
      <c r="AI111" s="201"/>
      <c r="AJ111" s="201"/>
      <c r="AK111" s="221"/>
      <c r="AL111" s="221"/>
      <c r="AM111" s="221"/>
    </row>
    <row r="112" spans="1:39" x14ac:dyDescent="0.25">
      <c r="A112" s="219"/>
      <c r="B112" s="201"/>
      <c r="C112" s="219"/>
      <c r="D112" s="201"/>
      <c r="E112" s="221"/>
      <c r="F112" s="201"/>
      <c r="G112" s="201"/>
      <c r="H112" s="201"/>
      <c r="I112" s="201"/>
      <c r="J112" s="201"/>
      <c r="K112" s="201"/>
      <c r="L112" s="225"/>
      <c r="M112" s="201"/>
      <c r="N112" s="201"/>
      <c r="O112" s="201"/>
      <c r="P112" s="201"/>
      <c r="Q112" s="201"/>
      <c r="R112" s="201"/>
      <c r="S112" s="201"/>
      <c r="T112" s="225"/>
      <c r="U112" s="201"/>
      <c r="V112" s="201"/>
      <c r="W112" s="201"/>
      <c r="X112" s="201"/>
      <c r="Y112" s="201"/>
      <c r="Z112" s="201"/>
      <c r="AA112" s="201"/>
      <c r="AB112" s="201"/>
      <c r="AC112" s="201"/>
      <c r="AD112" s="201"/>
      <c r="AE112" s="201"/>
      <c r="AF112" s="201"/>
      <c r="AG112" s="201"/>
      <c r="AH112" s="201"/>
      <c r="AI112" s="201"/>
      <c r="AJ112" s="201"/>
      <c r="AK112" s="221"/>
      <c r="AL112" s="221"/>
      <c r="AM112" s="221"/>
    </row>
    <row r="113" spans="1:39" x14ac:dyDescent="0.25">
      <c r="A113" s="219"/>
      <c r="B113" s="201"/>
      <c r="C113" s="219"/>
      <c r="D113" s="201"/>
      <c r="E113" s="221"/>
      <c r="F113" s="201"/>
      <c r="G113" s="201"/>
      <c r="H113" s="201"/>
      <c r="I113" s="201"/>
      <c r="J113" s="201"/>
      <c r="K113" s="201"/>
      <c r="L113" s="225"/>
      <c r="M113" s="201"/>
      <c r="N113" s="201"/>
      <c r="O113" s="201"/>
      <c r="P113" s="201"/>
      <c r="Q113" s="201"/>
      <c r="R113" s="201"/>
      <c r="S113" s="201"/>
      <c r="T113" s="225"/>
      <c r="U113" s="201"/>
      <c r="V113" s="201"/>
      <c r="W113" s="201"/>
      <c r="X113" s="201"/>
      <c r="Y113" s="201"/>
      <c r="Z113" s="201"/>
      <c r="AA113" s="201"/>
      <c r="AB113" s="201"/>
      <c r="AC113" s="201"/>
      <c r="AD113" s="201"/>
      <c r="AE113" s="201"/>
      <c r="AF113" s="201"/>
      <c r="AG113" s="201"/>
      <c r="AH113" s="201"/>
      <c r="AI113" s="201"/>
      <c r="AJ113" s="201"/>
      <c r="AK113" s="221"/>
      <c r="AL113" s="221"/>
      <c r="AM113" s="221"/>
    </row>
    <row r="114" spans="1:39" x14ac:dyDescent="0.25">
      <c r="A114" s="219"/>
      <c r="B114" s="201"/>
      <c r="C114" s="219"/>
      <c r="D114" s="201"/>
      <c r="E114" s="221"/>
      <c r="F114" s="201"/>
      <c r="G114" s="201"/>
      <c r="H114" s="201"/>
      <c r="I114" s="201"/>
      <c r="J114" s="201"/>
      <c r="K114" s="201"/>
      <c r="L114" s="225"/>
      <c r="M114" s="201"/>
      <c r="N114" s="201"/>
      <c r="O114" s="201"/>
      <c r="P114" s="201"/>
      <c r="Q114" s="201"/>
      <c r="R114" s="201"/>
      <c r="S114" s="201"/>
      <c r="T114" s="225"/>
      <c r="U114" s="201"/>
      <c r="V114" s="201"/>
      <c r="W114" s="201"/>
      <c r="X114" s="201"/>
      <c r="Y114" s="201"/>
      <c r="Z114" s="201"/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21"/>
      <c r="AL114" s="221"/>
      <c r="AM114" s="221"/>
    </row>
    <row r="115" spans="1:39" x14ac:dyDescent="0.25">
      <c r="A115" s="219"/>
      <c r="B115" s="201"/>
      <c r="C115" s="219"/>
      <c r="D115" s="201"/>
      <c r="E115" s="221"/>
      <c r="F115" s="201"/>
      <c r="G115" s="201"/>
      <c r="H115" s="201"/>
      <c r="I115" s="201"/>
      <c r="J115" s="201"/>
      <c r="K115" s="201"/>
      <c r="L115" s="225"/>
      <c r="M115" s="201"/>
      <c r="N115" s="201"/>
      <c r="O115" s="201"/>
      <c r="P115" s="201"/>
      <c r="Q115" s="201"/>
      <c r="R115" s="201"/>
      <c r="S115" s="201"/>
      <c r="T115" s="225"/>
      <c r="U115" s="201"/>
      <c r="V115" s="201"/>
      <c r="W115" s="201"/>
      <c r="X115" s="201"/>
      <c r="Y115" s="201"/>
      <c r="Z115" s="201"/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21"/>
      <c r="AL115" s="221"/>
      <c r="AM115" s="221"/>
    </row>
    <row r="116" spans="1:39" x14ac:dyDescent="0.25">
      <c r="A116" s="219"/>
      <c r="B116" s="201"/>
      <c r="C116" s="219"/>
      <c r="D116" s="201"/>
      <c r="E116" s="221"/>
      <c r="F116" s="201"/>
      <c r="G116" s="201"/>
      <c r="H116" s="201"/>
      <c r="I116" s="201"/>
      <c r="J116" s="201"/>
      <c r="K116" s="201"/>
      <c r="L116" s="225"/>
      <c r="M116" s="201"/>
      <c r="N116" s="201"/>
      <c r="O116" s="201"/>
      <c r="P116" s="201"/>
      <c r="Q116" s="201"/>
      <c r="R116" s="201"/>
      <c r="S116" s="201"/>
      <c r="T116" s="225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21"/>
      <c r="AL116" s="221"/>
      <c r="AM116" s="221"/>
    </row>
    <row r="117" spans="1:39" x14ac:dyDescent="0.25">
      <c r="A117" s="219"/>
      <c r="B117" s="201"/>
      <c r="C117" s="219"/>
      <c r="D117" s="201"/>
      <c r="E117" s="221"/>
      <c r="F117" s="201"/>
      <c r="G117" s="201"/>
      <c r="H117" s="201"/>
      <c r="I117" s="201"/>
      <c r="J117" s="201"/>
      <c r="K117" s="201"/>
      <c r="L117" s="225"/>
      <c r="M117" s="201"/>
      <c r="N117" s="201"/>
      <c r="O117" s="201"/>
      <c r="P117" s="201"/>
      <c r="Q117" s="201"/>
      <c r="R117" s="201"/>
      <c r="S117" s="201"/>
      <c r="T117" s="225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21"/>
      <c r="AL117" s="221"/>
      <c r="AM117" s="221"/>
    </row>
    <row r="118" spans="1:39" x14ac:dyDescent="0.25">
      <c r="A118" s="219"/>
      <c r="B118" s="201"/>
      <c r="C118" s="219"/>
      <c r="D118" s="201"/>
      <c r="E118" s="221"/>
      <c r="F118" s="201"/>
      <c r="G118" s="201"/>
      <c r="H118" s="201"/>
      <c r="I118" s="201"/>
      <c r="J118" s="201"/>
      <c r="K118" s="201"/>
      <c r="L118" s="225"/>
      <c r="M118" s="201"/>
      <c r="N118" s="201"/>
      <c r="O118" s="201"/>
      <c r="P118" s="201"/>
      <c r="Q118" s="201"/>
      <c r="R118" s="201"/>
      <c r="S118" s="201"/>
      <c r="T118" s="225"/>
      <c r="U118" s="201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  <c r="AI118" s="201"/>
      <c r="AJ118" s="201"/>
      <c r="AK118" s="221"/>
      <c r="AL118" s="221"/>
      <c r="AM118" s="221"/>
    </row>
    <row r="119" spans="1:39" x14ac:dyDescent="0.25">
      <c r="A119" s="219"/>
      <c r="B119" s="201"/>
      <c r="C119" s="219"/>
      <c r="D119" s="201"/>
      <c r="E119" s="221"/>
      <c r="F119" s="201"/>
      <c r="G119" s="201"/>
      <c r="H119" s="201"/>
      <c r="I119" s="201"/>
      <c r="J119" s="201"/>
      <c r="K119" s="201"/>
      <c r="L119" s="225"/>
      <c r="M119" s="201"/>
      <c r="N119" s="201"/>
      <c r="O119" s="201"/>
      <c r="P119" s="201"/>
      <c r="Q119" s="201"/>
      <c r="R119" s="201"/>
      <c r="S119" s="201"/>
      <c r="T119" s="225"/>
      <c r="U119" s="201"/>
      <c r="V119" s="201"/>
      <c r="W119" s="201"/>
      <c r="X119" s="201"/>
      <c r="Y119" s="201"/>
      <c r="Z119" s="201"/>
      <c r="AA119" s="201"/>
      <c r="AB119" s="201"/>
      <c r="AC119" s="201"/>
      <c r="AD119" s="201"/>
      <c r="AE119" s="201"/>
      <c r="AF119" s="201"/>
      <c r="AG119" s="201"/>
      <c r="AH119" s="201"/>
      <c r="AI119" s="201"/>
      <c r="AJ119" s="201"/>
      <c r="AK119" s="221"/>
      <c r="AL119" s="221"/>
      <c r="AM119" s="221"/>
    </row>
    <row r="120" spans="1:39" x14ac:dyDescent="0.25">
      <c r="A120" s="219"/>
      <c r="B120" s="201"/>
      <c r="C120" s="219"/>
      <c r="D120" s="201"/>
      <c r="E120" s="221"/>
      <c r="F120" s="201"/>
      <c r="G120" s="201"/>
      <c r="H120" s="201"/>
      <c r="I120" s="201"/>
      <c r="J120" s="201"/>
      <c r="K120" s="201"/>
      <c r="L120" s="225"/>
      <c r="M120" s="201"/>
      <c r="N120" s="201"/>
      <c r="O120" s="201"/>
      <c r="P120" s="201"/>
      <c r="Q120" s="201"/>
      <c r="R120" s="201"/>
      <c r="S120" s="201"/>
      <c r="T120" s="225"/>
      <c r="U120" s="201"/>
      <c r="V120" s="201"/>
      <c r="W120" s="201"/>
      <c r="X120" s="201"/>
      <c r="Y120" s="201"/>
      <c r="Z120" s="201"/>
      <c r="AA120" s="201"/>
      <c r="AB120" s="201"/>
      <c r="AC120" s="201"/>
      <c r="AD120" s="201"/>
      <c r="AE120" s="201"/>
      <c r="AF120" s="201"/>
      <c r="AG120" s="201"/>
      <c r="AH120" s="201"/>
      <c r="AI120" s="201"/>
      <c r="AJ120" s="201"/>
      <c r="AK120" s="221"/>
      <c r="AL120" s="221"/>
      <c r="AM120" s="221"/>
    </row>
    <row r="121" spans="1:39" x14ac:dyDescent="0.25">
      <c r="A121" s="219"/>
      <c r="B121" s="201"/>
      <c r="C121" s="219"/>
      <c r="D121" s="201"/>
      <c r="E121" s="221"/>
      <c r="F121" s="201"/>
      <c r="G121" s="201"/>
      <c r="H121" s="201"/>
      <c r="I121" s="201"/>
      <c r="J121" s="201"/>
      <c r="K121" s="201"/>
      <c r="L121" s="225"/>
      <c r="M121" s="201"/>
      <c r="N121" s="201"/>
      <c r="O121" s="201"/>
      <c r="P121" s="201"/>
      <c r="Q121" s="201"/>
      <c r="R121" s="201"/>
      <c r="S121" s="201"/>
      <c r="T121" s="225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21"/>
      <c r="AL121" s="221"/>
      <c r="AM121" s="221"/>
    </row>
    <row r="122" spans="1:39" x14ac:dyDescent="0.25">
      <c r="A122" s="219"/>
      <c r="B122" s="201"/>
      <c r="C122" s="219"/>
      <c r="D122" s="201"/>
      <c r="E122" s="221"/>
      <c r="F122" s="201"/>
      <c r="G122" s="201"/>
      <c r="H122" s="201"/>
      <c r="I122" s="201"/>
      <c r="J122" s="201"/>
      <c r="K122" s="201"/>
      <c r="L122" s="225"/>
      <c r="M122" s="201"/>
      <c r="N122" s="201"/>
      <c r="O122" s="201"/>
      <c r="P122" s="201"/>
      <c r="Q122" s="201"/>
      <c r="R122" s="201"/>
      <c r="S122" s="201"/>
      <c r="T122" s="225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21"/>
      <c r="AL122" s="221"/>
      <c r="AM122" s="221"/>
    </row>
    <row r="123" spans="1:39" x14ac:dyDescent="0.25">
      <c r="A123" s="219"/>
      <c r="B123" s="201"/>
      <c r="C123" s="219"/>
      <c r="D123" s="201"/>
      <c r="E123" s="221"/>
      <c r="F123" s="201"/>
      <c r="G123" s="201"/>
      <c r="H123" s="201"/>
      <c r="I123" s="201"/>
      <c r="J123" s="201"/>
      <c r="K123" s="201"/>
      <c r="L123" s="225"/>
      <c r="M123" s="201"/>
      <c r="N123" s="201"/>
      <c r="O123" s="201"/>
      <c r="P123" s="201"/>
      <c r="Q123" s="201"/>
      <c r="R123" s="201"/>
      <c r="S123" s="201"/>
      <c r="T123" s="225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21"/>
      <c r="AL123" s="221"/>
      <c r="AM123" s="221"/>
    </row>
    <row r="124" spans="1:39" x14ac:dyDescent="0.25">
      <c r="A124" s="219"/>
      <c r="B124" s="201"/>
      <c r="C124" s="219"/>
      <c r="D124" s="201"/>
      <c r="E124" s="221"/>
      <c r="F124" s="201"/>
      <c r="G124" s="201"/>
      <c r="H124" s="201"/>
      <c r="I124" s="201"/>
      <c r="J124" s="201"/>
      <c r="K124" s="201"/>
      <c r="L124" s="225"/>
      <c r="M124" s="201"/>
      <c r="N124" s="201"/>
      <c r="O124" s="201"/>
      <c r="P124" s="201"/>
      <c r="Q124" s="201"/>
      <c r="R124" s="201"/>
      <c r="S124" s="201"/>
      <c r="T124" s="225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21"/>
      <c r="AL124" s="221"/>
      <c r="AM124" s="221"/>
    </row>
    <row r="125" spans="1:39" x14ac:dyDescent="0.25">
      <c r="A125" s="219"/>
      <c r="B125" s="201"/>
      <c r="C125" s="219"/>
      <c r="D125" s="201"/>
      <c r="E125" s="221"/>
      <c r="F125" s="201"/>
      <c r="G125" s="201"/>
      <c r="H125" s="201"/>
      <c r="I125" s="201"/>
      <c r="J125" s="201"/>
      <c r="K125" s="201"/>
      <c r="L125" s="225"/>
      <c r="M125" s="201"/>
      <c r="N125" s="201"/>
      <c r="O125" s="201"/>
      <c r="P125" s="201"/>
      <c r="Q125" s="201"/>
      <c r="R125" s="201"/>
      <c r="S125" s="201"/>
      <c r="T125" s="225"/>
      <c r="U125" s="201"/>
      <c r="V125" s="201"/>
      <c r="W125" s="201"/>
      <c r="X125" s="201"/>
      <c r="Y125" s="201"/>
      <c r="Z125" s="201"/>
      <c r="AA125" s="201"/>
      <c r="AB125" s="201"/>
      <c r="AC125" s="201"/>
      <c r="AD125" s="201"/>
      <c r="AE125" s="201"/>
      <c r="AF125" s="201"/>
      <c r="AG125" s="201"/>
      <c r="AH125" s="201"/>
      <c r="AI125" s="201"/>
      <c r="AJ125" s="201"/>
      <c r="AK125" s="221"/>
      <c r="AL125" s="221"/>
      <c r="AM125" s="221"/>
    </row>
    <row r="126" spans="1:39" x14ac:dyDescent="0.25">
      <c r="A126" s="219"/>
      <c r="B126" s="201"/>
      <c r="C126" s="219"/>
      <c r="D126" s="201"/>
      <c r="E126" s="221"/>
      <c r="F126" s="201"/>
      <c r="G126" s="201"/>
      <c r="H126" s="201"/>
      <c r="I126" s="201"/>
      <c r="J126" s="201"/>
      <c r="K126" s="201"/>
      <c r="L126" s="225"/>
      <c r="M126" s="201"/>
      <c r="N126" s="201"/>
      <c r="O126" s="201"/>
      <c r="P126" s="201"/>
      <c r="Q126" s="201"/>
      <c r="R126" s="201"/>
      <c r="S126" s="201"/>
      <c r="T126" s="225"/>
      <c r="U126" s="201"/>
      <c r="V126" s="201"/>
      <c r="W126" s="201"/>
      <c r="X126" s="201"/>
      <c r="Y126" s="201"/>
      <c r="Z126" s="201"/>
      <c r="AA126" s="201"/>
      <c r="AB126" s="201"/>
      <c r="AC126" s="201"/>
      <c r="AD126" s="201"/>
      <c r="AE126" s="201"/>
      <c r="AF126" s="201"/>
      <c r="AG126" s="201"/>
      <c r="AH126" s="201"/>
      <c r="AI126" s="201"/>
      <c r="AJ126" s="201"/>
      <c r="AK126" s="221"/>
      <c r="AL126" s="221"/>
      <c r="AM126" s="221"/>
    </row>
    <row r="127" spans="1:39" x14ac:dyDescent="0.25">
      <c r="A127" s="219"/>
      <c r="B127" s="201"/>
      <c r="C127" s="219"/>
      <c r="D127" s="201"/>
      <c r="E127" s="221"/>
      <c r="F127" s="201"/>
      <c r="G127" s="201"/>
      <c r="H127" s="201"/>
      <c r="I127" s="201"/>
      <c r="J127" s="201"/>
      <c r="K127" s="201"/>
      <c r="L127" s="225"/>
      <c r="M127" s="201"/>
      <c r="N127" s="201"/>
      <c r="O127" s="201"/>
      <c r="P127" s="201"/>
      <c r="Q127" s="201"/>
      <c r="R127" s="201"/>
      <c r="S127" s="201"/>
      <c r="T127" s="225"/>
      <c r="U127" s="201"/>
      <c r="V127" s="201"/>
      <c r="W127" s="201"/>
      <c r="X127" s="201"/>
      <c r="Y127" s="201"/>
      <c r="Z127" s="201"/>
      <c r="AA127" s="201"/>
      <c r="AB127" s="201"/>
      <c r="AC127" s="201"/>
      <c r="AD127" s="201"/>
      <c r="AE127" s="201"/>
      <c r="AF127" s="201"/>
      <c r="AG127" s="201"/>
      <c r="AH127" s="201"/>
      <c r="AI127" s="201"/>
      <c r="AJ127" s="201"/>
      <c r="AK127" s="221"/>
      <c r="AL127" s="221"/>
      <c r="AM127" s="221"/>
    </row>
    <row r="128" spans="1:39" x14ac:dyDescent="0.25">
      <c r="A128" s="219"/>
      <c r="B128" s="201"/>
      <c r="C128" s="219"/>
      <c r="D128" s="201"/>
      <c r="E128" s="221"/>
      <c r="F128" s="201"/>
      <c r="G128" s="201"/>
      <c r="H128" s="201"/>
      <c r="I128" s="201"/>
      <c r="J128" s="201"/>
      <c r="K128" s="201"/>
      <c r="L128" s="225"/>
      <c r="M128" s="201"/>
      <c r="N128" s="201"/>
      <c r="O128" s="201"/>
      <c r="P128" s="201"/>
      <c r="Q128" s="201"/>
      <c r="R128" s="201"/>
      <c r="S128" s="201"/>
      <c r="T128" s="225"/>
      <c r="U128" s="201"/>
      <c r="V128" s="201"/>
      <c r="W128" s="201"/>
      <c r="X128" s="201"/>
      <c r="Y128" s="201"/>
      <c r="Z128" s="201"/>
      <c r="AA128" s="201"/>
      <c r="AB128" s="201"/>
      <c r="AC128" s="201"/>
      <c r="AD128" s="201"/>
      <c r="AE128" s="201"/>
      <c r="AF128" s="201"/>
      <c r="AG128" s="201"/>
      <c r="AH128" s="201"/>
      <c r="AI128" s="201"/>
      <c r="AJ128" s="201"/>
      <c r="AK128" s="221"/>
      <c r="AL128" s="221"/>
      <c r="AM128" s="221"/>
    </row>
    <row r="129" spans="1:39" x14ac:dyDescent="0.25">
      <c r="A129" s="219"/>
      <c r="B129" s="201"/>
      <c r="C129" s="219"/>
      <c r="D129" s="201"/>
      <c r="E129" s="221"/>
      <c r="F129" s="201"/>
      <c r="G129" s="201"/>
      <c r="H129" s="201"/>
      <c r="I129" s="201"/>
      <c r="J129" s="201"/>
      <c r="K129" s="201"/>
      <c r="L129" s="225"/>
      <c r="M129" s="201"/>
      <c r="N129" s="201"/>
      <c r="O129" s="201"/>
      <c r="P129" s="201"/>
      <c r="Q129" s="201"/>
      <c r="R129" s="201"/>
      <c r="S129" s="201"/>
      <c r="T129" s="225"/>
      <c r="U129" s="201"/>
      <c r="V129" s="201"/>
      <c r="W129" s="201"/>
      <c r="X129" s="201"/>
      <c r="Y129" s="201"/>
      <c r="Z129" s="201"/>
      <c r="AA129" s="201"/>
      <c r="AB129" s="201"/>
      <c r="AC129" s="201"/>
      <c r="AD129" s="201"/>
      <c r="AE129" s="201"/>
      <c r="AF129" s="201"/>
      <c r="AG129" s="201"/>
      <c r="AH129" s="201"/>
      <c r="AI129" s="201"/>
      <c r="AJ129" s="201"/>
      <c r="AK129" s="221"/>
      <c r="AL129" s="221"/>
      <c r="AM129" s="221"/>
    </row>
    <row r="130" spans="1:39" x14ac:dyDescent="0.25">
      <c r="A130" s="219"/>
      <c r="B130" s="201"/>
      <c r="C130" s="219"/>
      <c r="D130" s="201"/>
      <c r="E130" s="221"/>
      <c r="F130" s="201"/>
      <c r="G130" s="201"/>
      <c r="H130" s="201"/>
      <c r="I130" s="201"/>
      <c r="J130" s="201"/>
      <c r="K130" s="201"/>
      <c r="L130" s="225"/>
      <c r="M130" s="201"/>
      <c r="N130" s="201"/>
      <c r="O130" s="201"/>
      <c r="P130" s="201"/>
      <c r="Q130" s="201"/>
      <c r="R130" s="201"/>
      <c r="S130" s="201"/>
      <c r="T130" s="225"/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  <c r="AF130" s="201"/>
      <c r="AG130" s="201"/>
      <c r="AH130" s="201"/>
      <c r="AI130" s="201"/>
      <c r="AJ130" s="201"/>
      <c r="AK130" s="221"/>
      <c r="AL130" s="221"/>
      <c r="AM130" s="221"/>
    </row>
    <row r="131" spans="1:39" x14ac:dyDescent="0.25">
      <c r="A131" s="219"/>
      <c r="B131" s="201"/>
      <c r="C131" s="219"/>
      <c r="D131" s="201"/>
      <c r="E131" s="221"/>
      <c r="F131" s="201"/>
      <c r="G131" s="201"/>
      <c r="H131" s="201"/>
      <c r="I131" s="201"/>
      <c r="J131" s="201"/>
      <c r="K131" s="201"/>
      <c r="L131" s="225"/>
      <c r="M131" s="201"/>
      <c r="N131" s="201"/>
      <c r="O131" s="201"/>
      <c r="P131" s="201"/>
      <c r="Q131" s="201"/>
      <c r="R131" s="201"/>
      <c r="S131" s="201"/>
      <c r="T131" s="225"/>
      <c r="U131" s="201"/>
      <c r="V131" s="201"/>
      <c r="W131" s="201"/>
      <c r="X131" s="201"/>
      <c r="Y131" s="201"/>
      <c r="Z131" s="201"/>
      <c r="AA131" s="201"/>
      <c r="AB131" s="201"/>
      <c r="AC131" s="201"/>
      <c r="AD131" s="201"/>
      <c r="AE131" s="201"/>
      <c r="AF131" s="201"/>
      <c r="AG131" s="201"/>
      <c r="AH131" s="201"/>
      <c r="AI131" s="201"/>
      <c r="AJ131" s="201"/>
      <c r="AK131" s="221"/>
      <c r="AL131" s="221"/>
      <c r="AM131" s="221"/>
    </row>
    <row r="132" spans="1:39" x14ac:dyDescent="0.25">
      <c r="A132" s="219"/>
      <c r="B132" s="201"/>
      <c r="C132" s="219"/>
      <c r="D132" s="201"/>
      <c r="E132" s="221"/>
      <c r="F132" s="201"/>
      <c r="G132" s="201"/>
      <c r="H132" s="201"/>
      <c r="I132" s="201"/>
      <c r="J132" s="201"/>
      <c r="K132" s="201"/>
      <c r="L132" s="225"/>
      <c r="M132" s="201"/>
      <c r="N132" s="201"/>
      <c r="O132" s="201"/>
      <c r="P132" s="201"/>
      <c r="Q132" s="201"/>
      <c r="R132" s="201"/>
      <c r="S132" s="201"/>
      <c r="T132" s="225"/>
      <c r="U132" s="201"/>
      <c r="V132" s="201"/>
      <c r="W132" s="201"/>
      <c r="X132" s="201"/>
      <c r="Y132" s="201"/>
      <c r="Z132" s="201"/>
      <c r="AA132" s="201"/>
      <c r="AB132" s="201"/>
      <c r="AC132" s="201"/>
      <c r="AD132" s="201"/>
      <c r="AE132" s="201"/>
      <c r="AF132" s="201"/>
      <c r="AG132" s="201"/>
      <c r="AH132" s="201"/>
      <c r="AI132" s="201"/>
      <c r="AJ132" s="201"/>
      <c r="AK132" s="221"/>
      <c r="AL132" s="221"/>
      <c r="AM132" s="221"/>
    </row>
    <row r="133" spans="1:39" x14ac:dyDescent="0.25">
      <c r="A133" s="219"/>
      <c r="B133" s="201"/>
      <c r="C133" s="219"/>
      <c r="D133" s="201"/>
      <c r="E133" s="221"/>
      <c r="F133" s="201"/>
      <c r="G133" s="201"/>
      <c r="H133" s="201"/>
      <c r="I133" s="201"/>
      <c r="J133" s="201"/>
      <c r="K133" s="201"/>
      <c r="L133" s="225"/>
      <c r="M133" s="201"/>
      <c r="N133" s="201"/>
      <c r="O133" s="201"/>
      <c r="P133" s="201"/>
      <c r="Q133" s="201"/>
      <c r="R133" s="201"/>
      <c r="S133" s="201"/>
      <c r="T133" s="225"/>
      <c r="U133" s="201"/>
      <c r="V133" s="201"/>
      <c r="W133" s="201"/>
      <c r="X133" s="201"/>
      <c r="Y133" s="201"/>
      <c r="Z133" s="201"/>
      <c r="AA133" s="201"/>
      <c r="AB133" s="201"/>
      <c r="AC133" s="201"/>
      <c r="AD133" s="201"/>
      <c r="AE133" s="201"/>
      <c r="AF133" s="201"/>
      <c r="AG133" s="201"/>
      <c r="AH133" s="201"/>
      <c r="AI133" s="201"/>
      <c r="AJ133" s="201"/>
      <c r="AK133" s="221"/>
      <c r="AL133" s="221"/>
      <c r="AM133" s="221"/>
    </row>
    <row r="134" spans="1:39" x14ac:dyDescent="0.25">
      <c r="A134" s="219"/>
      <c r="B134" s="201"/>
      <c r="C134" s="219"/>
      <c r="D134" s="201"/>
      <c r="E134" s="221"/>
      <c r="F134" s="201"/>
      <c r="G134" s="201"/>
      <c r="H134" s="201"/>
      <c r="I134" s="201"/>
      <c r="J134" s="201"/>
      <c r="K134" s="201"/>
      <c r="L134" s="225"/>
      <c r="M134" s="201"/>
      <c r="N134" s="201"/>
      <c r="O134" s="201"/>
      <c r="P134" s="201"/>
      <c r="Q134" s="201"/>
      <c r="R134" s="201"/>
      <c r="S134" s="201"/>
      <c r="T134" s="225"/>
      <c r="U134" s="201"/>
      <c r="V134" s="201"/>
      <c r="W134" s="201"/>
      <c r="X134" s="201"/>
      <c r="Y134" s="201"/>
      <c r="Z134" s="201"/>
      <c r="AA134" s="201"/>
      <c r="AB134" s="201"/>
      <c r="AC134" s="201"/>
      <c r="AD134" s="201"/>
      <c r="AE134" s="201"/>
      <c r="AF134" s="201"/>
      <c r="AG134" s="201"/>
      <c r="AH134" s="201"/>
      <c r="AI134" s="201"/>
      <c r="AJ134" s="201"/>
      <c r="AK134" s="221"/>
      <c r="AL134" s="221"/>
      <c r="AM134" s="221"/>
    </row>
    <row r="135" spans="1:39" x14ac:dyDescent="0.25">
      <c r="A135" s="219"/>
      <c r="B135" s="201"/>
      <c r="C135" s="219"/>
      <c r="D135" s="201"/>
      <c r="E135" s="221"/>
      <c r="F135" s="201"/>
      <c r="G135" s="201"/>
      <c r="H135" s="201"/>
      <c r="I135" s="201"/>
      <c r="J135" s="201"/>
      <c r="K135" s="201"/>
      <c r="L135" s="225"/>
      <c r="M135" s="201"/>
      <c r="N135" s="201"/>
      <c r="O135" s="201"/>
      <c r="P135" s="201"/>
      <c r="Q135" s="201"/>
      <c r="R135" s="201"/>
      <c r="S135" s="201"/>
      <c r="T135" s="225"/>
      <c r="U135" s="201"/>
      <c r="V135" s="201"/>
      <c r="W135" s="201"/>
      <c r="X135" s="201"/>
      <c r="Y135" s="201"/>
      <c r="Z135" s="201"/>
      <c r="AA135" s="201"/>
      <c r="AB135" s="201"/>
      <c r="AC135" s="201"/>
      <c r="AD135" s="201"/>
      <c r="AE135" s="201"/>
      <c r="AF135" s="201"/>
      <c r="AG135" s="201"/>
      <c r="AH135" s="201"/>
      <c r="AI135" s="201"/>
      <c r="AJ135" s="201"/>
      <c r="AK135" s="221"/>
      <c r="AL135" s="221"/>
      <c r="AM135" s="221"/>
    </row>
    <row r="136" spans="1:39" x14ac:dyDescent="0.25">
      <c r="A136" s="219"/>
      <c r="B136" s="201"/>
      <c r="C136" s="219"/>
      <c r="D136" s="201"/>
      <c r="E136" s="221"/>
      <c r="F136" s="201"/>
      <c r="G136" s="201"/>
      <c r="H136" s="201"/>
      <c r="I136" s="201"/>
      <c r="J136" s="201"/>
      <c r="K136" s="201"/>
      <c r="L136" s="225"/>
      <c r="M136" s="201"/>
      <c r="N136" s="201"/>
      <c r="O136" s="201"/>
      <c r="P136" s="201"/>
      <c r="Q136" s="201"/>
      <c r="R136" s="201"/>
      <c r="S136" s="201"/>
      <c r="T136" s="225"/>
      <c r="U136" s="201"/>
      <c r="V136" s="201"/>
      <c r="W136" s="201"/>
      <c r="X136" s="201"/>
      <c r="Y136" s="201"/>
      <c r="Z136" s="201"/>
      <c r="AA136" s="201"/>
      <c r="AB136" s="201"/>
      <c r="AC136" s="201"/>
      <c r="AD136" s="201"/>
      <c r="AE136" s="201"/>
      <c r="AF136" s="201"/>
      <c r="AG136" s="201"/>
      <c r="AH136" s="201"/>
      <c r="AI136" s="201"/>
      <c r="AJ136" s="201"/>
      <c r="AK136" s="221"/>
      <c r="AL136" s="221"/>
      <c r="AM136" s="221"/>
    </row>
    <row r="137" spans="1:39" x14ac:dyDescent="0.25">
      <c r="A137" s="219"/>
      <c r="B137" s="201"/>
      <c r="C137" s="219"/>
      <c r="D137" s="201"/>
      <c r="E137" s="221"/>
      <c r="F137" s="201"/>
      <c r="G137" s="201"/>
      <c r="H137" s="201"/>
      <c r="I137" s="201"/>
      <c r="J137" s="201"/>
      <c r="K137" s="201"/>
      <c r="L137" s="225"/>
      <c r="M137" s="201"/>
      <c r="N137" s="201"/>
      <c r="O137" s="201"/>
      <c r="P137" s="201"/>
      <c r="Q137" s="201"/>
      <c r="R137" s="201"/>
      <c r="S137" s="201"/>
      <c r="T137" s="225"/>
      <c r="U137" s="201"/>
      <c r="V137" s="201"/>
      <c r="W137" s="201"/>
      <c r="X137" s="201"/>
      <c r="Y137" s="201"/>
      <c r="Z137" s="201"/>
      <c r="AA137" s="201"/>
      <c r="AB137" s="201"/>
      <c r="AC137" s="201"/>
      <c r="AD137" s="201"/>
      <c r="AE137" s="201"/>
      <c r="AF137" s="201"/>
      <c r="AG137" s="201"/>
      <c r="AH137" s="201"/>
      <c r="AI137" s="201"/>
      <c r="AJ137" s="201"/>
      <c r="AK137" s="221"/>
      <c r="AL137" s="221"/>
      <c r="AM137" s="221"/>
    </row>
    <row r="138" spans="1:39" x14ac:dyDescent="0.25">
      <c r="A138" s="219"/>
      <c r="B138" s="201"/>
      <c r="C138" s="219"/>
      <c r="D138" s="201"/>
      <c r="E138" s="221"/>
      <c r="F138" s="201"/>
      <c r="G138" s="201"/>
      <c r="H138" s="201"/>
      <c r="I138" s="201"/>
      <c r="J138" s="201"/>
      <c r="K138" s="201"/>
      <c r="L138" s="225"/>
      <c r="M138" s="201"/>
      <c r="N138" s="201"/>
      <c r="O138" s="201"/>
      <c r="P138" s="201"/>
      <c r="Q138" s="201"/>
      <c r="R138" s="201"/>
      <c r="S138" s="201"/>
      <c r="T138" s="225"/>
      <c r="U138" s="201"/>
      <c r="V138" s="201"/>
      <c r="W138" s="201"/>
      <c r="X138" s="201"/>
      <c r="Y138" s="201"/>
      <c r="Z138" s="201"/>
      <c r="AA138" s="201"/>
      <c r="AB138" s="201"/>
      <c r="AC138" s="201"/>
      <c r="AD138" s="201"/>
      <c r="AE138" s="201"/>
      <c r="AF138" s="201"/>
      <c r="AG138" s="201"/>
      <c r="AH138" s="201"/>
      <c r="AI138" s="201"/>
      <c r="AJ138" s="201"/>
      <c r="AK138" s="221"/>
      <c r="AL138" s="221"/>
      <c r="AM138" s="221"/>
    </row>
    <row r="139" spans="1:39" x14ac:dyDescent="0.25">
      <c r="A139" s="219"/>
      <c r="B139" s="201"/>
      <c r="C139" s="219"/>
      <c r="D139" s="201"/>
      <c r="E139" s="221"/>
      <c r="F139" s="201"/>
      <c r="G139" s="201"/>
      <c r="H139" s="201"/>
      <c r="I139" s="201"/>
      <c r="J139" s="201"/>
      <c r="K139" s="201"/>
      <c r="L139" s="225"/>
      <c r="M139" s="201"/>
      <c r="N139" s="201"/>
      <c r="O139" s="201"/>
      <c r="P139" s="201"/>
      <c r="Q139" s="201"/>
      <c r="R139" s="201"/>
      <c r="S139" s="201"/>
      <c r="T139" s="225"/>
      <c r="U139" s="201"/>
      <c r="V139" s="201"/>
      <c r="W139" s="201"/>
      <c r="X139" s="201"/>
      <c r="Y139" s="201"/>
      <c r="Z139" s="201"/>
      <c r="AA139" s="201"/>
      <c r="AB139" s="201"/>
      <c r="AC139" s="201"/>
      <c r="AD139" s="201"/>
      <c r="AE139" s="201"/>
      <c r="AF139" s="201"/>
      <c r="AG139" s="201"/>
      <c r="AH139" s="201"/>
      <c r="AI139" s="201"/>
      <c r="AJ139" s="201"/>
      <c r="AK139" s="221"/>
      <c r="AL139" s="221"/>
      <c r="AM139" s="221"/>
    </row>
    <row r="140" spans="1:39" x14ac:dyDescent="0.25">
      <c r="A140" s="219"/>
      <c r="B140" s="201"/>
      <c r="C140" s="219"/>
      <c r="D140" s="201"/>
      <c r="E140" s="221"/>
      <c r="F140" s="201"/>
      <c r="G140" s="201"/>
      <c r="H140" s="201"/>
      <c r="I140" s="201"/>
      <c r="J140" s="201"/>
      <c r="K140" s="201"/>
      <c r="L140" s="225"/>
      <c r="M140" s="201"/>
      <c r="N140" s="201"/>
      <c r="O140" s="201"/>
      <c r="P140" s="201"/>
      <c r="Q140" s="201"/>
      <c r="R140" s="201"/>
      <c r="S140" s="201"/>
      <c r="T140" s="225"/>
      <c r="U140" s="201"/>
      <c r="V140" s="201"/>
      <c r="W140" s="201"/>
      <c r="X140" s="201"/>
      <c r="Y140" s="201"/>
      <c r="Z140" s="201"/>
      <c r="AA140" s="201"/>
      <c r="AB140" s="201"/>
      <c r="AC140" s="201"/>
      <c r="AD140" s="201"/>
      <c r="AE140" s="201"/>
      <c r="AF140" s="201"/>
      <c r="AG140" s="201"/>
      <c r="AH140" s="201"/>
      <c r="AI140" s="201"/>
      <c r="AJ140" s="201"/>
      <c r="AK140" s="221"/>
      <c r="AL140" s="221"/>
      <c r="AM140" s="221"/>
    </row>
    <row r="141" spans="1:39" x14ac:dyDescent="0.25">
      <c r="A141" s="219"/>
      <c r="B141" s="201"/>
      <c r="C141" s="219"/>
      <c r="D141" s="201"/>
      <c r="E141" s="221"/>
      <c r="F141" s="201"/>
      <c r="G141" s="201"/>
      <c r="H141" s="201"/>
      <c r="I141" s="201"/>
      <c r="J141" s="201"/>
      <c r="K141" s="201"/>
      <c r="L141" s="225"/>
      <c r="M141" s="201"/>
      <c r="N141" s="201"/>
      <c r="O141" s="201"/>
      <c r="P141" s="201"/>
      <c r="Q141" s="201"/>
      <c r="R141" s="201"/>
      <c r="S141" s="201"/>
      <c r="T141" s="225"/>
      <c r="U141" s="201"/>
      <c r="V141" s="201"/>
      <c r="W141" s="201"/>
      <c r="X141" s="201"/>
      <c r="Y141" s="201"/>
      <c r="Z141" s="201"/>
      <c r="AA141" s="201"/>
      <c r="AB141" s="201"/>
      <c r="AC141" s="201"/>
      <c r="AD141" s="201"/>
      <c r="AE141" s="201"/>
      <c r="AF141" s="201"/>
      <c r="AG141" s="201"/>
      <c r="AH141" s="201"/>
      <c r="AI141" s="201"/>
      <c r="AJ141" s="201"/>
      <c r="AK141" s="221"/>
      <c r="AL141" s="221"/>
      <c r="AM141" s="221"/>
    </row>
    <row r="142" spans="1:39" x14ac:dyDescent="0.25">
      <c r="A142" s="219"/>
      <c r="B142" s="201"/>
      <c r="C142" s="219"/>
      <c r="D142" s="201"/>
      <c r="E142" s="221"/>
      <c r="F142" s="201"/>
      <c r="G142" s="201"/>
      <c r="H142" s="201"/>
      <c r="I142" s="201"/>
      <c r="J142" s="201"/>
      <c r="K142" s="201"/>
      <c r="L142" s="225"/>
      <c r="M142" s="201"/>
      <c r="N142" s="201"/>
      <c r="O142" s="201"/>
      <c r="P142" s="201"/>
      <c r="Q142" s="201"/>
      <c r="R142" s="201"/>
      <c r="S142" s="201"/>
      <c r="T142" s="225"/>
      <c r="U142" s="201"/>
      <c r="V142" s="201"/>
      <c r="W142" s="201"/>
      <c r="X142" s="201"/>
      <c r="Y142" s="201"/>
      <c r="Z142" s="201"/>
      <c r="AA142" s="201"/>
      <c r="AB142" s="201"/>
      <c r="AC142" s="201"/>
      <c r="AD142" s="201"/>
      <c r="AE142" s="201"/>
      <c r="AF142" s="201"/>
      <c r="AG142" s="201"/>
      <c r="AH142" s="201"/>
      <c r="AI142" s="201"/>
      <c r="AJ142" s="201"/>
      <c r="AK142" s="221"/>
      <c r="AL142" s="221"/>
      <c r="AM142" s="221"/>
    </row>
    <row r="143" spans="1:39" x14ac:dyDescent="0.25">
      <c r="A143" s="219"/>
      <c r="B143" s="201"/>
      <c r="C143" s="219"/>
      <c r="D143" s="201"/>
      <c r="E143" s="221"/>
      <c r="F143" s="201"/>
      <c r="G143" s="201"/>
      <c r="H143" s="201"/>
      <c r="I143" s="201"/>
      <c r="J143" s="201"/>
      <c r="K143" s="201"/>
      <c r="L143" s="225"/>
      <c r="M143" s="201"/>
      <c r="N143" s="201"/>
      <c r="O143" s="201"/>
      <c r="P143" s="201"/>
      <c r="Q143" s="201"/>
      <c r="R143" s="201"/>
      <c r="S143" s="201"/>
      <c r="T143" s="225"/>
      <c r="U143" s="201"/>
      <c r="V143" s="201"/>
      <c r="W143" s="201"/>
      <c r="X143" s="201"/>
      <c r="Y143" s="201"/>
      <c r="Z143" s="201"/>
      <c r="AA143" s="201"/>
      <c r="AB143" s="201"/>
      <c r="AC143" s="201"/>
      <c r="AD143" s="201"/>
      <c r="AE143" s="201"/>
      <c r="AF143" s="201"/>
      <c r="AG143" s="201"/>
      <c r="AH143" s="201"/>
      <c r="AI143" s="201"/>
      <c r="AJ143" s="201"/>
      <c r="AK143" s="221"/>
      <c r="AL143" s="221"/>
      <c r="AM143" s="221"/>
    </row>
    <row r="144" spans="1:39" x14ac:dyDescent="0.25">
      <c r="A144" s="219"/>
      <c r="B144" s="201"/>
      <c r="C144" s="219"/>
      <c r="D144" s="201"/>
      <c r="E144" s="221"/>
      <c r="F144" s="201"/>
      <c r="G144" s="201"/>
      <c r="H144" s="201"/>
      <c r="I144" s="201"/>
      <c r="J144" s="201"/>
      <c r="K144" s="201"/>
      <c r="L144" s="225"/>
      <c r="M144" s="201"/>
      <c r="N144" s="201"/>
      <c r="O144" s="201"/>
      <c r="P144" s="201"/>
      <c r="Q144" s="201"/>
      <c r="R144" s="201"/>
      <c r="S144" s="201"/>
      <c r="T144" s="225"/>
      <c r="U144" s="201"/>
      <c r="V144" s="201"/>
      <c r="W144" s="201"/>
      <c r="X144" s="201"/>
      <c r="Y144" s="201"/>
      <c r="Z144" s="201"/>
      <c r="AA144" s="201"/>
      <c r="AB144" s="201"/>
      <c r="AC144" s="201"/>
      <c r="AD144" s="201"/>
      <c r="AE144" s="201"/>
      <c r="AF144" s="201"/>
      <c r="AG144" s="201"/>
      <c r="AH144" s="201"/>
      <c r="AI144" s="201"/>
      <c r="AJ144" s="201"/>
      <c r="AK144" s="221"/>
      <c r="AL144" s="221"/>
      <c r="AM144" s="221"/>
    </row>
    <row r="145" spans="1:39" x14ac:dyDescent="0.25">
      <c r="A145" s="219"/>
      <c r="B145" s="201"/>
      <c r="C145" s="219"/>
      <c r="D145" s="201"/>
      <c r="E145" s="221"/>
      <c r="F145" s="201"/>
      <c r="G145" s="201"/>
      <c r="H145" s="201"/>
      <c r="I145" s="201"/>
      <c r="J145" s="201"/>
      <c r="K145" s="201"/>
      <c r="L145" s="225"/>
      <c r="M145" s="201"/>
      <c r="N145" s="201"/>
      <c r="O145" s="201"/>
      <c r="P145" s="201"/>
      <c r="Q145" s="201"/>
      <c r="R145" s="201"/>
      <c r="S145" s="201"/>
      <c r="T145" s="225"/>
      <c r="U145" s="201"/>
      <c r="V145" s="201"/>
      <c r="W145" s="201"/>
      <c r="X145" s="201"/>
      <c r="Y145" s="201"/>
      <c r="Z145" s="201"/>
      <c r="AA145" s="201"/>
      <c r="AB145" s="201"/>
      <c r="AC145" s="201"/>
      <c r="AD145" s="201"/>
      <c r="AE145" s="201"/>
      <c r="AF145" s="201"/>
      <c r="AG145" s="201"/>
      <c r="AH145" s="201"/>
      <c r="AI145" s="201"/>
      <c r="AJ145" s="201"/>
      <c r="AK145" s="221"/>
      <c r="AL145" s="221"/>
      <c r="AM145" s="221"/>
    </row>
    <row r="146" spans="1:39" x14ac:dyDescent="0.25">
      <c r="A146" s="219"/>
      <c r="B146" s="201"/>
      <c r="C146" s="219"/>
      <c r="D146" s="201"/>
      <c r="E146" s="221"/>
      <c r="F146" s="201"/>
      <c r="G146" s="201"/>
      <c r="H146" s="201"/>
      <c r="I146" s="201"/>
      <c r="J146" s="201"/>
      <c r="K146" s="201"/>
      <c r="L146" s="225"/>
      <c r="M146" s="201"/>
      <c r="N146" s="201"/>
      <c r="O146" s="201"/>
      <c r="P146" s="201"/>
      <c r="Q146" s="201"/>
      <c r="R146" s="201"/>
      <c r="S146" s="201"/>
      <c r="T146" s="225"/>
      <c r="U146" s="201"/>
      <c r="V146" s="201"/>
      <c r="W146" s="201"/>
      <c r="X146" s="201"/>
      <c r="Y146" s="201"/>
      <c r="Z146" s="201"/>
      <c r="AA146" s="201"/>
      <c r="AB146" s="201"/>
      <c r="AC146" s="201"/>
      <c r="AD146" s="201"/>
      <c r="AE146" s="201"/>
      <c r="AF146" s="201"/>
      <c r="AG146" s="201"/>
      <c r="AH146" s="201"/>
      <c r="AI146" s="201"/>
      <c r="AJ146" s="201"/>
      <c r="AK146" s="221"/>
      <c r="AL146" s="221"/>
      <c r="AM146" s="221"/>
    </row>
    <row r="147" spans="1:39" x14ac:dyDescent="0.25">
      <c r="A147" s="219"/>
      <c r="B147" s="201"/>
      <c r="C147" s="219"/>
      <c r="D147" s="201"/>
      <c r="E147" s="221"/>
      <c r="F147" s="201"/>
      <c r="G147" s="201"/>
      <c r="H147" s="201"/>
      <c r="I147" s="201"/>
      <c r="J147" s="201"/>
      <c r="K147" s="201"/>
      <c r="L147" s="225"/>
      <c r="M147" s="201"/>
      <c r="N147" s="201"/>
      <c r="O147" s="201"/>
      <c r="P147" s="201"/>
      <c r="Q147" s="201"/>
      <c r="R147" s="201"/>
      <c r="S147" s="201"/>
      <c r="T147" s="225"/>
      <c r="U147" s="201"/>
      <c r="V147" s="201"/>
      <c r="W147" s="201"/>
      <c r="X147" s="201"/>
      <c r="Y147" s="201"/>
      <c r="Z147" s="201"/>
      <c r="AA147" s="201"/>
      <c r="AB147" s="201"/>
      <c r="AC147" s="201"/>
      <c r="AD147" s="201"/>
      <c r="AE147" s="201"/>
      <c r="AF147" s="201"/>
      <c r="AG147" s="201"/>
      <c r="AH147" s="201"/>
      <c r="AI147" s="201"/>
      <c r="AJ147" s="201"/>
      <c r="AK147" s="221"/>
      <c r="AL147" s="221"/>
      <c r="AM147" s="221"/>
    </row>
    <row r="148" spans="1:39" x14ac:dyDescent="0.25">
      <c r="A148" s="219"/>
      <c r="B148" s="201"/>
      <c r="C148" s="219"/>
      <c r="D148" s="201"/>
      <c r="E148" s="221"/>
      <c r="F148" s="201"/>
      <c r="G148" s="201"/>
      <c r="H148" s="201"/>
      <c r="I148" s="201"/>
      <c r="J148" s="201"/>
      <c r="K148" s="201"/>
      <c r="L148" s="225"/>
      <c r="M148" s="201"/>
      <c r="N148" s="201"/>
      <c r="O148" s="201"/>
      <c r="P148" s="201"/>
      <c r="Q148" s="201"/>
      <c r="R148" s="201"/>
      <c r="S148" s="201"/>
      <c r="T148" s="225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21"/>
      <c r="AL148" s="221"/>
      <c r="AM148" s="221"/>
    </row>
    <row r="149" spans="1:39" x14ac:dyDescent="0.25">
      <c r="A149" s="219"/>
      <c r="B149" s="201"/>
      <c r="C149" s="219"/>
      <c r="D149" s="201"/>
      <c r="E149" s="221"/>
      <c r="F149" s="201"/>
      <c r="G149" s="201"/>
      <c r="H149" s="201"/>
      <c r="I149" s="201"/>
      <c r="J149" s="201"/>
      <c r="K149" s="201"/>
      <c r="L149" s="225"/>
      <c r="M149" s="201"/>
      <c r="N149" s="201"/>
      <c r="O149" s="201"/>
      <c r="P149" s="201"/>
      <c r="Q149" s="201"/>
      <c r="R149" s="201"/>
      <c r="S149" s="201"/>
      <c r="T149" s="225"/>
      <c r="U149" s="201"/>
      <c r="V149" s="201"/>
      <c r="W149" s="201"/>
      <c r="X149" s="201"/>
      <c r="Y149" s="201"/>
      <c r="Z149" s="201"/>
      <c r="AA149" s="201"/>
      <c r="AB149" s="201"/>
      <c r="AC149" s="201"/>
      <c r="AD149" s="201"/>
      <c r="AE149" s="201"/>
      <c r="AF149" s="201"/>
      <c r="AG149" s="201"/>
      <c r="AH149" s="201"/>
      <c r="AI149" s="201"/>
      <c r="AJ149" s="201"/>
      <c r="AK149" s="221"/>
      <c r="AL149" s="221"/>
      <c r="AM149" s="221"/>
    </row>
    <row r="150" spans="1:39" x14ac:dyDescent="0.25">
      <c r="A150" s="219"/>
      <c r="B150" s="201"/>
      <c r="C150" s="219"/>
      <c r="D150" s="201"/>
      <c r="E150" s="221"/>
      <c r="F150" s="201"/>
      <c r="G150" s="201"/>
      <c r="H150" s="201"/>
      <c r="I150" s="201"/>
      <c r="J150" s="201"/>
      <c r="K150" s="201"/>
      <c r="L150" s="225"/>
      <c r="M150" s="201"/>
      <c r="N150" s="201"/>
      <c r="O150" s="201"/>
      <c r="P150" s="201"/>
      <c r="Q150" s="201"/>
      <c r="R150" s="201"/>
      <c r="S150" s="201"/>
      <c r="T150" s="225"/>
      <c r="U150" s="201"/>
      <c r="V150" s="201"/>
      <c r="W150" s="201"/>
      <c r="X150" s="201"/>
      <c r="Y150" s="201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21"/>
      <c r="AL150" s="221"/>
      <c r="AM150" s="221"/>
    </row>
    <row r="151" spans="1:39" x14ac:dyDescent="0.25">
      <c r="A151" s="219"/>
      <c r="B151" s="201"/>
      <c r="C151" s="219"/>
      <c r="D151" s="201"/>
      <c r="E151" s="221"/>
      <c r="F151" s="201"/>
      <c r="G151" s="201"/>
      <c r="H151" s="201"/>
      <c r="I151" s="201"/>
      <c r="J151" s="201"/>
      <c r="K151" s="201"/>
      <c r="L151" s="225"/>
      <c r="M151" s="201"/>
      <c r="N151" s="201"/>
      <c r="O151" s="201"/>
      <c r="P151" s="201"/>
      <c r="Q151" s="201"/>
      <c r="R151" s="201"/>
      <c r="S151" s="201"/>
      <c r="T151" s="225"/>
      <c r="U151" s="201"/>
      <c r="V151" s="201"/>
      <c r="W151" s="201"/>
      <c r="X151" s="201"/>
      <c r="Y151" s="201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21"/>
      <c r="AL151" s="221"/>
      <c r="AM151" s="221"/>
    </row>
    <row r="152" spans="1:39" x14ac:dyDescent="0.25">
      <c r="A152" s="219"/>
      <c r="B152" s="201"/>
      <c r="C152" s="219"/>
      <c r="D152" s="201"/>
      <c r="E152" s="221"/>
      <c r="F152" s="201"/>
      <c r="G152" s="201"/>
      <c r="H152" s="201"/>
      <c r="I152" s="201"/>
      <c r="J152" s="201"/>
      <c r="K152" s="201"/>
      <c r="L152" s="225"/>
      <c r="M152" s="201"/>
      <c r="N152" s="201"/>
      <c r="O152" s="201"/>
      <c r="P152" s="201"/>
      <c r="Q152" s="201"/>
      <c r="R152" s="201"/>
      <c r="S152" s="201"/>
      <c r="T152" s="225"/>
      <c r="U152" s="201"/>
      <c r="V152" s="201"/>
      <c r="W152" s="201"/>
      <c r="X152" s="201"/>
      <c r="Y152" s="201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21"/>
      <c r="AL152" s="221"/>
      <c r="AM152" s="221"/>
    </row>
    <row r="153" spans="1:39" x14ac:dyDescent="0.25">
      <c r="A153" s="219"/>
      <c r="B153" s="201"/>
      <c r="C153" s="219"/>
      <c r="D153" s="201"/>
      <c r="E153" s="221"/>
      <c r="F153" s="201"/>
      <c r="G153" s="201"/>
      <c r="H153" s="201"/>
      <c r="I153" s="201"/>
      <c r="J153" s="201"/>
      <c r="K153" s="201"/>
      <c r="L153" s="225"/>
      <c r="M153" s="201"/>
      <c r="N153" s="201"/>
      <c r="O153" s="201"/>
      <c r="P153" s="201"/>
      <c r="Q153" s="201"/>
      <c r="R153" s="201"/>
      <c r="S153" s="201"/>
      <c r="T153" s="225"/>
      <c r="U153" s="201"/>
      <c r="V153" s="201"/>
      <c r="W153" s="201"/>
      <c r="X153" s="201"/>
      <c r="Y153" s="201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21"/>
      <c r="AL153" s="221"/>
      <c r="AM153" s="221"/>
    </row>
    <row r="154" spans="1:39" x14ac:dyDescent="0.25">
      <c r="A154" s="219"/>
      <c r="B154" s="201"/>
      <c r="C154" s="219"/>
      <c r="D154" s="201"/>
      <c r="E154" s="221"/>
      <c r="F154" s="201"/>
      <c r="G154" s="201"/>
      <c r="H154" s="201"/>
      <c r="I154" s="201"/>
      <c r="J154" s="201"/>
      <c r="K154" s="201"/>
      <c r="L154" s="225"/>
      <c r="M154" s="201"/>
      <c r="N154" s="201"/>
      <c r="O154" s="201"/>
      <c r="P154" s="201"/>
      <c r="Q154" s="201"/>
      <c r="R154" s="201"/>
      <c r="S154" s="201"/>
      <c r="T154" s="225"/>
      <c r="U154" s="201"/>
      <c r="V154" s="201"/>
      <c r="W154" s="201"/>
      <c r="X154" s="201"/>
      <c r="Y154" s="201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21"/>
      <c r="AL154" s="221"/>
      <c r="AM154" s="221"/>
    </row>
    <row r="155" spans="1:39" x14ac:dyDescent="0.25">
      <c r="A155" s="219"/>
      <c r="B155" s="201"/>
      <c r="C155" s="219"/>
      <c r="D155" s="201"/>
      <c r="E155" s="221"/>
      <c r="F155" s="201"/>
      <c r="G155" s="201"/>
      <c r="H155" s="201"/>
      <c r="I155" s="201"/>
      <c r="J155" s="201"/>
      <c r="K155" s="201"/>
      <c r="L155" s="225"/>
      <c r="M155" s="201"/>
      <c r="N155" s="201"/>
      <c r="O155" s="201"/>
      <c r="P155" s="201"/>
      <c r="Q155" s="201"/>
      <c r="R155" s="201"/>
      <c r="S155" s="201"/>
      <c r="T155" s="225"/>
      <c r="U155" s="201"/>
      <c r="V155" s="201"/>
      <c r="W155" s="201"/>
      <c r="X155" s="201"/>
      <c r="Y155" s="201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21"/>
      <c r="AL155" s="221"/>
      <c r="AM155" s="221"/>
    </row>
    <row r="156" spans="1:39" x14ac:dyDescent="0.25">
      <c r="A156" s="219"/>
      <c r="B156" s="201"/>
      <c r="C156" s="219"/>
      <c r="D156" s="201"/>
      <c r="E156" s="221"/>
      <c r="F156" s="201"/>
      <c r="G156" s="201"/>
      <c r="H156" s="201"/>
      <c r="I156" s="201"/>
      <c r="J156" s="201"/>
      <c r="K156" s="201"/>
      <c r="L156" s="225"/>
      <c r="M156" s="201"/>
      <c r="N156" s="201"/>
      <c r="O156" s="201"/>
      <c r="P156" s="201"/>
      <c r="Q156" s="201"/>
      <c r="R156" s="201"/>
      <c r="S156" s="201"/>
      <c r="T156" s="225"/>
      <c r="U156" s="201"/>
      <c r="V156" s="201"/>
      <c r="W156" s="201"/>
      <c r="X156" s="201"/>
      <c r="Y156" s="201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21"/>
      <c r="AL156" s="221"/>
      <c r="AM156" s="221"/>
    </row>
    <row r="157" spans="1:39" x14ac:dyDescent="0.25">
      <c r="A157" s="219"/>
      <c r="B157" s="201"/>
      <c r="C157" s="219"/>
      <c r="D157" s="201"/>
      <c r="E157" s="221"/>
      <c r="F157" s="201"/>
      <c r="G157" s="201"/>
      <c r="H157" s="201"/>
      <c r="I157" s="201"/>
      <c r="J157" s="201"/>
      <c r="K157" s="201"/>
      <c r="L157" s="225"/>
      <c r="M157" s="201"/>
      <c r="N157" s="201"/>
      <c r="O157" s="201"/>
      <c r="P157" s="201"/>
      <c r="Q157" s="201"/>
      <c r="R157" s="201"/>
      <c r="S157" s="201"/>
      <c r="T157" s="225"/>
      <c r="U157" s="201"/>
      <c r="V157" s="201"/>
      <c r="W157" s="201"/>
      <c r="X157" s="201"/>
      <c r="Y157" s="201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21"/>
      <c r="AL157" s="221"/>
      <c r="AM157" s="221"/>
    </row>
    <row r="158" spans="1:39" x14ac:dyDescent="0.25">
      <c r="A158" s="219"/>
      <c r="B158" s="201"/>
      <c r="C158" s="219"/>
      <c r="D158" s="201"/>
      <c r="E158" s="221"/>
      <c r="F158" s="201"/>
      <c r="G158" s="201"/>
      <c r="H158" s="201"/>
      <c r="I158" s="201"/>
      <c r="J158" s="201"/>
      <c r="K158" s="201"/>
      <c r="L158" s="225"/>
      <c r="M158" s="201"/>
      <c r="N158" s="201"/>
      <c r="O158" s="201"/>
      <c r="P158" s="201"/>
      <c r="Q158" s="201"/>
      <c r="R158" s="201"/>
      <c r="S158" s="201"/>
      <c r="T158" s="225"/>
      <c r="U158" s="201"/>
      <c r="V158" s="201"/>
      <c r="W158" s="201"/>
      <c r="X158" s="201"/>
      <c r="Y158" s="201"/>
      <c r="Z158" s="201"/>
      <c r="AA158" s="201"/>
      <c r="AB158" s="201"/>
      <c r="AC158" s="201"/>
      <c r="AD158" s="201"/>
      <c r="AE158" s="201"/>
      <c r="AF158" s="201"/>
      <c r="AG158" s="201"/>
      <c r="AH158" s="201"/>
      <c r="AI158" s="201"/>
      <c r="AJ158" s="201"/>
      <c r="AK158" s="221"/>
      <c r="AL158" s="221"/>
      <c r="AM158" s="221"/>
    </row>
    <row r="159" spans="1:39" x14ac:dyDescent="0.25">
      <c r="A159" s="219"/>
      <c r="B159" s="201"/>
      <c r="C159" s="219"/>
      <c r="D159" s="201"/>
      <c r="E159" s="221"/>
      <c r="F159" s="201"/>
      <c r="G159" s="201"/>
      <c r="H159" s="201"/>
      <c r="I159" s="201"/>
      <c r="J159" s="201"/>
      <c r="K159" s="201"/>
      <c r="L159" s="225"/>
      <c r="M159" s="201"/>
      <c r="N159" s="201"/>
      <c r="O159" s="201"/>
      <c r="P159" s="201"/>
      <c r="Q159" s="201"/>
      <c r="R159" s="201"/>
      <c r="S159" s="201"/>
      <c r="T159" s="225"/>
      <c r="U159" s="201"/>
      <c r="V159" s="201"/>
      <c r="W159" s="201"/>
      <c r="X159" s="201"/>
      <c r="Y159" s="201"/>
      <c r="Z159" s="201"/>
      <c r="AA159" s="201"/>
      <c r="AB159" s="201"/>
      <c r="AC159" s="201"/>
      <c r="AD159" s="201"/>
      <c r="AE159" s="201"/>
      <c r="AF159" s="201"/>
      <c r="AG159" s="201"/>
      <c r="AH159" s="201"/>
      <c r="AI159" s="201"/>
      <c r="AJ159" s="201"/>
      <c r="AK159" s="221"/>
      <c r="AL159" s="221"/>
      <c r="AM159" s="221"/>
    </row>
    <row r="160" spans="1:39" x14ac:dyDescent="0.25">
      <c r="A160" s="219"/>
      <c r="B160" s="201"/>
      <c r="C160" s="219"/>
      <c r="D160" s="201"/>
      <c r="E160" s="221"/>
      <c r="F160" s="201"/>
      <c r="G160" s="201"/>
      <c r="H160" s="201"/>
      <c r="I160" s="201"/>
      <c r="J160" s="201"/>
      <c r="K160" s="201"/>
      <c r="L160" s="225"/>
      <c r="M160" s="201"/>
      <c r="N160" s="201"/>
      <c r="O160" s="201"/>
      <c r="P160" s="201"/>
      <c r="Q160" s="201"/>
      <c r="R160" s="201"/>
      <c r="S160" s="201"/>
      <c r="T160" s="225"/>
      <c r="U160" s="201"/>
      <c r="V160" s="201"/>
      <c r="W160" s="201"/>
      <c r="X160" s="201"/>
      <c r="Y160" s="201"/>
      <c r="Z160" s="201"/>
      <c r="AA160" s="201"/>
      <c r="AB160" s="201"/>
      <c r="AC160" s="201"/>
      <c r="AD160" s="201"/>
      <c r="AE160" s="201"/>
      <c r="AF160" s="201"/>
      <c r="AG160" s="201"/>
      <c r="AH160" s="201"/>
      <c r="AI160" s="201"/>
      <c r="AJ160" s="201"/>
      <c r="AK160" s="221"/>
      <c r="AL160" s="221"/>
      <c r="AM160" s="221"/>
    </row>
    <row r="161" spans="1:39" x14ac:dyDescent="0.25">
      <c r="A161" s="219"/>
      <c r="B161" s="201"/>
      <c r="C161" s="219"/>
      <c r="D161" s="201"/>
      <c r="E161" s="221"/>
      <c r="F161" s="201"/>
      <c r="G161" s="201"/>
      <c r="H161" s="201"/>
      <c r="I161" s="201"/>
      <c r="J161" s="201"/>
      <c r="K161" s="201"/>
      <c r="L161" s="225"/>
      <c r="M161" s="201"/>
      <c r="N161" s="201"/>
      <c r="O161" s="201"/>
      <c r="P161" s="201"/>
      <c r="Q161" s="201"/>
      <c r="R161" s="201"/>
      <c r="S161" s="201"/>
      <c r="T161" s="225"/>
      <c r="U161" s="201"/>
      <c r="V161" s="201"/>
      <c r="W161" s="201"/>
      <c r="X161" s="201"/>
      <c r="Y161" s="201"/>
      <c r="Z161" s="201"/>
      <c r="AA161" s="201"/>
      <c r="AB161" s="201"/>
      <c r="AC161" s="201"/>
      <c r="AD161" s="201"/>
      <c r="AE161" s="201"/>
      <c r="AF161" s="201"/>
      <c r="AG161" s="201"/>
      <c r="AH161" s="201"/>
      <c r="AI161" s="201"/>
      <c r="AJ161" s="201"/>
      <c r="AK161" s="221"/>
      <c r="AL161" s="221"/>
      <c r="AM161" s="221"/>
    </row>
    <row r="162" spans="1:39" x14ac:dyDescent="0.25">
      <c r="A162" s="219"/>
      <c r="B162" s="201"/>
      <c r="C162" s="219"/>
      <c r="D162" s="201"/>
      <c r="E162" s="221"/>
      <c r="F162" s="201"/>
      <c r="G162" s="201"/>
      <c r="H162" s="201"/>
      <c r="I162" s="201"/>
      <c r="J162" s="201"/>
      <c r="K162" s="201"/>
      <c r="L162" s="225"/>
      <c r="M162" s="201"/>
      <c r="N162" s="201"/>
      <c r="O162" s="201"/>
      <c r="P162" s="201"/>
      <c r="Q162" s="201"/>
      <c r="R162" s="201"/>
      <c r="S162" s="201"/>
      <c r="T162" s="225"/>
      <c r="U162" s="201"/>
      <c r="V162" s="201"/>
      <c r="W162" s="201"/>
      <c r="X162" s="201"/>
      <c r="Y162" s="201"/>
      <c r="Z162" s="201"/>
      <c r="AA162" s="201"/>
      <c r="AB162" s="201"/>
      <c r="AC162" s="201"/>
      <c r="AD162" s="201"/>
      <c r="AE162" s="201"/>
      <c r="AF162" s="201"/>
      <c r="AG162" s="201"/>
      <c r="AH162" s="201"/>
      <c r="AI162" s="201"/>
      <c r="AJ162" s="201"/>
      <c r="AK162" s="221"/>
      <c r="AL162" s="221"/>
      <c r="AM162" s="221"/>
    </row>
    <row r="163" spans="1:39" x14ac:dyDescent="0.25">
      <c r="A163" s="219"/>
      <c r="B163" s="201"/>
      <c r="C163" s="219"/>
      <c r="D163" s="201"/>
      <c r="E163" s="221"/>
      <c r="F163" s="201"/>
      <c r="G163" s="201"/>
      <c r="H163" s="201"/>
      <c r="I163" s="201"/>
      <c r="J163" s="201"/>
      <c r="K163" s="201"/>
      <c r="L163" s="225"/>
      <c r="M163" s="201"/>
      <c r="N163" s="201"/>
      <c r="O163" s="201"/>
      <c r="P163" s="201"/>
      <c r="Q163" s="201"/>
      <c r="R163" s="201"/>
      <c r="S163" s="201"/>
      <c r="T163" s="225"/>
      <c r="U163" s="201"/>
      <c r="V163" s="201"/>
      <c r="W163" s="201"/>
      <c r="X163" s="201"/>
      <c r="Y163" s="201"/>
      <c r="Z163" s="201"/>
      <c r="AA163" s="201"/>
      <c r="AB163" s="201"/>
      <c r="AC163" s="201"/>
      <c r="AD163" s="201"/>
      <c r="AE163" s="201"/>
      <c r="AF163" s="201"/>
      <c r="AG163" s="201"/>
      <c r="AH163" s="201"/>
      <c r="AI163" s="201"/>
      <c r="AJ163" s="201"/>
      <c r="AK163" s="221"/>
      <c r="AL163" s="221"/>
      <c r="AM163" s="221"/>
    </row>
    <row r="164" spans="1:39" x14ac:dyDescent="0.25">
      <c r="A164" s="219"/>
      <c r="B164" s="201"/>
      <c r="C164" s="219"/>
      <c r="D164" s="201"/>
      <c r="E164" s="221"/>
      <c r="F164" s="201"/>
      <c r="G164" s="201"/>
      <c r="H164" s="201"/>
      <c r="I164" s="201"/>
      <c r="J164" s="201"/>
      <c r="K164" s="201"/>
      <c r="L164" s="225"/>
      <c r="M164" s="201"/>
      <c r="N164" s="201"/>
      <c r="O164" s="201"/>
      <c r="P164" s="201"/>
      <c r="Q164" s="201"/>
      <c r="R164" s="201"/>
      <c r="S164" s="201"/>
      <c r="T164" s="225"/>
      <c r="U164" s="201"/>
      <c r="V164" s="201"/>
      <c r="W164" s="201"/>
      <c r="X164" s="201"/>
      <c r="Y164" s="201"/>
      <c r="Z164" s="201"/>
      <c r="AA164" s="201"/>
      <c r="AB164" s="201"/>
      <c r="AC164" s="201"/>
      <c r="AD164" s="201"/>
      <c r="AE164" s="201"/>
      <c r="AF164" s="201"/>
      <c r="AG164" s="201"/>
      <c r="AH164" s="201"/>
      <c r="AI164" s="201"/>
      <c r="AJ164" s="201"/>
      <c r="AK164" s="221"/>
      <c r="AL164" s="221"/>
      <c r="AM164" s="221"/>
    </row>
    <row r="165" spans="1:39" x14ac:dyDescent="0.25">
      <c r="A165" s="219"/>
      <c r="B165" s="201"/>
      <c r="C165" s="219"/>
      <c r="D165" s="201"/>
      <c r="E165" s="221"/>
      <c r="F165" s="201"/>
      <c r="G165" s="201"/>
      <c r="H165" s="201"/>
      <c r="I165" s="201"/>
      <c r="J165" s="201"/>
      <c r="K165" s="201"/>
      <c r="L165" s="225"/>
      <c r="M165" s="201"/>
      <c r="N165" s="201"/>
      <c r="O165" s="201"/>
      <c r="P165" s="201"/>
      <c r="Q165" s="201"/>
      <c r="R165" s="201"/>
      <c r="S165" s="201"/>
      <c r="T165" s="225"/>
      <c r="U165" s="201"/>
      <c r="V165" s="201"/>
      <c r="W165" s="201"/>
      <c r="X165" s="201"/>
      <c r="Y165" s="201"/>
      <c r="Z165" s="201"/>
      <c r="AA165" s="201"/>
      <c r="AB165" s="201"/>
      <c r="AC165" s="201"/>
      <c r="AD165" s="201"/>
      <c r="AE165" s="201"/>
      <c r="AF165" s="201"/>
      <c r="AG165" s="201"/>
      <c r="AH165" s="201"/>
      <c r="AI165" s="201"/>
      <c r="AJ165" s="201"/>
      <c r="AK165" s="221"/>
      <c r="AL165" s="221"/>
      <c r="AM165" s="221"/>
    </row>
    <row r="166" spans="1:39" x14ac:dyDescent="0.25">
      <c r="A166" s="219"/>
      <c r="B166" s="201"/>
      <c r="C166" s="219"/>
      <c r="D166" s="201"/>
      <c r="E166" s="221"/>
      <c r="F166" s="201"/>
      <c r="G166" s="201"/>
      <c r="H166" s="201"/>
      <c r="I166" s="201"/>
      <c r="J166" s="201"/>
      <c r="K166" s="201"/>
      <c r="L166" s="225"/>
      <c r="M166" s="201"/>
      <c r="N166" s="201"/>
      <c r="O166" s="201"/>
      <c r="P166" s="201"/>
      <c r="Q166" s="201"/>
      <c r="R166" s="201"/>
      <c r="S166" s="201"/>
      <c r="T166" s="225"/>
      <c r="U166" s="201"/>
      <c r="V166" s="201"/>
      <c r="W166" s="201"/>
      <c r="X166" s="201"/>
      <c r="Y166" s="201"/>
      <c r="Z166" s="201"/>
      <c r="AA166" s="201"/>
      <c r="AB166" s="201"/>
      <c r="AC166" s="201"/>
      <c r="AD166" s="201"/>
      <c r="AE166" s="201"/>
      <c r="AF166" s="201"/>
      <c r="AG166" s="201"/>
      <c r="AH166" s="201"/>
      <c r="AI166" s="201"/>
      <c r="AJ166" s="201"/>
      <c r="AK166" s="221"/>
      <c r="AL166" s="221"/>
      <c r="AM166" s="221"/>
    </row>
    <row r="167" spans="1:39" x14ac:dyDescent="0.25">
      <c r="A167" s="219"/>
      <c r="B167" s="201"/>
      <c r="C167" s="219"/>
      <c r="D167" s="201"/>
      <c r="E167" s="221"/>
      <c r="F167" s="201"/>
      <c r="G167" s="201"/>
      <c r="H167" s="201"/>
      <c r="I167" s="201"/>
      <c r="J167" s="201"/>
      <c r="K167" s="201"/>
      <c r="L167" s="225"/>
      <c r="M167" s="201"/>
      <c r="N167" s="201"/>
      <c r="O167" s="201"/>
      <c r="P167" s="201"/>
      <c r="Q167" s="201"/>
      <c r="R167" s="201"/>
      <c r="S167" s="201"/>
      <c r="T167" s="225"/>
      <c r="U167" s="201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  <c r="AI167" s="201"/>
      <c r="AJ167" s="201"/>
      <c r="AK167" s="221"/>
      <c r="AL167" s="221"/>
      <c r="AM167" s="221"/>
    </row>
    <row r="168" spans="1:39" x14ac:dyDescent="0.25">
      <c r="A168" s="219"/>
      <c r="B168" s="201"/>
      <c r="C168" s="219"/>
      <c r="D168" s="201"/>
      <c r="E168" s="221"/>
      <c r="F168" s="201"/>
      <c r="G168" s="201"/>
      <c r="H168" s="201"/>
      <c r="I168" s="201"/>
      <c r="J168" s="201"/>
      <c r="K168" s="201"/>
      <c r="L168" s="225"/>
      <c r="M168" s="201"/>
      <c r="N168" s="201"/>
      <c r="O168" s="201"/>
      <c r="P168" s="201"/>
      <c r="Q168" s="201"/>
      <c r="R168" s="201"/>
      <c r="S168" s="201"/>
      <c r="T168" s="225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21"/>
      <c r="AL168" s="221"/>
      <c r="AM168" s="221"/>
    </row>
    <row r="169" spans="1:39" x14ac:dyDescent="0.25">
      <c r="A169" s="219"/>
      <c r="B169" s="201"/>
      <c r="C169" s="219"/>
      <c r="D169" s="201"/>
      <c r="E169" s="221"/>
      <c r="F169" s="201"/>
      <c r="G169" s="201"/>
      <c r="H169" s="201"/>
      <c r="I169" s="201"/>
      <c r="J169" s="201"/>
      <c r="K169" s="201"/>
      <c r="L169" s="225"/>
      <c r="M169" s="201"/>
      <c r="N169" s="201"/>
      <c r="O169" s="201"/>
      <c r="P169" s="201"/>
      <c r="Q169" s="201"/>
      <c r="R169" s="201"/>
      <c r="S169" s="201"/>
      <c r="T169" s="225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21"/>
      <c r="AL169" s="221"/>
      <c r="AM169" s="221"/>
    </row>
    <row r="170" spans="1:39" x14ac:dyDescent="0.25">
      <c r="A170" s="219"/>
      <c r="B170" s="201"/>
      <c r="C170" s="219"/>
      <c r="D170" s="201"/>
      <c r="E170" s="221"/>
      <c r="F170" s="201"/>
      <c r="G170" s="201"/>
      <c r="H170" s="201"/>
      <c r="I170" s="201"/>
      <c r="J170" s="201"/>
      <c r="K170" s="201"/>
      <c r="L170" s="225"/>
      <c r="M170" s="201"/>
      <c r="N170" s="201"/>
      <c r="O170" s="201"/>
      <c r="P170" s="201"/>
      <c r="Q170" s="201"/>
      <c r="R170" s="201"/>
      <c r="S170" s="201"/>
      <c r="T170" s="225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21"/>
      <c r="AL170" s="221"/>
      <c r="AM170" s="221"/>
    </row>
    <row r="171" spans="1:39" x14ac:dyDescent="0.25">
      <c r="A171" s="219"/>
      <c r="B171" s="201"/>
      <c r="C171" s="219"/>
      <c r="D171" s="201"/>
      <c r="E171" s="221"/>
      <c r="F171" s="201"/>
      <c r="G171" s="201"/>
      <c r="H171" s="201"/>
      <c r="I171" s="201"/>
      <c r="J171" s="201"/>
      <c r="K171" s="201"/>
      <c r="L171" s="225"/>
      <c r="M171" s="201"/>
      <c r="N171" s="201"/>
      <c r="O171" s="201"/>
      <c r="P171" s="201"/>
      <c r="Q171" s="201"/>
      <c r="R171" s="201"/>
      <c r="S171" s="201"/>
      <c r="T171" s="225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21"/>
      <c r="AL171" s="221"/>
      <c r="AM171" s="221"/>
    </row>
    <row r="172" spans="1:39" x14ac:dyDescent="0.25">
      <c r="A172" s="219"/>
      <c r="B172" s="201"/>
      <c r="C172" s="219"/>
      <c r="D172" s="201"/>
      <c r="E172" s="221"/>
      <c r="F172" s="201"/>
      <c r="G172" s="201"/>
      <c r="H172" s="201"/>
      <c r="I172" s="201"/>
      <c r="J172" s="201"/>
      <c r="K172" s="201"/>
      <c r="L172" s="225"/>
      <c r="M172" s="201"/>
      <c r="N172" s="201"/>
      <c r="O172" s="201"/>
      <c r="P172" s="201"/>
      <c r="Q172" s="201"/>
      <c r="R172" s="201"/>
      <c r="S172" s="201"/>
      <c r="T172" s="225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21"/>
      <c r="AL172" s="221"/>
      <c r="AM172" s="221"/>
    </row>
    <row r="173" spans="1:39" x14ac:dyDescent="0.25">
      <c r="A173" s="219"/>
      <c r="B173" s="201"/>
      <c r="C173" s="219"/>
      <c r="D173" s="201"/>
      <c r="E173" s="221"/>
      <c r="F173" s="201"/>
      <c r="G173" s="201"/>
      <c r="H173" s="201"/>
      <c r="I173" s="201"/>
      <c r="J173" s="201"/>
      <c r="K173" s="201"/>
      <c r="L173" s="225"/>
      <c r="M173" s="201"/>
      <c r="N173" s="201"/>
      <c r="O173" s="201"/>
      <c r="P173" s="201"/>
      <c r="Q173" s="201"/>
      <c r="R173" s="201"/>
      <c r="S173" s="201"/>
      <c r="T173" s="225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21"/>
      <c r="AL173" s="221"/>
      <c r="AM173" s="221"/>
    </row>
    <row r="174" spans="1:39" x14ac:dyDescent="0.25">
      <c r="A174" s="219"/>
      <c r="B174" s="201"/>
      <c r="C174" s="219"/>
      <c r="D174" s="201"/>
      <c r="E174" s="221"/>
      <c r="F174" s="201"/>
      <c r="G174" s="201"/>
      <c r="H174" s="201"/>
      <c r="I174" s="201"/>
      <c r="J174" s="201"/>
      <c r="K174" s="201"/>
      <c r="L174" s="225"/>
      <c r="M174" s="201"/>
      <c r="N174" s="201"/>
      <c r="O174" s="201"/>
      <c r="P174" s="201"/>
      <c r="Q174" s="201"/>
      <c r="R174" s="201"/>
      <c r="S174" s="201"/>
      <c r="T174" s="225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21"/>
      <c r="AL174" s="221"/>
      <c r="AM174" s="221"/>
    </row>
    <row r="175" spans="1:39" x14ac:dyDescent="0.25">
      <c r="A175" s="219"/>
      <c r="B175" s="201"/>
      <c r="C175" s="219"/>
      <c r="D175" s="201"/>
      <c r="E175" s="221"/>
      <c r="F175" s="201"/>
      <c r="G175" s="201"/>
      <c r="H175" s="201"/>
      <c r="I175" s="201"/>
      <c r="J175" s="201"/>
      <c r="K175" s="201"/>
      <c r="L175" s="225"/>
      <c r="M175" s="201"/>
      <c r="N175" s="201"/>
      <c r="O175" s="201"/>
      <c r="P175" s="201"/>
      <c r="Q175" s="201"/>
      <c r="R175" s="201"/>
      <c r="S175" s="201"/>
      <c r="T175" s="225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21"/>
      <c r="AL175" s="221"/>
      <c r="AM175" s="221"/>
    </row>
    <row r="176" spans="1:39" x14ac:dyDescent="0.25">
      <c r="A176" s="219"/>
      <c r="B176" s="201"/>
      <c r="C176" s="219"/>
      <c r="D176" s="201"/>
      <c r="E176" s="221"/>
      <c r="F176" s="201"/>
      <c r="G176" s="201"/>
      <c r="H176" s="201"/>
      <c r="I176" s="201"/>
      <c r="J176" s="201"/>
      <c r="K176" s="201"/>
      <c r="L176" s="225"/>
      <c r="M176" s="201"/>
      <c r="N176" s="201"/>
      <c r="O176" s="201"/>
      <c r="P176" s="201"/>
      <c r="Q176" s="201"/>
      <c r="R176" s="201"/>
      <c r="S176" s="201"/>
      <c r="T176" s="225"/>
      <c r="U176" s="201"/>
      <c r="V176" s="201"/>
      <c r="W176" s="201"/>
      <c r="X176" s="201"/>
      <c r="Y176" s="201"/>
      <c r="Z176" s="201"/>
      <c r="AA176" s="201"/>
      <c r="AB176" s="201"/>
      <c r="AC176" s="201"/>
      <c r="AD176" s="201"/>
      <c r="AE176" s="201"/>
      <c r="AF176" s="201"/>
      <c r="AG176" s="201"/>
      <c r="AH176" s="201"/>
      <c r="AI176" s="201"/>
      <c r="AJ176" s="201"/>
      <c r="AK176" s="221"/>
      <c r="AL176" s="221"/>
      <c r="AM176" s="221"/>
    </row>
    <row r="177" spans="1:39" x14ac:dyDescent="0.25">
      <c r="A177" s="219"/>
      <c r="B177" s="201"/>
      <c r="C177" s="219"/>
      <c r="D177" s="201"/>
      <c r="E177" s="221"/>
      <c r="F177" s="201"/>
      <c r="G177" s="201"/>
      <c r="H177" s="201"/>
      <c r="I177" s="201"/>
      <c r="J177" s="201"/>
      <c r="K177" s="201"/>
      <c r="L177" s="225"/>
      <c r="M177" s="201"/>
      <c r="N177" s="201"/>
      <c r="O177" s="201"/>
      <c r="P177" s="201"/>
      <c r="Q177" s="201"/>
      <c r="R177" s="201"/>
      <c r="S177" s="201"/>
      <c r="T177" s="225"/>
      <c r="U177" s="201"/>
      <c r="V177" s="201"/>
      <c r="W177" s="201"/>
      <c r="X177" s="201"/>
      <c r="Y177" s="201"/>
      <c r="Z177" s="201"/>
      <c r="AA177" s="201"/>
      <c r="AB177" s="201"/>
      <c r="AC177" s="201"/>
      <c r="AD177" s="201"/>
      <c r="AE177" s="201"/>
      <c r="AF177" s="201"/>
      <c r="AG177" s="201"/>
      <c r="AH177" s="201"/>
      <c r="AI177" s="201"/>
      <c r="AJ177" s="201"/>
      <c r="AK177" s="221"/>
      <c r="AL177" s="221"/>
      <c r="AM177" s="221"/>
    </row>
  </sheetData>
  <mergeCells count="48">
    <mergeCell ref="AM7:AM8"/>
    <mergeCell ref="A1:AM3"/>
    <mergeCell ref="A4:A5"/>
    <mergeCell ref="B4:B5"/>
    <mergeCell ref="D4:D5"/>
    <mergeCell ref="AK4:AK5"/>
    <mergeCell ref="AL4:AL5"/>
    <mergeCell ref="AM4:AM5"/>
    <mergeCell ref="A7:A8"/>
    <mergeCell ref="B7:B8"/>
    <mergeCell ref="D7:D8"/>
    <mergeCell ref="AK7:AK8"/>
    <mergeCell ref="AL7:AL8"/>
    <mergeCell ref="AL16:AL17"/>
    <mergeCell ref="AM16:AM17"/>
    <mergeCell ref="A20:A21"/>
    <mergeCell ref="B20:B21"/>
    <mergeCell ref="C20:C21"/>
    <mergeCell ref="D20:D21"/>
    <mergeCell ref="AK20:AK21"/>
    <mergeCell ref="AL20:AL21"/>
    <mergeCell ref="AM20:AM21"/>
    <mergeCell ref="A16:A17"/>
    <mergeCell ref="B16:B17"/>
    <mergeCell ref="D16:D17"/>
    <mergeCell ref="E9:N9"/>
    <mergeCell ref="T50:U50"/>
    <mergeCell ref="V50:AJ50"/>
    <mergeCell ref="A28:A29"/>
    <mergeCell ref="B28:B29"/>
    <mergeCell ref="C28:C29"/>
    <mergeCell ref="D28:D29"/>
    <mergeCell ref="Y37:AH37"/>
    <mergeCell ref="D38:R38"/>
    <mergeCell ref="Y38:AH38"/>
    <mergeCell ref="A12:A13"/>
    <mergeCell ref="B12:B13"/>
    <mergeCell ref="D12:D13"/>
    <mergeCell ref="W39:AK39"/>
    <mergeCell ref="T40:U40"/>
    <mergeCell ref="T49:U49"/>
    <mergeCell ref="V52:AJ52"/>
    <mergeCell ref="A57:B57"/>
    <mergeCell ref="V49:AJ49"/>
    <mergeCell ref="AK16:AK17"/>
    <mergeCell ref="D51:R51"/>
    <mergeCell ref="T51:U51"/>
    <mergeCell ref="V51:AJ51"/>
  </mergeCells>
  <pageMargins left="0.511811024" right="0.511811024" top="0.78740157499999996" bottom="0.78740157499999996" header="0.31496062000000002" footer="0.31496062000000002"/>
  <pageSetup paperSize="9" scale="84" fitToHeight="0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28"/>
  <sheetViews>
    <sheetView workbookViewId="0">
      <selection activeCell="Q33" sqref="Q33"/>
    </sheetView>
  </sheetViews>
  <sheetFormatPr defaultRowHeight="15" x14ac:dyDescent="0.25"/>
  <cols>
    <col min="1" max="1" width="8.7109375" customWidth="1"/>
    <col min="2" max="2" width="30.5703125" customWidth="1"/>
    <col min="3" max="3" width="13.140625" style="2" customWidth="1"/>
    <col min="4" max="4" width="13.5703125" customWidth="1"/>
    <col min="5" max="36" width="4.7109375" customWidth="1"/>
    <col min="37" max="37" width="4.28515625" customWidth="1"/>
    <col min="38" max="39" width="3.7109375" customWidth="1"/>
  </cols>
  <sheetData>
    <row r="1" spans="1:88" ht="15" customHeight="1" x14ac:dyDescent="0.25">
      <c r="A1" s="460" t="s">
        <v>171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461"/>
      <c r="AC1" s="461"/>
      <c r="AD1" s="461"/>
      <c r="AE1" s="461"/>
      <c r="AF1" s="461"/>
      <c r="AG1" s="461"/>
      <c r="AH1" s="461"/>
      <c r="AI1" s="461"/>
      <c r="AJ1" s="461"/>
      <c r="AK1" s="461"/>
      <c r="AL1" s="462"/>
      <c r="AM1" s="114"/>
      <c r="AN1" s="3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pans="1:88" x14ac:dyDescent="0.25">
      <c r="A2" s="463"/>
      <c r="B2" s="464"/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4"/>
      <c r="AD2" s="464"/>
      <c r="AE2" s="464"/>
      <c r="AF2" s="464"/>
      <c r="AG2" s="464"/>
      <c r="AH2" s="464"/>
      <c r="AI2" s="464"/>
      <c r="AJ2" s="464"/>
      <c r="AK2" s="464"/>
      <c r="AL2" s="465"/>
      <c r="AM2" s="114"/>
      <c r="AN2" s="3"/>
      <c r="AO2" s="26">
        <v>126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4"/>
    </row>
    <row r="3" spans="1:88" x14ac:dyDescent="0.25">
      <c r="A3" s="466"/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467"/>
      <c r="AC3" s="467"/>
      <c r="AD3" s="467"/>
      <c r="AE3" s="467"/>
      <c r="AF3" s="467"/>
      <c r="AG3" s="467"/>
      <c r="AH3" s="467"/>
      <c r="AI3" s="467"/>
      <c r="AJ3" s="467"/>
      <c r="AK3" s="467"/>
      <c r="AL3" s="468"/>
      <c r="AM3" s="114"/>
      <c r="AN3" s="3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4"/>
    </row>
    <row r="4" spans="1:88" x14ac:dyDescent="0.25">
      <c r="A4" s="299" t="s">
        <v>0</v>
      </c>
      <c r="B4" s="27" t="s">
        <v>1</v>
      </c>
      <c r="C4" s="27" t="s">
        <v>44</v>
      </c>
      <c r="D4" s="469" t="s">
        <v>3</v>
      </c>
      <c r="E4" s="64">
        <v>1</v>
      </c>
      <c r="F4" s="64">
        <v>2</v>
      </c>
      <c r="G4" s="64">
        <v>3</v>
      </c>
      <c r="H4" s="64">
        <v>4</v>
      </c>
      <c r="I4" s="64">
        <v>5</v>
      </c>
      <c r="J4" s="64">
        <v>6</v>
      </c>
      <c r="K4" s="64">
        <v>7</v>
      </c>
      <c r="L4" s="64">
        <v>8</v>
      </c>
      <c r="M4" s="64">
        <v>9</v>
      </c>
      <c r="N4" s="64">
        <v>10</v>
      </c>
      <c r="O4" s="64">
        <v>11</v>
      </c>
      <c r="P4" s="64">
        <v>12</v>
      </c>
      <c r="Q4" s="64">
        <v>13</v>
      </c>
      <c r="R4" s="64">
        <v>14</v>
      </c>
      <c r="S4" s="64">
        <v>15</v>
      </c>
      <c r="T4" s="64">
        <v>16</v>
      </c>
      <c r="U4" s="64">
        <v>17</v>
      </c>
      <c r="V4" s="64">
        <v>18</v>
      </c>
      <c r="W4" s="64">
        <v>19</v>
      </c>
      <c r="X4" s="64">
        <v>20</v>
      </c>
      <c r="Y4" s="64">
        <v>21</v>
      </c>
      <c r="Z4" s="64">
        <v>22</v>
      </c>
      <c r="AA4" s="64">
        <v>23</v>
      </c>
      <c r="AB4" s="64">
        <v>24</v>
      </c>
      <c r="AC4" s="64">
        <v>25</v>
      </c>
      <c r="AD4" s="64">
        <v>26</v>
      </c>
      <c r="AE4" s="64">
        <v>27</v>
      </c>
      <c r="AF4" s="64">
        <v>28</v>
      </c>
      <c r="AG4" s="64">
        <v>29</v>
      </c>
      <c r="AH4" s="64">
        <v>30</v>
      </c>
      <c r="AI4" s="306">
        <v>31</v>
      </c>
      <c r="AJ4" s="471" t="s">
        <v>4</v>
      </c>
      <c r="AK4" s="473" t="s">
        <v>5</v>
      </c>
      <c r="AL4" s="458" t="s">
        <v>6</v>
      </c>
      <c r="AM4" s="115"/>
      <c r="AN4" s="3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4"/>
    </row>
    <row r="5" spans="1:88" x14ac:dyDescent="0.25">
      <c r="A5" s="299"/>
      <c r="B5" s="27" t="s">
        <v>81</v>
      </c>
      <c r="C5" s="27" t="s">
        <v>82</v>
      </c>
      <c r="D5" s="470"/>
      <c r="E5" s="326" t="s">
        <v>7</v>
      </c>
      <c r="F5" s="326" t="s">
        <v>8</v>
      </c>
      <c r="G5" s="326" t="s">
        <v>9</v>
      </c>
      <c r="H5" s="326" t="s">
        <v>118</v>
      </c>
      <c r="I5" s="326" t="s">
        <v>10</v>
      </c>
      <c r="J5" s="326" t="s">
        <v>11</v>
      </c>
      <c r="K5" s="326" t="s">
        <v>12</v>
      </c>
      <c r="L5" s="326" t="s">
        <v>7</v>
      </c>
      <c r="M5" s="326" t="s">
        <v>8</v>
      </c>
      <c r="N5" s="326" t="s">
        <v>9</v>
      </c>
      <c r="O5" s="326" t="s">
        <v>118</v>
      </c>
      <c r="P5" s="326" t="s">
        <v>10</v>
      </c>
      <c r="Q5" s="326" t="s">
        <v>11</v>
      </c>
      <c r="R5" s="326" t="s">
        <v>12</v>
      </c>
      <c r="S5" s="326" t="s">
        <v>7</v>
      </c>
      <c r="T5" s="326" t="s">
        <v>8</v>
      </c>
      <c r="U5" s="326" t="s">
        <v>9</v>
      </c>
      <c r="V5" s="326" t="s">
        <v>118</v>
      </c>
      <c r="W5" s="326" t="s">
        <v>10</v>
      </c>
      <c r="X5" s="326" t="s">
        <v>11</v>
      </c>
      <c r="Y5" s="326" t="s">
        <v>12</v>
      </c>
      <c r="Z5" s="326" t="s">
        <v>7</v>
      </c>
      <c r="AA5" s="326" t="s">
        <v>8</v>
      </c>
      <c r="AB5" s="326" t="s">
        <v>9</v>
      </c>
      <c r="AC5" s="326" t="s">
        <v>118</v>
      </c>
      <c r="AD5" s="326" t="s">
        <v>10</v>
      </c>
      <c r="AE5" s="326" t="s">
        <v>11</v>
      </c>
      <c r="AF5" s="326" t="s">
        <v>12</v>
      </c>
      <c r="AG5" s="326" t="s">
        <v>7</v>
      </c>
      <c r="AH5" s="326" t="s">
        <v>8</v>
      </c>
      <c r="AI5" s="326" t="s">
        <v>9</v>
      </c>
      <c r="AJ5" s="472"/>
      <c r="AK5" s="474"/>
      <c r="AL5" s="459"/>
      <c r="AM5" s="115"/>
      <c r="AN5" s="3"/>
      <c r="AO5" s="6" t="s">
        <v>4</v>
      </c>
      <c r="AP5" s="6" t="s">
        <v>6</v>
      </c>
      <c r="AQ5" s="28"/>
      <c r="AR5" s="6" t="s">
        <v>13</v>
      </c>
      <c r="AS5" s="6" t="s">
        <v>14</v>
      </c>
      <c r="AT5" s="6" t="s">
        <v>15</v>
      </c>
      <c r="AU5" s="6" t="s">
        <v>16</v>
      </c>
      <c r="AV5" s="6" t="s">
        <v>17</v>
      </c>
      <c r="AW5" s="29" t="s">
        <v>18</v>
      </c>
      <c r="AX5" s="29" t="s">
        <v>19</v>
      </c>
      <c r="AY5" s="29" t="s">
        <v>20</v>
      </c>
      <c r="AZ5" s="29" t="s">
        <v>83</v>
      </c>
      <c r="BA5" s="29" t="s">
        <v>46</v>
      </c>
      <c r="BB5" s="29" t="s">
        <v>47</v>
      </c>
      <c r="BC5" s="29" t="s">
        <v>21</v>
      </c>
      <c r="BD5" s="29" t="s">
        <v>22</v>
      </c>
      <c r="BE5" s="29" t="s">
        <v>23</v>
      </c>
      <c r="BF5" s="29" t="s">
        <v>47</v>
      </c>
      <c r="BG5" s="29" t="s">
        <v>24</v>
      </c>
      <c r="BH5" s="29" t="s">
        <v>25</v>
      </c>
      <c r="BI5" s="29" t="s">
        <v>26</v>
      </c>
      <c r="BJ5" s="29" t="s">
        <v>27</v>
      </c>
      <c r="BK5" s="29" t="s">
        <v>28</v>
      </c>
      <c r="BL5" s="29" t="s">
        <v>29</v>
      </c>
      <c r="BM5" s="29"/>
      <c r="BN5" s="29"/>
      <c r="BO5" s="30" t="s">
        <v>30</v>
      </c>
      <c r="BP5" s="30" t="s">
        <v>31</v>
      </c>
      <c r="BQ5" s="26"/>
      <c r="BR5" s="29" t="s">
        <v>18</v>
      </c>
      <c r="BS5" s="29" t="s">
        <v>19</v>
      </c>
      <c r="BT5" s="29" t="s">
        <v>20</v>
      </c>
      <c r="BU5" s="29" t="s">
        <v>84</v>
      </c>
      <c r="BV5" s="29" t="s">
        <v>23</v>
      </c>
      <c r="BW5" s="29" t="s">
        <v>46</v>
      </c>
      <c r="BX5" s="29" t="s">
        <v>21</v>
      </c>
      <c r="BY5" s="29" t="s">
        <v>22</v>
      </c>
      <c r="BZ5" s="29" t="s">
        <v>23</v>
      </c>
      <c r="CA5" s="29" t="s">
        <v>47</v>
      </c>
      <c r="CB5" s="29" t="s">
        <v>24</v>
      </c>
      <c r="CC5" s="29" t="s">
        <v>25</v>
      </c>
      <c r="CD5" s="29" t="s">
        <v>26</v>
      </c>
      <c r="CE5" s="29" t="s">
        <v>27</v>
      </c>
      <c r="CF5" s="29" t="s">
        <v>28</v>
      </c>
      <c r="CG5" s="29" t="s">
        <v>29</v>
      </c>
      <c r="CH5" s="29"/>
      <c r="CI5" s="29"/>
      <c r="CJ5" s="31" t="s">
        <v>85</v>
      </c>
    </row>
    <row r="6" spans="1:88" x14ac:dyDescent="0.25">
      <c r="A6" s="300">
        <v>141569</v>
      </c>
      <c r="B6" s="301" t="s">
        <v>172</v>
      </c>
      <c r="C6" s="57">
        <v>20312</v>
      </c>
      <c r="D6" s="32" t="s">
        <v>193</v>
      </c>
      <c r="E6" s="33" t="s">
        <v>83</v>
      </c>
      <c r="F6" s="33" t="s">
        <v>83</v>
      </c>
      <c r="G6" s="33" t="s">
        <v>83</v>
      </c>
      <c r="H6" s="388"/>
      <c r="I6" s="388"/>
      <c r="J6" s="33" t="s">
        <v>83</v>
      </c>
      <c r="K6" s="33" t="s">
        <v>83</v>
      </c>
      <c r="L6" s="33" t="s">
        <v>83</v>
      </c>
      <c r="M6" s="33" t="s">
        <v>83</v>
      </c>
      <c r="N6" s="33" t="s">
        <v>83</v>
      </c>
      <c r="O6" s="388"/>
      <c r="P6" s="388"/>
      <c r="Q6" s="33" t="s">
        <v>83</v>
      </c>
      <c r="R6" s="33" t="s">
        <v>83</v>
      </c>
      <c r="S6" s="33" t="s">
        <v>83</v>
      </c>
      <c r="T6" s="33" t="s">
        <v>83</v>
      </c>
      <c r="U6" s="33" t="s">
        <v>83</v>
      </c>
      <c r="V6" s="388"/>
      <c r="W6" s="388"/>
      <c r="X6" s="33" t="s">
        <v>83</v>
      </c>
      <c r="Y6" s="33" t="s">
        <v>83</v>
      </c>
      <c r="Z6" s="33" t="s">
        <v>83</v>
      </c>
      <c r="AA6" s="33" t="s">
        <v>83</v>
      </c>
      <c r="AB6" s="33" t="s">
        <v>83</v>
      </c>
      <c r="AC6" s="388"/>
      <c r="AD6" s="388"/>
      <c r="AE6" s="388"/>
      <c r="AF6" s="388"/>
      <c r="AG6" s="33" t="s">
        <v>83</v>
      </c>
      <c r="AH6" s="33" t="s">
        <v>83</v>
      </c>
      <c r="AI6" s="33" t="s">
        <v>83</v>
      </c>
      <c r="AJ6" s="34">
        <f>AO6</f>
        <v>120</v>
      </c>
      <c r="AK6" s="35">
        <f>AJ6+AL6</f>
        <v>120</v>
      </c>
      <c r="AL6" s="36">
        <v>0</v>
      </c>
      <c r="AM6" s="116"/>
      <c r="AN6" s="3"/>
      <c r="AO6" s="8">
        <v>120</v>
      </c>
      <c r="AP6" s="8">
        <f>(BP6-AO6)</f>
        <v>6</v>
      </c>
      <c r="AQ6" s="28"/>
      <c r="AR6" s="6"/>
      <c r="AS6" s="6"/>
      <c r="AT6" s="6"/>
      <c r="AU6" s="6"/>
      <c r="AV6" s="6"/>
      <c r="AW6" s="29">
        <f>COUNTIF(D6:AI6,"M")</f>
        <v>0</v>
      </c>
      <c r="AX6" s="29">
        <f>COUNTIF(D6:AI6,"T")</f>
        <v>0</v>
      </c>
      <c r="AY6" s="29">
        <f>COUNTIF(D6:AI6,"P")</f>
        <v>0</v>
      </c>
      <c r="AZ6" s="29">
        <f>COUNTIF(D6:AI6,"M2")</f>
        <v>21</v>
      </c>
      <c r="BA6" s="29">
        <f>COUNTIF(D6:AI6,"M1")</f>
        <v>0</v>
      </c>
      <c r="BB6" s="29">
        <f>COUNTIF(D6:AI6,"T1")</f>
        <v>0</v>
      </c>
      <c r="BC6" s="29">
        <f>COUNTIF(D6:AI6,"I")</f>
        <v>0</v>
      </c>
      <c r="BD6" s="29">
        <f>COUNTIF(D6:AI6,"I²")</f>
        <v>0</v>
      </c>
      <c r="BE6" s="29">
        <f>COUNTIF(D6:AI6,"M4")</f>
        <v>0</v>
      </c>
      <c r="BF6" s="29">
        <f>COUNTIF(D6:AI6,"T5")</f>
        <v>0</v>
      </c>
      <c r="BG6" s="29">
        <f>COUNTIF(D6:AI6,"M/SN")</f>
        <v>0</v>
      </c>
      <c r="BH6" s="29">
        <f>COUNTIF(D6:AI6,"T/SNDa")</f>
        <v>0</v>
      </c>
      <c r="BI6" s="29">
        <f>COUNTIF(D6:AI6,"T/I")</f>
        <v>0</v>
      </c>
      <c r="BJ6" s="29">
        <f>COUNTIF(D6:AI6,"P/i")</f>
        <v>0</v>
      </c>
      <c r="BK6" s="29">
        <f>COUNTIF(D6:AI6,"m/i")</f>
        <v>0</v>
      </c>
      <c r="BL6" s="29">
        <f>COUNTIF(D6:AI6,"M4/t")</f>
        <v>0</v>
      </c>
      <c r="BM6" s="29">
        <f>COUNTIF(D6:AI6,"MTa")</f>
        <v>0</v>
      </c>
      <c r="BN6" s="29">
        <f>COUNTIF(D6:AI6,"MTa")</f>
        <v>0</v>
      </c>
      <c r="BO6" s="29">
        <f>((AS6*6)+(AT6*6)+(AU6*6)+(AV6)+(AR6*6))</f>
        <v>0</v>
      </c>
      <c r="BP6" s="37">
        <f>(AW6*$BR$6)+(AX6*$BS$6)+(AY6*$BT$6)+(AZ6*$BU$6)+(BA6*$BV$6)+(BB6*$BW$6)+(BC6*$BX$6)+(BD6*$BY$6)+(BE6*$BZ$6)+(BF6*$CA$6)+(BG6*$CB$6)+(BH6*$CC$6)+(BI6*$CD$6)+(BJ6*$CE6)+(BK6*$CF$6)+(BL6*$CG$6)+(BM6*$CH$6)+(BN6*$CI$6)</f>
        <v>126</v>
      </c>
      <c r="BQ6" s="26"/>
      <c r="BR6" s="6">
        <v>6</v>
      </c>
      <c r="BS6" s="6">
        <v>6</v>
      </c>
      <c r="BT6" s="6">
        <v>12</v>
      </c>
      <c r="BU6" s="6">
        <v>6</v>
      </c>
      <c r="BV6" s="6">
        <v>6</v>
      </c>
      <c r="BW6" s="6">
        <v>6</v>
      </c>
      <c r="BX6" s="6">
        <v>6</v>
      </c>
      <c r="BY6" s="6">
        <v>6</v>
      </c>
      <c r="BZ6" s="6">
        <v>6</v>
      </c>
      <c r="CA6" s="6">
        <v>6</v>
      </c>
      <c r="CB6" s="6">
        <v>18</v>
      </c>
      <c r="CC6" s="6">
        <v>18</v>
      </c>
      <c r="CD6" s="6">
        <v>12</v>
      </c>
      <c r="CE6" s="6">
        <v>18</v>
      </c>
      <c r="CF6" s="6">
        <v>12</v>
      </c>
      <c r="CG6" s="6">
        <v>8</v>
      </c>
      <c r="CH6" s="6"/>
      <c r="CI6" s="6"/>
      <c r="CJ6" s="1">
        <v>6</v>
      </c>
    </row>
    <row r="7" spans="1:88" x14ac:dyDescent="0.25">
      <c r="A7" s="299" t="s">
        <v>0</v>
      </c>
      <c r="B7" s="27" t="s">
        <v>1</v>
      </c>
      <c r="C7" s="27" t="s">
        <v>44</v>
      </c>
      <c r="D7" s="469" t="s">
        <v>3</v>
      </c>
      <c r="E7" s="64">
        <v>1</v>
      </c>
      <c r="F7" s="64">
        <v>2</v>
      </c>
      <c r="G7" s="64">
        <v>3</v>
      </c>
      <c r="H7" s="64">
        <v>4</v>
      </c>
      <c r="I7" s="64">
        <v>5</v>
      </c>
      <c r="J7" s="64">
        <v>6</v>
      </c>
      <c r="K7" s="64">
        <v>7</v>
      </c>
      <c r="L7" s="64">
        <v>8</v>
      </c>
      <c r="M7" s="64">
        <v>9</v>
      </c>
      <c r="N7" s="64">
        <v>10</v>
      </c>
      <c r="O7" s="64">
        <v>11</v>
      </c>
      <c r="P7" s="64">
        <v>12</v>
      </c>
      <c r="Q7" s="64">
        <v>13</v>
      </c>
      <c r="R7" s="64">
        <v>14</v>
      </c>
      <c r="S7" s="64">
        <v>15</v>
      </c>
      <c r="T7" s="64">
        <v>16</v>
      </c>
      <c r="U7" s="64">
        <v>17</v>
      </c>
      <c r="V7" s="64">
        <v>18</v>
      </c>
      <c r="W7" s="64">
        <v>19</v>
      </c>
      <c r="X7" s="64">
        <v>20</v>
      </c>
      <c r="Y7" s="64">
        <v>21</v>
      </c>
      <c r="Z7" s="64">
        <v>22</v>
      </c>
      <c r="AA7" s="64">
        <v>23</v>
      </c>
      <c r="AB7" s="64">
        <v>24</v>
      </c>
      <c r="AC7" s="64">
        <v>25</v>
      </c>
      <c r="AD7" s="64">
        <v>26</v>
      </c>
      <c r="AE7" s="64">
        <v>27</v>
      </c>
      <c r="AF7" s="64">
        <v>28</v>
      </c>
      <c r="AG7" s="64">
        <v>29</v>
      </c>
      <c r="AH7" s="64">
        <v>30</v>
      </c>
      <c r="AI7" s="306">
        <v>31</v>
      </c>
      <c r="AJ7" s="471" t="s">
        <v>4</v>
      </c>
      <c r="AK7" s="473" t="s">
        <v>5</v>
      </c>
      <c r="AL7" s="458" t="s">
        <v>6</v>
      </c>
      <c r="AM7" s="115"/>
      <c r="AN7" s="3"/>
      <c r="AO7" s="6"/>
      <c r="AP7" s="6"/>
      <c r="AQ7" s="28"/>
      <c r="AR7" s="6"/>
      <c r="AS7" s="6"/>
      <c r="AT7" s="6"/>
      <c r="AU7" s="6"/>
      <c r="AV7" s="6"/>
      <c r="AW7" s="29"/>
      <c r="AX7" s="29"/>
      <c r="AY7" s="29"/>
      <c r="AZ7" s="29"/>
      <c r="BA7" s="29">
        <f t="shared" ref="BA7:BA15" si="0">COUNTIF(D7:AI7,"M1")</f>
        <v>0</v>
      </c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30"/>
      <c r="BP7" s="30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4"/>
    </row>
    <row r="8" spans="1:88" x14ac:dyDescent="0.25">
      <c r="A8" s="299"/>
      <c r="B8" s="27" t="s">
        <v>86</v>
      </c>
      <c r="C8" s="27" t="s">
        <v>87</v>
      </c>
      <c r="D8" s="470"/>
      <c r="E8" s="326" t="s">
        <v>7</v>
      </c>
      <c r="F8" s="326" t="s">
        <v>8</v>
      </c>
      <c r="G8" s="326" t="s">
        <v>9</v>
      </c>
      <c r="H8" s="326" t="s">
        <v>118</v>
      </c>
      <c r="I8" s="326" t="s">
        <v>10</v>
      </c>
      <c r="J8" s="326" t="s">
        <v>11</v>
      </c>
      <c r="K8" s="326" t="s">
        <v>12</v>
      </c>
      <c r="L8" s="326" t="s">
        <v>7</v>
      </c>
      <c r="M8" s="326" t="s">
        <v>8</v>
      </c>
      <c r="N8" s="326" t="s">
        <v>9</v>
      </c>
      <c r="O8" s="326" t="s">
        <v>118</v>
      </c>
      <c r="P8" s="326" t="s">
        <v>10</v>
      </c>
      <c r="Q8" s="326" t="s">
        <v>11</v>
      </c>
      <c r="R8" s="326" t="s">
        <v>12</v>
      </c>
      <c r="S8" s="326" t="s">
        <v>7</v>
      </c>
      <c r="T8" s="326" t="s">
        <v>8</v>
      </c>
      <c r="U8" s="326" t="s">
        <v>9</v>
      </c>
      <c r="V8" s="326" t="s">
        <v>118</v>
      </c>
      <c r="W8" s="326" t="s">
        <v>10</v>
      </c>
      <c r="X8" s="326" t="s">
        <v>11</v>
      </c>
      <c r="Y8" s="326" t="s">
        <v>12</v>
      </c>
      <c r="Z8" s="326" t="s">
        <v>7</v>
      </c>
      <c r="AA8" s="326" t="s">
        <v>8</v>
      </c>
      <c r="AB8" s="326" t="s">
        <v>9</v>
      </c>
      <c r="AC8" s="326" t="s">
        <v>118</v>
      </c>
      <c r="AD8" s="326" t="s">
        <v>10</v>
      </c>
      <c r="AE8" s="326" t="s">
        <v>11</v>
      </c>
      <c r="AF8" s="326" t="s">
        <v>12</v>
      </c>
      <c r="AG8" s="326" t="s">
        <v>7</v>
      </c>
      <c r="AH8" s="326" t="s">
        <v>8</v>
      </c>
      <c r="AI8" s="326" t="s">
        <v>9</v>
      </c>
      <c r="AJ8" s="472"/>
      <c r="AK8" s="474"/>
      <c r="AL8" s="459"/>
      <c r="AM8" s="115"/>
      <c r="AN8" s="3"/>
      <c r="AO8" s="6" t="s">
        <v>4</v>
      </c>
      <c r="AP8" s="6" t="s">
        <v>6</v>
      </c>
      <c r="AQ8" s="28"/>
      <c r="AR8" s="6" t="s">
        <v>13</v>
      </c>
      <c r="AS8" s="6" t="s">
        <v>14</v>
      </c>
      <c r="AT8" s="6" t="s">
        <v>15</v>
      </c>
      <c r="AU8" s="6" t="s">
        <v>16</v>
      </c>
      <c r="AV8" s="6" t="s">
        <v>17</v>
      </c>
      <c r="AW8" s="29" t="s">
        <v>18</v>
      </c>
      <c r="AX8" s="29" t="s">
        <v>19</v>
      </c>
      <c r="AY8" s="29" t="s">
        <v>20</v>
      </c>
      <c r="AZ8" s="29" t="s">
        <v>83</v>
      </c>
      <c r="BA8" s="29" t="s">
        <v>46</v>
      </c>
      <c r="BB8" s="29" t="s">
        <v>47</v>
      </c>
      <c r="BC8" s="29" t="s">
        <v>21</v>
      </c>
      <c r="BD8" s="29" t="s">
        <v>22</v>
      </c>
      <c r="BE8" s="29" t="s">
        <v>88</v>
      </c>
      <c r="BF8" s="29" t="s">
        <v>89</v>
      </c>
      <c r="BG8" s="29" t="s">
        <v>24</v>
      </c>
      <c r="BH8" s="29" t="s">
        <v>25</v>
      </c>
      <c r="BI8" s="29" t="s">
        <v>26</v>
      </c>
      <c r="BJ8" s="29" t="s">
        <v>27</v>
      </c>
      <c r="BK8" s="29" t="s">
        <v>28</v>
      </c>
      <c r="BL8" s="29" t="s">
        <v>29</v>
      </c>
      <c r="BM8" s="29"/>
      <c r="BN8" s="29"/>
      <c r="BO8" s="30" t="s">
        <v>30</v>
      </c>
      <c r="BP8" s="30" t="s">
        <v>31</v>
      </c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4"/>
    </row>
    <row r="9" spans="1:88" x14ac:dyDescent="0.25">
      <c r="A9" s="300" t="s">
        <v>90</v>
      </c>
      <c r="B9" s="301" t="s">
        <v>91</v>
      </c>
      <c r="C9" s="57" t="s">
        <v>92</v>
      </c>
      <c r="D9" s="38" t="s">
        <v>93</v>
      </c>
      <c r="E9" s="33" t="s">
        <v>18</v>
      </c>
      <c r="F9" s="33" t="s">
        <v>18</v>
      </c>
      <c r="G9" s="33" t="s">
        <v>18</v>
      </c>
      <c r="H9" s="388"/>
      <c r="I9" s="388"/>
      <c r="J9" s="33" t="s">
        <v>18</v>
      </c>
      <c r="K9" s="33" t="s">
        <v>18</v>
      </c>
      <c r="L9" s="33" t="s">
        <v>20</v>
      </c>
      <c r="M9" s="33" t="s">
        <v>18</v>
      </c>
      <c r="N9" s="33" t="s">
        <v>18</v>
      </c>
      <c r="O9" s="388"/>
      <c r="P9" s="388"/>
      <c r="Q9" s="33" t="s">
        <v>18</v>
      </c>
      <c r="R9" s="33" t="s">
        <v>18</v>
      </c>
      <c r="S9" s="33" t="s">
        <v>18</v>
      </c>
      <c r="T9" s="33" t="s">
        <v>18</v>
      </c>
      <c r="U9" s="33" t="s">
        <v>18</v>
      </c>
      <c r="V9" s="388"/>
      <c r="W9" s="388"/>
      <c r="X9" s="33" t="s">
        <v>18</v>
      </c>
      <c r="Y9" s="33" t="s">
        <v>16</v>
      </c>
      <c r="Z9" s="33" t="s">
        <v>18</v>
      </c>
      <c r="AA9" s="33" t="s">
        <v>18</v>
      </c>
      <c r="AB9" s="33" t="s">
        <v>18</v>
      </c>
      <c r="AC9" s="390"/>
      <c r="AD9" s="388"/>
      <c r="AE9" s="388"/>
      <c r="AF9" s="390"/>
      <c r="AG9" s="33" t="s">
        <v>18</v>
      </c>
      <c r="AH9" s="33" t="s">
        <v>18</v>
      </c>
      <c r="AI9" s="33" t="s">
        <v>18</v>
      </c>
      <c r="AJ9" s="34">
        <f>AO2</f>
        <v>126</v>
      </c>
      <c r="AK9" s="35">
        <f>AJ9+AL9</f>
        <v>126</v>
      </c>
      <c r="AL9" s="36">
        <v>0</v>
      </c>
      <c r="AM9" s="116"/>
      <c r="AN9" s="3"/>
      <c r="AO9" s="8">
        <f>$AO$2-BO9</f>
        <v>48</v>
      </c>
      <c r="AP9" s="8">
        <f>(BP9-AO9)</f>
        <v>78</v>
      </c>
      <c r="AQ9" s="28"/>
      <c r="AR9" s="6">
        <v>5</v>
      </c>
      <c r="AS9" s="6">
        <v>3</v>
      </c>
      <c r="AT9" s="6"/>
      <c r="AU9" s="6">
        <v>5</v>
      </c>
      <c r="AV9" s="6"/>
      <c r="AW9" s="29">
        <f>COUNTIF(D9:AI9,"M")</f>
        <v>19</v>
      </c>
      <c r="AX9" s="29">
        <f>COUNTIF(D9:AI9,"T")</f>
        <v>0</v>
      </c>
      <c r="AY9" s="29">
        <f>COUNTIF(D9:AI9,"P")</f>
        <v>1</v>
      </c>
      <c r="AZ9" s="29">
        <f>COUNTIF(D9:AI9,"M3")</f>
        <v>0</v>
      </c>
      <c r="BA9" s="29">
        <f t="shared" si="0"/>
        <v>0</v>
      </c>
      <c r="BB9" s="29">
        <f>COUNTIF(D9:AI9,"I/I")</f>
        <v>0</v>
      </c>
      <c r="BC9" s="29">
        <f>COUNTIF(D9:AI9,"I")</f>
        <v>0</v>
      </c>
      <c r="BD9" s="29">
        <f>COUNTIF(D9:AI9,"I²")</f>
        <v>0</v>
      </c>
      <c r="BE9" s="29">
        <f>COUNTIF(D9:AI9,"M4")</f>
        <v>0</v>
      </c>
      <c r="BF9" s="29">
        <f>COUNTIF(D9:AI9,"T5")</f>
        <v>0</v>
      </c>
      <c r="BG9" s="29">
        <f>COUNTIF(D9:AI9,"M/SN")</f>
        <v>0</v>
      </c>
      <c r="BH9" s="29">
        <f>COUNTIF(D9:AI9,"T/SNDa")</f>
        <v>0</v>
      </c>
      <c r="BI9" s="29">
        <f>COUNTIF(D9:AI9,"T/I")</f>
        <v>0</v>
      </c>
      <c r="BJ9" s="29">
        <f>COUNTIF(D9:AI9,"P/i")</f>
        <v>0</v>
      </c>
      <c r="BK9" s="29">
        <f>COUNTIF(D9:AI9,"m/i")</f>
        <v>0</v>
      </c>
      <c r="BL9" s="29">
        <f>COUNTIF(D9:AI9,"M4/t")</f>
        <v>0</v>
      </c>
      <c r="BM9" s="29">
        <f>COUNTIF(D9:AI9,"MTa")</f>
        <v>0</v>
      </c>
      <c r="BN9" s="29">
        <f>COUNTIF(D9:AI9,"MTa")</f>
        <v>0</v>
      </c>
      <c r="BO9" s="29">
        <f>((AS9*6)+(AT9*6)+(AU9*6)+(AV9)+(AR9*6))</f>
        <v>78</v>
      </c>
      <c r="BP9" s="37">
        <f>(AW9*$BR$6)+(AX9*$BS$6)+(AY9*$BT$6)+(AZ9*$BU$6)+(BA9*$BV$6)+(BB9*$BW$6)+(BC9*$BX$6)+(BD9*$BY$6)+(BE9*$BZ$6)+(BF9*$CA$6)+(BG9*$CB$6)+(BH9*$CC$6)+(BI9*$CD$6)+(BJ9*$CE9)+(BK9*$CF$6)+(BL9*$CG$6)+(BM9*$CH$6)+(BN9*$CI$6)</f>
        <v>126</v>
      </c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4"/>
    </row>
    <row r="10" spans="1:88" x14ac:dyDescent="0.25">
      <c r="A10" s="299" t="s">
        <v>0</v>
      </c>
      <c r="B10" s="27" t="s">
        <v>1</v>
      </c>
      <c r="C10" s="27" t="s">
        <v>44</v>
      </c>
      <c r="D10" s="469" t="s">
        <v>3</v>
      </c>
      <c r="E10" s="139">
        <v>1</v>
      </c>
      <c r="F10" s="139">
        <v>2</v>
      </c>
      <c r="G10" s="139">
        <v>3</v>
      </c>
      <c r="H10" s="139">
        <v>4</v>
      </c>
      <c r="I10" s="139">
        <v>5</v>
      </c>
      <c r="J10" s="139">
        <v>6</v>
      </c>
      <c r="K10" s="139">
        <v>7</v>
      </c>
      <c r="L10" s="139">
        <v>8</v>
      </c>
      <c r="M10" s="139">
        <v>9</v>
      </c>
      <c r="N10" s="139">
        <v>10</v>
      </c>
      <c r="O10" s="139">
        <v>11</v>
      </c>
      <c r="P10" s="139">
        <v>12</v>
      </c>
      <c r="Q10" s="139">
        <v>13</v>
      </c>
      <c r="R10" s="139">
        <v>14</v>
      </c>
      <c r="S10" s="139">
        <v>15</v>
      </c>
      <c r="T10" s="139">
        <v>16</v>
      </c>
      <c r="U10" s="139">
        <v>17</v>
      </c>
      <c r="V10" s="139">
        <v>18</v>
      </c>
      <c r="W10" s="139">
        <v>19</v>
      </c>
      <c r="X10" s="139">
        <v>20</v>
      </c>
      <c r="Y10" s="139">
        <v>21</v>
      </c>
      <c r="Z10" s="139">
        <v>22</v>
      </c>
      <c r="AA10" s="139">
        <v>23</v>
      </c>
      <c r="AB10" s="139">
        <v>24</v>
      </c>
      <c r="AC10" s="139">
        <v>25</v>
      </c>
      <c r="AD10" s="139">
        <v>26</v>
      </c>
      <c r="AE10" s="139">
        <v>27</v>
      </c>
      <c r="AF10" s="139">
        <v>28</v>
      </c>
      <c r="AG10" s="139">
        <v>29</v>
      </c>
      <c r="AH10" s="139">
        <v>30</v>
      </c>
      <c r="AI10" s="139">
        <v>31</v>
      </c>
      <c r="AJ10" s="471" t="s">
        <v>4</v>
      </c>
      <c r="AK10" s="473" t="s">
        <v>5</v>
      </c>
      <c r="AL10" s="458" t="s">
        <v>6</v>
      </c>
      <c r="AM10" s="115"/>
      <c r="AN10" s="3"/>
      <c r="AO10" s="8"/>
      <c r="AP10" s="8"/>
      <c r="AQ10" s="28"/>
      <c r="AR10" s="6"/>
      <c r="AS10" s="6"/>
      <c r="AT10" s="6"/>
      <c r="AU10" s="6"/>
      <c r="AV10" s="6"/>
      <c r="AW10" s="29"/>
      <c r="AX10" s="29"/>
      <c r="AY10" s="29"/>
      <c r="AZ10" s="29"/>
      <c r="BA10" s="29">
        <f t="shared" si="0"/>
        <v>0</v>
      </c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37">
        <f>(AW10*$BR$6)+(AX10*$BS$6)+(AY10*$BT$6)+(AZ10*$BU$6)+(BA10*$BV$6)+(BB10*$BW$6)+(BC10*$BX$6)+(BD10*$BY$6)+(BE10*$BZ$6)+(BF10*$CA$6)+(BG10*$CB$6)+(BH10*$CC$6)+(BI10*$CD$6)+(BJ10*$CE10)+(BK10*$CF$6)+(BL10*$CG$6)+(BM10*$CH$6)+(BN10*$CI$6)</f>
        <v>0</v>
      </c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4"/>
    </row>
    <row r="11" spans="1:88" x14ac:dyDescent="0.25">
      <c r="A11" s="299"/>
      <c r="B11" s="27" t="s">
        <v>94</v>
      </c>
      <c r="C11" s="27"/>
      <c r="D11" s="470"/>
      <c r="E11" s="326" t="s">
        <v>7</v>
      </c>
      <c r="F11" s="326" t="s">
        <v>8</v>
      </c>
      <c r="G11" s="326" t="s">
        <v>9</v>
      </c>
      <c r="H11" s="326" t="s">
        <v>118</v>
      </c>
      <c r="I11" s="326" t="s">
        <v>10</v>
      </c>
      <c r="J11" s="326" t="s">
        <v>11</v>
      </c>
      <c r="K11" s="326" t="s">
        <v>12</v>
      </c>
      <c r="L11" s="326" t="s">
        <v>7</v>
      </c>
      <c r="M11" s="326" t="s">
        <v>8</v>
      </c>
      <c r="N11" s="326" t="s">
        <v>9</v>
      </c>
      <c r="O11" s="326" t="s">
        <v>118</v>
      </c>
      <c r="P11" s="326" t="s">
        <v>10</v>
      </c>
      <c r="Q11" s="326" t="s">
        <v>11</v>
      </c>
      <c r="R11" s="326" t="s">
        <v>12</v>
      </c>
      <c r="S11" s="326" t="s">
        <v>7</v>
      </c>
      <c r="T11" s="326" t="s">
        <v>8</v>
      </c>
      <c r="U11" s="326" t="s">
        <v>9</v>
      </c>
      <c r="V11" s="326" t="s">
        <v>118</v>
      </c>
      <c r="W11" s="326" t="s">
        <v>10</v>
      </c>
      <c r="X11" s="326" t="s">
        <v>11</v>
      </c>
      <c r="Y11" s="326" t="s">
        <v>12</v>
      </c>
      <c r="Z11" s="326" t="s">
        <v>7</v>
      </c>
      <c r="AA11" s="326" t="s">
        <v>8</v>
      </c>
      <c r="AB11" s="326" t="s">
        <v>9</v>
      </c>
      <c r="AC11" s="326" t="s">
        <v>118</v>
      </c>
      <c r="AD11" s="326" t="s">
        <v>10</v>
      </c>
      <c r="AE11" s="326" t="s">
        <v>11</v>
      </c>
      <c r="AF11" s="326" t="s">
        <v>12</v>
      </c>
      <c r="AG11" s="326" t="s">
        <v>7</v>
      </c>
      <c r="AH11" s="326" t="s">
        <v>8</v>
      </c>
      <c r="AI11" s="326" t="s">
        <v>9</v>
      </c>
      <c r="AJ11" s="472"/>
      <c r="AK11" s="474"/>
      <c r="AL11" s="459"/>
      <c r="AM11" s="115"/>
      <c r="AN11" s="3"/>
      <c r="AO11" s="6" t="s">
        <v>4</v>
      </c>
      <c r="AP11" s="6" t="s">
        <v>6</v>
      </c>
      <c r="AQ11" s="28"/>
      <c r="AR11" s="6" t="s">
        <v>13</v>
      </c>
      <c r="AS11" s="6" t="s">
        <v>14</v>
      </c>
      <c r="AT11" s="6" t="s">
        <v>15</v>
      </c>
      <c r="AU11" s="6" t="s">
        <v>16</v>
      </c>
      <c r="AV11" s="6" t="s">
        <v>17</v>
      </c>
      <c r="AW11" s="29" t="s">
        <v>18</v>
      </c>
      <c r="AX11" s="29" t="s">
        <v>19</v>
      </c>
      <c r="AY11" s="29" t="s">
        <v>20</v>
      </c>
      <c r="AZ11" s="29" t="s">
        <v>83</v>
      </c>
      <c r="BA11" s="29" t="s">
        <v>46</v>
      </c>
      <c r="BB11" s="29" t="s">
        <v>47</v>
      </c>
      <c r="BC11" s="29" t="s">
        <v>21</v>
      </c>
      <c r="BD11" s="29" t="s">
        <v>22</v>
      </c>
      <c r="BE11" s="29" t="s">
        <v>88</v>
      </c>
      <c r="BF11" s="29" t="s">
        <v>89</v>
      </c>
      <c r="BG11" s="29" t="s">
        <v>24</v>
      </c>
      <c r="BH11" s="29" t="s">
        <v>25</v>
      </c>
      <c r="BI11" s="29" t="s">
        <v>26</v>
      </c>
      <c r="BJ11" s="29" t="s">
        <v>27</v>
      </c>
      <c r="BK11" s="29" t="s">
        <v>28</v>
      </c>
      <c r="BL11" s="29" t="s">
        <v>29</v>
      </c>
      <c r="BM11" s="29"/>
      <c r="BN11" s="29"/>
      <c r="BO11" s="30" t="s">
        <v>30</v>
      </c>
      <c r="BP11" s="37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4"/>
    </row>
    <row r="12" spans="1:88" x14ac:dyDescent="0.25">
      <c r="A12" s="300" t="s">
        <v>95</v>
      </c>
      <c r="B12" s="301" t="s">
        <v>96</v>
      </c>
      <c r="C12" s="57" t="s">
        <v>97</v>
      </c>
      <c r="D12" s="106" t="s">
        <v>98</v>
      </c>
      <c r="E12" s="33" t="s">
        <v>18</v>
      </c>
      <c r="F12" s="33" t="s">
        <v>18</v>
      </c>
      <c r="G12" s="33" t="s">
        <v>18</v>
      </c>
      <c r="H12" s="388" t="s">
        <v>18</v>
      </c>
      <c r="I12" s="388"/>
      <c r="J12" s="33" t="s">
        <v>18</v>
      </c>
      <c r="K12" s="33" t="s">
        <v>18</v>
      </c>
      <c r="L12" s="33" t="s">
        <v>18</v>
      </c>
      <c r="M12" s="33" t="s">
        <v>18</v>
      </c>
      <c r="N12" s="33" t="s">
        <v>18</v>
      </c>
      <c r="O12" s="390"/>
      <c r="P12" s="388" t="s">
        <v>18</v>
      </c>
      <c r="Q12" s="33" t="s">
        <v>18</v>
      </c>
      <c r="R12" s="33" t="s">
        <v>18</v>
      </c>
      <c r="S12" s="33" t="s">
        <v>18</v>
      </c>
      <c r="T12" s="33" t="s">
        <v>18</v>
      </c>
      <c r="U12" s="33" t="s">
        <v>18</v>
      </c>
      <c r="V12" s="388" t="s">
        <v>18</v>
      </c>
      <c r="W12" s="388"/>
      <c r="X12" s="33" t="s">
        <v>18</v>
      </c>
      <c r="Y12" s="33" t="s">
        <v>18</v>
      </c>
      <c r="Z12" s="33" t="s">
        <v>18</v>
      </c>
      <c r="AA12" s="33" t="s">
        <v>18</v>
      </c>
      <c r="AB12" s="33" t="s">
        <v>18</v>
      </c>
      <c r="AC12" s="390"/>
      <c r="AD12" s="390" t="s">
        <v>18</v>
      </c>
      <c r="AE12" s="388" t="s">
        <v>18</v>
      </c>
      <c r="AF12" s="388" t="s">
        <v>18</v>
      </c>
      <c r="AG12" s="33" t="s">
        <v>18</v>
      </c>
      <c r="AH12" s="33" t="s">
        <v>18</v>
      </c>
      <c r="AI12" s="33" t="s">
        <v>18</v>
      </c>
      <c r="AJ12" s="34">
        <v>120</v>
      </c>
      <c r="AK12" s="35">
        <v>144</v>
      </c>
      <c r="AL12" s="36">
        <v>24</v>
      </c>
      <c r="AM12" s="116"/>
      <c r="AN12" s="3"/>
      <c r="AO12" s="8">
        <v>60</v>
      </c>
      <c r="AP12" s="8">
        <f>(BP12-AO12)</f>
        <v>102</v>
      </c>
      <c r="AQ12" s="28"/>
      <c r="AR12" s="6"/>
      <c r="AS12" s="6">
        <v>6</v>
      </c>
      <c r="AT12" s="6"/>
      <c r="AU12" s="6">
        <v>6</v>
      </c>
      <c r="AV12" s="6"/>
      <c r="AW12" s="29">
        <f>COUNTIF(D12:AI12,"M")</f>
        <v>27</v>
      </c>
      <c r="AX12" s="29">
        <f>COUNTIF(D12:AI12,"T")</f>
        <v>0</v>
      </c>
      <c r="AY12" s="29">
        <f>COUNTIF(D12:AI12,"P")</f>
        <v>0</v>
      </c>
      <c r="AZ12" s="29">
        <f>COUNTIF(D12:AI12,"M3")</f>
        <v>0</v>
      </c>
      <c r="BA12" s="29">
        <f t="shared" si="0"/>
        <v>0</v>
      </c>
      <c r="BB12" s="29">
        <f>COUNTIF(D12:AI12,"T1")</f>
        <v>0</v>
      </c>
      <c r="BC12" s="29">
        <f>COUNTIF(D12:AI12,"I")</f>
        <v>0</v>
      </c>
      <c r="BD12" s="29">
        <f>COUNTIF(D12:AI12,"I²")</f>
        <v>0</v>
      </c>
      <c r="BE12" s="29">
        <f>COUNTIF(D12:AI12,"M4")</f>
        <v>0</v>
      </c>
      <c r="BF12" s="29">
        <f>COUNTIF(D12:AI12,"T5")</f>
        <v>0</v>
      </c>
      <c r="BG12" s="29">
        <f>COUNTIF(D12:AI12,"M/SN")</f>
        <v>0</v>
      </c>
      <c r="BH12" s="29">
        <f>COUNTIF(D12:AI12,"T/SNDa")</f>
        <v>0</v>
      </c>
      <c r="BI12" s="29">
        <f>COUNTIF(D12:AI12,"T/I")</f>
        <v>0</v>
      </c>
      <c r="BJ12" s="29">
        <f>COUNTIF(D12:AI12,"P/i")</f>
        <v>0</v>
      </c>
      <c r="BK12" s="29">
        <f>COUNTIF(D12:AI12,"m/i")</f>
        <v>0</v>
      </c>
      <c r="BL12" s="29">
        <f>COUNTIF(D12:AI12,"M4/t")</f>
        <v>0</v>
      </c>
      <c r="BM12" s="29">
        <f>COUNTIF(D12:AI12,"MTa")</f>
        <v>0</v>
      </c>
      <c r="BN12" s="29">
        <f>COUNTIF(D12:AI12,"MTa")</f>
        <v>0</v>
      </c>
      <c r="BO12" s="29">
        <f>((AS12*6)+(AT12*6)+(AU12*6)+(AV12)+(AR12*6))</f>
        <v>72</v>
      </c>
      <c r="BP12" s="37">
        <f>(AW12*$BR$6)+(AX12*$BS$6)+(AY12*$BT$6)+(AZ12*$BU$6)+(BA12*$BV$6)+(BB12*$BW$6)+(BC12*$BX$6)+(BD12*$BY$6)+(BE12*$BZ$6)+(BF12*$CA$6)+(BG12*$CB$6)+(BH12*$CC$6)+(BI12*$CD$6)+(BJ12*$CE12)+(BK12*$CF$6)+(BL12*$CG$6)+(BM12*$CH$6)+(BN12*$CI$6)</f>
        <v>162</v>
      </c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4"/>
    </row>
    <row r="13" spans="1:88" x14ac:dyDescent="0.25">
      <c r="A13" s="302" t="s">
        <v>95</v>
      </c>
      <c r="B13" s="303" t="s">
        <v>151</v>
      </c>
      <c r="C13" s="58" t="s">
        <v>41</v>
      </c>
      <c r="D13" s="107" t="s">
        <v>99</v>
      </c>
      <c r="E13" s="33"/>
      <c r="F13" s="33"/>
      <c r="G13" s="33"/>
      <c r="H13" s="388"/>
      <c r="I13" s="388" t="s">
        <v>19</v>
      </c>
      <c r="J13" s="33"/>
      <c r="K13" s="33"/>
      <c r="L13" s="33"/>
      <c r="M13" s="33"/>
      <c r="N13" s="33"/>
      <c r="O13" s="388" t="s">
        <v>19</v>
      </c>
      <c r="P13" s="388"/>
      <c r="Q13" s="33"/>
      <c r="R13" s="33"/>
      <c r="S13" s="33"/>
      <c r="T13" s="33"/>
      <c r="U13" s="33"/>
      <c r="V13" s="388"/>
      <c r="W13" s="388" t="s">
        <v>19</v>
      </c>
      <c r="X13" s="33"/>
      <c r="Y13" s="33"/>
      <c r="Z13" s="33"/>
      <c r="AA13" s="33"/>
      <c r="AB13" s="33"/>
      <c r="AC13" s="391" t="s">
        <v>19</v>
      </c>
      <c r="AD13" s="391"/>
      <c r="AE13" s="391"/>
      <c r="AF13" s="391"/>
      <c r="AG13" s="39"/>
      <c r="AH13" s="39"/>
      <c r="AI13" s="39"/>
      <c r="AJ13" s="34">
        <v>0</v>
      </c>
      <c r="AK13" s="35">
        <v>24</v>
      </c>
      <c r="AL13" s="36">
        <v>24</v>
      </c>
      <c r="AM13" s="116"/>
      <c r="AN13" s="3"/>
      <c r="AO13" s="8"/>
      <c r="AP13" s="8">
        <f t="shared" ref="AP13:AP18" si="1">(BP13-AO13)</f>
        <v>24</v>
      </c>
      <c r="AQ13" s="28"/>
      <c r="AR13" s="6"/>
      <c r="AS13" s="6"/>
      <c r="AT13" s="6"/>
      <c r="AU13" s="6"/>
      <c r="AV13" s="6"/>
      <c r="AW13" s="29">
        <f t="shared" ref="AW13:AW18" si="2">COUNTIF(D13:AI13,"M")</f>
        <v>0</v>
      </c>
      <c r="AX13" s="29">
        <f t="shared" ref="AX13:AX18" si="3">COUNTIF(D13:AI13,"T")</f>
        <v>4</v>
      </c>
      <c r="AY13" s="29">
        <f t="shared" ref="AY13:AY18" si="4">COUNTIF(D13:AI13,"P")</f>
        <v>0</v>
      </c>
      <c r="AZ13" s="29">
        <f t="shared" ref="AZ13:AZ18" si="5">COUNTIF(D13:AI13,"M3")</f>
        <v>0</v>
      </c>
      <c r="BA13" s="29">
        <f t="shared" si="0"/>
        <v>0</v>
      </c>
      <c r="BB13" s="29">
        <f>COUNTIF(D13:AI13,"M1")</f>
        <v>0</v>
      </c>
      <c r="BC13" s="29">
        <f t="shared" ref="BC13:BC18" si="6">COUNTIF(D13:AI13,"I")</f>
        <v>0</v>
      </c>
      <c r="BD13" s="29">
        <f t="shared" ref="BD13:BD18" si="7">COUNTIF(D13:AI13,"I²")</f>
        <v>0</v>
      </c>
      <c r="BE13" s="29">
        <f t="shared" ref="BE13:BE18" si="8">COUNTIF(D13:AI13,"M4")</f>
        <v>0</v>
      </c>
      <c r="BF13" s="29">
        <f t="shared" ref="BF13:BF18" si="9">COUNTIF(D13:AI13,"T5")</f>
        <v>0</v>
      </c>
      <c r="BG13" s="29">
        <f t="shared" ref="BG13:BG18" si="10">COUNTIF(D13:AI13,"M/SN")</f>
        <v>0</v>
      </c>
      <c r="BH13" s="29">
        <f t="shared" ref="BH13:BH18" si="11">COUNTIF(D13:AI13,"T/SNDa")</f>
        <v>0</v>
      </c>
      <c r="BI13" s="29">
        <f t="shared" ref="BI13:BI18" si="12">COUNTIF(D13:AI13,"T/I")</f>
        <v>0</v>
      </c>
      <c r="BJ13" s="29">
        <f t="shared" ref="BJ13:BJ18" si="13">COUNTIF(D13:AI13,"P/i")</f>
        <v>0</v>
      </c>
      <c r="BK13" s="29">
        <f t="shared" ref="BK13:BK18" si="14">COUNTIF(D13:AI13,"m/i")</f>
        <v>0</v>
      </c>
      <c r="BL13" s="29">
        <f t="shared" ref="BL13:BL18" si="15">COUNTIF(D13:AI13,"M4/t")</f>
        <v>0</v>
      </c>
      <c r="BM13" s="29">
        <f t="shared" ref="BM13:BM18" si="16">COUNTIF(D13:AI13,"MTa")</f>
        <v>0</v>
      </c>
      <c r="BN13" s="29">
        <f t="shared" ref="BN13:BN18" si="17">COUNTIF(D13:AI13,"MTa")</f>
        <v>0</v>
      </c>
      <c r="BO13" s="29">
        <f t="shared" ref="BO13:BO18" si="18">((AS13*6)+(AT13*6)+(AU13*6)+(AV13)+(AR13*6))</f>
        <v>0</v>
      </c>
      <c r="BP13" s="37">
        <f t="shared" ref="BP13:BP18" si="19">(AW13*$BR$6)+(AX13*$BS$6)+(AY13*$BT$6)+(AZ13*$BU$6)+(BA13*$BV$6)+(BB13*$BW$6)+(BC13*$BX$6)+(BD13*$BY$6)+(BE13*$BZ$6)+(BF13*$CA$6)+(BG13*$CB$6)+(BH13*$CC$6)+(BI13*$CD$6)+(BJ13*$CE13)+(BK13*$CF$6)+(BL13*$CG$6)+(BM13*$CH$6)+(BN13*$CI$6)</f>
        <v>24</v>
      </c>
    </row>
    <row r="14" spans="1:88" x14ac:dyDescent="0.25">
      <c r="A14" s="304" t="s">
        <v>107</v>
      </c>
      <c r="B14" s="305" t="s">
        <v>108</v>
      </c>
      <c r="C14" s="57" t="s">
        <v>106</v>
      </c>
      <c r="D14" s="108"/>
      <c r="E14" s="33"/>
      <c r="F14" s="33"/>
      <c r="G14" s="33"/>
      <c r="H14" s="389"/>
      <c r="I14" s="389"/>
      <c r="J14" s="109"/>
      <c r="K14" s="109"/>
      <c r="L14" s="109"/>
      <c r="M14" s="109"/>
      <c r="N14" s="109"/>
      <c r="O14" s="389"/>
      <c r="P14" s="389"/>
      <c r="Q14" s="109"/>
      <c r="R14" s="109"/>
      <c r="S14" s="109"/>
      <c r="T14" s="109"/>
      <c r="U14" s="109"/>
      <c r="V14" s="389"/>
      <c r="W14" s="389"/>
      <c r="X14" s="33"/>
      <c r="Y14" s="33"/>
      <c r="Z14" s="39"/>
      <c r="AA14" s="39"/>
      <c r="AB14" s="39"/>
      <c r="AC14" s="391"/>
      <c r="AD14" s="391"/>
      <c r="AE14" s="391"/>
      <c r="AF14" s="391"/>
      <c r="AG14" s="39"/>
      <c r="AH14" s="39"/>
      <c r="AI14" s="39"/>
      <c r="AJ14" s="34"/>
      <c r="AK14" s="35"/>
      <c r="AL14" s="36"/>
      <c r="AM14" s="116"/>
      <c r="AN14" s="3"/>
      <c r="AO14" s="8"/>
      <c r="AP14" s="8">
        <f t="shared" si="1"/>
        <v>0</v>
      </c>
      <c r="AQ14" s="28"/>
      <c r="AR14" s="6"/>
      <c r="AS14" s="6"/>
      <c r="AT14" s="6"/>
      <c r="AU14" s="6"/>
      <c r="AV14" s="6"/>
      <c r="AW14" s="29">
        <f t="shared" si="2"/>
        <v>0</v>
      </c>
      <c r="AX14" s="29">
        <f t="shared" si="3"/>
        <v>0</v>
      </c>
      <c r="AY14" s="29">
        <f t="shared" si="4"/>
        <v>0</v>
      </c>
      <c r="AZ14" s="29">
        <f t="shared" si="5"/>
        <v>0</v>
      </c>
      <c r="BA14" s="29">
        <f t="shared" si="0"/>
        <v>0</v>
      </c>
      <c r="BB14" s="29">
        <f>COUNTIF(D14:AI14,"I/I")</f>
        <v>0</v>
      </c>
      <c r="BC14" s="29">
        <f t="shared" si="6"/>
        <v>0</v>
      </c>
      <c r="BD14" s="29">
        <f t="shared" si="7"/>
        <v>0</v>
      </c>
      <c r="BE14" s="29">
        <f t="shared" si="8"/>
        <v>0</v>
      </c>
      <c r="BF14" s="29">
        <f t="shared" si="9"/>
        <v>0</v>
      </c>
      <c r="BG14" s="29">
        <f t="shared" si="10"/>
        <v>0</v>
      </c>
      <c r="BH14" s="29">
        <f t="shared" si="11"/>
        <v>0</v>
      </c>
      <c r="BI14" s="29">
        <f t="shared" si="12"/>
        <v>0</v>
      </c>
      <c r="BJ14" s="29">
        <f t="shared" si="13"/>
        <v>0</v>
      </c>
      <c r="BK14" s="29">
        <f t="shared" si="14"/>
        <v>0</v>
      </c>
      <c r="BL14" s="29">
        <f t="shared" si="15"/>
        <v>0</v>
      </c>
      <c r="BM14" s="29">
        <f t="shared" si="16"/>
        <v>0</v>
      </c>
      <c r="BN14" s="29">
        <f t="shared" si="17"/>
        <v>0</v>
      </c>
      <c r="BO14" s="29">
        <f t="shared" si="18"/>
        <v>0</v>
      </c>
      <c r="BP14" s="37">
        <f t="shared" si="19"/>
        <v>0</v>
      </c>
    </row>
    <row r="15" spans="1:88" x14ac:dyDescent="0.25">
      <c r="A15" s="99"/>
      <c r="B15" s="102"/>
      <c r="C15" s="117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98"/>
      <c r="AN15" s="3"/>
      <c r="AO15" s="8"/>
      <c r="AP15" s="8">
        <f t="shared" si="1"/>
        <v>0</v>
      </c>
      <c r="AQ15" s="28"/>
      <c r="AR15" s="6"/>
      <c r="AS15" s="6"/>
      <c r="AT15" s="6"/>
      <c r="AU15" s="6"/>
      <c r="AV15" s="6"/>
      <c r="AW15" s="29">
        <f t="shared" si="2"/>
        <v>0</v>
      </c>
      <c r="AX15" s="29">
        <f t="shared" si="3"/>
        <v>0</v>
      </c>
      <c r="AY15" s="29">
        <f t="shared" si="4"/>
        <v>0</v>
      </c>
      <c r="AZ15" s="29">
        <f t="shared" si="5"/>
        <v>0</v>
      </c>
      <c r="BA15" s="29">
        <f t="shared" si="0"/>
        <v>0</v>
      </c>
      <c r="BB15" s="29">
        <f>COUNTIF(D15:AI15,"I/I")</f>
        <v>0</v>
      </c>
      <c r="BC15" s="29">
        <f t="shared" si="6"/>
        <v>0</v>
      </c>
      <c r="BD15" s="29">
        <f t="shared" si="7"/>
        <v>0</v>
      </c>
      <c r="BE15" s="29">
        <f t="shared" si="8"/>
        <v>0</v>
      </c>
      <c r="BF15" s="29">
        <f t="shared" si="9"/>
        <v>0</v>
      </c>
      <c r="BG15" s="29">
        <f t="shared" si="10"/>
        <v>0</v>
      </c>
      <c r="BH15" s="29">
        <f t="shared" si="11"/>
        <v>0</v>
      </c>
      <c r="BI15" s="29">
        <f t="shared" si="12"/>
        <v>0</v>
      </c>
      <c r="BJ15" s="29">
        <f t="shared" si="13"/>
        <v>0</v>
      </c>
      <c r="BK15" s="29">
        <f t="shared" si="14"/>
        <v>0</v>
      </c>
      <c r="BL15" s="29">
        <f t="shared" si="15"/>
        <v>0</v>
      </c>
      <c r="BM15" s="29">
        <f t="shared" si="16"/>
        <v>0</v>
      </c>
      <c r="BN15" s="29">
        <f t="shared" si="17"/>
        <v>0</v>
      </c>
      <c r="BO15" s="29">
        <f t="shared" si="18"/>
        <v>0</v>
      </c>
      <c r="BP15" s="37">
        <f t="shared" si="19"/>
        <v>0</v>
      </c>
    </row>
    <row r="16" spans="1:88" x14ac:dyDescent="0.25">
      <c r="A16" s="99"/>
      <c r="B16" s="102"/>
      <c r="C16" s="117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98"/>
      <c r="AN16" s="3"/>
      <c r="AO16" s="8"/>
      <c r="AP16" s="8">
        <f t="shared" si="1"/>
        <v>0</v>
      </c>
      <c r="AQ16" s="28"/>
      <c r="AR16" s="6"/>
      <c r="AS16" s="6"/>
      <c r="AT16" s="6"/>
      <c r="AU16" s="6"/>
      <c r="AV16" s="6"/>
      <c r="AW16" s="29">
        <f t="shared" si="2"/>
        <v>0</v>
      </c>
      <c r="AX16" s="29">
        <f t="shared" si="3"/>
        <v>0</v>
      </c>
      <c r="AY16" s="29">
        <f t="shared" si="4"/>
        <v>0</v>
      </c>
      <c r="AZ16" s="29">
        <f t="shared" si="5"/>
        <v>0</v>
      </c>
      <c r="BA16" s="29">
        <f>COUNTIF(D16:AI16,"M4")</f>
        <v>0</v>
      </c>
      <c r="BB16" s="29">
        <f>COUNTIF(D16:AI16,"I/I")</f>
        <v>0</v>
      </c>
      <c r="BC16" s="29">
        <f t="shared" si="6"/>
        <v>0</v>
      </c>
      <c r="BD16" s="29">
        <f t="shared" si="7"/>
        <v>0</v>
      </c>
      <c r="BE16" s="29">
        <f t="shared" si="8"/>
        <v>0</v>
      </c>
      <c r="BF16" s="29">
        <f t="shared" si="9"/>
        <v>0</v>
      </c>
      <c r="BG16" s="29">
        <f t="shared" si="10"/>
        <v>0</v>
      </c>
      <c r="BH16" s="29">
        <f t="shared" si="11"/>
        <v>0</v>
      </c>
      <c r="BI16" s="29">
        <f t="shared" si="12"/>
        <v>0</v>
      </c>
      <c r="BJ16" s="29">
        <f t="shared" si="13"/>
        <v>0</v>
      </c>
      <c r="BK16" s="29">
        <f t="shared" si="14"/>
        <v>0</v>
      </c>
      <c r="BL16" s="29">
        <f t="shared" si="15"/>
        <v>0</v>
      </c>
      <c r="BM16" s="29">
        <f t="shared" si="16"/>
        <v>0</v>
      </c>
      <c r="BN16" s="29">
        <f t="shared" si="17"/>
        <v>0</v>
      </c>
      <c r="BO16" s="29">
        <f t="shared" si="18"/>
        <v>0</v>
      </c>
      <c r="BP16" s="37">
        <f t="shared" si="19"/>
        <v>0</v>
      </c>
    </row>
    <row r="17" spans="1:68" x14ac:dyDescent="0.25">
      <c r="A17" s="99"/>
      <c r="B17" s="102"/>
      <c r="C17" s="117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98"/>
      <c r="AN17" s="3"/>
      <c r="AO17" s="8"/>
      <c r="AP17" s="8">
        <f t="shared" si="1"/>
        <v>0</v>
      </c>
      <c r="AQ17" s="28"/>
      <c r="AR17" s="6"/>
      <c r="AS17" s="6"/>
      <c r="AT17" s="6"/>
      <c r="AU17" s="6"/>
      <c r="AV17" s="6"/>
      <c r="AW17" s="29">
        <f t="shared" si="2"/>
        <v>0</v>
      </c>
      <c r="AX17" s="29">
        <f t="shared" si="3"/>
        <v>0</v>
      </c>
      <c r="AY17" s="29">
        <f t="shared" si="4"/>
        <v>0</v>
      </c>
      <c r="AZ17" s="29">
        <f t="shared" si="5"/>
        <v>0</v>
      </c>
      <c r="BA17" s="29">
        <f>COUNTIF(D17:AI17,"M4")</f>
        <v>0</v>
      </c>
      <c r="BB17" s="29">
        <f>COUNTIF(D17:AI17,"I/I")</f>
        <v>0</v>
      </c>
      <c r="BC17" s="29">
        <f t="shared" si="6"/>
        <v>0</v>
      </c>
      <c r="BD17" s="29">
        <f t="shared" si="7"/>
        <v>0</v>
      </c>
      <c r="BE17" s="29">
        <f t="shared" si="8"/>
        <v>0</v>
      </c>
      <c r="BF17" s="29">
        <f t="shared" si="9"/>
        <v>0</v>
      </c>
      <c r="BG17" s="29">
        <f t="shared" si="10"/>
        <v>0</v>
      </c>
      <c r="BH17" s="29">
        <f t="shared" si="11"/>
        <v>0</v>
      </c>
      <c r="BI17" s="29">
        <f t="shared" si="12"/>
        <v>0</v>
      </c>
      <c r="BJ17" s="29">
        <f t="shared" si="13"/>
        <v>0</v>
      </c>
      <c r="BK17" s="29">
        <f t="shared" si="14"/>
        <v>0</v>
      </c>
      <c r="BL17" s="29">
        <f t="shared" si="15"/>
        <v>0</v>
      </c>
      <c r="BM17" s="29">
        <f t="shared" si="16"/>
        <v>0</v>
      </c>
      <c r="BN17" s="29">
        <f t="shared" si="17"/>
        <v>0</v>
      </c>
      <c r="BO17" s="29">
        <f t="shared" si="18"/>
        <v>0</v>
      </c>
      <c r="BP17" s="37">
        <f t="shared" si="19"/>
        <v>0</v>
      </c>
    </row>
    <row r="18" spans="1:68" x14ac:dyDescent="0.25">
      <c r="A18" s="118"/>
      <c r="B18" s="119"/>
      <c r="C18" s="120"/>
      <c r="D18" s="121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3"/>
      <c r="AG18" s="122"/>
      <c r="AH18" s="122"/>
      <c r="AI18" s="122"/>
      <c r="AJ18" s="102"/>
      <c r="AK18" s="102"/>
      <c r="AL18" s="98"/>
      <c r="AN18" s="3"/>
      <c r="AO18" s="8"/>
      <c r="AP18" s="8">
        <f t="shared" si="1"/>
        <v>0</v>
      </c>
      <c r="AQ18" s="28"/>
      <c r="AR18" s="6"/>
      <c r="AS18" s="6"/>
      <c r="AT18" s="6"/>
      <c r="AU18" s="6"/>
      <c r="AV18" s="6"/>
      <c r="AW18" s="29">
        <f t="shared" si="2"/>
        <v>0</v>
      </c>
      <c r="AX18" s="29">
        <f t="shared" si="3"/>
        <v>0</v>
      </c>
      <c r="AY18" s="29">
        <f t="shared" si="4"/>
        <v>0</v>
      </c>
      <c r="AZ18" s="29">
        <f t="shared" si="5"/>
        <v>0</v>
      </c>
      <c r="BA18" s="29">
        <f>COUNTIF(D18:AI18,"M4")</f>
        <v>0</v>
      </c>
      <c r="BB18" s="29">
        <f>COUNTIF(D18:AI18,"I/I")</f>
        <v>0</v>
      </c>
      <c r="BC18" s="29">
        <f t="shared" si="6"/>
        <v>0</v>
      </c>
      <c r="BD18" s="29">
        <f t="shared" si="7"/>
        <v>0</v>
      </c>
      <c r="BE18" s="29">
        <f t="shared" si="8"/>
        <v>0</v>
      </c>
      <c r="BF18" s="29">
        <f t="shared" si="9"/>
        <v>0</v>
      </c>
      <c r="BG18" s="29">
        <f t="shared" si="10"/>
        <v>0</v>
      </c>
      <c r="BH18" s="29">
        <f t="shared" si="11"/>
        <v>0</v>
      </c>
      <c r="BI18" s="29">
        <f t="shared" si="12"/>
        <v>0</v>
      </c>
      <c r="BJ18" s="29">
        <f t="shared" si="13"/>
        <v>0</v>
      </c>
      <c r="BK18" s="29">
        <f t="shared" si="14"/>
        <v>0</v>
      </c>
      <c r="BL18" s="29">
        <f t="shared" si="15"/>
        <v>0</v>
      </c>
      <c r="BM18" s="29">
        <f t="shared" si="16"/>
        <v>0</v>
      </c>
      <c r="BN18" s="29">
        <f t="shared" si="17"/>
        <v>0</v>
      </c>
      <c r="BO18" s="29">
        <f t="shared" si="18"/>
        <v>0</v>
      </c>
      <c r="BP18" s="37">
        <f t="shared" si="19"/>
        <v>0</v>
      </c>
    </row>
    <row r="19" spans="1:68" x14ac:dyDescent="0.25">
      <c r="A19" s="40"/>
      <c r="B19" s="137" t="s">
        <v>100</v>
      </c>
      <c r="C19" s="138"/>
      <c r="D19" s="121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3"/>
      <c r="AG19" s="122"/>
      <c r="AH19" s="122"/>
      <c r="AI19" s="122"/>
      <c r="AJ19" s="102"/>
      <c r="AK19" s="102"/>
      <c r="AL19" s="98"/>
      <c r="AN19" s="3"/>
      <c r="AO19" s="41"/>
      <c r="AP19" s="41"/>
      <c r="AQ19" s="28"/>
      <c r="AR19" s="42"/>
      <c r="AS19" s="42"/>
      <c r="AT19" s="42"/>
      <c r="AU19" s="42"/>
      <c r="AV19" s="42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4"/>
    </row>
    <row r="20" spans="1:68" x14ac:dyDescent="0.25">
      <c r="A20" s="45"/>
      <c r="B20" s="46" t="s">
        <v>18</v>
      </c>
      <c r="C20" s="59" t="s">
        <v>195</v>
      </c>
      <c r="D20" s="12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02"/>
      <c r="AK20" s="102"/>
      <c r="AL20" s="98"/>
    </row>
    <row r="21" spans="1:68" x14ac:dyDescent="0.25">
      <c r="A21" s="45"/>
      <c r="B21" s="46" t="s">
        <v>19</v>
      </c>
      <c r="C21" s="59" t="s">
        <v>101</v>
      </c>
      <c r="D21" s="124"/>
      <c r="E21" s="124"/>
      <c r="F21" s="124"/>
      <c r="G21" s="124"/>
      <c r="H21" s="126"/>
      <c r="I21" s="126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02"/>
      <c r="AK21" s="102"/>
      <c r="AL21" s="98"/>
    </row>
    <row r="22" spans="1:68" x14ac:dyDescent="0.25">
      <c r="A22" s="47"/>
      <c r="B22" s="48" t="s">
        <v>47</v>
      </c>
      <c r="C22" s="60" t="s">
        <v>102</v>
      </c>
      <c r="D22" s="124"/>
      <c r="E22" s="124"/>
      <c r="F22" s="124"/>
      <c r="G22" s="124"/>
      <c r="H22" s="126"/>
      <c r="I22" s="126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02"/>
      <c r="AK22" s="102"/>
      <c r="AL22" s="98"/>
    </row>
    <row r="23" spans="1:68" x14ac:dyDescent="0.25">
      <c r="A23" s="49"/>
      <c r="B23" s="50" t="s">
        <v>83</v>
      </c>
      <c r="C23" s="60" t="s">
        <v>194</v>
      </c>
      <c r="D23" s="124"/>
      <c r="E23" s="124"/>
      <c r="F23" s="124"/>
      <c r="G23" s="124"/>
      <c r="H23" s="126"/>
      <c r="I23" s="126"/>
      <c r="J23" s="124"/>
      <c r="K23" s="124"/>
      <c r="L23" s="127"/>
      <c r="M23" s="127"/>
      <c r="N23" s="124"/>
      <c r="O23" s="124"/>
      <c r="P23" s="124"/>
      <c r="Q23" s="124"/>
      <c r="R23" s="124"/>
      <c r="S23" s="124"/>
      <c r="T23" s="124"/>
      <c r="U23" s="124"/>
      <c r="V23" s="124"/>
      <c r="W23" s="128"/>
      <c r="X23" s="128"/>
      <c r="Y23" s="475" t="s">
        <v>42</v>
      </c>
      <c r="Z23" s="475"/>
      <c r="AA23" s="475"/>
      <c r="AB23" s="475"/>
      <c r="AC23" s="475"/>
      <c r="AD23" s="475"/>
      <c r="AE23" s="475"/>
      <c r="AF23" s="475"/>
      <c r="AG23" s="475"/>
      <c r="AH23" s="475"/>
      <c r="AI23" s="129"/>
      <c r="AJ23" s="102"/>
      <c r="AK23" s="102"/>
      <c r="AL23" s="98"/>
    </row>
    <row r="24" spans="1:68" x14ac:dyDescent="0.25">
      <c r="A24" s="47"/>
      <c r="B24" s="48" t="s">
        <v>84</v>
      </c>
      <c r="C24" s="61" t="s">
        <v>103</v>
      </c>
      <c r="D24" s="130"/>
      <c r="E24" s="130"/>
      <c r="F24" s="130"/>
      <c r="G24" s="130"/>
      <c r="H24" s="131"/>
      <c r="I24" s="131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28"/>
      <c r="X24" s="128"/>
      <c r="Y24" s="476" t="s">
        <v>112</v>
      </c>
      <c r="Z24" s="476"/>
      <c r="AA24" s="476"/>
      <c r="AB24" s="476"/>
      <c r="AC24" s="476"/>
      <c r="AD24" s="476"/>
      <c r="AE24" s="476"/>
      <c r="AF24" s="476"/>
      <c r="AG24" s="476"/>
      <c r="AH24" s="476"/>
      <c r="AI24" s="132"/>
      <c r="AJ24" s="102"/>
      <c r="AK24" s="102"/>
      <c r="AL24" s="98"/>
    </row>
    <row r="25" spans="1:68" x14ac:dyDescent="0.25">
      <c r="A25" s="49"/>
      <c r="B25" s="51" t="s">
        <v>104</v>
      </c>
      <c r="C25" s="62" t="s">
        <v>105</v>
      </c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28"/>
      <c r="X25" s="128"/>
      <c r="Y25" s="475" t="s">
        <v>113</v>
      </c>
      <c r="Z25" s="475"/>
      <c r="AA25" s="475"/>
      <c r="AB25" s="475"/>
      <c r="AC25" s="475"/>
      <c r="AD25" s="475"/>
      <c r="AE25" s="475"/>
      <c r="AF25" s="475"/>
      <c r="AG25" s="475"/>
      <c r="AH25" s="475"/>
      <c r="AI25" s="129"/>
      <c r="AJ25" s="102"/>
      <c r="AK25" s="102"/>
      <c r="AL25" s="98"/>
    </row>
    <row r="26" spans="1:68" x14ac:dyDescent="0.25">
      <c r="A26" s="52"/>
      <c r="B26" s="133"/>
      <c r="C26" s="134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28"/>
      <c r="X26" s="128"/>
      <c r="Y26" s="475" t="s">
        <v>43</v>
      </c>
      <c r="Z26" s="475"/>
      <c r="AA26" s="475"/>
      <c r="AB26" s="475"/>
      <c r="AC26" s="475"/>
      <c r="AD26" s="475"/>
      <c r="AE26" s="475"/>
      <c r="AF26" s="475"/>
      <c r="AG26" s="475"/>
      <c r="AH26" s="475"/>
      <c r="AI26" s="129"/>
      <c r="AJ26" s="102"/>
      <c r="AK26" s="102"/>
      <c r="AL26" s="98"/>
    </row>
    <row r="27" spans="1:68" x14ac:dyDescent="0.25">
      <c r="A27" s="53"/>
      <c r="B27" s="135"/>
      <c r="C27" s="136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28"/>
      <c r="AF27" s="103"/>
      <c r="AG27" s="103"/>
      <c r="AH27" s="103"/>
      <c r="AI27" s="103"/>
      <c r="AJ27" s="102"/>
      <c r="AK27" s="102"/>
      <c r="AL27" s="98"/>
    </row>
    <row r="28" spans="1:68" ht="15.75" thickBot="1" x14ac:dyDescent="0.3">
      <c r="A28" s="54"/>
      <c r="B28" s="55"/>
      <c r="C28" s="63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104"/>
      <c r="AK28" s="104"/>
      <c r="AL28" s="105"/>
    </row>
  </sheetData>
  <mergeCells count="17">
    <mergeCell ref="Y26:AH26"/>
    <mergeCell ref="Y23:AH23"/>
    <mergeCell ref="D10:D11"/>
    <mergeCell ref="AJ10:AJ11"/>
    <mergeCell ref="Y24:AH24"/>
    <mergeCell ref="Y25:AH25"/>
    <mergeCell ref="AL7:AL8"/>
    <mergeCell ref="AL10:AL11"/>
    <mergeCell ref="A1:AL3"/>
    <mergeCell ref="D4:D5"/>
    <mergeCell ref="AJ4:AJ5"/>
    <mergeCell ref="AK4:AK5"/>
    <mergeCell ref="AL4:AL5"/>
    <mergeCell ref="AK10:AK11"/>
    <mergeCell ref="AK7:AK8"/>
    <mergeCell ref="D7:D8"/>
    <mergeCell ref="AJ7:AJ8"/>
  </mergeCells>
  <pageMargins left="0.511811024" right="0.511811024" top="0.78740157499999996" bottom="0.78740157499999996" header="0.31496062000000002" footer="0.31496062000000002"/>
  <pageSetup paperSize="9" scale="2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41"/>
  <sheetViews>
    <sheetView workbookViewId="0">
      <selection activeCell="H22" sqref="H22"/>
    </sheetView>
  </sheetViews>
  <sheetFormatPr defaultColWidth="4.42578125" defaultRowHeight="15" x14ac:dyDescent="0.25"/>
  <cols>
    <col min="1" max="1" width="14.85546875" style="4" customWidth="1"/>
    <col min="2" max="2" width="30.85546875" style="4" customWidth="1"/>
    <col min="3" max="3" width="11.85546875" style="4" customWidth="1"/>
    <col min="4" max="4" width="16.140625" style="4" customWidth="1"/>
    <col min="5" max="5" width="7.28515625" style="4" customWidth="1"/>
    <col min="6" max="6" width="7.140625" style="4" customWidth="1"/>
    <col min="7" max="7" width="6.5703125" style="4" customWidth="1"/>
    <col min="8" max="8" width="7.140625" style="4" customWidth="1"/>
    <col min="9" max="9" width="8.140625" style="4" customWidth="1"/>
    <col min="10" max="10" width="8" style="4" customWidth="1"/>
    <col min="11" max="12" width="6.28515625" style="4" customWidth="1"/>
    <col min="13" max="13" width="8" style="4" customWidth="1"/>
    <col min="14" max="17" width="6.28515625" style="4" customWidth="1"/>
    <col min="18" max="18" width="7.5703125" style="4" customWidth="1"/>
    <col min="19" max="19" width="6.28515625" style="4" customWidth="1"/>
    <col min="20" max="20" width="7.5703125" style="4" customWidth="1"/>
    <col min="21" max="21" width="6.85546875" style="4" customWidth="1"/>
    <col min="22" max="23" width="6.28515625" style="4" customWidth="1"/>
    <col min="24" max="24" width="7.5703125" style="4" customWidth="1"/>
    <col min="25" max="29" width="6.28515625" style="4" customWidth="1"/>
    <col min="30" max="30" width="7.85546875" style="4" customWidth="1"/>
    <col min="31" max="31" width="7.28515625" style="4" customWidth="1"/>
    <col min="32" max="34" width="6.28515625" style="4" customWidth="1"/>
    <col min="35" max="35" width="7.7109375" style="4" customWidth="1"/>
    <col min="36" max="39" width="6.28515625" style="4" hidden="1" customWidth="1"/>
    <col min="40" max="40" width="8.7109375" style="4" customWidth="1"/>
    <col min="41" max="41" width="7.140625" style="4" customWidth="1"/>
    <col min="42" max="42" width="7.42578125" style="4" customWidth="1"/>
    <col min="43" max="43" width="8.140625" style="265" customWidth="1"/>
    <col min="44" max="145" width="9.140625" style="4" customWidth="1"/>
    <col min="146" max="146" width="20.28515625" style="4" customWidth="1"/>
    <col min="147" max="147" width="10.42578125" style="4" customWidth="1"/>
    <col min="148" max="148" width="15.140625" style="4" customWidth="1"/>
    <col min="149" max="16384" width="4.42578125" style="4"/>
  </cols>
  <sheetData>
    <row r="1" spans="1:43" customFormat="1" ht="15.75" customHeight="1" thickBot="1" x14ac:dyDescent="0.3">
      <c r="A1" s="480" t="s">
        <v>165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480"/>
      <c r="U1" s="480"/>
      <c r="V1" s="480"/>
      <c r="W1" s="480"/>
      <c r="X1" s="480"/>
      <c r="Y1" s="480"/>
      <c r="Z1" s="480"/>
      <c r="AA1" s="480"/>
      <c r="AB1" s="480"/>
      <c r="AC1" s="480"/>
      <c r="AD1" s="480"/>
      <c r="AE1" s="480"/>
      <c r="AF1" s="480"/>
      <c r="AG1" s="480"/>
      <c r="AH1" s="480"/>
      <c r="AI1" s="480"/>
      <c r="AJ1" s="480"/>
      <c r="AK1" s="480"/>
      <c r="AL1" s="480"/>
      <c r="AM1" s="480"/>
      <c r="AN1" s="480"/>
      <c r="AO1" s="480"/>
      <c r="AP1" s="480"/>
      <c r="AQ1" s="265"/>
    </row>
    <row r="2" spans="1:43" customFormat="1" ht="15.75" customHeight="1" thickBot="1" x14ac:dyDescent="0.3">
      <c r="A2" s="480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480"/>
      <c r="U2" s="480"/>
      <c r="V2" s="480"/>
      <c r="W2" s="480"/>
      <c r="X2" s="480"/>
      <c r="Y2" s="480"/>
      <c r="Z2" s="480"/>
      <c r="AA2" s="480"/>
      <c r="AB2" s="480"/>
      <c r="AC2" s="480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0"/>
      <c r="AO2" s="480"/>
      <c r="AP2" s="480"/>
      <c r="AQ2" s="265"/>
    </row>
    <row r="3" spans="1:43" customFormat="1" ht="31.5" customHeight="1" x14ac:dyDescent="0.25">
      <c r="A3" s="480"/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480"/>
      <c r="U3" s="480"/>
      <c r="V3" s="480"/>
      <c r="W3" s="480"/>
      <c r="X3" s="480"/>
      <c r="Y3" s="480"/>
      <c r="Z3" s="480"/>
      <c r="AA3" s="480"/>
      <c r="AB3" s="480"/>
      <c r="AC3" s="480"/>
      <c r="AD3" s="480"/>
      <c r="AE3" s="480"/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80"/>
      <c r="AQ3" s="265"/>
    </row>
    <row r="4" spans="1:43" s="5" customFormat="1" ht="20.25" customHeight="1" x14ac:dyDescent="0.25">
      <c r="A4" s="443" t="s">
        <v>0</v>
      </c>
      <c r="B4" s="337" t="s">
        <v>1</v>
      </c>
      <c r="C4" s="444" t="s">
        <v>44</v>
      </c>
      <c r="D4" s="442" t="s">
        <v>3</v>
      </c>
      <c r="E4" s="253">
        <v>1</v>
      </c>
      <c r="F4" s="253">
        <v>2</v>
      </c>
      <c r="G4" s="253">
        <v>3</v>
      </c>
      <c r="H4" s="253">
        <v>4</v>
      </c>
      <c r="I4" s="253">
        <v>5</v>
      </c>
      <c r="J4" s="253">
        <v>6</v>
      </c>
      <c r="K4" s="253">
        <v>7</v>
      </c>
      <c r="L4" s="253">
        <v>8</v>
      </c>
      <c r="M4" s="253">
        <v>9</v>
      </c>
      <c r="N4" s="253">
        <v>10</v>
      </c>
      <c r="O4" s="253">
        <v>11</v>
      </c>
      <c r="P4" s="253">
        <v>12</v>
      </c>
      <c r="Q4" s="253">
        <v>13</v>
      </c>
      <c r="R4" s="253">
        <v>14</v>
      </c>
      <c r="S4" s="253">
        <v>15</v>
      </c>
      <c r="T4" s="253">
        <v>16</v>
      </c>
      <c r="U4" s="253">
        <v>17</v>
      </c>
      <c r="V4" s="253">
        <v>18</v>
      </c>
      <c r="W4" s="253">
        <v>19</v>
      </c>
      <c r="X4" s="253">
        <v>20</v>
      </c>
      <c r="Y4" s="253">
        <v>21</v>
      </c>
      <c r="Z4" s="253">
        <v>22</v>
      </c>
      <c r="AA4" s="253">
        <v>23</v>
      </c>
      <c r="AB4" s="253">
        <v>24</v>
      </c>
      <c r="AC4" s="253">
        <v>25</v>
      </c>
      <c r="AD4" s="253">
        <v>26</v>
      </c>
      <c r="AE4" s="253">
        <v>27</v>
      </c>
      <c r="AF4" s="253">
        <v>28</v>
      </c>
      <c r="AG4" s="253">
        <v>29</v>
      </c>
      <c r="AH4" s="253">
        <v>30</v>
      </c>
      <c r="AI4" s="253">
        <v>31</v>
      </c>
      <c r="AJ4" s="139">
        <v>31</v>
      </c>
      <c r="AK4" s="338">
        <v>29</v>
      </c>
      <c r="AL4" s="338">
        <v>30</v>
      </c>
      <c r="AM4" s="338">
        <v>31</v>
      </c>
      <c r="AN4" s="439" t="s">
        <v>4</v>
      </c>
      <c r="AO4" s="440" t="s">
        <v>5</v>
      </c>
      <c r="AP4" s="441" t="s">
        <v>6</v>
      </c>
      <c r="AQ4" s="407"/>
    </row>
    <row r="5" spans="1:43" s="5" customFormat="1" ht="20.25" customHeight="1" x14ac:dyDescent="0.25">
      <c r="A5" s="443"/>
      <c r="B5" s="337" t="s">
        <v>45</v>
      </c>
      <c r="C5" s="444"/>
      <c r="D5" s="444"/>
      <c r="E5" s="313" t="s">
        <v>7</v>
      </c>
      <c r="F5" s="313" t="s">
        <v>8</v>
      </c>
      <c r="G5" s="313" t="s">
        <v>9</v>
      </c>
      <c r="H5" s="313" t="s">
        <v>118</v>
      </c>
      <c r="I5" s="313" t="s">
        <v>10</v>
      </c>
      <c r="J5" s="313" t="s">
        <v>11</v>
      </c>
      <c r="K5" s="313" t="s">
        <v>12</v>
      </c>
      <c r="L5" s="313" t="s">
        <v>7</v>
      </c>
      <c r="M5" s="313" t="s">
        <v>8</v>
      </c>
      <c r="N5" s="313" t="s">
        <v>9</v>
      </c>
      <c r="O5" s="313" t="s">
        <v>118</v>
      </c>
      <c r="P5" s="313" t="s">
        <v>10</v>
      </c>
      <c r="Q5" s="313" t="s">
        <v>11</v>
      </c>
      <c r="R5" s="313" t="s">
        <v>12</v>
      </c>
      <c r="S5" s="313" t="s">
        <v>7</v>
      </c>
      <c r="T5" s="313" t="s">
        <v>8</v>
      </c>
      <c r="U5" s="313" t="s">
        <v>9</v>
      </c>
      <c r="V5" s="313" t="s">
        <v>118</v>
      </c>
      <c r="W5" s="313" t="s">
        <v>10</v>
      </c>
      <c r="X5" s="313" t="s">
        <v>11</v>
      </c>
      <c r="Y5" s="313" t="s">
        <v>12</v>
      </c>
      <c r="Z5" s="313" t="s">
        <v>7</v>
      </c>
      <c r="AA5" s="313" t="s">
        <v>8</v>
      </c>
      <c r="AB5" s="313" t="s">
        <v>9</v>
      </c>
      <c r="AC5" s="313" t="s">
        <v>118</v>
      </c>
      <c r="AD5" s="313" t="s">
        <v>10</v>
      </c>
      <c r="AE5" s="313" t="s">
        <v>11</v>
      </c>
      <c r="AF5" s="313" t="s">
        <v>12</v>
      </c>
      <c r="AG5" s="313" t="s">
        <v>7</v>
      </c>
      <c r="AH5" s="313" t="s">
        <v>8</v>
      </c>
      <c r="AI5" s="313" t="s">
        <v>9</v>
      </c>
      <c r="AJ5" s="139" t="s">
        <v>7</v>
      </c>
      <c r="AK5" s="80" t="s">
        <v>7</v>
      </c>
      <c r="AL5" s="80" t="s">
        <v>8</v>
      </c>
      <c r="AM5" s="80" t="s">
        <v>9</v>
      </c>
      <c r="AN5" s="439"/>
      <c r="AO5" s="440"/>
      <c r="AP5" s="441"/>
      <c r="AQ5" s="264"/>
    </row>
    <row r="6" spans="1:43" s="262" customFormat="1" ht="20.25" x14ac:dyDescent="0.2">
      <c r="A6" s="309">
        <v>128341</v>
      </c>
      <c r="B6" s="310" t="s">
        <v>55</v>
      </c>
      <c r="C6" s="311" t="s">
        <v>56</v>
      </c>
      <c r="D6" s="258" t="s">
        <v>166</v>
      </c>
      <c r="E6" s="263" t="s">
        <v>18</v>
      </c>
      <c r="F6" s="263" t="s">
        <v>18</v>
      </c>
      <c r="G6" s="263" t="s">
        <v>18</v>
      </c>
      <c r="H6" s="314" t="s">
        <v>50</v>
      </c>
      <c r="I6" s="314"/>
      <c r="J6" s="263" t="s">
        <v>18</v>
      </c>
      <c r="K6" s="263" t="s">
        <v>18</v>
      </c>
      <c r="L6" s="263" t="s">
        <v>18</v>
      </c>
      <c r="M6" s="263" t="s">
        <v>18</v>
      </c>
      <c r="N6" s="263" t="s">
        <v>18</v>
      </c>
      <c r="O6" s="314"/>
      <c r="P6" s="314"/>
      <c r="Q6" s="263" t="s">
        <v>18</v>
      </c>
      <c r="R6" s="263" t="s">
        <v>18</v>
      </c>
      <c r="S6" s="263" t="s">
        <v>18</v>
      </c>
      <c r="T6" s="263" t="s">
        <v>18</v>
      </c>
      <c r="U6" s="263" t="s">
        <v>18</v>
      </c>
      <c r="V6" s="314" t="s">
        <v>50</v>
      </c>
      <c r="W6" s="314"/>
      <c r="X6" s="263" t="s">
        <v>18</v>
      </c>
      <c r="Y6" s="263" t="s">
        <v>18</v>
      </c>
      <c r="Z6" s="263" t="s">
        <v>18</v>
      </c>
      <c r="AA6" s="263" t="s">
        <v>18</v>
      </c>
      <c r="AB6" s="263" t="s">
        <v>18</v>
      </c>
      <c r="AC6" s="314"/>
      <c r="AD6" s="314" t="s">
        <v>50</v>
      </c>
      <c r="AE6" s="314" t="s">
        <v>18</v>
      </c>
      <c r="AF6" s="314" t="s">
        <v>18</v>
      </c>
      <c r="AG6" s="263" t="s">
        <v>18</v>
      </c>
      <c r="AH6" s="263" t="s">
        <v>18</v>
      </c>
      <c r="AI6" s="263" t="s">
        <v>18</v>
      </c>
      <c r="AJ6" s="263" t="s">
        <v>46</v>
      </c>
      <c r="AK6" s="259"/>
      <c r="AL6" s="259"/>
      <c r="AM6" s="259"/>
      <c r="AN6" s="260">
        <v>105.6</v>
      </c>
      <c r="AO6" s="254">
        <f>COUNTIF(D6:AK6,"T")*4+COUNTIF(D6:AK6,"P")*12+COUNTIF(D6:AK6,"M")*4+COUNTIF(D6:AK6,"D2")*6+COUNTIF(D6:AK6,"N")*12+COUNTIF(D6:AK6,"T1")*4+COUNTIF(D6:AK6,"D1N")*18+COUNTIF(D6:AK6,"TN")*16+COUNTIF(D6:AK6,"D1")*6+COUNTIF(D6:AK6,"MT1")*10</f>
        <v>110</v>
      </c>
      <c r="AP6" s="261">
        <f>AO6-100.8</f>
        <v>9.2000000000000028</v>
      </c>
      <c r="AQ6" s="264"/>
    </row>
    <row r="7" spans="1:43" s="262" customFormat="1" ht="20.25" x14ac:dyDescent="0.2">
      <c r="A7" s="255">
        <v>135860</v>
      </c>
      <c r="B7" s="256" t="s">
        <v>57</v>
      </c>
      <c r="C7" s="257" t="s">
        <v>58</v>
      </c>
      <c r="D7" s="258" t="s">
        <v>143</v>
      </c>
      <c r="E7" s="445" t="s">
        <v>156</v>
      </c>
      <c r="F7" s="446"/>
      <c r="G7" s="446"/>
      <c r="H7" s="446"/>
      <c r="I7" s="446"/>
      <c r="J7" s="446"/>
      <c r="K7" s="446"/>
      <c r="L7" s="446"/>
      <c r="M7" s="446"/>
      <c r="N7" s="446"/>
      <c r="O7" s="446"/>
      <c r="P7" s="446"/>
      <c r="Q7" s="446"/>
      <c r="R7" s="446"/>
      <c r="S7" s="446"/>
      <c r="T7" s="446"/>
      <c r="U7" s="446"/>
      <c r="V7" s="447"/>
      <c r="W7" s="409" t="s">
        <v>192</v>
      </c>
      <c r="X7" s="263" t="s">
        <v>19</v>
      </c>
      <c r="Y7" s="263" t="s">
        <v>19</v>
      </c>
      <c r="Z7" s="263" t="s">
        <v>19</v>
      </c>
      <c r="AA7" s="263" t="s">
        <v>19</v>
      </c>
      <c r="AB7" s="263" t="s">
        <v>19</v>
      </c>
      <c r="AC7" s="314" t="s">
        <v>20</v>
      </c>
      <c r="AD7" s="314"/>
      <c r="AE7" s="314" t="s">
        <v>169</v>
      </c>
      <c r="AF7" s="314" t="s">
        <v>19</v>
      </c>
      <c r="AG7" s="263" t="s">
        <v>19</v>
      </c>
      <c r="AH7" s="263" t="s">
        <v>19</v>
      </c>
      <c r="AI7" s="263" t="s">
        <v>16</v>
      </c>
      <c r="AJ7" s="263" t="s">
        <v>49</v>
      </c>
      <c r="AK7" s="259"/>
      <c r="AL7" s="259"/>
      <c r="AM7" s="259"/>
      <c r="AN7" s="260">
        <v>43.2</v>
      </c>
      <c r="AO7" s="254">
        <f>COUNTIF(D7:AK7,"T")*4+COUNTIF(D7:AK7,"P")*12+COUNTIF(D7:AK7,"M")*4+COUNTIF(D7:AK7,"D2")*6+COUNTIF(D7:AK7,"N")*12+COUNTIF(D7:AK7,"T1")*4+COUNTIF(D7:AK7,"TN1")*8+COUNTIF(D7:AK7,"TN")*16+COUNTIF(D7:AK7,"D1")*6+COUNTIF(D7:AK7,"TN")*16+COUNTIF(D7:AK7,"AT")*4</f>
        <v>80</v>
      </c>
      <c r="AP7" s="261">
        <f t="shared" ref="AP7:AP8" si="0">AO7-100.8</f>
        <v>-20.799999999999997</v>
      </c>
      <c r="AQ7" s="264" t="s">
        <v>187</v>
      </c>
    </row>
    <row r="8" spans="1:43" s="395" customFormat="1" ht="20.25" x14ac:dyDescent="0.2">
      <c r="A8" s="87">
        <v>154725</v>
      </c>
      <c r="B8" s="88" t="s">
        <v>141</v>
      </c>
      <c r="C8" s="89" t="s">
        <v>59</v>
      </c>
      <c r="D8" s="81" t="s">
        <v>144</v>
      </c>
      <c r="E8" s="352" t="s">
        <v>47</v>
      </c>
      <c r="F8" s="352" t="s">
        <v>19</v>
      </c>
      <c r="G8" s="352" t="s">
        <v>19</v>
      </c>
      <c r="H8" s="399"/>
      <c r="I8" s="399" t="s">
        <v>51</v>
      </c>
      <c r="J8" s="352" t="s">
        <v>19</v>
      </c>
      <c r="K8" s="352" t="s">
        <v>19</v>
      </c>
      <c r="L8" s="352" t="s">
        <v>19</v>
      </c>
      <c r="M8" s="400" t="s">
        <v>19</v>
      </c>
      <c r="N8" s="400" t="s">
        <v>19</v>
      </c>
      <c r="O8" s="399" t="s">
        <v>20</v>
      </c>
      <c r="P8" s="399"/>
      <c r="Q8" s="401" t="s">
        <v>19</v>
      </c>
      <c r="R8" s="400" t="s">
        <v>19</v>
      </c>
      <c r="S8" s="352" t="s">
        <v>47</v>
      </c>
      <c r="T8" s="352" t="s">
        <v>47</v>
      </c>
      <c r="U8" s="352" t="s">
        <v>47</v>
      </c>
      <c r="V8" s="399"/>
      <c r="W8" s="399"/>
      <c r="X8" s="352" t="s">
        <v>47</v>
      </c>
      <c r="Y8" s="352" t="s">
        <v>47</v>
      </c>
      <c r="Z8" s="352" t="s">
        <v>47</v>
      </c>
      <c r="AA8" s="352" t="s">
        <v>47</v>
      </c>
      <c r="AB8" s="352" t="s">
        <v>47</v>
      </c>
      <c r="AC8" s="399"/>
      <c r="AD8" s="399" t="s">
        <v>51</v>
      </c>
      <c r="AE8" s="399" t="s">
        <v>47</v>
      </c>
      <c r="AF8" s="399" t="s">
        <v>47</v>
      </c>
      <c r="AG8" s="352" t="s">
        <v>47</v>
      </c>
      <c r="AH8" s="352" t="s">
        <v>47</v>
      </c>
      <c r="AI8" s="352" t="s">
        <v>47</v>
      </c>
      <c r="AJ8" s="352" t="s">
        <v>48</v>
      </c>
      <c r="AK8" s="93"/>
      <c r="AL8" s="93"/>
      <c r="AM8" s="93"/>
      <c r="AN8" s="84">
        <v>105.6</v>
      </c>
      <c r="AO8" s="254">
        <f>COUNTIF(D8:AK8,"T")*4+COUNTIF(D8:AK8,"P")*12+COUNTIF(D8:AK8,"M")*4+COUNTIF(D8:AK8,"D2")*6+COUNTIF(D8:AK8,"N")*12+COUNTIF(D8:AK8,"T1")*4+COUNTIF(D8:AK8,"D1N")*18+COUNTIF(D8:AK8,"TN")*16+COUNTIF(D8:AK8,"D1")*AE89+COUNTIF(D8:AK8,"AT")*4</f>
        <v>116</v>
      </c>
      <c r="AP8" s="261">
        <f t="shared" si="0"/>
        <v>15.200000000000003</v>
      </c>
      <c r="AQ8" s="264"/>
    </row>
    <row r="9" spans="1:43" s="5" customFormat="1" ht="21" x14ac:dyDescent="0.25">
      <c r="A9" s="91" t="s">
        <v>0</v>
      </c>
      <c r="B9" s="337" t="s">
        <v>1</v>
      </c>
      <c r="C9" s="442" t="s">
        <v>44</v>
      </c>
      <c r="D9" s="442" t="s">
        <v>3</v>
      </c>
      <c r="E9" s="253">
        <v>1</v>
      </c>
      <c r="F9" s="253">
        <v>2</v>
      </c>
      <c r="G9" s="253">
        <v>3</v>
      </c>
      <c r="H9" s="253">
        <v>4</v>
      </c>
      <c r="I9" s="253">
        <v>5</v>
      </c>
      <c r="J9" s="253">
        <v>6</v>
      </c>
      <c r="K9" s="253">
        <v>7</v>
      </c>
      <c r="L9" s="253">
        <v>8</v>
      </c>
      <c r="M9" s="253">
        <v>9</v>
      </c>
      <c r="N9" s="253">
        <v>10</v>
      </c>
      <c r="O9" s="253">
        <v>11</v>
      </c>
      <c r="P9" s="253">
        <v>12</v>
      </c>
      <c r="Q9" s="253">
        <v>13</v>
      </c>
      <c r="R9" s="253">
        <v>14</v>
      </c>
      <c r="S9" s="253">
        <v>15</v>
      </c>
      <c r="T9" s="253">
        <v>16</v>
      </c>
      <c r="U9" s="253">
        <v>17</v>
      </c>
      <c r="V9" s="253">
        <v>18</v>
      </c>
      <c r="W9" s="253">
        <v>19</v>
      </c>
      <c r="X9" s="253">
        <v>20</v>
      </c>
      <c r="Y9" s="253">
        <v>21</v>
      </c>
      <c r="Z9" s="253">
        <v>22</v>
      </c>
      <c r="AA9" s="253">
        <v>23</v>
      </c>
      <c r="AB9" s="253">
        <v>24</v>
      </c>
      <c r="AC9" s="253">
        <v>25</v>
      </c>
      <c r="AD9" s="253">
        <v>26</v>
      </c>
      <c r="AE9" s="253">
        <v>27</v>
      </c>
      <c r="AF9" s="253">
        <v>28</v>
      </c>
      <c r="AG9" s="253">
        <v>29</v>
      </c>
      <c r="AH9" s="253">
        <v>30</v>
      </c>
      <c r="AI9" s="253">
        <v>31</v>
      </c>
      <c r="AJ9" s="139">
        <v>31</v>
      </c>
      <c r="AK9" s="338">
        <v>29</v>
      </c>
      <c r="AL9" s="338">
        <v>30</v>
      </c>
      <c r="AM9" s="338">
        <v>31</v>
      </c>
      <c r="AN9" s="439" t="s">
        <v>4</v>
      </c>
      <c r="AO9" s="440" t="s">
        <v>5</v>
      </c>
      <c r="AP9" s="441" t="s">
        <v>6</v>
      </c>
      <c r="AQ9" s="407"/>
    </row>
    <row r="10" spans="1:43" s="5" customFormat="1" ht="21" x14ac:dyDescent="0.25">
      <c r="A10" s="91"/>
      <c r="B10" s="337" t="s">
        <v>45</v>
      </c>
      <c r="C10" s="442"/>
      <c r="D10" s="442"/>
      <c r="E10" s="313" t="s">
        <v>7</v>
      </c>
      <c r="F10" s="313" t="s">
        <v>8</v>
      </c>
      <c r="G10" s="313" t="s">
        <v>9</v>
      </c>
      <c r="H10" s="313" t="s">
        <v>118</v>
      </c>
      <c r="I10" s="313" t="s">
        <v>10</v>
      </c>
      <c r="J10" s="313" t="s">
        <v>11</v>
      </c>
      <c r="K10" s="313" t="s">
        <v>12</v>
      </c>
      <c r="L10" s="313" t="s">
        <v>7</v>
      </c>
      <c r="M10" s="313" t="s">
        <v>8</v>
      </c>
      <c r="N10" s="313" t="s">
        <v>9</v>
      </c>
      <c r="O10" s="313" t="s">
        <v>118</v>
      </c>
      <c r="P10" s="313" t="s">
        <v>10</v>
      </c>
      <c r="Q10" s="313" t="s">
        <v>11</v>
      </c>
      <c r="R10" s="313" t="s">
        <v>12</v>
      </c>
      <c r="S10" s="313" t="s">
        <v>7</v>
      </c>
      <c r="T10" s="313" t="s">
        <v>8</v>
      </c>
      <c r="U10" s="313" t="s">
        <v>9</v>
      </c>
      <c r="V10" s="313" t="s">
        <v>118</v>
      </c>
      <c r="W10" s="313" t="s">
        <v>10</v>
      </c>
      <c r="X10" s="313" t="s">
        <v>11</v>
      </c>
      <c r="Y10" s="313" t="s">
        <v>12</v>
      </c>
      <c r="Z10" s="313" t="s">
        <v>7</v>
      </c>
      <c r="AA10" s="313" t="s">
        <v>8</v>
      </c>
      <c r="AB10" s="313" t="s">
        <v>9</v>
      </c>
      <c r="AC10" s="313" t="s">
        <v>118</v>
      </c>
      <c r="AD10" s="313" t="s">
        <v>10</v>
      </c>
      <c r="AE10" s="313" t="s">
        <v>11</v>
      </c>
      <c r="AF10" s="313" t="s">
        <v>12</v>
      </c>
      <c r="AG10" s="313" t="s">
        <v>7</v>
      </c>
      <c r="AH10" s="313" t="s">
        <v>8</v>
      </c>
      <c r="AI10" s="313" t="s">
        <v>9</v>
      </c>
      <c r="AJ10" s="139" t="s">
        <v>7</v>
      </c>
      <c r="AK10" s="80" t="s">
        <v>7</v>
      </c>
      <c r="AL10" s="80" t="s">
        <v>8</v>
      </c>
      <c r="AM10" s="80" t="s">
        <v>9</v>
      </c>
      <c r="AN10" s="439"/>
      <c r="AO10" s="440"/>
      <c r="AP10" s="441"/>
      <c r="AQ10" s="407"/>
    </row>
    <row r="11" spans="1:43" s="395" customFormat="1" ht="20.25" x14ac:dyDescent="0.2">
      <c r="A11" s="307">
        <v>135909</v>
      </c>
      <c r="B11" s="88" t="s">
        <v>60</v>
      </c>
      <c r="C11" s="89" t="s">
        <v>61</v>
      </c>
      <c r="D11" s="81" t="s">
        <v>62</v>
      </c>
      <c r="E11" s="393" t="s">
        <v>19</v>
      </c>
      <c r="F11" s="353" t="s">
        <v>178</v>
      </c>
      <c r="G11" s="94" t="s">
        <v>47</v>
      </c>
      <c r="H11" s="349" t="s">
        <v>179</v>
      </c>
      <c r="I11" s="349" t="s">
        <v>50</v>
      </c>
      <c r="J11" s="94" t="s">
        <v>54</v>
      </c>
      <c r="K11" s="348"/>
      <c r="L11" s="393" t="s">
        <v>54</v>
      </c>
      <c r="M11" s="393"/>
      <c r="N11" s="353" t="s">
        <v>178</v>
      </c>
      <c r="O11" s="349" t="s">
        <v>54</v>
      </c>
      <c r="P11" s="392" t="s">
        <v>179</v>
      </c>
      <c r="Q11" s="393"/>
      <c r="R11" s="353" t="s">
        <v>177</v>
      </c>
      <c r="S11" s="393" t="s">
        <v>19</v>
      </c>
      <c r="T11" s="393" t="s">
        <v>19</v>
      </c>
      <c r="U11" s="393" t="s">
        <v>19</v>
      </c>
      <c r="V11" s="315" t="s">
        <v>179</v>
      </c>
      <c r="W11" s="315" t="s">
        <v>54</v>
      </c>
      <c r="X11" s="94"/>
      <c r="Y11" s="94"/>
      <c r="Z11" s="94" t="s">
        <v>54</v>
      </c>
      <c r="AA11" s="94" t="s">
        <v>54</v>
      </c>
      <c r="AB11" s="94"/>
      <c r="AC11" s="315"/>
      <c r="AD11" s="315"/>
      <c r="AE11" s="315" t="s">
        <v>83</v>
      </c>
      <c r="AF11" s="315"/>
      <c r="AG11" s="94"/>
      <c r="AH11" s="94"/>
      <c r="AI11" s="94" t="s">
        <v>54</v>
      </c>
      <c r="AJ11" s="92"/>
      <c r="AK11" s="93"/>
      <c r="AL11" s="93"/>
      <c r="AM11" s="93"/>
      <c r="AN11" s="84">
        <v>105.6</v>
      </c>
      <c r="AO11" s="85">
        <f>COUNTIF(C11:AK11,"T")*6+COUNTIF(C11:AK11,"P")*12+COUNTIF(C11:AK11,"M")*4+COUNTIF(C11:AK11,"I")*6+COUNTIF(C11:AK11,"N")*12+COUNTIF(C11:AK11,"T1N")*16+COUNTIF(C11:AK11,"MT")*12+COUNTIF(C11:AK11,"M2N")*18+COUNTIF(C11:AK11,"D2N")*18+COUNTIF(C11:AK11,"M2")*4+COUNTIF(C11:AK11,"D1")*6+COUNTIF(C11:AK11,"AF")*0</f>
        <v>220</v>
      </c>
      <c r="AP11" s="394">
        <f>AO11-100.8</f>
        <v>119.2</v>
      </c>
      <c r="AQ11" s="264" t="s">
        <v>185</v>
      </c>
    </row>
    <row r="12" spans="1:43" s="5" customFormat="1" ht="20.25" x14ac:dyDescent="0.2">
      <c r="A12" s="307">
        <v>135836</v>
      </c>
      <c r="B12" s="88" t="s">
        <v>63</v>
      </c>
      <c r="C12" s="89" t="s">
        <v>64</v>
      </c>
      <c r="D12" s="81" t="s">
        <v>62</v>
      </c>
      <c r="E12" s="477" t="s">
        <v>156</v>
      </c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9"/>
      <c r="Q12" s="94" t="s">
        <v>160</v>
      </c>
      <c r="R12" s="94"/>
      <c r="S12" s="94" t="s">
        <v>54</v>
      </c>
      <c r="T12" s="94" t="s">
        <v>54</v>
      </c>
      <c r="U12" s="94"/>
      <c r="V12" s="315"/>
      <c r="W12" s="315"/>
      <c r="X12" s="94" t="s">
        <v>54</v>
      </c>
      <c r="Y12" s="94"/>
      <c r="Z12" s="94"/>
      <c r="AA12" s="94" t="s">
        <v>181</v>
      </c>
      <c r="AB12" s="94" t="s">
        <v>54</v>
      </c>
      <c r="AC12" s="315"/>
      <c r="AD12" s="315"/>
      <c r="AE12" s="315"/>
      <c r="AF12" s="315" t="s">
        <v>54</v>
      </c>
      <c r="AG12" s="94"/>
      <c r="AH12" s="94"/>
      <c r="AI12" s="94"/>
      <c r="AJ12" s="94"/>
      <c r="AK12" s="95"/>
      <c r="AL12" s="95"/>
      <c r="AM12" s="95"/>
      <c r="AN12" s="260">
        <v>86.4</v>
      </c>
      <c r="AO12" s="85">
        <v>62.4</v>
      </c>
      <c r="AP12" s="261">
        <f>AO12-62.4</f>
        <v>0</v>
      </c>
      <c r="AQ12" s="264" t="s">
        <v>187</v>
      </c>
    </row>
    <row r="13" spans="1:43" s="5" customFormat="1" ht="20.25" x14ac:dyDescent="0.2">
      <c r="A13" s="307">
        <v>135852</v>
      </c>
      <c r="B13" s="88" t="s">
        <v>65</v>
      </c>
      <c r="C13" s="89" t="s">
        <v>164</v>
      </c>
      <c r="D13" s="81" t="s">
        <v>62</v>
      </c>
      <c r="E13" s="94" t="s">
        <v>54</v>
      </c>
      <c r="F13" s="94"/>
      <c r="G13" s="94"/>
      <c r="H13" s="315"/>
      <c r="I13" s="315" t="s">
        <v>54</v>
      </c>
      <c r="J13" s="94" t="s">
        <v>83</v>
      </c>
      <c r="K13" s="477" t="s">
        <v>156</v>
      </c>
      <c r="L13" s="478"/>
      <c r="M13" s="478"/>
      <c r="N13" s="478"/>
      <c r="O13" s="478"/>
      <c r="P13" s="478"/>
      <c r="Q13" s="478"/>
      <c r="R13" s="478"/>
      <c r="S13" s="478"/>
      <c r="T13" s="478"/>
      <c r="U13" s="478"/>
      <c r="V13" s="478"/>
      <c r="W13" s="478"/>
      <c r="X13" s="478"/>
      <c r="Y13" s="478"/>
      <c r="Z13" s="478"/>
      <c r="AA13" s="478"/>
      <c r="AB13" s="478"/>
      <c r="AC13" s="478"/>
      <c r="AD13" s="479"/>
      <c r="AE13" s="316"/>
      <c r="AF13" s="316"/>
      <c r="AG13" s="94" t="s">
        <v>54</v>
      </c>
      <c r="AH13" s="94"/>
      <c r="AI13" s="94" t="s">
        <v>19</v>
      </c>
      <c r="AJ13" s="92"/>
      <c r="AK13" s="93"/>
      <c r="AL13" s="93"/>
      <c r="AM13" s="93"/>
      <c r="AN13" s="260">
        <v>38.4</v>
      </c>
      <c r="AO13" s="85">
        <f>COUNTIF(C13:AK13,"T")*6+COUNTIF(C13:AK13,"P")*12+COUNTIF(C13:AK13,"M")*4+COUNTIF(C13:AK13,"I")*6+COUNTIF(C13:AK13,"N")*12+COUNTIF(C13:AK13,"TI")*11+COUNTIF(C13:AK13,"MT")*12+COUNTIF(C13:AK13,"MN")*18+COUNTIF(C13:AK13,"PI")*17+COUNTIF(C13:AK13,"M2")*4+COUNTIF(C13:AK13,"D1")*6+COUNTIF(C13:AK13,"AF")*0</f>
        <v>46</v>
      </c>
      <c r="AP13" s="261">
        <f>AO13-38.4</f>
        <v>7.6000000000000014</v>
      </c>
      <c r="AQ13" s="264" t="s">
        <v>187</v>
      </c>
    </row>
    <row r="14" spans="1:43" s="5" customFormat="1" ht="21" x14ac:dyDescent="0.25">
      <c r="A14" s="91" t="s">
        <v>0</v>
      </c>
      <c r="B14" s="337" t="s">
        <v>1</v>
      </c>
      <c r="C14" s="442" t="s">
        <v>44</v>
      </c>
      <c r="D14" s="442" t="s">
        <v>3</v>
      </c>
      <c r="E14" s="253">
        <v>1</v>
      </c>
      <c r="F14" s="253">
        <v>2</v>
      </c>
      <c r="G14" s="253">
        <v>3</v>
      </c>
      <c r="H14" s="253">
        <v>4</v>
      </c>
      <c r="I14" s="253">
        <v>5</v>
      </c>
      <c r="J14" s="253">
        <v>6</v>
      </c>
      <c r="K14" s="253">
        <v>7</v>
      </c>
      <c r="L14" s="253">
        <v>8</v>
      </c>
      <c r="M14" s="253">
        <v>9</v>
      </c>
      <c r="N14" s="253">
        <v>10</v>
      </c>
      <c r="O14" s="253">
        <v>11</v>
      </c>
      <c r="P14" s="253">
        <v>12</v>
      </c>
      <c r="Q14" s="253">
        <v>13</v>
      </c>
      <c r="R14" s="253">
        <v>14</v>
      </c>
      <c r="S14" s="253">
        <v>15</v>
      </c>
      <c r="T14" s="253">
        <v>16</v>
      </c>
      <c r="U14" s="253">
        <v>17</v>
      </c>
      <c r="V14" s="253">
        <v>18</v>
      </c>
      <c r="W14" s="253">
        <v>19</v>
      </c>
      <c r="X14" s="253">
        <v>20</v>
      </c>
      <c r="Y14" s="253">
        <v>21</v>
      </c>
      <c r="Z14" s="253">
        <v>22</v>
      </c>
      <c r="AA14" s="253">
        <v>23</v>
      </c>
      <c r="AB14" s="253">
        <v>24</v>
      </c>
      <c r="AC14" s="253">
        <v>25</v>
      </c>
      <c r="AD14" s="253">
        <v>26</v>
      </c>
      <c r="AE14" s="253">
        <v>27</v>
      </c>
      <c r="AF14" s="253">
        <v>28</v>
      </c>
      <c r="AG14" s="253">
        <v>29</v>
      </c>
      <c r="AH14" s="253">
        <v>30</v>
      </c>
      <c r="AI14" s="253">
        <v>31</v>
      </c>
      <c r="AJ14" s="139">
        <v>31</v>
      </c>
      <c r="AK14" s="338">
        <v>29</v>
      </c>
      <c r="AL14" s="338">
        <v>30</v>
      </c>
      <c r="AM14" s="338">
        <v>31</v>
      </c>
      <c r="AN14" s="439" t="s">
        <v>4</v>
      </c>
      <c r="AO14" s="440" t="s">
        <v>5</v>
      </c>
      <c r="AP14" s="441" t="s">
        <v>6</v>
      </c>
      <c r="AQ14" s="407"/>
    </row>
    <row r="15" spans="1:43" s="5" customFormat="1" ht="21" x14ac:dyDescent="0.25">
      <c r="A15" s="91"/>
      <c r="B15" s="337" t="s">
        <v>45</v>
      </c>
      <c r="C15" s="442"/>
      <c r="D15" s="442"/>
      <c r="E15" s="313" t="s">
        <v>7</v>
      </c>
      <c r="F15" s="313" t="s">
        <v>8</v>
      </c>
      <c r="G15" s="313" t="s">
        <v>9</v>
      </c>
      <c r="H15" s="313" t="s">
        <v>118</v>
      </c>
      <c r="I15" s="313" t="s">
        <v>10</v>
      </c>
      <c r="J15" s="313" t="s">
        <v>11</v>
      </c>
      <c r="K15" s="313" t="s">
        <v>12</v>
      </c>
      <c r="L15" s="313" t="s">
        <v>7</v>
      </c>
      <c r="M15" s="313" t="s">
        <v>8</v>
      </c>
      <c r="N15" s="313" t="s">
        <v>9</v>
      </c>
      <c r="O15" s="313" t="s">
        <v>118</v>
      </c>
      <c r="P15" s="313" t="s">
        <v>10</v>
      </c>
      <c r="Q15" s="313" t="s">
        <v>11</v>
      </c>
      <c r="R15" s="313" t="s">
        <v>12</v>
      </c>
      <c r="S15" s="313" t="s">
        <v>7</v>
      </c>
      <c r="T15" s="313" t="s">
        <v>8</v>
      </c>
      <c r="U15" s="313" t="s">
        <v>9</v>
      </c>
      <c r="V15" s="313" t="s">
        <v>118</v>
      </c>
      <c r="W15" s="313" t="s">
        <v>10</v>
      </c>
      <c r="X15" s="313" t="s">
        <v>11</v>
      </c>
      <c r="Y15" s="313" t="s">
        <v>12</v>
      </c>
      <c r="Z15" s="313" t="s">
        <v>7</v>
      </c>
      <c r="AA15" s="313" t="s">
        <v>8</v>
      </c>
      <c r="AB15" s="313" t="s">
        <v>9</v>
      </c>
      <c r="AC15" s="313" t="s">
        <v>118</v>
      </c>
      <c r="AD15" s="313" t="s">
        <v>10</v>
      </c>
      <c r="AE15" s="313" t="s">
        <v>11</v>
      </c>
      <c r="AF15" s="313" t="s">
        <v>12</v>
      </c>
      <c r="AG15" s="313" t="s">
        <v>7</v>
      </c>
      <c r="AH15" s="313" t="s">
        <v>8</v>
      </c>
      <c r="AI15" s="313" t="s">
        <v>9</v>
      </c>
      <c r="AJ15" s="139" t="s">
        <v>7</v>
      </c>
      <c r="AK15" s="80" t="s">
        <v>7</v>
      </c>
      <c r="AL15" s="80" t="s">
        <v>8</v>
      </c>
      <c r="AM15" s="80" t="s">
        <v>9</v>
      </c>
      <c r="AN15" s="439"/>
      <c r="AO15" s="440"/>
      <c r="AP15" s="441"/>
      <c r="AQ15" s="407"/>
    </row>
    <row r="16" spans="1:43" s="395" customFormat="1" ht="20.25" x14ac:dyDescent="0.3">
      <c r="A16" s="396">
        <v>158232</v>
      </c>
      <c r="B16" s="88" t="s">
        <v>153</v>
      </c>
      <c r="C16" s="397" t="s">
        <v>163</v>
      </c>
      <c r="D16" s="398" t="s">
        <v>142</v>
      </c>
      <c r="E16" s="352"/>
      <c r="F16" s="352"/>
      <c r="G16" s="352" t="s">
        <v>54</v>
      </c>
      <c r="H16" s="399"/>
      <c r="I16" s="399"/>
      <c r="J16" s="352" t="s">
        <v>183</v>
      </c>
      <c r="K16" s="352" t="s">
        <v>54</v>
      </c>
      <c r="L16" s="352" t="s">
        <v>47</v>
      </c>
      <c r="M16" s="352" t="s">
        <v>180</v>
      </c>
      <c r="N16" s="352"/>
      <c r="O16" s="399"/>
      <c r="P16" s="399"/>
      <c r="Q16" s="352" t="s">
        <v>180</v>
      </c>
      <c r="R16" s="352"/>
      <c r="S16" s="352"/>
      <c r="T16" s="352"/>
      <c r="U16" s="352" t="s">
        <v>54</v>
      </c>
      <c r="V16" s="399"/>
      <c r="W16" s="399"/>
      <c r="X16" s="352"/>
      <c r="Y16" s="352" t="s">
        <v>54</v>
      </c>
      <c r="Z16" s="352"/>
      <c r="AA16" s="352"/>
      <c r="AB16" s="352"/>
      <c r="AC16" s="399" t="s">
        <v>54</v>
      </c>
      <c r="AD16" s="399" t="s">
        <v>54</v>
      </c>
      <c r="AE16" s="399"/>
      <c r="AF16" s="399"/>
      <c r="AG16" s="352"/>
      <c r="AH16" s="352" t="s">
        <v>54</v>
      </c>
      <c r="AI16" s="352"/>
      <c r="AJ16" s="92"/>
      <c r="AK16" s="93"/>
      <c r="AL16" s="93"/>
      <c r="AM16" s="93"/>
      <c r="AN16" s="84">
        <v>105.6</v>
      </c>
      <c r="AO16" s="85">
        <f>COUNTIF(C16:AK16,"T")*6+COUNTIF(C16:AK16,"P")*12+COUNTIF(C16:AK16,"M")*4+COUNTIF(C16:AK16,"I")*6+COUNTIF(C16:AK16,"N")*12+COUNTIF(C16:AK16,"TI")*11+COUNTIF(C16:AK16,"MT")*12+COUNTIF(C16:AK16,"T1N")*16+COUNTIF(C16:AK16,"T1N1")*8+COUNTIF(C16:AK16,"NA")*6+COUNTIF(C16:AK16,"NB")*6+COUNTIF(C16:AK16,"AF")*0</f>
        <v>124</v>
      </c>
      <c r="AP16" s="394">
        <f>AO16-105.6</f>
        <v>18.400000000000006</v>
      </c>
      <c r="AQ16" s="264" t="s">
        <v>187</v>
      </c>
    </row>
    <row r="17" spans="1:43" s="5" customFormat="1" ht="21" x14ac:dyDescent="0.25">
      <c r="A17" s="336" t="s">
        <v>0</v>
      </c>
      <c r="B17" s="337" t="s">
        <v>1</v>
      </c>
      <c r="C17" s="442" t="s">
        <v>44</v>
      </c>
      <c r="D17" s="442" t="s">
        <v>3</v>
      </c>
      <c r="E17" s="253">
        <v>1</v>
      </c>
      <c r="F17" s="253">
        <v>2</v>
      </c>
      <c r="G17" s="253">
        <v>3</v>
      </c>
      <c r="H17" s="253">
        <v>4</v>
      </c>
      <c r="I17" s="253">
        <v>5</v>
      </c>
      <c r="J17" s="253">
        <v>6</v>
      </c>
      <c r="K17" s="253">
        <v>7</v>
      </c>
      <c r="L17" s="253">
        <v>8</v>
      </c>
      <c r="M17" s="253">
        <v>9</v>
      </c>
      <c r="N17" s="253">
        <v>10</v>
      </c>
      <c r="O17" s="253">
        <v>11</v>
      </c>
      <c r="P17" s="253">
        <v>12</v>
      </c>
      <c r="Q17" s="253">
        <v>13</v>
      </c>
      <c r="R17" s="253">
        <v>14</v>
      </c>
      <c r="S17" s="253">
        <v>15</v>
      </c>
      <c r="T17" s="253">
        <v>16</v>
      </c>
      <c r="U17" s="253">
        <v>17</v>
      </c>
      <c r="V17" s="253">
        <v>18</v>
      </c>
      <c r="W17" s="253">
        <v>19</v>
      </c>
      <c r="X17" s="253">
        <v>20</v>
      </c>
      <c r="Y17" s="253">
        <v>21</v>
      </c>
      <c r="Z17" s="253">
        <v>22</v>
      </c>
      <c r="AA17" s="253">
        <v>23</v>
      </c>
      <c r="AB17" s="253">
        <v>24</v>
      </c>
      <c r="AC17" s="253">
        <v>25</v>
      </c>
      <c r="AD17" s="253">
        <v>26</v>
      </c>
      <c r="AE17" s="253">
        <v>27</v>
      </c>
      <c r="AF17" s="253">
        <v>28</v>
      </c>
      <c r="AG17" s="253">
        <v>29</v>
      </c>
      <c r="AH17" s="253">
        <v>30</v>
      </c>
      <c r="AI17" s="253">
        <v>31</v>
      </c>
      <c r="AJ17" s="253">
        <v>31</v>
      </c>
      <c r="AK17" s="338">
        <v>29</v>
      </c>
      <c r="AL17" s="338">
        <v>30</v>
      </c>
      <c r="AM17" s="338">
        <v>31</v>
      </c>
      <c r="AN17" s="439" t="s">
        <v>4</v>
      </c>
      <c r="AO17" s="440" t="s">
        <v>5</v>
      </c>
      <c r="AP17" s="441" t="s">
        <v>6</v>
      </c>
      <c r="AQ17" s="407"/>
    </row>
    <row r="18" spans="1:43" s="5" customFormat="1" ht="21" x14ac:dyDescent="0.25">
      <c r="A18" s="336"/>
      <c r="B18" s="337" t="s">
        <v>45</v>
      </c>
      <c r="C18" s="442"/>
      <c r="D18" s="442"/>
      <c r="E18" s="313" t="s">
        <v>7</v>
      </c>
      <c r="F18" s="313" t="s">
        <v>8</v>
      </c>
      <c r="G18" s="313" t="s">
        <v>9</v>
      </c>
      <c r="H18" s="313" t="s">
        <v>118</v>
      </c>
      <c r="I18" s="313" t="s">
        <v>10</v>
      </c>
      <c r="J18" s="313" t="s">
        <v>11</v>
      </c>
      <c r="K18" s="313" t="s">
        <v>12</v>
      </c>
      <c r="L18" s="313" t="s">
        <v>7</v>
      </c>
      <c r="M18" s="313" t="s">
        <v>8</v>
      </c>
      <c r="N18" s="313" t="s">
        <v>9</v>
      </c>
      <c r="O18" s="313" t="s">
        <v>118</v>
      </c>
      <c r="P18" s="313" t="s">
        <v>10</v>
      </c>
      <c r="Q18" s="313" t="s">
        <v>11</v>
      </c>
      <c r="R18" s="313" t="s">
        <v>12</v>
      </c>
      <c r="S18" s="313" t="s">
        <v>7</v>
      </c>
      <c r="T18" s="313" t="s">
        <v>8</v>
      </c>
      <c r="U18" s="313" t="s">
        <v>9</v>
      </c>
      <c r="V18" s="313" t="s">
        <v>118</v>
      </c>
      <c r="W18" s="313" t="s">
        <v>10</v>
      </c>
      <c r="X18" s="313" t="s">
        <v>11</v>
      </c>
      <c r="Y18" s="313" t="s">
        <v>12</v>
      </c>
      <c r="Z18" s="313" t="s">
        <v>7</v>
      </c>
      <c r="AA18" s="313" t="s">
        <v>8</v>
      </c>
      <c r="AB18" s="313" t="s">
        <v>9</v>
      </c>
      <c r="AC18" s="313" t="s">
        <v>118</v>
      </c>
      <c r="AD18" s="313" t="s">
        <v>10</v>
      </c>
      <c r="AE18" s="313" t="s">
        <v>11</v>
      </c>
      <c r="AF18" s="313" t="s">
        <v>12</v>
      </c>
      <c r="AG18" s="313" t="s">
        <v>7</v>
      </c>
      <c r="AH18" s="313" t="s">
        <v>8</v>
      </c>
      <c r="AI18" s="313" t="s">
        <v>9</v>
      </c>
      <c r="AJ18" s="253" t="s">
        <v>7</v>
      </c>
      <c r="AK18" s="80" t="s">
        <v>7</v>
      </c>
      <c r="AL18" s="80" t="s">
        <v>8</v>
      </c>
      <c r="AM18" s="80" t="s">
        <v>9</v>
      </c>
      <c r="AN18" s="439"/>
      <c r="AO18" s="440"/>
      <c r="AP18" s="441"/>
      <c r="AQ18" s="407"/>
    </row>
    <row r="19" spans="1:43" s="5" customFormat="1" ht="20.25" x14ac:dyDescent="0.3">
      <c r="A19" s="308">
        <v>158259</v>
      </c>
      <c r="B19" s="88" t="s">
        <v>150</v>
      </c>
      <c r="C19" s="351" t="s">
        <v>162</v>
      </c>
      <c r="D19" s="295" t="s">
        <v>142</v>
      </c>
      <c r="E19" s="448" t="s">
        <v>176</v>
      </c>
      <c r="F19" s="449"/>
      <c r="G19" s="449"/>
      <c r="H19" s="449"/>
      <c r="I19" s="449"/>
      <c r="J19" s="449"/>
      <c r="K19" s="449"/>
      <c r="L19" s="449"/>
      <c r="M19" s="449"/>
      <c r="N19" s="449"/>
      <c r="O19" s="449"/>
      <c r="P19" s="449"/>
      <c r="Q19" s="449"/>
      <c r="R19" s="449"/>
      <c r="S19" s="449"/>
      <c r="T19" s="449"/>
      <c r="U19" s="449"/>
      <c r="V19" s="449"/>
      <c r="W19" s="449"/>
      <c r="X19" s="449"/>
      <c r="Y19" s="449"/>
      <c r="Z19" s="449"/>
      <c r="AA19" s="449"/>
      <c r="AB19" s="449"/>
      <c r="AC19" s="449"/>
      <c r="AD19" s="449"/>
      <c r="AE19" s="449"/>
      <c r="AF19" s="449"/>
      <c r="AG19" s="449"/>
      <c r="AH19" s="449"/>
      <c r="AI19" s="450"/>
      <c r="AJ19" s="92"/>
      <c r="AK19" s="93"/>
      <c r="AL19" s="93"/>
      <c r="AM19" s="93"/>
      <c r="AN19" s="260">
        <v>105.6</v>
      </c>
      <c r="AO19" s="254">
        <f>COUNTIF(D19:AK19,"T")*4+COUNTIF(D19:AK19,"P")*12+COUNTIF(D19:AK19,"M")*4+COUNTIF(D19:AK19,"D2")*6+COUNTIF(D19:AK19,"N")*12+COUNTIF(D19:AK19,"T1")*4+COUNTIF(D19:AK19,"D1N")*18+COUNTIF(D19:AK19,"TN1")*16+COUNTIF(D19:AK19,"D1")*6+COUNTIF(D19:AK19,"MT1")*10</f>
        <v>0</v>
      </c>
      <c r="AP19" s="261">
        <f>AO19-105.6</f>
        <v>-105.6</v>
      </c>
      <c r="AQ19" s="264"/>
    </row>
    <row r="20" spans="1:43" s="5" customFormat="1" ht="21" x14ac:dyDescent="0.25">
      <c r="A20" s="91" t="s">
        <v>0</v>
      </c>
      <c r="B20" s="337" t="s">
        <v>1</v>
      </c>
      <c r="C20" s="442" t="s">
        <v>44</v>
      </c>
      <c r="D20" s="442" t="s">
        <v>3</v>
      </c>
      <c r="E20" s="253">
        <v>1</v>
      </c>
      <c r="F20" s="253">
        <v>2</v>
      </c>
      <c r="G20" s="253">
        <v>3</v>
      </c>
      <c r="H20" s="253">
        <v>4</v>
      </c>
      <c r="I20" s="253">
        <v>5</v>
      </c>
      <c r="J20" s="253">
        <v>6</v>
      </c>
      <c r="K20" s="253">
        <v>7</v>
      </c>
      <c r="L20" s="253">
        <v>8</v>
      </c>
      <c r="M20" s="253">
        <v>9</v>
      </c>
      <c r="N20" s="253">
        <v>10</v>
      </c>
      <c r="O20" s="253">
        <v>11</v>
      </c>
      <c r="P20" s="253">
        <v>12</v>
      </c>
      <c r="Q20" s="253">
        <v>13</v>
      </c>
      <c r="R20" s="253">
        <v>14</v>
      </c>
      <c r="S20" s="253">
        <v>15</v>
      </c>
      <c r="T20" s="253">
        <v>16</v>
      </c>
      <c r="U20" s="253">
        <v>17</v>
      </c>
      <c r="V20" s="253">
        <v>18</v>
      </c>
      <c r="W20" s="253">
        <v>19</v>
      </c>
      <c r="X20" s="253">
        <v>20</v>
      </c>
      <c r="Y20" s="253">
        <v>21</v>
      </c>
      <c r="Z20" s="253">
        <v>22</v>
      </c>
      <c r="AA20" s="253">
        <v>23</v>
      </c>
      <c r="AB20" s="253">
        <v>24</v>
      </c>
      <c r="AC20" s="253">
        <v>25</v>
      </c>
      <c r="AD20" s="253">
        <v>26</v>
      </c>
      <c r="AE20" s="253">
        <v>27</v>
      </c>
      <c r="AF20" s="253">
        <v>28</v>
      </c>
      <c r="AG20" s="253">
        <v>29</v>
      </c>
      <c r="AH20" s="253">
        <v>30</v>
      </c>
      <c r="AI20" s="253">
        <v>31</v>
      </c>
      <c r="AJ20" s="90"/>
      <c r="AK20" s="83"/>
      <c r="AL20" s="83"/>
      <c r="AM20" s="83"/>
      <c r="AN20" s="84"/>
      <c r="AO20" s="85"/>
      <c r="AP20" s="86"/>
      <c r="AQ20" s="264"/>
    </row>
    <row r="21" spans="1:43" customFormat="1" ht="21" x14ac:dyDescent="0.25">
      <c r="A21" s="91"/>
      <c r="B21" s="337" t="s">
        <v>45</v>
      </c>
      <c r="C21" s="442"/>
      <c r="D21" s="442"/>
      <c r="E21" s="313" t="s">
        <v>7</v>
      </c>
      <c r="F21" s="313" t="s">
        <v>8</v>
      </c>
      <c r="G21" s="313" t="s">
        <v>9</v>
      </c>
      <c r="H21" s="313" t="s">
        <v>118</v>
      </c>
      <c r="I21" s="313" t="s">
        <v>10</v>
      </c>
      <c r="J21" s="313" t="s">
        <v>11</v>
      </c>
      <c r="K21" s="313" t="s">
        <v>12</v>
      </c>
      <c r="L21" s="313" t="s">
        <v>7</v>
      </c>
      <c r="M21" s="313" t="s">
        <v>8</v>
      </c>
      <c r="N21" s="313" t="s">
        <v>9</v>
      </c>
      <c r="O21" s="313" t="s">
        <v>118</v>
      </c>
      <c r="P21" s="313" t="s">
        <v>10</v>
      </c>
      <c r="Q21" s="313" t="s">
        <v>11</v>
      </c>
      <c r="R21" s="313" t="s">
        <v>12</v>
      </c>
      <c r="S21" s="313" t="s">
        <v>7</v>
      </c>
      <c r="T21" s="313" t="s">
        <v>8</v>
      </c>
      <c r="U21" s="313" t="s">
        <v>9</v>
      </c>
      <c r="V21" s="313" t="s">
        <v>118</v>
      </c>
      <c r="W21" s="313" t="s">
        <v>10</v>
      </c>
      <c r="X21" s="313" t="s">
        <v>11</v>
      </c>
      <c r="Y21" s="313" t="s">
        <v>12</v>
      </c>
      <c r="Z21" s="313" t="s">
        <v>7</v>
      </c>
      <c r="AA21" s="313" t="s">
        <v>8</v>
      </c>
      <c r="AB21" s="313" t="s">
        <v>9</v>
      </c>
      <c r="AC21" s="313" t="s">
        <v>118</v>
      </c>
      <c r="AD21" s="313" t="s">
        <v>10</v>
      </c>
      <c r="AE21" s="313" t="s">
        <v>11</v>
      </c>
      <c r="AF21" s="313" t="s">
        <v>12</v>
      </c>
      <c r="AG21" s="313" t="s">
        <v>7</v>
      </c>
      <c r="AH21" s="313" t="s">
        <v>8</v>
      </c>
      <c r="AI21" s="313" t="s">
        <v>9</v>
      </c>
      <c r="AJ21" s="90"/>
      <c r="AK21" s="82"/>
      <c r="AL21" s="82"/>
      <c r="AM21" s="82"/>
      <c r="AN21" s="84"/>
      <c r="AO21" s="85"/>
      <c r="AP21" s="86"/>
      <c r="AQ21" s="264"/>
    </row>
    <row r="22" spans="1:43" customFormat="1" ht="20.25" x14ac:dyDescent="0.25">
      <c r="A22" s="403"/>
      <c r="B22" s="88" t="s">
        <v>182</v>
      </c>
      <c r="C22" s="110"/>
      <c r="D22" s="111"/>
      <c r="E22" s="112"/>
      <c r="F22" s="113"/>
      <c r="G22" s="385"/>
      <c r="H22" s="387"/>
      <c r="I22" s="387"/>
      <c r="J22" s="384"/>
      <c r="K22" s="384"/>
      <c r="L22" s="384"/>
      <c r="M22" s="384"/>
      <c r="N22" s="384"/>
      <c r="O22" s="386"/>
      <c r="P22" s="404" t="s">
        <v>50</v>
      </c>
      <c r="Q22" s="112"/>
      <c r="R22" s="112"/>
      <c r="S22" s="384"/>
      <c r="T22" s="384"/>
      <c r="U22" s="385"/>
      <c r="V22" s="386"/>
      <c r="W22" s="386"/>
      <c r="X22" s="402"/>
      <c r="Y22" s="384"/>
      <c r="Z22" s="384"/>
      <c r="AA22" s="384"/>
      <c r="AB22" s="384"/>
      <c r="AC22" s="386"/>
      <c r="AD22" s="386"/>
      <c r="AE22" s="386"/>
      <c r="AF22" s="386"/>
      <c r="AG22" s="384"/>
      <c r="AH22" s="384"/>
      <c r="AI22" s="384"/>
      <c r="AJ22" s="90"/>
      <c r="AK22" s="82"/>
      <c r="AL22" s="82"/>
      <c r="AM22" s="82"/>
      <c r="AN22" s="84"/>
      <c r="AO22" s="85"/>
      <c r="AP22" s="86"/>
      <c r="AQ22" s="264"/>
    </row>
    <row r="23" spans="1:43" customFormat="1" ht="20.25" x14ac:dyDescent="0.25">
      <c r="A23" s="481"/>
      <c r="B23" s="482"/>
      <c r="C23" s="89"/>
      <c r="D23" s="81"/>
      <c r="E23" s="90"/>
      <c r="F23" s="82"/>
      <c r="G23" s="82"/>
      <c r="H23" s="82"/>
      <c r="I23" s="82"/>
      <c r="J23" s="90"/>
      <c r="K23" s="90"/>
      <c r="L23" s="82"/>
      <c r="M23" s="82"/>
      <c r="N23" s="82"/>
      <c r="O23" s="82"/>
      <c r="P23" s="82"/>
      <c r="Q23" s="4"/>
      <c r="R23" s="4"/>
      <c r="S23" s="82"/>
      <c r="T23" s="82"/>
      <c r="U23" s="82"/>
      <c r="V23" s="82"/>
      <c r="W23" s="82"/>
      <c r="X23" s="90"/>
      <c r="Y23" s="90"/>
      <c r="Z23" s="82"/>
      <c r="AA23" s="82"/>
      <c r="AB23" s="82"/>
      <c r="AC23" s="82"/>
      <c r="AD23" s="82"/>
      <c r="AE23" s="90"/>
      <c r="AF23" s="90"/>
      <c r="AG23" s="90"/>
      <c r="AH23" s="90"/>
      <c r="AI23" s="90"/>
      <c r="AJ23" s="90"/>
      <c r="AK23" s="82"/>
      <c r="AL23" s="82"/>
      <c r="AM23" s="82"/>
      <c r="AN23" s="84"/>
      <c r="AO23" s="85"/>
      <c r="AP23" s="86"/>
      <c r="AQ23" s="264"/>
    </row>
    <row r="24" spans="1:43" customFormat="1" ht="21" x14ac:dyDescent="0.25">
      <c r="A24" s="96"/>
      <c r="B24" s="97"/>
      <c r="C24" s="89"/>
      <c r="D24" s="81"/>
      <c r="E24" s="90"/>
      <c r="F24" s="82"/>
      <c r="G24" s="82"/>
      <c r="H24" s="82"/>
      <c r="I24" s="82"/>
      <c r="J24" s="90"/>
      <c r="K24" s="90"/>
      <c r="L24" s="82"/>
      <c r="M24" s="82"/>
      <c r="N24" s="82"/>
      <c r="O24" s="82"/>
      <c r="P24" s="82"/>
      <c r="Q24" s="90"/>
      <c r="R24" s="90"/>
      <c r="S24" s="82"/>
      <c r="T24" s="82"/>
      <c r="U24" s="82"/>
      <c r="V24" s="82"/>
      <c r="W24" s="82"/>
      <c r="X24" s="90"/>
      <c r="Y24" s="90"/>
      <c r="Z24" s="82"/>
      <c r="AA24" s="82"/>
      <c r="AB24" s="82"/>
      <c r="AC24" s="82"/>
      <c r="AD24" s="82"/>
      <c r="AE24" s="90"/>
      <c r="AF24" s="90"/>
      <c r="AG24" s="90"/>
      <c r="AH24" s="90"/>
      <c r="AI24" s="90"/>
      <c r="AJ24" s="90"/>
      <c r="AK24" s="82"/>
      <c r="AL24" s="82"/>
      <c r="AM24" s="82"/>
      <c r="AN24" s="84"/>
      <c r="AO24" s="85"/>
      <c r="AP24" s="86"/>
      <c r="AQ24" s="264"/>
    </row>
    <row r="25" spans="1:43" customFormat="1" ht="21" x14ac:dyDescent="0.25">
      <c r="A25" s="382"/>
      <c r="B25" s="383"/>
      <c r="C25" s="89"/>
      <c r="D25" s="81"/>
      <c r="E25" s="90"/>
      <c r="F25" s="82"/>
      <c r="G25" s="82"/>
      <c r="H25" s="82"/>
      <c r="I25" s="82"/>
      <c r="J25" s="90"/>
      <c r="K25" s="90"/>
      <c r="L25" s="82"/>
      <c r="M25" s="82"/>
      <c r="N25" s="82"/>
      <c r="O25" s="82"/>
      <c r="P25" s="82"/>
      <c r="Q25" s="90"/>
      <c r="R25" s="90"/>
      <c r="S25" s="82"/>
      <c r="T25" s="82"/>
      <c r="U25" s="82"/>
      <c r="V25" s="82"/>
      <c r="W25" s="82"/>
      <c r="X25" s="90"/>
      <c r="Y25" s="90"/>
      <c r="Z25" s="82"/>
      <c r="AA25" s="82"/>
      <c r="AB25" s="82"/>
      <c r="AC25" s="82"/>
      <c r="AD25" s="82"/>
      <c r="AE25" s="90"/>
      <c r="AF25" s="90"/>
      <c r="AG25" s="90"/>
      <c r="AH25" s="90"/>
      <c r="AI25" s="90"/>
      <c r="AJ25" s="90"/>
      <c r="AK25" s="82"/>
      <c r="AL25" s="82"/>
      <c r="AM25" s="82"/>
      <c r="AN25" s="84"/>
      <c r="AO25" s="85"/>
      <c r="AP25" s="86"/>
      <c r="AQ25" s="264"/>
    </row>
    <row r="26" spans="1:43" customFormat="1" ht="21" x14ac:dyDescent="0.25">
      <c r="A26" s="382"/>
      <c r="B26" s="383"/>
      <c r="C26" s="89"/>
      <c r="D26" s="81"/>
      <c r="E26" s="90"/>
      <c r="F26" s="82"/>
      <c r="G26" s="82"/>
      <c r="H26" s="82"/>
      <c r="I26" s="82"/>
      <c r="J26" s="90"/>
      <c r="K26" s="90"/>
      <c r="L26" s="82"/>
      <c r="M26" s="82"/>
      <c r="N26" s="82"/>
      <c r="O26" s="82"/>
      <c r="P26" s="82"/>
      <c r="Q26" s="90"/>
      <c r="R26" s="90"/>
      <c r="S26" s="82"/>
      <c r="T26" s="82"/>
      <c r="U26" s="82"/>
      <c r="V26" s="82"/>
      <c r="W26" s="82"/>
      <c r="X26" s="90"/>
      <c r="Y26" s="90"/>
      <c r="Z26" s="82"/>
      <c r="AA26" s="82"/>
      <c r="AB26" s="82"/>
      <c r="AC26" s="82"/>
      <c r="AD26" s="82"/>
      <c r="AE26" s="90"/>
      <c r="AF26" s="90"/>
      <c r="AG26" s="90"/>
      <c r="AH26" s="90"/>
      <c r="AI26" s="90"/>
      <c r="AJ26" s="90"/>
      <c r="AK26" s="82"/>
      <c r="AL26" s="82"/>
      <c r="AM26" s="82"/>
      <c r="AN26" s="84"/>
      <c r="AO26" s="85"/>
      <c r="AP26" s="86"/>
      <c r="AQ26" s="264"/>
    </row>
    <row r="27" spans="1:43" customFormat="1" ht="21" x14ac:dyDescent="0.25">
      <c r="A27" s="382"/>
      <c r="B27" s="383"/>
      <c r="C27" s="89"/>
      <c r="D27" s="81"/>
      <c r="E27" s="90"/>
      <c r="F27" s="82"/>
      <c r="G27" s="82"/>
      <c r="H27" s="82"/>
      <c r="I27" s="82"/>
      <c r="J27" s="90"/>
      <c r="K27" s="90"/>
      <c r="L27" s="82"/>
      <c r="M27" s="82"/>
      <c r="N27" s="82"/>
      <c r="O27" s="82"/>
      <c r="P27" s="82"/>
      <c r="Q27" s="90"/>
      <c r="R27" s="90"/>
      <c r="S27" s="82"/>
      <c r="T27" s="82"/>
      <c r="U27" s="82"/>
      <c r="V27" s="82"/>
      <c r="W27" s="82"/>
      <c r="X27" s="90"/>
      <c r="Y27" s="90"/>
      <c r="Z27" s="82"/>
      <c r="AA27" s="82"/>
      <c r="AB27" s="82"/>
      <c r="AC27" s="82"/>
      <c r="AD27" s="82"/>
      <c r="AE27" s="90"/>
      <c r="AF27" s="90"/>
      <c r="AG27" s="90"/>
      <c r="AH27" s="90"/>
      <c r="AI27" s="90"/>
      <c r="AJ27" s="90"/>
      <c r="AK27" s="82"/>
      <c r="AL27" s="82"/>
      <c r="AM27" s="82"/>
      <c r="AN27" s="84"/>
      <c r="AO27" s="85"/>
      <c r="AP27" s="86"/>
      <c r="AQ27" s="264"/>
    </row>
    <row r="28" spans="1:43" s="347" customFormat="1" ht="21" x14ac:dyDescent="0.25">
      <c r="A28" s="382"/>
      <c r="B28" s="383"/>
      <c r="C28" s="317"/>
      <c r="D28" s="318"/>
      <c r="E28" s="112"/>
      <c r="F28" s="113"/>
      <c r="G28" s="113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113"/>
      <c r="AF28" s="342"/>
      <c r="AG28" s="342"/>
      <c r="AH28" s="113"/>
      <c r="AI28" s="113"/>
      <c r="AJ28" s="112"/>
      <c r="AK28" s="113"/>
      <c r="AL28" s="113"/>
      <c r="AM28" s="113"/>
      <c r="AN28" s="343"/>
      <c r="AO28" s="344"/>
      <c r="AP28" s="345"/>
      <c r="AQ28" s="346"/>
    </row>
    <row r="29" spans="1:43" s="79" customFormat="1" ht="21" x14ac:dyDescent="0.25">
      <c r="A29" s="359"/>
      <c r="B29" s="360"/>
      <c r="C29" s="317"/>
      <c r="D29" s="318"/>
      <c r="E29" s="112"/>
      <c r="F29" s="113"/>
      <c r="G29" s="113"/>
      <c r="H29" s="113"/>
      <c r="I29" s="113"/>
      <c r="J29" s="112"/>
      <c r="K29" s="112"/>
      <c r="L29" s="113"/>
      <c r="M29" s="113"/>
      <c r="N29" s="113"/>
      <c r="O29" s="113"/>
      <c r="P29" s="113"/>
      <c r="Q29" s="112"/>
      <c r="R29" s="112"/>
      <c r="S29" s="113"/>
      <c r="T29" s="113"/>
      <c r="U29" s="113"/>
      <c r="V29" s="113"/>
      <c r="W29" s="113"/>
      <c r="X29" s="112"/>
      <c r="Y29" s="342"/>
      <c r="Z29" s="113"/>
      <c r="AA29" s="113"/>
      <c r="AB29" s="113"/>
      <c r="AC29" s="113"/>
      <c r="AD29" s="113"/>
      <c r="AE29" s="112"/>
      <c r="AF29" s="112"/>
      <c r="AG29" s="112"/>
      <c r="AH29" s="112"/>
      <c r="AI29" s="112"/>
      <c r="AJ29" s="90"/>
      <c r="AK29" s="82"/>
      <c r="AL29" s="82"/>
      <c r="AM29" s="82"/>
      <c r="AN29" s="319"/>
      <c r="AO29" s="320"/>
      <c r="AP29" s="321"/>
      <c r="AQ29" s="408"/>
    </row>
    <row r="30" spans="1:43" s="79" customFormat="1" ht="15.75" x14ac:dyDescent="0.25">
      <c r="A30" s="70"/>
      <c r="B30" s="71"/>
      <c r="C30" s="72"/>
      <c r="D30" s="73"/>
      <c r="E30" s="74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75"/>
      <c r="AO30" s="76"/>
      <c r="AP30" s="77"/>
      <c r="AQ30" s="408"/>
    </row>
    <row r="31" spans="1:43" customFormat="1" ht="15.75" x14ac:dyDescent="0.25">
      <c r="A31" s="292" t="s">
        <v>110</v>
      </c>
      <c r="B31" s="292"/>
      <c r="C31" s="292"/>
      <c r="D31" s="292"/>
      <c r="E31" s="4"/>
      <c r="F31" s="4"/>
      <c r="G31" s="4"/>
      <c r="H31" s="10"/>
      <c r="I31" s="454"/>
      <c r="J31" s="454"/>
      <c r="K31" s="454"/>
      <c r="L31" s="454"/>
      <c r="M31" s="454"/>
      <c r="N31" s="10"/>
      <c r="O31" s="10"/>
      <c r="P31" s="10"/>
      <c r="Q31" s="10"/>
      <c r="R31" s="10"/>
      <c r="S31" s="10"/>
      <c r="T31" s="10"/>
      <c r="U31" s="11"/>
      <c r="V31" s="11"/>
      <c r="W31" s="11"/>
      <c r="X31" s="12"/>
      <c r="Y31" s="13"/>
      <c r="Z31" s="33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13"/>
      <c r="AO31" s="350"/>
      <c r="AP31" s="14"/>
      <c r="AQ31" s="265"/>
    </row>
    <row r="32" spans="1:43" customFormat="1" ht="15.75" x14ac:dyDescent="0.25">
      <c r="A32" s="294" t="s">
        <v>46</v>
      </c>
      <c r="B32" s="16" t="s">
        <v>66</v>
      </c>
      <c r="C32" s="293" t="s">
        <v>18</v>
      </c>
      <c r="D32" s="17" t="s">
        <v>67</v>
      </c>
      <c r="E32" s="455"/>
      <c r="F32" s="455"/>
      <c r="G32" s="340"/>
      <c r="H32" s="10"/>
      <c r="I32" s="78"/>
      <c r="J32" s="78"/>
      <c r="K32" s="78"/>
      <c r="L32" s="354"/>
      <c r="M32" s="10"/>
      <c r="N32" s="10"/>
      <c r="O32" s="10"/>
      <c r="P32" s="10"/>
      <c r="Q32" s="10"/>
      <c r="R32" s="10"/>
      <c r="S32" s="354"/>
      <c r="T32" s="354"/>
      <c r="U32" s="11"/>
      <c r="V32" s="11"/>
      <c r="W32" s="11"/>
      <c r="X32" s="12"/>
      <c r="Y32" s="13"/>
      <c r="Z32" s="339"/>
      <c r="AA32" s="341"/>
      <c r="AB32" s="341"/>
      <c r="AC32" s="341"/>
      <c r="AD32" s="341"/>
      <c r="AE32" s="341"/>
      <c r="AF32" s="341"/>
      <c r="AG32" s="341"/>
      <c r="AH32" s="341"/>
      <c r="AI32" s="341"/>
      <c r="AJ32" s="341"/>
      <c r="AK32" s="341"/>
      <c r="AL32" s="341"/>
      <c r="AM32" s="341"/>
      <c r="AN32" s="13"/>
      <c r="AO32" s="13"/>
      <c r="AP32" s="14"/>
      <c r="AQ32" s="265"/>
    </row>
    <row r="33" spans="1:43" customFormat="1" ht="15.75" x14ac:dyDescent="0.25">
      <c r="A33" s="294" t="s">
        <v>48</v>
      </c>
      <c r="B33" s="16" t="s">
        <v>68</v>
      </c>
      <c r="C33" s="293" t="s">
        <v>19</v>
      </c>
      <c r="D33" s="17" t="s">
        <v>69</v>
      </c>
      <c r="E33" s="456"/>
      <c r="F33" s="456"/>
      <c r="G33" s="4"/>
      <c r="H33" s="10"/>
      <c r="I33" s="355"/>
      <c r="J33" s="322"/>
      <c r="K33" s="356"/>
      <c r="L33" s="354"/>
      <c r="M33" s="10"/>
      <c r="N33" s="10"/>
      <c r="O33" s="10"/>
      <c r="P33" s="10"/>
      <c r="Q33" s="10"/>
      <c r="R33" s="10"/>
      <c r="S33" s="354"/>
      <c r="T33" s="354"/>
      <c r="U33" s="11"/>
      <c r="V33" s="11"/>
      <c r="W33" s="11"/>
      <c r="X33" s="12"/>
      <c r="Y33" s="13"/>
      <c r="Z33" s="339"/>
      <c r="AA33" s="341"/>
      <c r="AB33" s="341"/>
      <c r="AC33" s="341"/>
      <c r="AD33" s="341"/>
      <c r="AE33" s="341"/>
      <c r="AF33" s="341"/>
      <c r="AG33" s="341"/>
      <c r="AH33" s="341"/>
      <c r="AI33" s="341"/>
      <c r="AJ33" s="341"/>
      <c r="AK33" s="341"/>
      <c r="AL33" s="341"/>
      <c r="AM33" s="341"/>
      <c r="AN33" s="13"/>
      <c r="AO33" s="13"/>
      <c r="AP33" s="14"/>
      <c r="AQ33" s="265"/>
    </row>
    <row r="34" spans="1:43" customFormat="1" ht="15.75" x14ac:dyDescent="0.25">
      <c r="A34" s="294" t="s">
        <v>49</v>
      </c>
      <c r="B34" s="9" t="s">
        <v>149</v>
      </c>
      <c r="C34" s="294" t="s">
        <v>47</v>
      </c>
      <c r="D34" s="7" t="s">
        <v>148</v>
      </c>
      <c r="E34" s="456"/>
      <c r="F34" s="456"/>
      <c r="G34" s="4"/>
      <c r="H34" s="13"/>
      <c r="I34" s="357"/>
      <c r="J34" s="323"/>
      <c r="K34" s="78"/>
      <c r="L34" s="354"/>
      <c r="M34" s="13"/>
      <c r="N34" s="13"/>
      <c r="O34" s="13"/>
      <c r="P34" s="13"/>
      <c r="Q34" s="13"/>
      <c r="R34" s="13"/>
      <c r="S34" s="410"/>
      <c r="T34" s="410"/>
      <c r="U34" s="13"/>
      <c r="V34" s="13"/>
      <c r="W34" s="13"/>
      <c r="X34" s="13"/>
      <c r="Y34" s="13"/>
      <c r="Z34" s="13"/>
      <c r="AA34" s="452"/>
      <c r="AB34" s="452"/>
      <c r="AC34" s="452"/>
      <c r="AD34" s="452"/>
      <c r="AE34" s="452"/>
      <c r="AF34" s="452"/>
      <c r="AG34" s="452"/>
      <c r="AH34" s="452"/>
      <c r="AI34" s="452"/>
      <c r="AJ34" s="452"/>
      <c r="AK34" s="452"/>
      <c r="AL34" s="452"/>
      <c r="AM34" s="452"/>
      <c r="AN34" s="339"/>
      <c r="AO34" s="339"/>
      <c r="AP34" s="15"/>
      <c r="AQ34" s="265"/>
    </row>
    <row r="35" spans="1:43" customFormat="1" ht="16.5" x14ac:dyDescent="0.25">
      <c r="A35" s="294" t="s">
        <v>50</v>
      </c>
      <c r="B35" s="16" t="s">
        <v>74</v>
      </c>
      <c r="C35" s="294" t="s">
        <v>20</v>
      </c>
      <c r="D35" s="7" t="s">
        <v>75</v>
      </c>
      <c r="E35" s="457"/>
      <c r="F35" s="457"/>
      <c r="G35" s="4"/>
      <c r="H35" s="13"/>
      <c r="I35" s="13"/>
      <c r="J35" s="13"/>
      <c r="K35" s="18" t="s">
        <v>70</v>
      </c>
      <c r="L35" s="18"/>
      <c r="M35" s="19"/>
      <c r="N35" s="20"/>
      <c r="O35" s="21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451" t="s">
        <v>111</v>
      </c>
      <c r="AB35" s="451"/>
      <c r="AC35" s="451"/>
      <c r="AD35" s="451"/>
      <c r="AE35" s="451"/>
      <c r="AF35" s="451"/>
      <c r="AG35" s="451"/>
      <c r="AH35" s="451"/>
      <c r="AI35" s="451"/>
      <c r="AJ35" s="451"/>
      <c r="AK35" s="451"/>
      <c r="AL35" s="451"/>
      <c r="AM35" s="451"/>
      <c r="AN35" s="339"/>
      <c r="AO35" s="339"/>
      <c r="AP35" s="15"/>
      <c r="AQ35" s="265"/>
    </row>
    <row r="36" spans="1:43" customFormat="1" ht="15.75" x14ac:dyDescent="0.25">
      <c r="A36" s="294" t="s">
        <v>51</v>
      </c>
      <c r="B36" s="16" t="s">
        <v>77</v>
      </c>
      <c r="C36" s="294" t="s">
        <v>54</v>
      </c>
      <c r="D36" s="7" t="s">
        <v>78</v>
      </c>
      <c r="E36" s="457"/>
      <c r="F36" s="457"/>
      <c r="G36" s="4"/>
      <c r="H36" s="13"/>
      <c r="I36" s="13"/>
      <c r="J36" s="13"/>
      <c r="K36" s="13"/>
      <c r="L36" s="22" t="s">
        <v>72</v>
      </c>
      <c r="M36" s="22"/>
      <c r="N36" s="22"/>
      <c r="O36" s="22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452" t="s">
        <v>73</v>
      </c>
      <c r="AB36" s="452"/>
      <c r="AC36" s="452"/>
      <c r="AD36" s="452"/>
      <c r="AE36" s="452"/>
      <c r="AF36" s="452"/>
      <c r="AG36" s="452"/>
      <c r="AH36" s="452"/>
      <c r="AI36" s="452"/>
      <c r="AJ36" s="452"/>
      <c r="AK36" s="452"/>
      <c r="AL36" s="452"/>
      <c r="AM36" s="452"/>
      <c r="AN36" s="339"/>
      <c r="AO36" s="339"/>
      <c r="AP36" s="14"/>
      <c r="AQ36" s="265"/>
    </row>
    <row r="37" spans="1:43" customFormat="1" ht="15.75" x14ac:dyDescent="0.25">
      <c r="A37" s="294" t="s">
        <v>52</v>
      </c>
      <c r="B37" s="16" t="s">
        <v>71</v>
      </c>
      <c r="C37" s="297" t="s">
        <v>53</v>
      </c>
      <c r="D37" s="7" t="s">
        <v>155</v>
      </c>
      <c r="E37" s="457"/>
      <c r="F37" s="457"/>
      <c r="G37" s="4"/>
      <c r="H37" s="13"/>
      <c r="I37" s="13"/>
      <c r="J37" s="13"/>
      <c r="K37" s="23" t="s">
        <v>76</v>
      </c>
      <c r="L37" s="23"/>
      <c r="M37" s="23"/>
      <c r="N37" s="10"/>
      <c r="O37" s="2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453" t="s">
        <v>117</v>
      </c>
      <c r="AB37" s="453"/>
      <c r="AC37" s="453"/>
      <c r="AD37" s="453"/>
      <c r="AE37" s="453"/>
      <c r="AF37" s="453"/>
      <c r="AG37" s="453"/>
      <c r="AH37" s="453"/>
      <c r="AI37" s="453"/>
      <c r="AJ37" s="453"/>
      <c r="AK37" s="453"/>
      <c r="AL37" s="453"/>
      <c r="AM37" s="453"/>
      <c r="AN37" s="13"/>
      <c r="AO37" s="13"/>
      <c r="AP37" s="14"/>
      <c r="AQ37" s="265"/>
    </row>
    <row r="38" spans="1:43" customFormat="1" ht="16.5" thickBot="1" x14ac:dyDescent="0.3">
      <c r="A38" s="56" t="s">
        <v>83</v>
      </c>
      <c r="B38" s="56" t="s">
        <v>167</v>
      </c>
      <c r="C38" s="56" t="s">
        <v>160</v>
      </c>
      <c r="D38" s="56" t="s">
        <v>161</v>
      </c>
      <c r="E38" s="296"/>
      <c r="F38" s="296"/>
      <c r="G38" s="4"/>
      <c r="H38" s="13"/>
      <c r="I38" s="13"/>
      <c r="J38" s="13"/>
      <c r="K38" s="23" t="s">
        <v>79</v>
      </c>
      <c r="L38" s="23"/>
      <c r="M38" s="23"/>
      <c r="N38" s="23"/>
      <c r="O38" s="2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453" t="s">
        <v>80</v>
      </c>
      <c r="AB38" s="453"/>
      <c r="AC38" s="453"/>
      <c r="AD38" s="453"/>
      <c r="AE38" s="453"/>
      <c r="AF38" s="453"/>
      <c r="AG38" s="453"/>
      <c r="AH38" s="453"/>
      <c r="AI38" s="453"/>
      <c r="AJ38" s="453"/>
      <c r="AK38" s="453"/>
      <c r="AL38" s="453"/>
      <c r="AM38" s="453"/>
      <c r="AN38" s="13"/>
      <c r="AO38" s="13"/>
      <c r="AP38" s="14"/>
      <c r="AQ38" s="265"/>
    </row>
    <row r="39" spans="1:43" customFormat="1" ht="16.5" thickBot="1" x14ac:dyDescent="0.3">
      <c r="A39" s="56" t="s">
        <v>168</v>
      </c>
      <c r="B39" s="56" t="s">
        <v>167</v>
      </c>
      <c r="C39" s="56" t="s">
        <v>160</v>
      </c>
      <c r="D39" s="56" t="s">
        <v>161</v>
      </c>
      <c r="E39" s="56"/>
      <c r="F39" s="56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5"/>
      <c r="AQ39" s="265"/>
    </row>
    <row r="41" spans="1:43" customForma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265"/>
    </row>
  </sheetData>
  <mergeCells count="41">
    <mergeCell ref="E32:F32"/>
    <mergeCell ref="E33:F33"/>
    <mergeCell ref="A23:B23"/>
    <mergeCell ref="AA38:AM38"/>
    <mergeCell ref="E12:P12"/>
    <mergeCell ref="AA34:AM34"/>
    <mergeCell ref="E35:F35"/>
    <mergeCell ref="AA35:AM35"/>
    <mergeCell ref="E36:F36"/>
    <mergeCell ref="AA36:AM36"/>
    <mergeCell ref="E37:F37"/>
    <mergeCell ref="AA37:AM37"/>
    <mergeCell ref="K13:AD13"/>
    <mergeCell ref="E19:AI19"/>
    <mergeCell ref="I31:M31"/>
    <mergeCell ref="E34:F34"/>
    <mergeCell ref="AN17:AN18"/>
    <mergeCell ref="AO17:AO18"/>
    <mergeCell ref="AP17:AP18"/>
    <mergeCell ref="C20:C21"/>
    <mergeCell ref="D20:D21"/>
    <mergeCell ref="C17:C18"/>
    <mergeCell ref="D17:D18"/>
    <mergeCell ref="C14:C15"/>
    <mergeCell ref="D14:D15"/>
    <mergeCell ref="AN14:AN15"/>
    <mergeCell ref="AO14:AO15"/>
    <mergeCell ref="AP14:AP15"/>
    <mergeCell ref="AP9:AP10"/>
    <mergeCell ref="A1:AP3"/>
    <mergeCell ref="A4:A5"/>
    <mergeCell ref="C4:C5"/>
    <mergeCell ref="D4:D5"/>
    <mergeCell ref="AN4:AN5"/>
    <mergeCell ref="AO4:AO5"/>
    <mergeCell ref="AP4:AP5"/>
    <mergeCell ref="E7:V7"/>
    <mergeCell ref="C9:C10"/>
    <mergeCell ref="D9:D10"/>
    <mergeCell ref="AN9:AN10"/>
    <mergeCell ref="AO9:AO10"/>
  </mergeCells>
  <pageMargins left="0.511811024" right="0.511811024" top="0.78740157499999996" bottom="0.78740157499999996" header="0.31496062000000002" footer="0.31496062000000002"/>
  <pageSetup paperSize="9" scale="42" fitToHeight="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workbookViewId="0">
      <selection sqref="A1:XFD1048576"/>
    </sheetView>
  </sheetViews>
  <sheetFormatPr defaultRowHeight="15" x14ac:dyDescent="0.25"/>
  <cols>
    <col min="1" max="1" width="13" customWidth="1"/>
    <col min="2" max="2" width="45" customWidth="1"/>
    <col min="3" max="3" width="10.85546875" customWidth="1"/>
    <col min="4" max="4" width="10.5703125" customWidth="1"/>
    <col min="7" max="7" width="9.140625" customWidth="1"/>
  </cols>
  <sheetData>
    <row r="1" spans="1:35" ht="15" customHeight="1" x14ac:dyDescent="0.25">
      <c r="A1" s="557" t="s">
        <v>355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  <c r="S1" s="557"/>
      <c r="T1" s="557"/>
      <c r="U1" s="557"/>
      <c r="V1" s="557"/>
      <c r="W1" s="557"/>
      <c r="X1" s="557"/>
      <c r="Y1" s="557"/>
      <c r="Z1" s="557"/>
      <c r="AA1" s="557"/>
      <c r="AB1" s="557"/>
      <c r="AC1" s="557"/>
      <c r="AD1" s="557"/>
      <c r="AE1" s="557"/>
      <c r="AF1" s="557"/>
      <c r="AG1" s="557"/>
      <c r="AH1" s="557"/>
    </row>
    <row r="2" spans="1:35" ht="15" customHeight="1" x14ac:dyDescent="0.25">
      <c r="A2" s="557"/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7"/>
      <c r="AD2" s="557"/>
      <c r="AE2" s="557"/>
      <c r="AF2" s="557"/>
      <c r="AG2" s="557"/>
      <c r="AH2" s="557"/>
    </row>
    <row r="3" spans="1:35" ht="15" customHeight="1" x14ac:dyDescent="0.25">
      <c r="A3" s="557"/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  <c r="O3" s="557"/>
      <c r="P3" s="557"/>
      <c r="Q3" s="557"/>
      <c r="R3" s="557"/>
      <c r="S3" s="557"/>
      <c r="T3" s="557"/>
      <c r="U3" s="557"/>
      <c r="V3" s="557"/>
      <c r="W3" s="557"/>
      <c r="X3" s="557"/>
      <c r="Y3" s="557"/>
      <c r="Z3" s="557"/>
      <c r="AA3" s="557"/>
      <c r="AB3" s="557"/>
      <c r="AC3" s="557"/>
      <c r="AD3" s="557"/>
      <c r="AE3" s="557"/>
      <c r="AF3" s="557"/>
      <c r="AG3" s="557"/>
      <c r="AH3" s="557"/>
    </row>
    <row r="4" spans="1:35" ht="16.5" thickBot="1" x14ac:dyDescent="0.3">
      <c r="A4" s="558" t="s">
        <v>0</v>
      </c>
      <c r="B4" s="559" t="s">
        <v>1</v>
      </c>
      <c r="C4" s="560" t="s">
        <v>356</v>
      </c>
      <c r="D4" s="561" t="s">
        <v>3</v>
      </c>
      <c r="E4" s="562">
        <v>1</v>
      </c>
      <c r="F4" s="562">
        <v>2</v>
      </c>
      <c r="G4" s="562">
        <v>3</v>
      </c>
      <c r="H4" s="562">
        <v>4</v>
      </c>
      <c r="I4" s="562">
        <v>5</v>
      </c>
      <c r="J4" s="562">
        <v>6</v>
      </c>
      <c r="K4" s="562">
        <v>7</v>
      </c>
      <c r="L4" s="562">
        <v>8</v>
      </c>
      <c r="M4" s="562">
        <v>9</v>
      </c>
      <c r="N4" s="562">
        <v>10</v>
      </c>
      <c r="O4" s="562">
        <v>11</v>
      </c>
      <c r="P4" s="562">
        <v>12</v>
      </c>
      <c r="Q4" s="562">
        <v>13</v>
      </c>
      <c r="R4" s="562">
        <v>14</v>
      </c>
      <c r="S4" s="562">
        <v>15</v>
      </c>
      <c r="T4" s="562">
        <v>16</v>
      </c>
      <c r="U4" s="562">
        <v>17</v>
      </c>
      <c r="V4" s="562">
        <v>18</v>
      </c>
      <c r="W4" s="562">
        <v>19</v>
      </c>
      <c r="X4" s="562">
        <v>20</v>
      </c>
      <c r="Y4" s="562">
        <v>21</v>
      </c>
      <c r="Z4" s="562">
        <v>22</v>
      </c>
      <c r="AA4" s="562">
        <v>23</v>
      </c>
      <c r="AB4" s="562">
        <v>24</v>
      </c>
      <c r="AC4" s="562">
        <v>25</v>
      </c>
      <c r="AD4" s="562">
        <v>26</v>
      </c>
      <c r="AE4" s="562">
        <v>27</v>
      </c>
      <c r="AF4" s="562">
        <v>28</v>
      </c>
      <c r="AG4" s="562">
        <v>29</v>
      </c>
      <c r="AH4" s="562">
        <v>30</v>
      </c>
      <c r="AI4" s="562">
        <v>31</v>
      </c>
    </row>
    <row r="5" spans="1:35" ht="15.75" x14ac:dyDescent="0.25">
      <c r="A5" s="563"/>
      <c r="B5" s="559" t="s">
        <v>357</v>
      </c>
      <c r="C5" s="560" t="s">
        <v>200</v>
      </c>
      <c r="D5" s="564"/>
      <c r="E5" s="562" t="s">
        <v>7</v>
      </c>
      <c r="F5" s="562" t="s">
        <v>8</v>
      </c>
      <c r="G5" s="562" t="s">
        <v>9</v>
      </c>
      <c r="H5" s="562" t="s">
        <v>202</v>
      </c>
      <c r="I5" s="562" t="s">
        <v>10</v>
      </c>
      <c r="J5" s="562" t="s">
        <v>11</v>
      </c>
      <c r="K5" s="562" t="s">
        <v>12</v>
      </c>
      <c r="L5" s="562" t="s">
        <v>7</v>
      </c>
      <c r="M5" s="562" t="s">
        <v>8</v>
      </c>
      <c r="N5" s="562" t="s">
        <v>9</v>
      </c>
      <c r="O5" s="562" t="s">
        <v>202</v>
      </c>
      <c r="P5" s="562" t="s">
        <v>10</v>
      </c>
      <c r="Q5" s="562" t="s">
        <v>11</v>
      </c>
      <c r="R5" s="562" t="s">
        <v>12</v>
      </c>
      <c r="S5" s="562" t="s">
        <v>7</v>
      </c>
      <c r="T5" s="562" t="s">
        <v>8</v>
      </c>
      <c r="U5" s="562" t="s">
        <v>9</v>
      </c>
      <c r="V5" s="562" t="s">
        <v>202</v>
      </c>
      <c r="W5" s="562" t="s">
        <v>10</v>
      </c>
      <c r="X5" s="562" t="s">
        <v>11</v>
      </c>
      <c r="Y5" s="562" t="s">
        <v>12</v>
      </c>
      <c r="Z5" s="562" t="s">
        <v>7</v>
      </c>
      <c r="AA5" s="562" t="s">
        <v>8</v>
      </c>
      <c r="AB5" s="562" t="s">
        <v>9</v>
      </c>
      <c r="AC5" s="562" t="s">
        <v>202</v>
      </c>
      <c r="AD5" s="562" t="s">
        <v>10</v>
      </c>
      <c r="AE5" s="562" t="s">
        <v>11</v>
      </c>
      <c r="AF5" s="562" t="s">
        <v>12</v>
      </c>
      <c r="AG5" s="562" t="s">
        <v>7</v>
      </c>
      <c r="AH5" s="562" t="s">
        <v>8</v>
      </c>
      <c r="AI5" s="562" t="s">
        <v>9</v>
      </c>
    </row>
    <row r="6" spans="1:35" ht="15.75" x14ac:dyDescent="0.25">
      <c r="A6" s="565">
        <v>153397</v>
      </c>
      <c r="B6" s="566" t="s">
        <v>358</v>
      </c>
      <c r="C6" s="567">
        <v>89780</v>
      </c>
      <c r="D6" s="568" t="s">
        <v>32</v>
      </c>
      <c r="E6" s="569" t="s">
        <v>359</v>
      </c>
      <c r="F6" s="569" t="s">
        <v>359</v>
      </c>
      <c r="G6" s="569" t="s">
        <v>359</v>
      </c>
      <c r="H6" s="570"/>
      <c r="I6" s="570"/>
      <c r="J6" s="569" t="s">
        <v>359</v>
      </c>
      <c r="K6" s="569" t="s">
        <v>359</v>
      </c>
      <c r="L6" s="569" t="s">
        <v>359</v>
      </c>
      <c r="M6" s="569" t="s">
        <v>359</v>
      </c>
      <c r="N6" s="569" t="s">
        <v>359</v>
      </c>
      <c r="O6" s="570"/>
      <c r="P6" s="570"/>
      <c r="Q6" s="569" t="s">
        <v>359</v>
      </c>
      <c r="R6" s="569" t="s">
        <v>359</v>
      </c>
      <c r="S6" s="569" t="s">
        <v>359</v>
      </c>
      <c r="T6" s="569" t="s">
        <v>359</v>
      </c>
      <c r="U6" s="569" t="s">
        <v>359</v>
      </c>
      <c r="V6" s="570"/>
      <c r="W6" s="570"/>
      <c r="X6" s="569" t="s">
        <v>359</v>
      </c>
      <c r="Y6" s="569" t="s">
        <v>359</v>
      </c>
      <c r="Z6" s="569" t="s">
        <v>359</v>
      </c>
      <c r="AA6" s="569" t="s">
        <v>359</v>
      </c>
      <c r="AB6" s="569" t="s">
        <v>359</v>
      </c>
      <c r="AC6" s="570"/>
      <c r="AD6" s="570"/>
      <c r="AE6" s="569" t="s">
        <v>359</v>
      </c>
      <c r="AF6" s="569" t="s">
        <v>359</v>
      </c>
      <c r="AG6" s="569" t="s">
        <v>359</v>
      </c>
      <c r="AH6" s="569" t="s">
        <v>359</v>
      </c>
      <c r="AI6" s="569" t="s">
        <v>359</v>
      </c>
    </row>
    <row r="7" spans="1:35" ht="15.75" x14ac:dyDescent="0.25">
      <c r="A7" s="571" t="s">
        <v>0</v>
      </c>
      <c r="B7" s="559" t="s">
        <v>1</v>
      </c>
      <c r="C7" s="560" t="s">
        <v>356</v>
      </c>
      <c r="D7" s="561" t="s">
        <v>3</v>
      </c>
      <c r="E7" s="562">
        <v>1</v>
      </c>
      <c r="F7" s="562">
        <v>2</v>
      </c>
      <c r="G7" s="562">
        <v>3</v>
      </c>
      <c r="H7" s="562">
        <v>4</v>
      </c>
      <c r="I7" s="562">
        <v>5</v>
      </c>
      <c r="J7" s="562">
        <v>6</v>
      </c>
      <c r="K7" s="562">
        <v>7</v>
      </c>
      <c r="L7" s="562">
        <v>8</v>
      </c>
      <c r="M7" s="562">
        <v>9</v>
      </c>
      <c r="N7" s="562">
        <v>10</v>
      </c>
      <c r="O7" s="562">
        <v>11</v>
      </c>
      <c r="P7" s="562">
        <v>12</v>
      </c>
      <c r="Q7" s="562">
        <v>13</v>
      </c>
      <c r="R7" s="562">
        <v>14</v>
      </c>
      <c r="S7" s="562">
        <v>15</v>
      </c>
      <c r="T7" s="562">
        <v>16</v>
      </c>
      <c r="U7" s="562">
        <v>17</v>
      </c>
      <c r="V7" s="562">
        <v>18</v>
      </c>
      <c r="W7" s="562">
        <v>19</v>
      </c>
      <c r="X7" s="562">
        <v>20</v>
      </c>
      <c r="Y7" s="562">
        <v>21</v>
      </c>
      <c r="Z7" s="562">
        <v>22</v>
      </c>
      <c r="AA7" s="562">
        <v>23</v>
      </c>
      <c r="AB7" s="562">
        <v>24</v>
      </c>
      <c r="AC7" s="562">
        <v>25</v>
      </c>
      <c r="AD7" s="562">
        <v>26</v>
      </c>
      <c r="AE7" s="562">
        <v>27</v>
      </c>
      <c r="AF7" s="562">
        <v>28</v>
      </c>
      <c r="AG7" s="562">
        <v>29</v>
      </c>
      <c r="AH7" s="562">
        <v>30</v>
      </c>
      <c r="AI7" s="562">
        <v>31</v>
      </c>
    </row>
    <row r="8" spans="1:35" ht="15.75" x14ac:dyDescent="0.25">
      <c r="A8" s="571"/>
      <c r="B8" s="559" t="s">
        <v>357</v>
      </c>
      <c r="C8" s="560" t="s">
        <v>200</v>
      </c>
      <c r="D8" s="564"/>
      <c r="E8" s="562" t="s">
        <v>7</v>
      </c>
      <c r="F8" s="562" t="s">
        <v>8</v>
      </c>
      <c r="G8" s="562" t="s">
        <v>9</v>
      </c>
      <c r="H8" s="562" t="s">
        <v>202</v>
      </c>
      <c r="I8" s="562" t="s">
        <v>10</v>
      </c>
      <c r="J8" s="562" t="s">
        <v>11</v>
      </c>
      <c r="K8" s="562" t="s">
        <v>12</v>
      </c>
      <c r="L8" s="562" t="s">
        <v>7</v>
      </c>
      <c r="M8" s="562" t="s">
        <v>8</v>
      </c>
      <c r="N8" s="562" t="s">
        <v>9</v>
      </c>
      <c r="O8" s="562" t="s">
        <v>202</v>
      </c>
      <c r="P8" s="562" t="s">
        <v>10</v>
      </c>
      <c r="Q8" s="562" t="s">
        <v>11</v>
      </c>
      <c r="R8" s="562" t="s">
        <v>12</v>
      </c>
      <c r="S8" s="562" t="s">
        <v>7</v>
      </c>
      <c r="T8" s="562" t="s">
        <v>8</v>
      </c>
      <c r="U8" s="562" t="s">
        <v>9</v>
      </c>
      <c r="V8" s="562" t="s">
        <v>202</v>
      </c>
      <c r="W8" s="562" t="s">
        <v>10</v>
      </c>
      <c r="X8" s="562" t="s">
        <v>11</v>
      </c>
      <c r="Y8" s="562" t="s">
        <v>12</v>
      </c>
      <c r="Z8" s="562" t="s">
        <v>7</v>
      </c>
      <c r="AA8" s="562" t="s">
        <v>8</v>
      </c>
      <c r="AB8" s="562" t="s">
        <v>9</v>
      </c>
      <c r="AC8" s="562" t="s">
        <v>202</v>
      </c>
      <c r="AD8" s="562" t="s">
        <v>10</v>
      </c>
      <c r="AE8" s="562" t="s">
        <v>11</v>
      </c>
      <c r="AF8" s="562" t="s">
        <v>12</v>
      </c>
      <c r="AG8" s="562" t="s">
        <v>7</v>
      </c>
      <c r="AH8" s="562" t="s">
        <v>8</v>
      </c>
      <c r="AI8" s="562" t="s">
        <v>9</v>
      </c>
    </row>
    <row r="9" spans="1:35" ht="15.75" x14ac:dyDescent="0.25">
      <c r="A9" s="572">
        <v>156795</v>
      </c>
      <c r="B9" s="566" t="s">
        <v>360</v>
      </c>
      <c r="C9" s="573"/>
      <c r="D9" s="574"/>
      <c r="E9" s="547"/>
      <c r="F9" s="547" t="s">
        <v>20</v>
      </c>
      <c r="G9" s="575"/>
      <c r="H9" s="576"/>
      <c r="I9" s="577" t="s">
        <v>20</v>
      </c>
      <c r="J9" s="578"/>
      <c r="K9" s="547" t="s">
        <v>20</v>
      </c>
      <c r="L9" s="547" t="s">
        <v>20</v>
      </c>
      <c r="M9" s="547" t="s">
        <v>20</v>
      </c>
      <c r="N9" s="575"/>
      <c r="O9" s="577" t="s">
        <v>20</v>
      </c>
      <c r="P9" s="576"/>
      <c r="Q9" s="578"/>
      <c r="R9" s="547"/>
      <c r="S9" s="578"/>
      <c r="T9" s="578"/>
      <c r="U9" s="547" t="s">
        <v>20</v>
      </c>
      <c r="V9" s="576"/>
      <c r="W9" s="576"/>
      <c r="X9" s="547" t="s">
        <v>20</v>
      </c>
      <c r="Y9" s="578"/>
      <c r="Z9" s="578"/>
      <c r="AA9" s="547" t="s">
        <v>20</v>
      </c>
      <c r="AB9" s="575"/>
      <c r="AC9" s="576"/>
      <c r="AD9" s="577" t="s">
        <v>20</v>
      </c>
      <c r="AE9" s="578"/>
      <c r="AF9" s="578" t="s">
        <v>20</v>
      </c>
      <c r="AG9" s="547" t="s">
        <v>20</v>
      </c>
      <c r="AH9" s="575"/>
      <c r="AI9" s="575"/>
    </row>
    <row r="10" spans="1:35" ht="15.75" x14ac:dyDescent="0.25">
      <c r="A10" s="572"/>
      <c r="B10" s="566"/>
      <c r="C10" s="573"/>
      <c r="D10" s="574"/>
      <c r="E10" s="547"/>
      <c r="F10" s="547"/>
      <c r="G10" s="575"/>
      <c r="H10" s="576"/>
      <c r="I10" s="576"/>
      <c r="J10" s="578"/>
      <c r="K10" s="547"/>
      <c r="L10" s="547"/>
      <c r="M10" s="547"/>
      <c r="N10" s="575"/>
      <c r="O10" s="576"/>
      <c r="P10" s="576"/>
      <c r="Q10" s="578"/>
      <c r="R10" s="547"/>
      <c r="S10" s="578"/>
      <c r="T10" s="578"/>
      <c r="U10" s="547"/>
      <c r="V10" s="576"/>
      <c r="W10" s="576"/>
      <c r="X10" s="547"/>
      <c r="Y10" s="578"/>
      <c r="Z10" s="578"/>
      <c r="AA10" s="547"/>
      <c r="AB10" s="575"/>
      <c r="AC10" s="576"/>
      <c r="AD10" s="576"/>
      <c r="AE10" s="578"/>
      <c r="AF10" s="578"/>
      <c r="AG10" s="547"/>
      <c r="AH10" s="575"/>
      <c r="AI10" s="575"/>
    </row>
    <row r="11" spans="1:35" ht="15.75" x14ac:dyDescent="0.25">
      <c r="A11" s="571"/>
      <c r="B11" s="559" t="s">
        <v>1</v>
      </c>
      <c r="C11" s="560" t="s">
        <v>356</v>
      </c>
      <c r="D11" s="561" t="s">
        <v>3</v>
      </c>
      <c r="E11" s="562">
        <v>1</v>
      </c>
      <c r="F11" s="562">
        <v>2</v>
      </c>
      <c r="G11" s="562">
        <v>3</v>
      </c>
      <c r="H11" s="562">
        <v>4</v>
      </c>
      <c r="I11" s="562">
        <v>5</v>
      </c>
      <c r="J11" s="562">
        <v>6</v>
      </c>
      <c r="K11" s="562">
        <v>7</v>
      </c>
      <c r="L11" s="562">
        <v>8</v>
      </c>
      <c r="M11" s="562">
        <v>9</v>
      </c>
      <c r="N11" s="562">
        <v>10</v>
      </c>
      <c r="O11" s="562">
        <v>11</v>
      </c>
      <c r="P11" s="562">
        <v>12</v>
      </c>
      <c r="Q11" s="562">
        <v>13</v>
      </c>
      <c r="R11" s="562">
        <v>14</v>
      </c>
      <c r="S11" s="562">
        <v>15</v>
      </c>
      <c r="T11" s="562">
        <v>16</v>
      </c>
      <c r="U11" s="562">
        <v>17</v>
      </c>
      <c r="V11" s="562">
        <v>18</v>
      </c>
      <c r="W11" s="562">
        <v>19</v>
      </c>
      <c r="X11" s="562">
        <v>20</v>
      </c>
      <c r="Y11" s="562">
        <v>21</v>
      </c>
      <c r="Z11" s="562">
        <v>22</v>
      </c>
      <c r="AA11" s="562">
        <v>23</v>
      </c>
      <c r="AB11" s="562">
        <v>24</v>
      </c>
      <c r="AC11" s="562">
        <v>25</v>
      </c>
      <c r="AD11" s="562">
        <v>26</v>
      </c>
      <c r="AE11" s="562">
        <v>27</v>
      </c>
      <c r="AF11" s="562">
        <v>28</v>
      </c>
      <c r="AG11" s="562">
        <v>29</v>
      </c>
      <c r="AH11" s="562">
        <v>30</v>
      </c>
      <c r="AI11" s="562">
        <v>31</v>
      </c>
    </row>
    <row r="12" spans="1:35" ht="15.75" x14ac:dyDescent="0.25">
      <c r="A12" s="571"/>
      <c r="B12" s="559" t="s">
        <v>357</v>
      </c>
      <c r="C12" s="560" t="s">
        <v>200</v>
      </c>
      <c r="D12" s="564"/>
      <c r="E12" s="562" t="s">
        <v>7</v>
      </c>
      <c r="F12" s="562" t="s">
        <v>8</v>
      </c>
      <c r="G12" s="562" t="s">
        <v>9</v>
      </c>
      <c r="H12" s="562" t="s">
        <v>202</v>
      </c>
      <c r="I12" s="562" t="s">
        <v>10</v>
      </c>
      <c r="J12" s="562" t="s">
        <v>11</v>
      </c>
      <c r="K12" s="562" t="s">
        <v>12</v>
      </c>
      <c r="L12" s="562" t="s">
        <v>7</v>
      </c>
      <c r="M12" s="562" t="s">
        <v>8</v>
      </c>
      <c r="N12" s="562" t="s">
        <v>9</v>
      </c>
      <c r="O12" s="562" t="s">
        <v>202</v>
      </c>
      <c r="P12" s="562" t="s">
        <v>10</v>
      </c>
      <c r="Q12" s="562" t="s">
        <v>11</v>
      </c>
      <c r="R12" s="562" t="s">
        <v>12</v>
      </c>
      <c r="S12" s="562" t="s">
        <v>7</v>
      </c>
      <c r="T12" s="562" t="s">
        <v>8</v>
      </c>
      <c r="U12" s="562" t="s">
        <v>9</v>
      </c>
      <c r="V12" s="562" t="s">
        <v>202</v>
      </c>
      <c r="W12" s="562" t="s">
        <v>10</v>
      </c>
      <c r="X12" s="562" t="s">
        <v>11</v>
      </c>
      <c r="Y12" s="562" t="s">
        <v>12</v>
      </c>
      <c r="Z12" s="562" t="s">
        <v>7</v>
      </c>
      <c r="AA12" s="562" t="s">
        <v>8</v>
      </c>
      <c r="AB12" s="562" t="s">
        <v>9</v>
      </c>
      <c r="AC12" s="562" t="s">
        <v>202</v>
      </c>
      <c r="AD12" s="562" t="s">
        <v>10</v>
      </c>
      <c r="AE12" s="562" t="s">
        <v>11</v>
      </c>
      <c r="AF12" s="562" t="s">
        <v>12</v>
      </c>
      <c r="AG12" s="562" t="s">
        <v>7</v>
      </c>
      <c r="AH12" s="562" t="s">
        <v>8</v>
      </c>
      <c r="AI12" s="562" t="s">
        <v>9</v>
      </c>
    </row>
    <row r="13" spans="1:35" ht="15.75" x14ac:dyDescent="0.25">
      <c r="A13" s="579" t="s">
        <v>361</v>
      </c>
      <c r="B13" s="566" t="s">
        <v>362</v>
      </c>
      <c r="C13" s="580">
        <v>118784</v>
      </c>
      <c r="D13" s="574" t="s">
        <v>363</v>
      </c>
      <c r="E13" s="547" t="s">
        <v>20</v>
      </c>
      <c r="F13" s="547"/>
      <c r="G13" s="547" t="s">
        <v>20</v>
      </c>
      <c r="H13" s="577"/>
      <c r="I13" s="576"/>
      <c r="J13" s="547" t="s">
        <v>20</v>
      </c>
      <c r="K13" s="547"/>
      <c r="L13" s="547" t="s">
        <v>20</v>
      </c>
      <c r="M13" s="547" t="s">
        <v>20</v>
      </c>
      <c r="N13" s="569"/>
      <c r="O13" s="577" t="s">
        <v>20</v>
      </c>
      <c r="P13" s="577"/>
      <c r="Q13" s="547"/>
      <c r="R13" s="578" t="s">
        <v>20</v>
      </c>
      <c r="S13" s="547"/>
      <c r="T13" s="569"/>
      <c r="U13" s="569"/>
      <c r="V13" s="577" t="s">
        <v>20</v>
      </c>
      <c r="W13" s="577" t="s">
        <v>20</v>
      </c>
      <c r="X13" s="547"/>
      <c r="Y13" s="547" t="s">
        <v>20</v>
      </c>
      <c r="Z13" s="547"/>
      <c r="AA13" s="547"/>
      <c r="AB13" s="547" t="s">
        <v>20</v>
      </c>
      <c r="AC13" s="577"/>
      <c r="AD13" s="577"/>
      <c r="AE13" s="547" t="s">
        <v>20</v>
      </c>
      <c r="AF13" s="547"/>
      <c r="AG13" s="578"/>
      <c r="AH13" s="547" t="s">
        <v>20</v>
      </c>
      <c r="AI13" s="578"/>
    </row>
    <row r="14" spans="1:35" ht="15.75" x14ac:dyDescent="0.25">
      <c r="A14" s="579" t="s">
        <v>364</v>
      </c>
      <c r="B14" s="566" t="s">
        <v>365</v>
      </c>
      <c r="C14" s="580"/>
      <c r="D14" s="574"/>
      <c r="E14" s="547"/>
      <c r="F14" s="547"/>
      <c r="G14" s="547" t="s">
        <v>20</v>
      </c>
      <c r="H14" s="576"/>
      <c r="I14" s="576" t="s">
        <v>18</v>
      </c>
      <c r="J14" s="547" t="s">
        <v>20</v>
      </c>
      <c r="K14" s="547"/>
      <c r="L14" s="547"/>
      <c r="M14" s="547" t="s">
        <v>20</v>
      </c>
      <c r="N14" s="569"/>
      <c r="O14" s="577"/>
      <c r="P14" s="577" t="s">
        <v>20</v>
      </c>
      <c r="Q14" s="547"/>
      <c r="R14" s="547"/>
      <c r="S14" s="547" t="s">
        <v>20</v>
      </c>
      <c r="T14" s="547"/>
      <c r="U14" s="569" t="s">
        <v>20</v>
      </c>
      <c r="V14" s="577" t="s">
        <v>20</v>
      </c>
      <c r="W14" s="577"/>
      <c r="X14" s="547"/>
      <c r="Y14" s="547" t="s">
        <v>20</v>
      </c>
      <c r="Z14" s="547"/>
      <c r="AA14" s="578" t="s">
        <v>18</v>
      </c>
      <c r="AB14" s="547" t="s">
        <v>20</v>
      </c>
      <c r="AC14" s="577"/>
      <c r="AD14" s="577"/>
      <c r="AE14" s="547" t="s">
        <v>20</v>
      </c>
      <c r="AF14" s="547"/>
      <c r="AG14" s="578"/>
      <c r="AH14" s="547" t="s">
        <v>20</v>
      </c>
      <c r="AI14" s="578"/>
    </row>
    <row r="15" spans="1:35" ht="15.75" x14ac:dyDescent="0.25">
      <c r="A15" s="571" t="s">
        <v>0</v>
      </c>
      <c r="B15" s="559" t="s">
        <v>1</v>
      </c>
      <c r="C15" s="560" t="s">
        <v>356</v>
      </c>
      <c r="D15" s="561" t="s">
        <v>3</v>
      </c>
      <c r="E15" s="562">
        <v>1</v>
      </c>
      <c r="F15" s="562">
        <v>2</v>
      </c>
      <c r="G15" s="562">
        <v>3</v>
      </c>
      <c r="H15" s="562">
        <v>4</v>
      </c>
      <c r="I15" s="562">
        <v>5</v>
      </c>
      <c r="J15" s="562">
        <v>6</v>
      </c>
      <c r="K15" s="562">
        <v>7</v>
      </c>
      <c r="L15" s="562">
        <v>8</v>
      </c>
      <c r="M15" s="562">
        <v>9</v>
      </c>
      <c r="N15" s="562">
        <v>10</v>
      </c>
      <c r="O15" s="562">
        <v>11</v>
      </c>
      <c r="P15" s="562">
        <v>12</v>
      </c>
      <c r="Q15" s="562">
        <v>13</v>
      </c>
      <c r="R15" s="562">
        <v>14</v>
      </c>
      <c r="S15" s="562">
        <v>15</v>
      </c>
      <c r="T15" s="562">
        <v>16</v>
      </c>
      <c r="U15" s="562">
        <v>17</v>
      </c>
      <c r="V15" s="562">
        <v>18</v>
      </c>
      <c r="W15" s="562">
        <v>19</v>
      </c>
      <c r="X15" s="562">
        <v>20</v>
      </c>
      <c r="Y15" s="562">
        <v>21</v>
      </c>
      <c r="Z15" s="562">
        <v>22</v>
      </c>
      <c r="AA15" s="562">
        <v>23</v>
      </c>
      <c r="AB15" s="562">
        <v>24</v>
      </c>
      <c r="AC15" s="562">
        <v>25</v>
      </c>
      <c r="AD15" s="562">
        <v>26</v>
      </c>
      <c r="AE15" s="562">
        <v>27</v>
      </c>
      <c r="AF15" s="562">
        <v>28</v>
      </c>
      <c r="AG15" s="562">
        <v>29</v>
      </c>
      <c r="AH15" s="562">
        <v>30</v>
      </c>
      <c r="AI15" s="562">
        <v>31</v>
      </c>
    </row>
    <row r="16" spans="1:35" ht="15.75" x14ac:dyDescent="0.25">
      <c r="A16" s="571"/>
      <c r="B16" s="559" t="s">
        <v>357</v>
      </c>
      <c r="C16" s="560" t="s">
        <v>200</v>
      </c>
      <c r="D16" s="564"/>
      <c r="E16" s="562" t="s">
        <v>7</v>
      </c>
      <c r="F16" s="562" t="s">
        <v>8</v>
      </c>
      <c r="G16" s="562" t="s">
        <v>9</v>
      </c>
      <c r="H16" s="562" t="s">
        <v>202</v>
      </c>
      <c r="I16" s="562" t="s">
        <v>10</v>
      </c>
      <c r="J16" s="562" t="s">
        <v>11</v>
      </c>
      <c r="K16" s="562" t="s">
        <v>12</v>
      </c>
      <c r="L16" s="562" t="s">
        <v>7</v>
      </c>
      <c r="M16" s="562" t="s">
        <v>8</v>
      </c>
      <c r="N16" s="562" t="s">
        <v>9</v>
      </c>
      <c r="O16" s="562" t="s">
        <v>202</v>
      </c>
      <c r="P16" s="562" t="s">
        <v>10</v>
      </c>
      <c r="Q16" s="562" t="s">
        <v>11</v>
      </c>
      <c r="R16" s="562" t="s">
        <v>12</v>
      </c>
      <c r="S16" s="562" t="s">
        <v>7</v>
      </c>
      <c r="T16" s="562" t="s">
        <v>8</v>
      </c>
      <c r="U16" s="562" t="s">
        <v>9</v>
      </c>
      <c r="V16" s="562" t="s">
        <v>202</v>
      </c>
      <c r="W16" s="562" t="s">
        <v>10</v>
      </c>
      <c r="X16" s="562" t="s">
        <v>11</v>
      </c>
      <c r="Y16" s="562" t="s">
        <v>12</v>
      </c>
      <c r="Z16" s="562" t="s">
        <v>7</v>
      </c>
      <c r="AA16" s="562" t="s">
        <v>8</v>
      </c>
      <c r="AB16" s="562" t="s">
        <v>9</v>
      </c>
      <c r="AC16" s="562" t="s">
        <v>202</v>
      </c>
      <c r="AD16" s="562" t="s">
        <v>10</v>
      </c>
      <c r="AE16" s="562" t="s">
        <v>11</v>
      </c>
      <c r="AF16" s="562" t="s">
        <v>12</v>
      </c>
      <c r="AG16" s="562" t="s">
        <v>7</v>
      </c>
      <c r="AH16" s="562" t="s">
        <v>8</v>
      </c>
      <c r="AI16" s="562" t="s">
        <v>9</v>
      </c>
    </row>
    <row r="17" spans="1:35" ht="15.75" x14ac:dyDescent="0.25">
      <c r="A17" s="581" t="s">
        <v>366</v>
      </c>
      <c r="B17" s="566" t="s">
        <v>367</v>
      </c>
      <c r="C17" s="582"/>
      <c r="D17" s="574" t="s">
        <v>363</v>
      </c>
      <c r="E17" s="547"/>
      <c r="F17" s="569" t="s">
        <v>20</v>
      </c>
      <c r="G17" s="575"/>
      <c r="H17" s="577" t="s">
        <v>20</v>
      </c>
      <c r="I17" s="576" t="s">
        <v>19</v>
      </c>
      <c r="J17" s="547"/>
      <c r="K17" s="547"/>
      <c r="L17" s="547"/>
      <c r="M17" s="547"/>
      <c r="N17" s="547" t="s">
        <v>20</v>
      </c>
      <c r="O17" s="577"/>
      <c r="P17" s="583" t="s">
        <v>20</v>
      </c>
      <c r="Q17" s="547" t="s">
        <v>20</v>
      </c>
      <c r="R17" s="547" t="s">
        <v>20</v>
      </c>
      <c r="S17" s="547"/>
      <c r="T17" s="547" t="s">
        <v>20</v>
      </c>
      <c r="U17" s="569"/>
      <c r="V17" s="577"/>
      <c r="W17" s="577" t="s">
        <v>20</v>
      </c>
      <c r="X17" s="547"/>
      <c r="Y17" s="547"/>
      <c r="Z17" s="547" t="s">
        <v>20</v>
      </c>
      <c r="AA17" s="569"/>
      <c r="AB17" s="569"/>
      <c r="AC17" s="577" t="s">
        <v>20</v>
      </c>
      <c r="AD17" s="576" t="s">
        <v>20</v>
      </c>
      <c r="AE17" s="547"/>
      <c r="AF17" s="547" t="s">
        <v>20</v>
      </c>
      <c r="AG17" s="578"/>
      <c r="AH17" s="578"/>
      <c r="AI17" s="547" t="s">
        <v>20</v>
      </c>
    </row>
    <row r="18" spans="1:35" ht="15.75" x14ac:dyDescent="0.25">
      <c r="A18" s="565" t="s">
        <v>368</v>
      </c>
      <c r="B18" s="566" t="s">
        <v>369</v>
      </c>
      <c r="C18" s="584"/>
      <c r="D18" s="574"/>
      <c r="E18" s="547" t="s">
        <v>20</v>
      </c>
      <c r="F18" s="575"/>
      <c r="G18" s="569"/>
      <c r="H18" s="577" t="s">
        <v>20</v>
      </c>
      <c r="I18" s="576"/>
      <c r="J18" s="547"/>
      <c r="K18" s="547" t="s">
        <v>20</v>
      </c>
      <c r="L18" s="547"/>
      <c r="M18" s="547"/>
      <c r="N18" s="547" t="s">
        <v>20</v>
      </c>
      <c r="O18" s="577" t="s">
        <v>20</v>
      </c>
      <c r="P18" s="577"/>
      <c r="Q18" s="547" t="s">
        <v>20</v>
      </c>
      <c r="R18" s="547"/>
      <c r="S18" s="547" t="s">
        <v>20</v>
      </c>
      <c r="T18" s="547"/>
      <c r="U18" s="569"/>
      <c r="V18" s="577"/>
      <c r="W18" s="577"/>
      <c r="X18" s="578" t="s">
        <v>20</v>
      </c>
      <c r="Y18" s="547"/>
      <c r="Z18" s="547" t="s">
        <v>20</v>
      </c>
      <c r="AA18" s="569"/>
      <c r="AB18" s="569"/>
      <c r="AC18" s="577" t="s">
        <v>20</v>
      </c>
      <c r="AD18" s="577"/>
      <c r="AE18" s="547"/>
      <c r="AF18" s="547"/>
      <c r="AG18" s="547" t="s">
        <v>20</v>
      </c>
      <c r="AH18" s="578"/>
      <c r="AI18" s="547" t="s">
        <v>20</v>
      </c>
    </row>
    <row r="19" spans="1:35" ht="15.75" x14ac:dyDescent="0.25">
      <c r="A19" s="571" t="s">
        <v>0</v>
      </c>
      <c r="B19" s="559" t="s">
        <v>1</v>
      </c>
      <c r="C19" s="560" t="s">
        <v>356</v>
      </c>
      <c r="D19" s="561" t="s">
        <v>3</v>
      </c>
      <c r="E19" s="562">
        <v>1</v>
      </c>
      <c r="F19" s="562">
        <v>2</v>
      </c>
      <c r="G19" s="562">
        <v>3</v>
      </c>
      <c r="H19" s="562">
        <v>4</v>
      </c>
      <c r="I19" s="562">
        <v>5</v>
      </c>
      <c r="J19" s="562">
        <v>6</v>
      </c>
      <c r="K19" s="562">
        <v>7</v>
      </c>
      <c r="L19" s="562">
        <v>8</v>
      </c>
      <c r="M19" s="562">
        <v>9</v>
      </c>
      <c r="N19" s="562">
        <v>10</v>
      </c>
      <c r="O19" s="562">
        <v>11</v>
      </c>
      <c r="P19" s="562">
        <v>12</v>
      </c>
      <c r="Q19" s="562">
        <v>13</v>
      </c>
      <c r="R19" s="562">
        <v>14</v>
      </c>
      <c r="S19" s="562">
        <v>15</v>
      </c>
      <c r="T19" s="562">
        <v>16</v>
      </c>
      <c r="U19" s="562">
        <v>17</v>
      </c>
      <c r="V19" s="562">
        <v>18</v>
      </c>
      <c r="W19" s="562">
        <v>19</v>
      </c>
      <c r="X19" s="562">
        <v>20</v>
      </c>
      <c r="Y19" s="562">
        <v>21</v>
      </c>
      <c r="Z19" s="562">
        <v>22</v>
      </c>
      <c r="AA19" s="562">
        <v>23</v>
      </c>
      <c r="AB19" s="562">
        <v>24</v>
      </c>
      <c r="AC19" s="562">
        <v>25</v>
      </c>
      <c r="AD19" s="562">
        <v>26</v>
      </c>
      <c r="AE19" s="562">
        <v>27</v>
      </c>
      <c r="AF19" s="562">
        <v>28</v>
      </c>
      <c r="AG19" s="562">
        <v>29</v>
      </c>
      <c r="AH19" s="562">
        <v>30</v>
      </c>
      <c r="AI19" s="562">
        <v>31</v>
      </c>
    </row>
    <row r="20" spans="1:35" ht="15.75" x14ac:dyDescent="0.25">
      <c r="A20" s="571"/>
      <c r="B20" s="559" t="s">
        <v>357</v>
      </c>
      <c r="C20" s="560" t="s">
        <v>200</v>
      </c>
      <c r="D20" s="564"/>
      <c r="E20" s="562" t="s">
        <v>7</v>
      </c>
      <c r="F20" s="562" t="s">
        <v>8</v>
      </c>
      <c r="G20" s="562" t="s">
        <v>9</v>
      </c>
      <c r="H20" s="562" t="s">
        <v>202</v>
      </c>
      <c r="I20" s="562" t="s">
        <v>10</v>
      </c>
      <c r="J20" s="562" t="s">
        <v>11</v>
      </c>
      <c r="K20" s="562" t="s">
        <v>12</v>
      </c>
      <c r="L20" s="562" t="s">
        <v>7</v>
      </c>
      <c r="M20" s="562" t="s">
        <v>8</v>
      </c>
      <c r="N20" s="562" t="s">
        <v>9</v>
      </c>
      <c r="O20" s="562" t="s">
        <v>202</v>
      </c>
      <c r="P20" s="562" t="s">
        <v>10</v>
      </c>
      <c r="Q20" s="562" t="s">
        <v>11</v>
      </c>
      <c r="R20" s="562" t="s">
        <v>12</v>
      </c>
      <c r="S20" s="562" t="s">
        <v>7</v>
      </c>
      <c r="T20" s="562" t="s">
        <v>8</v>
      </c>
      <c r="U20" s="562" t="s">
        <v>9</v>
      </c>
      <c r="V20" s="562" t="s">
        <v>202</v>
      </c>
      <c r="W20" s="562" t="s">
        <v>10</v>
      </c>
      <c r="X20" s="562" t="s">
        <v>11</v>
      </c>
      <c r="Y20" s="562" t="s">
        <v>12</v>
      </c>
      <c r="Z20" s="562" t="s">
        <v>7</v>
      </c>
      <c r="AA20" s="562" t="s">
        <v>8</v>
      </c>
      <c r="AB20" s="562" t="s">
        <v>9</v>
      </c>
      <c r="AC20" s="562" t="s">
        <v>202</v>
      </c>
      <c r="AD20" s="562" t="s">
        <v>10</v>
      </c>
      <c r="AE20" s="562" t="s">
        <v>11</v>
      </c>
      <c r="AF20" s="562" t="s">
        <v>12</v>
      </c>
      <c r="AG20" s="562" t="s">
        <v>7</v>
      </c>
      <c r="AH20" s="562" t="s">
        <v>8</v>
      </c>
      <c r="AI20" s="562" t="s">
        <v>9</v>
      </c>
    </row>
    <row r="21" spans="1:35" ht="15.75" x14ac:dyDescent="0.25">
      <c r="A21" s="579" t="s">
        <v>370</v>
      </c>
      <c r="B21" s="566" t="s">
        <v>371</v>
      </c>
      <c r="C21" s="585">
        <v>105875</v>
      </c>
      <c r="D21" s="574" t="s">
        <v>372</v>
      </c>
      <c r="E21" s="547"/>
      <c r="F21" s="547" t="s">
        <v>158</v>
      </c>
      <c r="G21" s="575"/>
      <c r="H21" s="577"/>
      <c r="I21" s="577" t="s">
        <v>158</v>
      </c>
      <c r="J21" s="578"/>
      <c r="K21" s="547"/>
      <c r="L21" s="547" t="s">
        <v>158</v>
      </c>
      <c r="M21" s="575"/>
      <c r="N21" s="569" t="s">
        <v>158</v>
      </c>
      <c r="O21" s="577"/>
      <c r="P21" s="576"/>
      <c r="Q21" s="578"/>
      <c r="R21" s="547" t="s">
        <v>158</v>
      </c>
      <c r="S21" s="578"/>
      <c r="T21" s="547" t="s">
        <v>20</v>
      </c>
      <c r="U21" s="547" t="s">
        <v>158</v>
      </c>
      <c r="V21" s="576"/>
      <c r="W21" s="576"/>
      <c r="X21" s="547" t="s">
        <v>158</v>
      </c>
      <c r="Y21" s="578"/>
      <c r="Z21" s="578"/>
      <c r="AA21" s="547" t="s">
        <v>158</v>
      </c>
      <c r="AB21" s="575"/>
      <c r="AC21" s="576"/>
      <c r="AD21" s="577" t="s">
        <v>158</v>
      </c>
      <c r="AE21" s="578"/>
      <c r="AF21" s="578"/>
      <c r="AG21" s="547" t="s">
        <v>158</v>
      </c>
      <c r="AH21" s="575"/>
      <c r="AI21" s="575"/>
    </row>
    <row r="22" spans="1:35" ht="15.75" x14ac:dyDescent="0.25">
      <c r="A22" s="581">
        <v>156981</v>
      </c>
      <c r="B22" s="566" t="s">
        <v>373</v>
      </c>
      <c r="C22" s="586"/>
      <c r="D22" s="587"/>
      <c r="E22" s="578"/>
      <c r="F22" s="547" t="s">
        <v>158</v>
      </c>
      <c r="G22" s="547" t="s">
        <v>158</v>
      </c>
      <c r="H22" s="576"/>
      <c r="I22" s="577" t="s">
        <v>158</v>
      </c>
      <c r="J22" s="578"/>
      <c r="K22" s="578"/>
      <c r="L22" s="547"/>
      <c r="M22" s="547" t="s">
        <v>158</v>
      </c>
      <c r="N22" s="569"/>
      <c r="O22" s="577" t="s">
        <v>158</v>
      </c>
      <c r="P22" s="576" t="s">
        <v>158</v>
      </c>
      <c r="Q22" s="578"/>
      <c r="R22" s="547" t="s">
        <v>158</v>
      </c>
      <c r="S22" s="578"/>
      <c r="T22" s="578"/>
      <c r="U22" s="547" t="s">
        <v>158</v>
      </c>
      <c r="V22" s="576" t="s">
        <v>158</v>
      </c>
      <c r="W22" s="576"/>
      <c r="X22" s="547" t="s">
        <v>158</v>
      </c>
      <c r="Y22" s="578"/>
      <c r="Z22" s="578"/>
      <c r="AA22" s="547" t="s">
        <v>158</v>
      </c>
      <c r="AB22" s="547"/>
      <c r="AC22" s="576"/>
      <c r="AD22" s="577" t="s">
        <v>158</v>
      </c>
      <c r="AE22" s="578"/>
      <c r="AF22" s="578"/>
      <c r="AG22" s="547"/>
      <c r="AH22" s="547" t="s">
        <v>158</v>
      </c>
      <c r="AI22" s="575"/>
    </row>
    <row r="23" spans="1:35" ht="15.75" x14ac:dyDescent="0.25">
      <c r="A23" s="571" t="s">
        <v>0</v>
      </c>
      <c r="B23" s="559" t="s">
        <v>1</v>
      </c>
      <c r="C23" s="560" t="s">
        <v>356</v>
      </c>
      <c r="D23" s="561" t="s">
        <v>3</v>
      </c>
      <c r="E23" s="562">
        <v>1</v>
      </c>
      <c r="F23" s="562">
        <v>2</v>
      </c>
      <c r="G23" s="562">
        <v>3</v>
      </c>
      <c r="H23" s="562">
        <v>4</v>
      </c>
      <c r="I23" s="562">
        <v>5</v>
      </c>
      <c r="J23" s="562">
        <v>6</v>
      </c>
      <c r="K23" s="562">
        <v>7</v>
      </c>
      <c r="L23" s="562">
        <v>8</v>
      </c>
      <c r="M23" s="562">
        <v>9</v>
      </c>
      <c r="N23" s="562">
        <v>10</v>
      </c>
      <c r="O23" s="562">
        <v>11</v>
      </c>
      <c r="P23" s="562">
        <v>12</v>
      </c>
      <c r="Q23" s="562">
        <v>13</v>
      </c>
      <c r="R23" s="562">
        <v>14</v>
      </c>
      <c r="S23" s="562">
        <v>15</v>
      </c>
      <c r="T23" s="562">
        <v>16</v>
      </c>
      <c r="U23" s="562">
        <v>17</v>
      </c>
      <c r="V23" s="562">
        <v>18</v>
      </c>
      <c r="W23" s="562">
        <v>19</v>
      </c>
      <c r="X23" s="562">
        <v>20</v>
      </c>
      <c r="Y23" s="562">
        <v>21</v>
      </c>
      <c r="Z23" s="562">
        <v>22</v>
      </c>
      <c r="AA23" s="562">
        <v>23</v>
      </c>
      <c r="AB23" s="562">
        <v>24</v>
      </c>
      <c r="AC23" s="562">
        <v>25</v>
      </c>
      <c r="AD23" s="562">
        <v>26</v>
      </c>
      <c r="AE23" s="562">
        <v>27</v>
      </c>
      <c r="AF23" s="562">
        <v>28</v>
      </c>
      <c r="AG23" s="562">
        <v>29</v>
      </c>
      <c r="AH23" s="562">
        <v>30</v>
      </c>
      <c r="AI23" s="562">
        <v>31</v>
      </c>
    </row>
    <row r="24" spans="1:35" ht="15.75" x14ac:dyDescent="0.25">
      <c r="A24" s="571"/>
      <c r="B24" s="559" t="s">
        <v>357</v>
      </c>
      <c r="C24" s="560" t="s">
        <v>200</v>
      </c>
      <c r="D24" s="564"/>
      <c r="E24" s="562" t="s">
        <v>7</v>
      </c>
      <c r="F24" s="562" t="s">
        <v>8</v>
      </c>
      <c r="G24" s="562" t="s">
        <v>9</v>
      </c>
      <c r="H24" s="562" t="s">
        <v>202</v>
      </c>
      <c r="I24" s="562" t="s">
        <v>10</v>
      </c>
      <c r="J24" s="562" t="s">
        <v>11</v>
      </c>
      <c r="K24" s="562" t="s">
        <v>12</v>
      </c>
      <c r="L24" s="562" t="s">
        <v>7</v>
      </c>
      <c r="M24" s="562" t="s">
        <v>8</v>
      </c>
      <c r="N24" s="562" t="s">
        <v>9</v>
      </c>
      <c r="O24" s="562" t="s">
        <v>202</v>
      </c>
      <c r="P24" s="562" t="s">
        <v>10</v>
      </c>
      <c r="Q24" s="562" t="s">
        <v>11</v>
      </c>
      <c r="R24" s="562" t="s">
        <v>12</v>
      </c>
      <c r="S24" s="562" t="s">
        <v>7</v>
      </c>
      <c r="T24" s="562" t="s">
        <v>8</v>
      </c>
      <c r="U24" s="562" t="s">
        <v>9</v>
      </c>
      <c r="V24" s="562" t="s">
        <v>202</v>
      </c>
      <c r="W24" s="562" t="s">
        <v>10</v>
      </c>
      <c r="X24" s="562" t="s">
        <v>11</v>
      </c>
      <c r="Y24" s="562" t="s">
        <v>12</v>
      </c>
      <c r="Z24" s="562" t="s">
        <v>7</v>
      </c>
      <c r="AA24" s="562" t="s">
        <v>8</v>
      </c>
      <c r="AB24" s="562" t="s">
        <v>9</v>
      </c>
      <c r="AC24" s="562" t="s">
        <v>202</v>
      </c>
      <c r="AD24" s="562" t="s">
        <v>10</v>
      </c>
      <c r="AE24" s="562" t="s">
        <v>11</v>
      </c>
      <c r="AF24" s="562" t="s">
        <v>12</v>
      </c>
      <c r="AG24" s="562" t="s">
        <v>7</v>
      </c>
      <c r="AH24" s="562" t="s">
        <v>8</v>
      </c>
      <c r="AI24" s="562" t="s">
        <v>9</v>
      </c>
    </row>
    <row r="25" spans="1:35" ht="15.75" x14ac:dyDescent="0.25">
      <c r="A25" s="579" t="s">
        <v>374</v>
      </c>
      <c r="B25" s="566" t="s">
        <v>375</v>
      </c>
      <c r="C25" s="584">
        <v>157582</v>
      </c>
      <c r="D25" s="574" t="s">
        <v>372</v>
      </c>
      <c r="E25" s="547"/>
      <c r="F25" s="578"/>
      <c r="G25" s="547" t="s">
        <v>158</v>
      </c>
      <c r="H25" s="576"/>
      <c r="I25" s="576"/>
      <c r="J25" s="547" t="s">
        <v>158</v>
      </c>
      <c r="K25" s="578"/>
      <c r="L25" s="547" t="s">
        <v>158</v>
      </c>
      <c r="M25" s="547" t="s">
        <v>158</v>
      </c>
      <c r="N25" s="575"/>
      <c r="O25" s="576"/>
      <c r="P25" s="577" t="s">
        <v>158</v>
      </c>
      <c r="Q25" s="578"/>
      <c r="R25" s="578"/>
      <c r="S25" s="547" t="s">
        <v>158</v>
      </c>
      <c r="T25" s="578"/>
      <c r="U25" s="569"/>
      <c r="V25" s="577" t="s">
        <v>158</v>
      </c>
      <c r="W25" s="576"/>
      <c r="X25" s="547"/>
      <c r="Y25" s="547" t="s">
        <v>158</v>
      </c>
      <c r="Z25" s="578" t="s">
        <v>158</v>
      </c>
      <c r="AA25" s="578"/>
      <c r="AB25" s="547" t="s">
        <v>158</v>
      </c>
      <c r="AC25" s="576" t="s">
        <v>158</v>
      </c>
      <c r="AD25" s="576"/>
      <c r="AE25" s="547" t="s">
        <v>158</v>
      </c>
      <c r="AF25" s="578"/>
      <c r="AG25" s="578" t="s">
        <v>158</v>
      </c>
      <c r="AH25" s="547" t="s">
        <v>158</v>
      </c>
      <c r="AI25" s="578"/>
    </row>
    <row r="26" spans="1:35" ht="15.75" x14ac:dyDescent="0.25">
      <c r="A26" s="579"/>
      <c r="B26" s="566"/>
      <c r="C26" s="584"/>
      <c r="D26" s="587"/>
      <c r="F26" s="578"/>
      <c r="G26" s="547"/>
      <c r="H26" s="576"/>
      <c r="I26" s="576"/>
      <c r="J26" s="547"/>
      <c r="K26" s="547"/>
      <c r="L26" s="547"/>
      <c r="M26" s="575"/>
      <c r="N26" s="575"/>
      <c r="O26" s="576"/>
      <c r="P26" s="576"/>
      <c r="Q26" s="578"/>
      <c r="R26" s="578"/>
      <c r="S26" s="547"/>
      <c r="T26" s="578"/>
      <c r="U26" s="575"/>
      <c r="V26" s="576"/>
      <c r="W26" s="576"/>
      <c r="X26" s="578"/>
      <c r="Y26" s="547"/>
      <c r="Z26" s="578"/>
      <c r="AA26" s="575"/>
      <c r="AB26" s="547"/>
      <c r="AC26" s="576"/>
      <c r="AD26" s="576"/>
      <c r="AE26" s="578"/>
      <c r="AF26" s="578"/>
      <c r="AG26" s="578"/>
      <c r="AH26" s="547"/>
      <c r="AI26" s="578"/>
    </row>
    <row r="27" spans="1:35" ht="15.75" x14ac:dyDescent="0.25">
      <c r="A27" s="571" t="s">
        <v>0</v>
      </c>
      <c r="B27" s="559" t="s">
        <v>1</v>
      </c>
      <c r="C27" s="560" t="s">
        <v>356</v>
      </c>
      <c r="D27" s="561" t="s">
        <v>3</v>
      </c>
      <c r="E27" s="562">
        <v>1</v>
      </c>
      <c r="F27" s="562">
        <v>2</v>
      </c>
      <c r="G27" s="562">
        <v>3</v>
      </c>
      <c r="H27" s="562">
        <v>4</v>
      </c>
      <c r="I27" s="562">
        <v>5</v>
      </c>
      <c r="J27" s="562">
        <v>6</v>
      </c>
      <c r="K27" s="562">
        <v>7</v>
      </c>
      <c r="L27" s="562">
        <v>8</v>
      </c>
      <c r="M27" s="562">
        <v>9</v>
      </c>
      <c r="N27" s="562">
        <v>10</v>
      </c>
      <c r="O27" s="562">
        <v>11</v>
      </c>
      <c r="P27" s="562">
        <v>12</v>
      </c>
      <c r="Q27" s="562">
        <v>13</v>
      </c>
      <c r="R27" s="562">
        <v>14</v>
      </c>
      <c r="S27" s="562">
        <v>15</v>
      </c>
      <c r="T27" s="562">
        <v>16</v>
      </c>
      <c r="U27" s="562">
        <v>17</v>
      </c>
      <c r="V27" s="562">
        <v>18</v>
      </c>
      <c r="W27" s="562">
        <v>19</v>
      </c>
      <c r="X27" s="562">
        <v>20</v>
      </c>
      <c r="Y27" s="562">
        <v>21</v>
      </c>
      <c r="Z27" s="562">
        <v>22</v>
      </c>
      <c r="AA27" s="562">
        <v>23</v>
      </c>
      <c r="AB27" s="562">
        <v>24</v>
      </c>
      <c r="AC27" s="562">
        <v>25</v>
      </c>
      <c r="AD27" s="562">
        <v>26</v>
      </c>
      <c r="AE27" s="562">
        <v>27</v>
      </c>
      <c r="AF27" s="562">
        <v>28</v>
      </c>
      <c r="AG27" s="562">
        <v>29</v>
      </c>
      <c r="AH27" s="562">
        <v>30</v>
      </c>
      <c r="AI27" s="562">
        <v>31</v>
      </c>
    </row>
    <row r="28" spans="1:35" ht="15.75" x14ac:dyDescent="0.25">
      <c r="A28" s="571"/>
      <c r="B28" s="559" t="s">
        <v>357</v>
      </c>
      <c r="C28" s="560" t="s">
        <v>200</v>
      </c>
      <c r="D28" s="564"/>
      <c r="E28" s="562" t="s">
        <v>7</v>
      </c>
      <c r="F28" s="562" t="s">
        <v>8</v>
      </c>
      <c r="G28" s="562" t="s">
        <v>9</v>
      </c>
      <c r="H28" s="562" t="s">
        <v>202</v>
      </c>
      <c r="I28" s="562" t="s">
        <v>10</v>
      </c>
      <c r="J28" s="562" t="s">
        <v>11</v>
      </c>
      <c r="K28" s="562" t="s">
        <v>12</v>
      </c>
      <c r="L28" s="562" t="s">
        <v>7</v>
      </c>
      <c r="M28" s="562" t="s">
        <v>8</v>
      </c>
      <c r="N28" s="562" t="s">
        <v>9</v>
      </c>
      <c r="O28" s="562" t="s">
        <v>202</v>
      </c>
      <c r="P28" s="562" t="s">
        <v>10</v>
      </c>
      <c r="Q28" s="562" t="s">
        <v>11</v>
      </c>
      <c r="R28" s="562" t="s">
        <v>12</v>
      </c>
      <c r="S28" s="562" t="s">
        <v>7</v>
      </c>
      <c r="T28" s="562" t="s">
        <v>8</v>
      </c>
      <c r="U28" s="562" t="s">
        <v>9</v>
      </c>
      <c r="V28" s="562" t="s">
        <v>202</v>
      </c>
      <c r="W28" s="562" t="s">
        <v>10</v>
      </c>
      <c r="X28" s="562" t="s">
        <v>11</v>
      </c>
      <c r="Y28" s="562" t="s">
        <v>12</v>
      </c>
      <c r="Z28" s="562" t="s">
        <v>7</v>
      </c>
      <c r="AA28" s="562" t="s">
        <v>8</v>
      </c>
      <c r="AB28" s="562" t="s">
        <v>9</v>
      </c>
      <c r="AC28" s="562" t="s">
        <v>202</v>
      </c>
      <c r="AD28" s="562" t="s">
        <v>10</v>
      </c>
      <c r="AE28" s="562" t="s">
        <v>11</v>
      </c>
      <c r="AF28" s="562" t="s">
        <v>12</v>
      </c>
      <c r="AG28" s="562" t="s">
        <v>7</v>
      </c>
      <c r="AH28" s="562" t="s">
        <v>8</v>
      </c>
      <c r="AI28" s="562" t="s">
        <v>9</v>
      </c>
    </row>
    <row r="29" spans="1:35" ht="15.75" x14ac:dyDescent="0.25">
      <c r="A29" s="581">
        <v>156981</v>
      </c>
      <c r="B29" s="566" t="s">
        <v>376</v>
      </c>
      <c r="C29" s="586"/>
      <c r="D29" s="587"/>
      <c r="E29" s="547" t="s">
        <v>158</v>
      </c>
      <c r="F29" s="578"/>
      <c r="G29" s="569" t="s">
        <v>158</v>
      </c>
      <c r="H29" s="577" t="s">
        <v>158</v>
      </c>
      <c r="I29" s="576"/>
      <c r="J29" s="578"/>
      <c r="K29" s="547" t="s">
        <v>158</v>
      </c>
      <c r="L29" s="578"/>
      <c r="M29" s="578"/>
      <c r="N29" s="547" t="s">
        <v>158</v>
      </c>
      <c r="O29" s="576"/>
      <c r="P29" s="576"/>
      <c r="Q29" s="547" t="s">
        <v>158</v>
      </c>
      <c r="R29" s="578"/>
      <c r="S29" s="578" t="s">
        <v>158</v>
      </c>
      <c r="T29" s="547" t="s">
        <v>158</v>
      </c>
      <c r="U29" s="575"/>
      <c r="V29" s="576"/>
      <c r="W29" s="577" t="s">
        <v>158</v>
      </c>
      <c r="X29" s="578"/>
      <c r="Y29" s="578"/>
      <c r="Z29" s="547"/>
      <c r="AA29" s="578"/>
      <c r="AB29" s="569" t="s">
        <v>158</v>
      </c>
      <c r="AC29" s="577"/>
      <c r="AD29" s="576"/>
      <c r="AE29" s="578" t="s">
        <v>158</v>
      </c>
      <c r="AF29" s="547" t="s">
        <v>158</v>
      </c>
      <c r="AG29" s="547"/>
      <c r="AH29" s="578"/>
      <c r="AI29" s="547" t="s">
        <v>158</v>
      </c>
    </row>
    <row r="30" spans="1:35" ht="15.75" x14ac:dyDescent="0.25">
      <c r="A30" s="579">
        <v>434914</v>
      </c>
      <c r="B30" s="566" t="s">
        <v>377</v>
      </c>
      <c r="C30" s="584"/>
      <c r="D30" s="587"/>
      <c r="E30" s="547" t="s">
        <v>158</v>
      </c>
      <c r="F30" s="578"/>
      <c r="G30" s="575"/>
      <c r="H30" s="577" t="s">
        <v>158</v>
      </c>
      <c r="I30" s="576"/>
      <c r="J30" s="578" t="s">
        <v>158</v>
      </c>
      <c r="K30" s="547" t="s">
        <v>158</v>
      </c>
      <c r="L30" s="578"/>
      <c r="M30" s="578"/>
      <c r="N30" s="547"/>
      <c r="O30" s="577" t="s">
        <v>158</v>
      </c>
      <c r="P30" s="576"/>
      <c r="Q30" s="547" t="s">
        <v>158</v>
      </c>
      <c r="R30" s="578"/>
      <c r="S30" s="578"/>
      <c r="T30" s="547" t="s">
        <v>158</v>
      </c>
      <c r="U30" s="575"/>
      <c r="V30" s="576"/>
      <c r="W30" s="577" t="s">
        <v>158</v>
      </c>
      <c r="X30" s="578"/>
      <c r="Y30" s="578" t="s">
        <v>158</v>
      </c>
      <c r="Z30" s="547" t="s">
        <v>158</v>
      </c>
      <c r="AA30" s="578"/>
      <c r="AB30" s="575"/>
      <c r="AC30" s="577" t="s">
        <v>158</v>
      </c>
      <c r="AD30" s="576"/>
      <c r="AE30" s="578"/>
      <c r="AF30" s="547" t="s">
        <v>158</v>
      </c>
      <c r="AG30" s="547"/>
      <c r="AH30" s="578"/>
      <c r="AI30" s="547" t="s">
        <v>158</v>
      </c>
    </row>
    <row r="31" spans="1:35" ht="15.75" x14ac:dyDescent="0.25">
      <c r="A31" s="571" t="s">
        <v>0</v>
      </c>
      <c r="B31" s="559" t="s">
        <v>1</v>
      </c>
      <c r="C31" s="560" t="s">
        <v>356</v>
      </c>
      <c r="D31" s="561" t="s">
        <v>3</v>
      </c>
      <c r="E31" s="562">
        <v>1</v>
      </c>
      <c r="F31" s="562">
        <v>2</v>
      </c>
      <c r="G31" s="562">
        <v>3</v>
      </c>
      <c r="H31" s="562">
        <v>4</v>
      </c>
      <c r="I31" s="562">
        <v>5</v>
      </c>
      <c r="J31" s="562">
        <v>6</v>
      </c>
      <c r="K31" s="562">
        <v>7</v>
      </c>
      <c r="L31" s="562">
        <v>8</v>
      </c>
      <c r="M31" s="562">
        <v>9</v>
      </c>
      <c r="N31" s="562">
        <v>10</v>
      </c>
      <c r="O31" s="562">
        <v>11</v>
      </c>
      <c r="P31" s="562">
        <v>12</v>
      </c>
      <c r="Q31" s="562">
        <v>13</v>
      </c>
      <c r="R31" s="562">
        <v>14</v>
      </c>
      <c r="S31" s="562">
        <v>15</v>
      </c>
      <c r="T31" s="562">
        <v>16</v>
      </c>
      <c r="U31" s="562">
        <v>17</v>
      </c>
      <c r="V31" s="562">
        <v>18</v>
      </c>
      <c r="W31" s="562">
        <v>19</v>
      </c>
      <c r="X31" s="562">
        <v>20</v>
      </c>
      <c r="Y31" s="562">
        <v>21</v>
      </c>
      <c r="Z31" s="562">
        <v>22</v>
      </c>
      <c r="AA31" s="562">
        <v>23</v>
      </c>
      <c r="AB31" s="562">
        <v>24</v>
      </c>
      <c r="AC31" s="562">
        <v>25</v>
      </c>
      <c r="AD31" s="562">
        <v>26</v>
      </c>
      <c r="AE31" s="562">
        <v>27</v>
      </c>
      <c r="AF31" s="562">
        <v>28</v>
      </c>
      <c r="AG31" s="562">
        <v>29</v>
      </c>
      <c r="AH31" s="562">
        <v>30</v>
      </c>
      <c r="AI31" s="562">
        <v>31</v>
      </c>
    </row>
    <row r="32" spans="1:35" ht="15.75" x14ac:dyDescent="0.25">
      <c r="A32" s="571"/>
      <c r="B32" s="559" t="s">
        <v>378</v>
      </c>
      <c r="C32" s="560" t="s">
        <v>200</v>
      </c>
      <c r="D32" s="564"/>
      <c r="E32" s="562" t="s">
        <v>7</v>
      </c>
      <c r="F32" s="562" t="s">
        <v>8</v>
      </c>
      <c r="G32" s="562" t="s">
        <v>9</v>
      </c>
      <c r="H32" s="562" t="s">
        <v>202</v>
      </c>
      <c r="I32" s="562" t="s">
        <v>10</v>
      </c>
      <c r="J32" s="562" t="s">
        <v>11</v>
      </c>
      <c r="K32" s="562" t="s">
        <v>12</v>
      </c>
      <c r="L32" s="562" t="s">
        <v>7</v>
      </c>
      <c r="M32" s="562" t="s">
        <v>8</v>
      </c>
      <c r="N32" s="562" t="s">
        <v>9</v>
      </c>
      <c r="O32" s="562" t="s">
        <v>202</v>
      </c>
      <c r="P32" s="562" t="s">
        <v>10</v>
      </c>
      <c r="Q32" s="562" t="s">
        <v>11</v>
      </c>
      <c r="R32" s="562" t="s">
        <v>12</v>
      </c>
      <c r="S32" s="562" t="s">
        <v>7</v>
      </c>
      <c r="T32" s="562" t="s">
        <v>8</v>
      </c>
      <c r="U32" s="562" t="s">
        <v>9</v>
      </c>
      <c r="V32" s="562" t="s">
        <v>202</v>
      </c>
      <c r="W32" s="562" t="s">
        <v>10</v>
      </c>
      <c r="X32" s="562" t="s">
        <v>11</v>
      </c>
      <c r="Y32" s="562" t="s">
        <v>12</v>
      </c>
      <c r="Z32" s="562" t="s">
        <v>7</v>
      </c>
      <c r="AA32" s="562" t="s">
        <v>8</v>
      </c>
      <c r="AB32" s="562" t="s">
        <v>9</v>
      </c>
      <c r="AC32" s="562" t="s">
        <v>202</v>
      </c>
      <c r="AD32" s="562" t="s">
        <v>10</v>
      </c>
      <c r="AE32" s="562" t="s">
        <v>11</v>
      </c>
      <c r="AF32" s="562" t="s">
        <v>12</v>
      </c>
      <c r="AG32" s="562" t="s">
        <v>7</v>
      </c>
      <c r="AH32" s="562" t="s">
        <v>8</v>
      </c>
      <c r="AI32" s="562" t="s">
        <v>9</v>
      </c>
    </row>
    <row r="33" spans="1:35" ht="15.75" x14ac:dyDescent="0.25">
      <c r="A33" s="565" t="s">
        <v>379</v>
      </c>
      <c r="B33" s="566" t="s">
        <v>380</v>
      </c>
      <c r="C33" s="567">
        <v>59937</v>
      </c>
      <c r="D33" s="574" t="s">
        <v>381</v>
      </c>
      <c r="E33" s="578"/>
      <c r="F33" s="547" t="s">
        <v>382</v>
      </c>
      <c r="G33" s="575"/>
      <c r="H33" s="577"/>
      <c r="I33" s="576"/>
      <c r="J33" s="547" t="s">
        <v>382</v>
      </c>
      <c r="K33" s="578"/>
      <c r="L33" s="547" t="s">
        <v>382</v>
      </c>
      <c r="M33" s="578"/>
      <c r="N33" s="547" t="s">
        <v>382</v>
      </c>
      <c r="O33" s="576"/>
      <c r="P33" s="577"/>
      <c r="Q33" s="578"/>
      <c r="R33" s="547" t="s">
        <v>382</v>
      </c>
      <c r="S33" s="578"/>
      <c r="T33" s="547" t="s">
        <v>382</v>
      </c>
      <c r="U33" s="575"/>
      <c r="V33" s="577"/>
      <c r="W33" s="576"/>
      <c r="X33" s="547" t="s">
        <v>382</v>
      </c>
      <c r="Y33" s="578"/>
      <c r="Z33" s="547" t="s">
        <v>382</v>
      </c>
      <c r="AA33" s="578" t="s">
        <v>19</v>
      </c>
      <c r="AB33" s="547" t="s">
        <v>382</v>
      </c>
      <c r="AC33" s="576"/>
      <c r="AD33" s="577"/>
      <c r="AE33" s="578"/>
      <c r="AF33" s="547" t="s">
        <v>382</v>
      </c>
      <c r="AG33" s="578"/>
      <c r="AH33" s="547" t="s">
        <v>382</v>
      </c>
      <c r="AI33" s="578" t="s">
        <v>19</v>
      </c>
    </row>
    <row r="34" spans="1:35" ht="15.75" x14ac:dyDescent="0.25">
      <c r="A34" s="565" t="s">
        <v>379</v>
      </c>
      <c r="B34" s="566" t="s">
        <v>383</v>
      </c>
      <c r="C34" s="567">
        <v>188022</v>
      </c>
      <c r="D34" s="574" t="s">
        <v>381</v>
      </c>
      <c r="E34" s="547" t="s">
        <v>382</v>
      </c>
      <c r="F34" s="578"/>
      <c r="G34" s="547" t="s">
        <v>382</v>
      </c>
      <c r="H34" s="576"/>
      <c r="I34" s="577"/>
      <c r="J34" s="578"/>
      <c r="K34" s="547" t="s">
        <v>382</v>
      </c>
      <c r="L34" s="578"/>
      <c r="M34" s="547" t="s">
        <v>382</v>
      </c>
      <c r="N34" s="575"/>
      <c r="O34" s="577"/>
      <c r="P34" s="576"/>
      <c r="Q34" s="547" t="s">
        <v>382</v>
      </c>
      <c r="R34" s="578"/>
      <c r="S34" s="547" t="s">
        <v>382</v>
      </c>
      <c r="T34" s="578"/>
      <c r="U34" s="547" t="s">
        <v>382</v>
      </c>
      <c r="V34" s="576"/>
      <c r="W34" s="577"/>
      <c r="X34" s="578"/>
      <c r="Y34" s="547" t="s">
        <v>382</v>
      </c>
      <c r="Z34" s="578"/>
      <c r="AA34" s="547" t="s">
        <v>382</v>
      </c>
      <c r="AB34" s="575"/>
      <c r="AC34" s="577"/>
      <c r="AD34" s="576"/>
      <c r="AE34" s="547" t="s">
        <v>382</v>
      </c>
      <c r="AF34" s="578"/>
      <c r="AG34" s="547" t="s">
        <v>382</v>
      </c>
      <c r="AH34" s="578"/>
      <c r="AI34" s="578" t="s">
        <v>18</v>
      </c>
    </row>
    <row r="35" spans="1:35" ht="15.75" x14ac:dyDescent="0.25">
      <c r="A35" s="571" t="s">
        <v>0</v>
      </c>
      <c r="B35" s="559" t="s">
        <v>1</v>
      </c>
      <c r="C35" s="560" t="s">
        <v>356</v>
      </c>
      <c r="D35" s="574"/>
      <c r="E35" s="562">
        <v>1</v>
      </c>
      <c r="F35" s="562">
        <v>2</v>
      </c>
      <c r="G35" s="562">
        <v>3</v>
      </c>
      <c r="H35" s="562">
        <v>4</v>
      </c>
      <c r="I35" s="562">
        <v>5</v>
      </c>
      <c r="J35" s="562">
        <v>6</v>
      </c>
      <c r="K35" s="562">
        <v>7</v>
      </c>
      <c r="L35" s="562">
        <v>8</v>
      </c>
      <c r="M35" s="562">
        <v>9</v>
      </c>
      <c r="N35" s="562">
        <v>10</v>
      </c>
      <c r="O35" s="562">
        <v>11</v>
      </c>
      <c r="P35" s="562">
        <v>12</v>
      </c>
      <c r="Q35" s="562">
        <v>13</v>
      </c>
      <c r="R35" s="562">
        <v>14</v>
      </c>
      <c r="S35" s="562">
        <v>15</v>
      </c>
      <c r="T35" s="562">
        <v>16</v>
      </c>
      <c r="U35" s="562">
        <v>17</v>
      </c>
      <c r="V35" s="562">
        <v>18</v>
      </c>
      <c r="W35" s="562">
        <v>19</v>
      </c>
      <c r="X35" s="562">
        <v>20</v>
      </c>
      <c r="Y35" s="562">
        <v>21</v>
      </c>
      <c r="Z35" s="562">
        <v>22</v>
      </c>
      <c r="AA35" s="562">
        <v>23</v>
      </c>
      <c r="AB35" s="562">
        <v>24</v>
      </c>
      <c r="AC35" s="562">
        <v>25</v>
      </c>
      <c r="AD35" s="562">
        <v>26</v>
      </c>
      <c r="AE35" s="562">
        <v>27</v>
      </c>
      <c r="AF35" s="562">
        <v>28</v>
      </c>
      <c r="AG35" s="562">
        <v>29</v>
      </c>
      <c r="AH35" s="562">
        <v>30</v>
      </c>
      <c r="AI35" s="562">
        <v>31</v>
      </c>
    </row>
    <row r="36" spans="1:35" ht="15.75" x14ac:dyDescent="0.25">
      <c r="A36" s="571"/>
      <c r="B36" s="559" t="s">
        <v>384</v>
      </c>
      <c r="C36" s="560" t="s">
        <v>200</v>
      </c>
      <c r="D36" s="574"/>
      <c r="E36" s="562" t="s">
        <v>11</v>
      </c>
      <c r="F36" s="562" t="s">
        <v>12</v>
      </c>
      <c r="G36" s="562" t="s">
        <v>7</v>
      </c>
      <c r="H36" s="562" t="s">
        <v>8</v>
      </c>
      <c r="I36" s="562" t="s">
        <v>9</v>
      </c>
      <c r="J36" s="562" t="s">
        <v>202</v>
      </c>
      <c r="K36" s="562" t="s">
        <v>10</v>
      </c>
      <c r="L36" s="562" t="s">
        <v>11</v>
      </c>
      <c r="M36" s="562" t="s">
        <v>12</v>
      </c>
      <c r="N36" s="562" t="s">
        <v>7</v>
      </c>
      <c r="O36" s="562" t="s">
        <v>8</v>
      </c>
      <c r="P36" s="562" t="s">
        <v>9</v>
      </c>
      <c r="Q36" s="562" t="s">
        <v>202</v>
      </c>
      <c r="R36" s="562" t="s">
        <v>10</v>
      </c>
      <c r="S36" s="562" t="s">
        <v>11</v>
      </c>
      <c r="T36" s="562" t="s">
        <v>12</v>
      </c>
      <c r="U36" s="562" t="s">
        <v>7</v>
      </c>
      <c r="V36" s="562" t="s">
        <v>8</v>
      </c>
      <c r="W36" s="562" t="s">
        <v>9</v>
      </c>
      <c r="X36" s="562" t="s">
        <v>202</v>
      </c>
      <c r="Y36" s="562" t="s">
        <v>10</v>
      </c>
      <c r="Z36" s="562" t="s">
        <v>11</v>
      </c>
      <c r="AA36" s="562" t="s">
        <v>12</v>
      </c>
      <c r="AB36" s="562" t="s">
        <v>7</v>
      </c>
      <c r="AC36" s="562" t="s">
        <v>8</v>
      </c>
      <c r="AD36" s="562" t="s">
        <v>9</v>
      </c>
      <c r="AE36" s="562" t="s">
        <v>202</v>
      </c>
      <c r="AF36" s="562" t="s">
        <v>10</v>
      </c>
      <c r="AG36" s="562" t="s">
        <v>11</v>
      </c>
      <c r="AH36" s="562" t="s">
        <v>12</v>
      </c>
      <c r="AI36" s="562" t="s">
        <v>9</v>
      </c>
    </row>
    <row r="37" spans="1:35" ht="15.75" x14ac:dyDescent="0.25">
      <c r="A37" s="588"/>
      <c r="B37" s="589"/>
      <c r="C37" s="590"/>
      <c r="D37" s="587"/>
      <c r="E37" s="591"/>
      <c r="F37" s="547"/>
      <c r="G37" s="569"/>
      <c r="H37" s="592"/>
      <c r="I37" s="593"/>
      <c r="J37" s="594"/>
      <c r="K37" s="593"/>
      <c r="L37" s="591"/>
      <c r="M37" s="547"/>
      <c r="N37" s="569"/>
      <c r="O37" s="595"/>
      <c r="P37" s="595"/>
      <c r="Q37" s="595"/>
      <c r="R37" s="595"/>
      <c r="S37" s="591"/>
      <c r="T37" s="547"/>
      <c r="U37" s="569"/>
      <c r="V37" s="595"/>
      <c r="W37" s="595"/>
      <c r="X37" s="595"/>
      <c r="Y37" s="595"/>
      <c r="Z37" s="591"/>
      <c r="AA37" s="547"/>
      <c r="AB37" s="569"/>
      <c r="AC37" s="595"/>
      <c r="AD37" s="595"/>
      <c r="AE37" s="595"/>
      <c r="AF37" s="595"/>
      <c r="AG37" s="592"/>
      <c r="AH37" s="547"/>
      <c r="AI37" s="547"/>
    </row>
    <row r="38" spans="1:35" ht="15.75" x14ac:dyDescent="0.25">
      <c r="A38" s="565"/>
      <c r="B38" s="566"/>
      <c r="C38" s="586"/>
      <c r="D38" s="596"/>
      <c r="E38" s="547"/>
      <c r="F38" s="547"/>
      <c r="G38" s="569"/>
      <c r="H38" s="569"/>
      <c r="I38" s="547"/>
      <c r="J38" s="547"/>
      <c r="K38" s="578"/>
      <c r="L38" s="578"/>
      <c r="M38" s="547"/>
      <c r="N38" s="569"/>
      <c r="O38" s="547"/>
      <c r="P38" s="569"/>
      <c r="Q38" s="547"/>
      <c r="R38" s="569"/>
      <c r="S38" s="547"/>
      <c r="T38" s="547"/>
      <c r="U38" s="569"/>
      <c r="V38" s="569"/>
      <c r="W38" s="547"/>
      <c r="X38" s="569"/>
      <c r="Y38" s="547"/>
      <c r="Z38" s="547"/>
      <c r="AA38" s="547"/>
      <c r="AB38" s="569"/>
      <c r="AC38" s="547"/>
      <c r="AD38" s="569"/>
      <c r="AE38" s="547"/>
      <c r="AF38" s="569"/>
      <c r="AG38" s="569"/>
      <c r="AH38" s="547"/>
      <c r="AI38" s="547"/>
    </row>
    <row r="39" spans="1:35" ht="16.5" thickBot="1" x14ac:dyDescent="0.3">
      <c r="A39" s="597"/>
      <c r="B39" s="598"/>
      <c r="C39" s="599"/>
      <c r="D39" s="600"/>
      <c r="E39" s="601"/>
      <c r="F39" s="601"/>
      <c r="G39" s="602"/>
      <c r="H39" s="602"/>
      <c r="I39" s="601"/>
      <c r="J39" s="601"/>
      <c r="K39" s="603"/>
      <c r="L39" s="603"/>
      <c r="M39" s="601"/>
      <c r="N39" s="602"/>
      <c r="O39" s="601"/>
      <c r="P39" s="602"/>
      <c r="Q39" s="601"/>
      <c r="R39" s="602"/>
      <c r="S39" s="601"/>
      <c r="T39" s="601"/>
      <c r="U39" s="602"/>
      <c r="V39" s="602"/>
      <c r="W39" s="601"/>
      <c r="X39" s="602"/>
      <c r="Y39" s="601"/>
      <c r="Z39" s="601"/>
      <c r="AA39" s="601"/>
      <c r="AB39" s="602"/>
      <c r="AC39" s="601"/>
      <c r="AD39" s="602"/>
      <c r="AE39" s="601"/>
      <c r="AF39" s="602"/>
      <c r="AG39" s="602"/>
      <c r="AH39" s="601"/>
      <c r="AI39" s="601"/>
    </row>
    <row r="40" spans="1:35" ht="15.75" x14ac:dyDescent="0.25">
      <c r="A40" s="604"/>
      <c r="B40" s="605"/>
      <c r="C40" s="573"/>
      <c r="D40" s="606"/>
      <c r="E40" s="607"/>
      <c r="F40" s="607"/>
      <c r="G40" s="607"/>
      <c r="H40" s="608"/>
      <c r="I40" s="607"/>
      <c r="J40" s="607"/>
      <c r="K40" s="609"/>
      <c r="L40" s="607"/>
      <c r="M40" s="607"/>
      <c r="N40" s="607"/>
      <c r="O40" s="607"/>
      <c r="P40" s="607"/>
      <c r="Q40" s="607"/>
      <c r="R40" s="607"/>
      <c r="S40" s="607"/>
      <c r="T40" s="607"/>
      <c r="U40" s="607"/>
      <c r="V40" s="607"/>
      <c r="W40" s="607"/>
      <c r="X40" s="607"/>
      <c r="Y40" s="607"/>
      <c r="Z40" s="607"/>
      <c r="AA40" s="609"/>
      <c r="AB40" s="607"/>
      <c r="AC40" s="607"/>
      <c r="AD40" s="607"/>
      <c r="AE40" s="607"/>
      <c r="AF40" s="607"/>
      <c r="AG40" s="609"/>
      <c r="AH40" s="607"/>
    </row>
    <row r="41" spans="1:35" ht="15.75" x14ac:dyDescent="0.25">
      <c r="A41" s="604"/>
      <c r="B41" s="605"/>
      <c r="C41" s="573"/>
      <c r="D41" s="606"/>
      <c r="E41" s="607"/>
      <c r="F41" s="607"/>
      <c r="G41" s="607"/>
      <c r="H41" s="607"/>
      <c r="I41" s="607"/>
      <c r="J41" s="607"/>
      <c r="K41" s="609"/>
      <c r="L41" s="607"/>
      <c r="M41" s="609"/>
      <c r="N41" s="607"/>
      <c r="O41" s="607"/>
      <c r="P41" s="607"/>
      <c r="Q41" s="607"/>
      <c r="R41" s="607"/>
      <c r="S41" s="609"/>
      <c r="T41" s="607"/>
      <c r="U41" s="607"/>
      <c r="V41" s="607"/>
      <c r="W41" s="607"/>
      <c r="X41" s="607"/>
      <c r="Y41" s="607"/>
      <c r="Z41" s="607"/>
      <c r="AA41" s="609"/>
      <c r="AB41" s="607"/>
      <c r="AC41" s="607"/>
      <c r="AD41" s="607"/>
      <c r="AE41" s="607"/>
      <c r="AF41" s="607"/>
      <c r="AG41" s="609"/>
      <c r="AH41" s="609"/>
    </row>
    <row r="42" spans="1:35" ht="15.75" x14ac:dyDescent="0.25">
      <c r="A42" s="610" t="s">
        <v>385</v>
      </c>
      <c r="B42" s="610"/>
      <c r="C42" s="611"/>
      <c r="D42" s="612" t="s">
        <v>386</v>
      </c>
      <c r="E42" s="612"/>
      <c r="F42" s="612"/>
      <c r="G42" s="612"/>
      <c r="H42" s="612"/>
      <c r="I42" s="612"/>
      <c r="J42" s="612"/>
      <c r="K42" s="612"/>
      <c r="L42" s="612" t="s">
        <v>387</v>
      </c>
      <c r="M42" s="612"/>
      <c r="N42" s="612"/>
      <c r="O42" s="612"/>
      <c r="P42" s="612"/>
      <c r="Q42" s="612"/>
      <c r="R42" s="612"/>
      <c r="S42" s="612"/>
      <c r="T42" s="612"/>
      <c r="U42" s="613"/>
      <c r="V42" s="614"/>
      <c r="W42" s="614"/>
      <c r="X42" s="614"/>
      <c r="Y42" s="614"/>
      <c r="Z42" s="614"/>
      <c r="AA42" s="614"/>
      <c r="AB42" s="614"/>
      <c r="AC42" s="614"/>
      <c r="AD42" s="614"/>
      <c r="AE42" s="614"/>
      <c r="AF42" s="614"/>
      <c r="AG42" s="614"/>
      <c r="AH42" s="614"/>
    </row>
    <row r="43" spans="1:35" ht="15.75" x14ac:dyDescent="0.25">
      <c r="A43" s="610" t="s">
        <v>388</v>
      </c>
      <c r="B43" s="610"/>
      <c r="C43" s="611"/>
      <c r="D43" s="612" t="s">
        <v>389</v>
      </c>
      <c r="E43" s="612"/>
      <c r="F43" s="612"/>
      <c r="G43" s="612"/>
      <c r="H43" s="612"/>
      <c r="I43" s="612"/>
      <c r="J43" s="612"/>
      <c r="K43" s="612"/>
      <c r="L43" s="612" t="s">
        <v>390</v>
      </c>
      <c r="M43" s="612"/>
      <c r="N43" s="612"/>
      <c r="O43" s="612"/>
      <c r="P43" s="612"/>
      <c r="Q43" s="612"/>
      <c r="R43" s="612"/>
      <c r="S43" s="612"/>
      <c r="T43" s="612"/>
      <c r="U43" s="613"/>
      <c r="V43" s="614"/>
      <c r="W43" s="614"/>
      <c r="X43" s="614"/>
      <c r="Y43" s="614"/>
      <c r="Z43" s="614"/>
      <c r="AA43" s="614"/>
      <c r="AB43" s="614"/>
      <c r="AC43" s="614"/>
      <c r="AD43" s="614"/>
      <c r="AE43" s="614"/>
      <c r="AF43" s="614"/>
      <c r="AG43" s="614"/>
      <c r="AH43" s="614"/>
    </row>
    <row r="44" spans="1:35" ht="15.75" x14ac:dyDescent="0.25">
      <c r="A44" s="612" t="s">
        <v>391</v>
      </c>
      <c r="B44" s="612"/>
      <c r="C44" s="611"/>
      <c r="D44" s="612" t="s">
        <v>392</v>
      </c>
      <c r="E44" s="612"/>
      <c r="F44" s="612"/>
      <c r="G44" s="612"/>
      <c r="H44" s="612"/>
      <c r="I44" s="612"/>
      <c r="J44" s="612"/>
      <c r="K44" s="612"/>
      <c r="L44" s="612" t="s">
        <v>181</v>
      </c>
      <c r="M44" s="612"/>
      <c r="N44" s="612"/>
      <c r="O44" s="612"/>
      <c r="P44" s="612"/>
      <c r="Q44" s="612"/>
      <c r="R44" s="612"/>
      <c r="S44" s="612"/>
      <c r="T44" s="612"/>
      <c r="U44" s="613"/>
      <c r="V44" s="614"/>
      <c r="W44" s="614"/>
      <c r="X44" s="614"/>
      <c r="Y44" s="614"/>
      <c r="Z44" s="614"/>
      <c r="AA44" s="614"/>
      <c r="AB44" s="614"/>
      <c r="AC44" s="614"/>
      <c r="AD44" s="614"/>
      <c r="AE44" s="614"/>
      <c r="AF44" s="614"/>
      <c r="AG44" s="614"/>
      <c r="AH44" s="614"/>
    </row>
    <row r="45" spans="1:35" ht="15.75" x14ac:dyDescent="0.25">
      <c r="A45" s="612" t="s">
        <v>393</v>
      </c>
      <c r="B45" s="612"/>
      <c r="C45" s="611"/>
      <c r="D45" s="612" t="s">
        <v>394</v>
      </c>
      <c r="E45" s="612"/>
      <c r="F45" s="612"/>
      <c r="G45" s="612"/>
      <c r="H45" s="612"/>
      <c r="I45" s="612"/>
      <c r="J45" s="612"/>
      <c r="K45" s="612"/>
      <c r="L45" s="612"/>
      <c r="M45" s="612"/>
      <c r="N45" s="612"/>
      <c r="O45" s="612"/>
      <c r="P45" s="612"/>
      <c r="Q45" s="612"/>
      <c r="R45" s="612"/>
      <c r="S45" s="612"/>
      <c r="T45" s="612"/>
      <c r="U45" s="615"/>
      <c r="V45" s="614"/>
      <c r="W45" s="614"/>
      <c r="X45" s="614"/>
      <c r="Y45" s="614"/>
      <c r="Z45" s="614"/>
      <c r="AA45" s="614"/>
      <c r="AB45" s="614"/>
      <c r="AC45" s="614"/>
      <c r="AD45" s="614"/>
      <c r="AE45" s="614"/>
      <c r="AF45" s="614"/>
      <c r="AG45" s="614"/>
      <c r="AH45" s="614"/>
    </row>
    <row r="46" spans="1:35" ht="15.75" x14ac:dyDescent="0.25">
      <c r="A46" s="612" t="s">
        <v>395</v>
      </c>
      <c r="B46" s="612"/>
      <c r="C46" s="611"/>
      <c r="D46" s="612" t="s">
        <v>396</v>
      </c>
      <c r="E46" s="612"/>
      <c r="F46" s="612"/>
      <c r="G46" s="612"/>
      <c r="H46" s="614"/>
      <c r="I46" s="614"/>
      <c r="J46" s="614"/>
      <c r="K46" s="614"/>
      <c r="L46" s="612"/>
      <c r="M46" s="612"/>
      <c r="N46" s="612"/>
      <c r="O46" s="612"/>
      <c r="P46" s="612"/>
      <c r="Q46" s="612"/>
      <c r="R46" s="612"/>
      <c r="S46" s="612"/>
      <c r="T46" s="612"/>
      <c r="U46" s="613"/>
      <c r="V46" s="614"/>
      <c r="W46" s="614"/>
      <c r="X46" s="614"/>
      <c r="Y46" s="614"/>
      <c r="Z46" s="614"/>
      <c r="AA46" s="614"/>
      <c r="AB46" s="614"/>
      <c r="AC46" s="614"/>
      <c r="AD46" s="614"/>
      <c r="AE46" s="614"/>
      <c r="AF46" s="614"/>
      <c r="AG46" s="614"/>
      <c r="AH46" s="614"/>
    </row>
    <row r="47" spans="1:35" ht="15.75" x14ac:dyDescent="0.25">
      <c r="A47" s="610" t="s">
        <v>397</v>
      </c>
      <c r="B47" s="610"/>
      <c r="C47" s="611"/>
      <c r="D47" s="616"/>
      <c r="E47" s="614"/>
      <c r="F47" s="614"/>
      <c r="G47" s="614"/>
      <c r="H47" s="614"/>
      <c r="I47" s="614"/>
      <c r="J47" s="614"/>
      <c r="K47" s="614"/>
    </row>
    <row r="48" spans="1:35" ht="15.75" x14ac:dyDescent="0.25">
      <c r="J48" s="565"/>
      <c r="K48" s="566"/>
      <c r="L48" s="573"/>
    </row>
  </sheetData>
  <mergeCells count="22">
    <mergeCell ref="A46:B46"/>
    <mergeCell ref="D46:G46"/>
    <mergeCell ref="L46:T46"/>
    <mergeCell ref="A44:B44"/>
    <mergeCell ref="D44:K44"/>
    <mergeCell ref="L44:T44"/>
    <mergeCell ref="A45:B45"/>
    <mergeCell ref="D45:K45"/>
    <mergeCell ref="L45:T45"/>
    <mergeCell ref="D23:D24"/>
    <mergeCell ref="D27:D28"/>
    <mergeCell ref="D31:D32"/>
    <mergeCell ref="D42:K42"/>
    <mergeCell ref="L42:T42"/>
    <mergeCell ref="D43:K43"/>
    <mergeCell ref="L43:T43"/>
    <mergeCell ref="A1:AH3"/>
    <mergeCell ref="D4:D5"/>
    <mergeCell ref="D7:D8"/>
    <mergeCell ref="D11:D12"/>
    <mergeCell ref="D15:D16"/>
    <mergeCell ref="D19:D20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"/>
  <sheetViews>
    <sheetView workbookViewId="0">
      <selection sqref="A1:XFD1048576"/>
    </sheetView>
  </sheetViews>
  <sheetFormatPr defaultRowHeight="15" x14ac:dyDescent="0.25"/>
  <cols>
    <col min="1" max="1" width="12.85546875" style="489" customWidth="1"/>
    <col min="2" max="2" width="52.140625" style="489" customWidth="1"/>
    <col min="3" max="3" width="11.140625" style="489" customWidth="1"/>
    <col min="4" max="4" width="14.85546875" style="489" customWidth="1"/>
    <col min="5" max="5" width="17.28515625" style="489" customWidth="1"/>
    <col min="6" max="16384" width="9.140625" style="489"/>
  </cols>
  <sheetData>
    <row r="1" spans="1:36" ht="23.25" x14ac:dyDescent="0.35">
      <c r="A1" s="487" t="s">
        <v>196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</row>
    <row r="2" spans="1:36" ht="23.25" x14ac:dyDescent="0.25">
      <c r="A2" s="490" t="s">
        <v>197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491"/>
      <c r="Z2" s="491"/>
      <c r="AA2" s="491"/>
      <c r="AB2" s="491"/>
      <c r="AC2" s="491"/>
      <c r="AD2" s="491"/>
      <c r="AE2" s="491"/>
      <c r="AF2" s="491"/>
      <c r="AG2" s="491"/>
      <c r="AH2" s="491"/>
      <c r="AI2" s="491"/>
    </row>
    <row r="3" spans="1:36" ht="23.25" x14ac:dyDescent="0.25">
      <c r="A3" s="492" t="s">
        <v>198</v>
      </c>
      <c r="B3" s="493"/>
      <c r="C3" s="493"/>
      <c r="D3" s="493"/>
      <c r="E3" s="493"/>
      <c r="F3" s="493"/>
      <c r="G3" s="493"/>
      <c r="H3" s="493"/>
      <c r="I3" s="493"/>
      <c r="J3" s="493"/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3"/>
      <c r="X3" s="493"/>
      <c r="Y3" s="493"/>
      <c r="Z3" s="493"/>
      <c r="AA3" s="493"/>
      <c r="AB3" s="493"/>
      <c r="AC3" s="493"/>
      <c r="AD3" s="493"/>
      <c r="AE3" s="493"/>
      <c r="AF3" s="493"/>
      <c r="AG3" s="493"/>
      <c r="AH3" s="493"/>
      <c r="AI3" s="493"/>
    </row>
    <row r="4" spans="1:36" ht="23.25" x14ac:dyDescent="0.25">
      <c r="A4" s="494" t="s">
        <v>0</v>
      </c>
      <c r="B4" s="495" t="s">
        <v>1</v>
      </c>
      <c r="C4" s="496" t="s">
        <v>44</v>
      </c>
      <c r="D4" s="497"/>
      <c r="E4" s="498" t="s">
        <v>3</v>
      </c>
      <c r="F4" s="499">
        <v>1</v>
      </c>
      <c r="G4" s="499">
        <v>2</v>
      </c>
      <c r="H4" s="499">
        <v>3</v>
      </c>
      <c r="I4" s="499">
        <v>4</v>
      </c>
      <c r="J4" s="499">
        <v>5</v>
      </c>
      <c r="K4" s="499">
        <v>6</v>
      </c>
      <c r="L4" s="499">
        <v>7</v>
      </c>
      <c r="M4" s="499">
        <v>8</v>
      </c>
      <c r="N4" s="499">
        <v>9</v>
      </c>
      <c r="O4" s="499">
        <v>10</v>
      </c>
      <c r="P4" s="499">
        <v>11</v>
      </c>
      <c r="Q4" s="499">
        <v>12</v>
      </c>
      <c r="R4" s="499">
        <v>13</v>
      </c>
      <c r="S4" s="499">
        <v>14</v>
      </c>
      <c r="T4" s="499">
        <v>15</v>
      </c>
      <c r="U4" s="499">
        <v>16</v>
      </c>
      <c r="V4" s="499">
        <v>17</v>
      </c>
      <c r="W4" s="499">
        <v>18</v>
      </c>
      <c r="X4" s="499">
        <v>19</v>
      </c>
      <c r="Y4" s="499">
        <v>20</v>
      </c>
      <c r="Z4" s="499">
        <v>21</v>
      </c>
      <c r="AA4" s="499">
        <v>22</v>
      </c>
      <c r="AB4" s="499">
        <v>23</v>
      </c>
      <c r="AC4" s="499">
        <v>24</v>
      </c>
      <c r="AD4" s="499">
        <v>25</v>
      </c>
      <c r="AE4" s="499">
        <v>26</v>
      </c>
      <c r="AF4" s="499">
        <v>27</v>
      </c>
      <c r="AG4" s="499">
        <v>28</v>
      </c>
      <c r="AH4" s="499">
        <v>29</v>
      </c>
      <c r="AI4" s="499">
        <v>30</v>
      </c>
      <c r="AJ4" s="499">
        <v>31</v>
      </c>
    </row>
    <row r="5" spans="1:36" ht="23.25" x14ac:dyDescent="0.25">
      <c r="A5" s="494"/>
      <c r="B5" s="495" t="s">
        <v>199</v>
      </c>
      <c r="C5" s="496" t="s">
        <v>200</v>
      </c>
      <c r="D5" s="500" t="s">
        <v>201</v>
      </c>
      <c r="E5" s="501"/>
      <c r="F5" s="499" t="s">
        <v>7</v>
      </c>
      <c r="G5" s="499" t="s">
        <v>8</v>
      </c>
      <c r="H5" s="499" t="s">
        <v>9</v>
      </c>
      <c r="I5" s="499" t="s">
        <v>202</v>
      </c>
      <c r="J5" s="499" t="s">
        <v>10</v>
      </c>
      <c r="K5" s="499" t="s">
        <v>11</v>
      </c>
      <c r="L5" s="499" t="s">
        <v>12</v>
      </c>
      <c r="M5" s="499" t="s">
        <v>7</v>
      </c>
      <c r="N5" s="499" t="s">
        <v>8</v>
      </c>
      <c r="O5" s="499" t="s">
        <v>9</v>
      </c>
      <c r="P5" s="499" t="s">
        <v>202</v>
      </c>
      <c r="Q5" s="499" t="s">
        <v>10</v>
      </c>
      <c r="R5" s="499" t="s">
        <v>11</v>
      </c>
      <c r="S5" s="499" t="s">
        <v>12</v>
      </c>
      <c r="T5" s="499" t="s">
        <v>7</v>
      </c>
      <c r="U5" s="499" t="s">
        <v>8</v>
      </c>
      <c r="V5" s="499" t="s">
        <v>9</v>
      </c>
      <c r="W5" s="499" t="s">
        <v>202</v>
      </c>
      <c r="X5" s="499" t="s">
        <v>10</v>
      </c>
      <c r="Y5" s="499" t="s">
        <v>11</v>
      </c>
      <c r="Z5" s="499" t="s">
        <v>12</v>
      </c>
      <c r="AA5" s="499" t="s">
        <v>7</v>
      </c>
      <c r="AB5" s="499" t="s">
        <v>8</v>
      </c>
      <c r="AC5" s="499" t="s">
        <v>9</v>
      </c>
      <c r="AD5" s="499" t="s">
        <v>202</v>
      </c>
      <c r="AE5" s="499" t="s">
        <v>10</v>
      </c>
      <c r="AF5" s="499" t="s">
        <v>11</v>
      </c>
      <c r="AG5" s="499" t="s">
        <v>12</v>
      </c>
      <c r="AH5" s="499" t="s">
        <v>7</v>
      </c>
      <c r="AI5" s="499" t="s">
        <v>8</v>
      </c>
      <c r="AJ5" s="499" t="s">
        <v>9</v>
      </c>
    </row>
    <row r="6" spans="1:36" ht="23.25" x14ac:dyDescent="0.25">
      <c r="A6" s="502" t="s">
        <v>203</v>
      </c>
      <c r="B6" s="503" t="s">
        <v>204</v>
      </c>
      <c r="C6" s="504" t="s">
        <v>205</v>
      </c>
      <c r="D6" s="504" t="s">
        <v>206</v>
      </c>
      <c r="E6" s="505" t="s">
        <v>207</v>
      </c>
      <c r="F6" s="506" t="s">
        <v>20</v>
      </c>
      <c r="G6" s="507" t="s">
        <v>20</v>
      </c>
      <c r="H6" s="506"/>
      <c r="I6" s="508"/>
      <c r="J6" s="509" t="s">
        <v>20</v>
      </c>
      <c r="K6" s="506" t="s">
        <v>20</v>
      </c>
      <c r="L6" s="506"/>
      <c r="M6" s="507" t="s">
        <v>20</v>
      </c>
      <c r="N6" s="506"/>
      <c r="O6" s="506" t="s">
        <v>20</v>
      </c>
      <c r="P6" s="509" t="s">
        <v>20</v>
      </c>
      <c r="Q6" s="508"/>
      <c r="R6" s="506"/>
      <c r="S6" s="507" t="s">
        <v>20</v>
      </c>
      <c r="T6" s="506"/>
      <c r="U6" s="506" t="s">
        <v>20</v>
      </c>
      <c r="V6" s="507" t="s">
        <v>20</v>
      </c>
      <c r="W6" s="508" t="s">
        <v>20</v>
      </c>
      <c r="X6" s="508"/>
      <c r="Y6" s="507" t="s">
        <v>20</v>
      </c>
      <c r="Z6" s="506"/>
      <c r="AA6" s="506" t="s">
        <v>20</v>
      </c>
      <c r="AB6" s="507" t="s">
        <v>20</v>
      </c>
      <c r="AC6" s="506" t="s">
        <v>20</v>
      </c>
      <c r="AD6" s="508"/>
      <c r="AE6" s="509" t="s">
        <v>20</v>
      </c>
      <c r="AF6" s="506" t="s">
        <v>20</v>
      </c>
      <c r="AG6" s="506" t="s">
        <v>18</v>
      </c>
      <c r="AH6" s="507" t="s">
        <v>20</v>
      </c>
      <c r="AI6" s="506" t="s">
        <v>20</v>
      </c>
      <c r="AJ6" s="506"/>
    </row>
    <row r="7" spans="1:36" ht="23.25" x14ac:dyDescent="0.25">
      <c r="A7" s="502" t="s">
        <v>208</v>
      </c>
      <c r="B7" s="503" t="s">
        <v>209</v>
      </c>
      <c r="C7" s="504" t="s">
        <v>210</v>
      </c>
      <c r="D7" s="504" t="s">
        <v>206</v>
      </c>
      <c r="E7" s="505" t="s">
        <v>207</v>
      </c>
      <c r="F7" s="510" t="s">
        <v>211</v>
      </c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511"/>
      <c r="U7" s="511"/>
      <c r="V7" s="511"/>
      <c r="W7" s="511"/>
      <c r="X7" s="511"/>
      <c r="Y7" s="511"/>
      <c r="Z7" s="511"/>
      <c r="AA7" s="511"/>
      <c r="AB7" s="511"/>
      <c r="AC7" s="511"/>
      <c r="AD7" s="511"/>
      <c r="AE7" s="511"/>
      <c r="AF7" s="511"/>
      <c r="AG7" s="511"/>
      <c r="AH7" s="511"/>
      <c r="AI7" s="511"/>
      <c r="AJ7" s="512"/>
    </row>
    <row r="8" spans="1:36" ht="22.5" customHeight="1" x14ac:dyDescent="0.25">
      <c r="A8" s="502" t="s">
        <v>212</v>
      </c>
      <c r="B8" s="503" t="s">
        <v>213</v>
      </c>
      <c r="C8" s="504">
        <v>408900</v>
      </c>
      <c r="D8" s="504" t="s">
        <v>206</v>
      </c>
      <c r="E8" s="505" t="s">
        <v>207</v>
      </c>
      <c r="F8" s="506" t="s">
        <v>20</v>
      </c>
      <c r="G8" s="507" t="s">
        <v>20</v>
      </c>
      <c r="H8" s="506"/>
      <c r="I8" s="508"/>
      <c r="J8" s="509" t="s">
        <v>20</v>
      </c>
      <c r="K8" s="506" t="s">
        <v>20</v>
      </c>
      <c r="L8" s="506"/>
      <c r="M8" s="507" t="s">
        <v>20</v>
      </c>
      <c r="N8" s="506"/>
      <c r="O8" s="506"/>
      <c r="P8" s="509" t="s">
        <v>20</v>
      </c>
      <c r="Q8" s="508"/>
      <c r="R8" s="506"/>
      <c r="S8" s="507" t="s">
        <v>20</v>
      </c>
      <c r="T8" s="506" t="s">
        <v>20</v>
      </c>
      <c r="U8" s="513"/>
      <c r="V8" s="507" t="s">
        <v>20</v>
      </c>
      <c r="W8" s="508"/>
      <c r="X8" s="508" t="s">
        <v>20</v>
      </c>
      <c r="Y8" s="507" t="s">
        <v>20</v>
      </c>
      <c r="Z8" s="506"/>
      <c r="AA8" s="506" t="s">
        <v>20</v>
      </c>
      <c r="AB8" s="507" t="s">
        <v>20</v>
      </c>
      <c r="AC8" s="506" t="s">
        <v>20</v>
      </c>
      <c r="AD8" s="508"/>
      <c r="AE8" s="509" t="s">
        <v>20</v>
      </c>
      <c r="AF8" s="506" t="s">
        <v>18</v>
      </c>
      <c r="AG8" s="506" t="s">
        <v>20</v>
      </c>
      <c r="AH8" s="507" t="s">
        <v>20</v>
      </c>
      <c r="AI8" s="506" t="s">
        <v>20</v>
      </c>
      <c r="AJ8" s="506" t="s">
        <v>20</v>
      </c>
    </row>
    <row r="9" spans="1:36" ht="23.25" x14ac:dyDescent="0.25">
      <c r="A9" s="502" t="s">
        <v>214</v>
      </c>
      <c r="B9" s="503" t="s">
        <v>215</v>
      </c>
      <c r="C9" s="504" t="s">
        <v>216</v>
      </c>
      <c r="D9" s="504" t="s">
        <v>206</v>
      </c>
      <c r="E9" s="505" t="s">
        <v>207</v>
      </c>
      <c r="F9" s="506" t="s">
        <v>18</v>
      </c>
      <c r="G9" s="507" t="s">
        <v>20</v>
      </c>
      <c r="H9" s="506"/>
      <c r="I9" s="508"/>
      <c r="J9" s="509" t="s">
        <v>20</v>
      </c>
      <c r="K9" s="506"/>
      <c r="L9" s="506" t="s">
        <v>20</v>
      </c>
      <c r="M9" s="507" t="s">
        <v>20</v>
      </c>
      <c r="N9" s="506"/>
      <c r="O9" s="506" t="s">
        <v>18</v>
      </c>
      <c r="P9" s="509"/>
      <c r="Q9" s="508" t="s">
        <v>20</v>
      </c>
      <c r="R9" s="506"/>
      <c r="S9" s="507" t="s">
        <v>20</v>
      </c>
      <c r="T9" s="506"/>
      <c r="U9" s="506" t="s">
        <v>20</v>
      </c>
      <c r="V9" s="507" t="s">
        <v>20</v>
      </c>
      <c r="W9" s="508" t="s">
        <v>19</v>
      </c>
      <c r="X9" s="508"/>
      <c r="Y9" s="507" t="s">
        <v>20</v>
      </c>
      <c r="Z9" s="506"/>
      <c r="AA9" s="506" t="s">
        <v>20</v>
      </c>
      <c r="AB9" s="507" t="s">
        <v>20</v>
      </c>
      <c r="AC9" s="506" t="s">
        <v>18</v>
      </c>
      <c r="AD9" s="508"/>
      <c r="AE9" s="509" t="s">
        <v>20</v>
      </c>
      <c r="AF9" s="506" t="s">
        <v>20</v>
      </c>
      <c r="AG9" s="506" t="s">
        <v>19</v>
      </c>
      <c r="AH9" s="507" t="s">
        <v>20</v>
      </c>
      <c r="AI9" s="506"/>
      <c r="AJ9" s="506"/>
    </row>
    <row r="10" spans="1:36" ht="23.25" x14ac:dyDescent="0.25">
      <c r="A10" s="502">
        <v>152587</v>
      </c>
      <c r="B10" s="503" t="s">
        <v>217</v>
      </c>
      <c r="C10" s="504">
        <v>724919</v>
      </c>
      <c r="D10" s="504" t="s">
        <v>218</v>
      </c>
      <c r="E10" s="505" t="s">
        <v>207</v>
      </c>
      <c r="F10" s="506"/>
      <c r="G10" s="507" t="s">
        <v>20</v>
      </c>
      <c r="H10" s="506"/>
      <c r="I10" s="508"/>
      <c r="J10" s="509" t="s">
        <v>20</v>
      </c>
      <c r="K10" s="506" t="s">
        <v>20</v>
      </c>
      <c r="L10" s="506"/>
      <c r="M10" s="507" t="s">
        <v>20</v>
      </c>
      <c r="N10" s="506" t="s">
        <v>20</v>
      </c>
      <c r="O10" s="506"/>
      <c r="P10" s="509" t="s">
        <v>20</v>
      </c>
      <c r="Q10" s="508"/>
      <c r="R10" s="506" t="s">
        <v>20</v>
      </c>
      <c r="S10" s="507" t="s">
        <v>20</v>
      </c>
      <c r="T10" s="506"/>
      <c r="U10" s="506" t="s">
        <v>18</v>
      </c>
      <c r="V10" s="507" t="s">
        <v>20</v>
      </c>
      <c r="W10" s="508"/>
      <c r="X10" s="508" t="s">
        <v>20</v>
      </c>
      <c r="Y10" s="507" t="s">
        <v>20</v>
      </c>
      <c r="Z10" s="506" t="s">
        <v>20</v>
      </c>
      <c r="AA10" s="506" t="s">
        <v>20</v>
      </c>
      <c r="AB10" s="507" t="s">
        <v>20</v>
      </c>
      <c r="AC10" s="506"/>
      <c r="AD10" s="508" t="s">
        <v>20</v>
      </c>
      <c r="AE10" s="509"/>
      <c r="AF10" s="506" t="s">
        <v>20</v>
      </c>
      <c r="AG10" s="506"/>
      <c r="AH10" s="507" t="s">
        <v>20</v>
      </c>
      <c r="AI10" s="506" t="s">
        <v>20</v>
      </c>
      <c r="AJ10" s="506"/>
    </row>
    <row r="11" spans="1:36" ht="23.25" x14ac:dyDescent="0.25">
      <c r="A11" s="514" t="s">
        <v>219</v>
      </c>
      <c r="B11" s="515" t="s">
        <v>220</v>
      </c>
      <c r="C11" s="516">
        <v>698638</v>
      </c>
      <c r="D11" s="504" t="s">
        <v>206</v>
      </c>
      <c r="E11" s="505" t="s">
        <v>207</v>
      </c>
      <c r="F11" s="506"/>
      <c r="G11" s="507" t="s">
        <v>20</v>
      </c>
      <c r="H11" s="506" t="s">
        <v>20</v>
      </c>
      <c r="I11" s="508"/>
      <c r="J11" s="509" t="s">
        <v>20</v>
      </c>
      <c r="K11" s="506" t="s">
        <v>20</v>
      </c>
      <c r="L11" s="506"/>
      <c r="M11" s="507" t="s">
        <v>20</v>
      </c>
      <c r="N11" s="506"/>
      <c r="O11" s="506" t="s">
        <v>20</v>
      </c>
      <c r="P11" s="509" t="s">
        <v>20</v>
      </c>
      <c r="Q11" s="508"/>
      <c r="R11" s="506" t="s">
        <v>20</v>
      </c>
      <c r="S11" s="507" t="s">
        <v>20</v>
      </c>
      <c r="T11" s="506"/>
      <c r="U11" s="506"/>
      <c r="V11" s="507" t="s">
        <v>20</v>
      </c>
      <c r="W11" s="508" t="s">
        <v>20</v>
      </c>
      <c r="X11" s="508"/>
      <c r="Y11" s="507" t="s">
        <v>20</v>
      </c>
      <c r="Z11" s="506"/>
      <c r="AA11" s="506" t="s">
        <v>20</v>
      </c>
      <c r="AB11" s="507" t="s">
        <v>20</v>
      </c>
      <c r="AC11" s="506"/>
      <c r="AD11" s="508"/>
      <c r="AE11" s="509" t="s">
        <v>20</v>
      </c>
      <c r="AF11" s="506"/>
      <c r="AG11" s="506" t="s">
        <v>20</v>
      </c>
      <c r="AH11" s="507" t="s">
        <v>20</v>
      </c>
      <c r="AI11" s="506"/>
      <c r="AJ11" s="506" t="s">
        <v>20</v>
      </c>
    </row>
    <row r="12" spans="1:36" ht="23.25" x14ac:dyDescent="0.25">
      <c r="A12" s="502" t="s">
        <v>221</v>
      </c>
      <c r="B12" s="503" t="s">
        <v>222</v>
      </c>
      <c r="C12" s="504">
        <v>596143</v>
      </c>
      <c r="D12" s="504" t="s">
        <v>218</v>
      </c>
      <c r="E12" s="505" t="s">
        <v>223</v>
      </c>
      <c r="F12" s="506"/>
      <c r="G12" s="507" t="s">
        <v>20</v>
      </c>
      <c r="H12" s="506" t="s">
        <v>20</v>
      </c>
      <c r="I12" s="508"/>
      <c r="J12" s="509"/>
      <c r="K12" s="506" t="s">
        <v>18</v>
      </c>
      <c r="L12" s="506" t="s">
        <v>20</v>
      </c>
      <c r="M12" s="507" t="s">
        <v>20</v>
      </c>
      <c r="N12" s="506"/>
      <c r="O12" s="506" t="s">
        <v>20</v>
      </c>
      <c r="P12" s="509" t="s">
        <v>20</v>
      </c>
      <c r="Q12" s="508"/>
      <c r="R12" s="506"/>
      <c r="S12" s="507"/>
      <c r="T12" s="507" t="s">
        <v>20</v>
      </c>
      <c r="U12" s="506"/>
      <c r="V12" s="507" t="s">
        <v>20</v>
      </c>
      <c r="W12" s="508" t="s">
        <v>20</v>
      </c>
      <c r="X12" s="508" t="s">
        <v>20</v>
      </c>
      <c r="Y12" s="507" t="s">
        <v>20</v>
      </c>
      <c r="Z12" s="506" t="s">
        <v>20</v>
      </c>
      <c r="AA12" s="506"/>
      <c r="AB12" s="507" t="s">
        <v>20</v>
      </c>
      <c r="AC12" s="506" t="s">
        <v>20</v>
      </c>
      <c r="AD12" s="508"/>
      <c r="AE12" s="509" t="s">
        <v>20</v>
      </c>
      <c r="AF12" s="506"/>
      <c r="AG12" s="506" t="s">
        <v>20</v>
      </c>
      <c r="AH12" s="507" t="s">
        <v>20</v>
      </c>
      <c r="AI12" s="506"/>
      <c r="AJ12" s="506" t="s">
        <v>20</v>
      </c>
    </row>
    <row r="13" spans="1:36" ht="23.25" x14ac:dyDescent="0.25">
      <c r="A13" s="502" t="s">
        <v>224</v>
      </c>
      <c r="B13" s="503" t="s">
        <v>225</v>
      </c>
      <c r="C13" s="504">
        <v>645401</v>
      </c>
      <c r="D13" s="504" t="s">
        <v>206</v>
      </c>
      <c r="E13" s="505" t="s">
        <v>207</v>
      </c>
      <c r="F13" s="506"/>
      <c r="G13" s="507" t="s">
        <v>20</v>
      </c>
      <c r="H13" s="506"/>
      <c r="I13" s="508" t="s">
        <v>20</v>
      </c>
      <c r="J13" s="509" t="s">
        <v>20</v>
      </c>
      <c r="K13" s="506"/>
      <c r="L13" s="506"/>
      <c r="M13" s="507" t="s">
        <v>20</v>
      </c>
      <c r="N13" s="506" t="s">
        <v>20</v>
      </c>
      <c r="O13" s="506"/>
      <c r="P13" s="509" t="s">
        <v>20</v>
      </c>
      <c r="Q13" s="508"/>
      <c r="R13" s="506" t="s">
        <v>18</v>
      </c>
      <c r="S13" s="507" t="s">
        <v>20</v>
      </c>
      <c r="T13" s="506" t="s">
        <v>20</v>
      </c>
      <c r="U13" s="506" t="s">
        <v>20</v>
      </c>
      <c r="V13" s="507" t="s">
        <v>20</v>
      </c>
      <c r="W13" s="508"/>
      <c r="X13" s="508"/>
      <c r="Y13" s="507" t="s">
        <v>20</v>
      </c>
      <c r="Z13" s="506"/>
      <c r="AA13" s="506" t="s">
        <v>18</v>
      </c>
      <c r="AB13" s="507" t="s">
        <v>20</v>
      </c>
      <c r="AC13" s="506"/>
      <c r="AD13" s="508"/>
      <c r="AE13" s="509" t="s">
        <v>20</v>
      </c>
      <c r="AF13" s="506"/>
      <c r="AG13" s="506" t="s">
        <v>18</v>
      </c>
      <c r="AH13" s="507" t="s">
        <v>20</v>
      </c>
      <c r="AI13" s="506"/>
      <c r="AJ13" s="506" t="s">
        <v>18</v>
      </c>
    </row>
    <row r="14" spans="1:36" ht="23.25" x14ac:dyDescent="0.25">
      <c r="A14" s="502" t="s">
        <v>226</v>
      </c>
      <c r="B14" s="503" t="s">
        <v>227</v>
      </c>
      <c r="C14" s="504" t="s">
        <v>228</v>
      </c>
      <c r="D14" s="504" t="s">
        <v>218</v>
      </c>
      <c r="E14" s="505" t="s">
        <v>207</v>
      </c>
      <c r="F14" s="506"/>
      <c r="G14" s="507" t="s">
        <v>20</v>
      </c>
      <c r="H14" s="506"/>
      <c r="I14" s="508"/>
      <c r="J14" s="509" t="s">
        <v>20</v>
      </c>
      <c r="K14" s="506"/>
      <c r="L14" s="506"/>
      <c r="M14" s="507" t="s">
        <v>20</v>
      </c>
      <c r="N14" s="506"/>
      <c r="O14" s="506"/>
      <c r="P14" s="509" t="s">
        <v>20</v>
      </c>
      <c r="Q14" s="508" t="s">
        <v>20</v>
      </c>
      <c r="R14" s="506"/>
      <c r="S14" s="507" t="s">
        <v>20</v>
      </c>
      <c r="T14" s="506"/>
      <c r="U14" s="506" t="s">
        <v>20</v>
      </c>
      <c r="V14" s="507" t="s">
        <v>20</v>
      </c>
      <c r="W14" s="508"/>
      <c r="X14" s="508"/>
      <c r="Y14" s="507" t="s">
        <v>20</v>
      </c>
      <c r="Z14" s="506" t="s">
        <v>20</v>
      </c>
      <c r="AA14" s="506"/>
      <c r="AB14" s="507" t="s">
        <v>20</v>
      </c>
      <c r="AC14" s="506" t="s">
        <v>20</v>
      </c>
      <c r="AD14" s="508"/>
      <c r="AE14" s="509" t="s">
        <v>20</v>
      </c>
      <c r="AF14" s="506"/>
      <c r="AG14" s="506" t="s">
        <v>20</v>
      </c>
      <c r="AH14" s="507" t="s">
        <v>20</v>
      </c>
      <c r="AI14" s="506" t="s">
        <v>20</v>
      </c>
      <c r="AJ14" s="506" t="s">
        <v>20</v>
      </c>
    </row>
    <row r="15" spans="1:36" ht="23.25" x14ac:dyDescent="0.25">
      <c r="A15" s="502" t="s">
        <v>229</v>
      </c>
      <c r="B15" s="503" t="s">
        <v>230</v>
      </c>
      <c r="C15" s="504"/>
      <c r="D15" s="504" t="s">
        <v>206</v>
      </c>
      <c r="E15" s="505" t="s">
        <v>207</v>
      </c>
      <c r="F15" s="506" t="s">
        <v>20</v>
      </c>
      <c r="G15" s="507" t="s">
        <v>20</v>
      </c>
      <c r="H15" s="506" t="s">
        <v>20</v>
      </c>
      <c r="I15" s="508" t="s">
        <v>20</v>
      </c>
      <c r="J15" s="509" t="s">
        <v>20</v>
      </c>
      <c r="K15" s="506" t="s">
        <v>19</v>
      </c>
      <c r="L15" s="506"/>
      <c r="M15" s="507" t="s">
        <v>20</v>
      </c>
      <c r="N15" s="506" t="s">
        <v>20</v>
      </c>
      <c r="O15" s="506"/>
      <c r="P15" s="509" t="s">
        <v>20</v>
      </c>
      <c r="Q15" s="508" t="s">
        <v>20</v>
      </c>
      <c r="R15" s="506" t="s">
        <v>20</v>
      </c>
      <c r="S15" s="507" t="s">
        <v>20</v>
      </c>
      <c r="T15" s="506"/>
      <c r="U15" s="506" t="s">
        <v>20</v>
      </c>
      <c r="V15" s="507" t="s">
        <v>20</v>
      </c>
      <c r="W15" s="508" t="s">
        <v>20</v>
      </c>
      <c r="X15" s="508" t="s">
        <v>20</v>
      </c>
      <c r="Y15" s="507" t="s">
        <v>20</v>
      </c>
      <c r="Z15" s="506"/>
      <c r="AA15" s="506"/>
      <c r="AB15" s="507" t="s">
        <v>20</v>
      </c>
      <c r="AC15" s="506"/>
      <c r="AD15" s="508"/>
      <c r="AE15" s="509"/>
      <c r="AF15" s="506"/>
      <c r="AG15" s="507" t="s">
        <v>20</v>
      </c>
      <c r="AH15" s="506" t="s">
        <v>18</v>
      </c>
      <c r="AI15" s="506" t="s">
        <v>20</v>
      </c>
      <c r="AJ15" s="506"/>
    </row>
    <row r="16" spans="1:36" ht="23.25" x14ac:dyDescent="0.25">
      <c r="A16" s="502">
        <v>158038</v>
      </c>
      <c r="B16" s="503" t="s">
        <v>231</v>
      </c>
      <c r="C16" s="504"/>
      <c r="D16" s="504" t="s">
        <v>206</v>
      </c>
      <c r="E16" s="505" t="s">
        <v>207</v>
      </c>
      <c r="F16" s="506" t="s">
        <v>20</v>
      </c>
      <c r="G16" s="507"/>
      <c r="H16" s="506"/>
      <c r="I16" s="508"/>
      <c r="J16" s="509" t="s">
        <v>20</v>
      </c>
      <c r="K16" s="506" t="s">
        <v>20</v>
      </c>
      <c r="L16" s="506"/>
      <c r="M16" s="507" t="s">
        <v>20</v>
      </c>
      <c r="N16" s="507" t="s">
        <v>20</v>
      </c>
      <c r="O16" s="506"/>
      <c r="P16" s="509" t="s">
        <v>20</v>
      </c>
      <c r="Q16" s="508"/>
      <c r="R16" s="506" t="s">
        <v>20</v>
      </c>
      <c r="S16" s="507" t="s">
        <v>20</v>
      </c>
      <c r="T16" s="506" t="s">
        <v>20</v>
      </c>
      <c r="U16" s="506"/>
      <c r="V16" s="507"/>
      <c r="W16" s="508"/>
      <c r="X16" s="508"/>
      <c r="Y16" s="507" t="s">
        <v>20</v>
      </c>
      <c r="Z16" s="506" t="s">
        <v>20</v>
      </c>
      <c r="AA16" s="506"/>
      <c r="AB16" s="507" t="s">
        <v>20</v>
      </c>
      <c r="AC16" s="506" t="s">
        <v>20</v>
      </c>
      <c r="AD16" s="508"/>
      <c r="AE16" s="509" t="s">
        <v>20</v>
      </c>
      <c r="AF16" s="507" t="s">
        <v>20</v>
      </c>
      <c r="AG16" s="506"/>
      <c r="AH16" s="507" t="s">
        <v>20</v>
      </c>
      <c r="AI16" s="506" t="s">
        <v>20</v>
      </c>
      <c r="AJ16" s="506"/>
    </row>
    <row r="17" spans="1:36" ht="23.25" x14ac:dyDescent="0.25">
      <c r="A17" s="502">
        <v>157783</v>
      </c>
      <c r="B17" s="503" t="s">
        <v>232</v>
      </c>
      <c r="C17" s="504"/>
      <c r="D17" s="504" t="s">
        <v>206</v>
      </c>
      <c r="E17" s="505" t="s">
        <v>207</v>
      </c>
      <c r="F17" s="506"/>
      <c r="G17" s="507" t="s">
        <v>20</v>
      </c>
      <c r="H17" s="506"/>
      <c r="I17" s="508" t="s">
        <v>20</v>
      </c>
      <c r="J17" s="509" t="s">
        <v>20</v>
      </c>
      <c r="K17" s="506"/>
      <c r="L17" s="506" t="s">
        <v>20</v>
      </c>
      <c r="M17" s="507" t="s">
        <v>20</v>
      </c>
      <c r="N17" s="506"/>
      <c r="O17" s="506" t="s">
        <v>20</v>
      </c>
      <c r="P17" s="509" t="s">
        <v>20</v>
      </c>
      <c r="Q17" s="508"/>
      <c r="R17" s="506"/>
      <c r="S17" s="507" t="s">
        <v>20</v>
      </c>
      <c r="T17" s="506"/>
      <c r="U17" s="506" t="s">
        <v>20</v>
      </c>
      <c r="V17" s="507" t="s">
        <v>20</v>
      </c>
      <c r="W17" s="508"/>
      <c r="X17" s="508" t="s">
        <v>20</v>
      </c>
      <c r="Y17" s="507" t="s">
        <v>20</v>
      </c>
      <c r="Z17" s="506"/>
      <c r="AA17" s="506" t="s">
        <v>20</v>
      </c>
      <c r="AB17" s="507" t="s">
        <v>20</v>
      </c>
      <c r="AC17" s="506" t="s">
        <v>20</v>
      </c>
      <c r="AD17" s="508"/>
      <c r="AE17" s="509" t="s">
        <v>20</v>
      </c>
      <c r="AF17" s="506" t="s">
        <v>20</v>
      </c>
      <c r="AG17" s="506"/>
      <c r="AH17" s="507" t="s">
        <v>20</v>
      </c>
      <c r="AI17" s="506" t="s">
        <v>20</v>
      </c>
      <c r="AJ17" s="506" t="s">
        <v>20</v>
      </c>
    </row>
    <row r="18" spans="1:36" ht="23.25" x14ac:dyDescent="0.25">
      <c r="A18" s="494" t="s">
        <v>0</v>
      </c>
      <c r="B18" s="495" t="s">
        <v>1</v>
      </c>
      <c r="C18" s="496" t="s">
        <v>44</v>
      </c>
      <c r="D18" s="497"/>
      <c r="E18" s="498" t="s">
        <v>3</v>
      </c>
      <c r="F18" s="499">
        <v>1</v>
      </c>
      <c r="G18" s="499">
        <v>2</v>
      </c>
      <c r="H18" s="499">
        <v>3</v>
      </c>
      <c r="I18" s="499">
        <v>4</v>
      </c>
      <c r="J18" s="499">
        <v>5</v>
      </c>
      <c r="K18" s="499">
        <v>6</v>
      </c>
      <c r="L18" s="499">
        <v>7</v>
      </c>
      <c r="M18" s="499">
        <v>8</v>
      </c>
      <c r="N18" s="499">
        <v>9</v>
      </c>
      <c r="O18" s="499">
        <v>10</v>
      </c>
      <c r="P18" s="499">
        <v>11</v>
      </c>
      <c r="Q18" s="499">
        <v>12</v>
      </c>
      <c r="R18" s="499">
        <v>13</v>
      </c>
      <c r="S18" s="499">
        <v>14</v>
      </c>
      <c r="T18" s="499">
        <v>15</v>
      </c>
      <c r="U18" s="499">
        <v>16</v>
      </c>
      <c r="V18" s="499">
        <v>17</v>
      </c>
      <c r="W18" s="499">
        <v>18</v>
      </c>
      <c r="X18" s="499">
        <v>19</v>
      </c>
      <c r="Y18" s="499">
        <v>20</v>
      </c>
      <c r="Z18" s="499">
        <v>21</v>
      </c>
      <c r="AA18" s="499">
        <v>22</v>
      </c>
      <c r="AB18" s="499">
        <v>23</v>
      </c>
      <c r="AC18" s="499">
        <v>24</v>
      </c>
      <c r="AD18" s="499">
        <v>25</v>
      </c>
      <c r="AE18" s="499">
        <v>26</v>
      </c>
      <c r="AF18" s="499">
        <v>27</v>
      </c>
      <c r="AG18" s="499">
        <v>28</v>
      </c>
      <c r="AH18" s="499">
        <v>29</v>
      </c>
      <c r="AI18" s="499">
        <v>30</v>
      </c>
      <c r="AJ18" s="499">
        <v>31</v>
      </c>
    </row>
    <row r="19" spans="1:36" ht="23.25" x14ac:dyDescent="0.25">
      <c r="A19" s="494"/>
      <c r="B19" s="495" t="s">
        <v>199</v>
      </c>
      <c r="C19" s="496" t="s">
        <v>200</v>
      </c>
      <c r="D19" s="500" t="s">
        <v>201</v>
      </c>
      <c r="E19" s="501"/>
      <c r="F19" s="499" t="s">
        <v>7</v>
      </c>
      <c r="G19" s="499" t="s">
        <v>8</v>
      </c>
      <c r="H19" s="499" t="s">
        <v>9</v>
      </c>
      <c r="I19" s="499" t="s">
        <v>202</v>
      </c>
      <c r="J19" s="499" t="s">
        <v>10</v>
      </c>
      <c r="K19" s="499" t="s">
        <v>11</v>
      </c>
      <c r="L19" s="499" t="s">
        <v>12</v>
      </c>
      <c r="M19" s="499" t="s">
        <v>7</v>
      </c>
      <c r="N19" s="499" t="s">
        <v>8</v>
      </c>
      <c r="O19" s="499" t="s">
        <v>9</v>
      </c>
      <c r="P19" s="499" t="s">
        <v>202</v>
      </c>
      <c r="Q19" s="499" t="s">
        <v>10</v>
      </c>
      <c r="R19" s="499" t="s">
        <v>11</v>
      </c>
      <c r="S19" s="499" t="s">
        <v>12</v>
      </c>
      <c r="T19" s="499" t="s">
        <v>7</v>
      </c>
      <c r="U19" s="499" t="s">
        <v>8</v>
      </c>
      <c r="V19" s="499" t="s">
        <v>9</v>
      </c>
      <c r="W19" s="499" t="s">
        <v>202</v>
      </c>
      <c r="X19" s="499" t="s">
        <v>10</v>
      </c>
      <c r="Y19" s="499" t="s">
        <v>11</v>
      </c>
      <c r="Z19" s="499" t="s">
        <v>12</v>
      </c>
      <c r="AA19" s="499" t="s">
        <v>7</v>
      </c>
      <c r="AB19" s="499" t="s">
        <v>8</v>
      </c>
      <c r="AC19" s="499" t="s">
        <v>9</v>
      </c>
      <c r="AD19" s="499" t="s">
        <v>202</v>
      </c>
      <c r="AE19" s="499" t="s">
        <v>10</v>
      </c>
      <c r="AF19" s="499" t="s">
        <v>11</v>
      </c>
      <c r="AG19" s="499" t="s">
        <v>12</v>
      </c>
      <c r="AH19" s="499" t="s">
        <v>7</v>
      </c>
      <c r="AI19" s="499" t="s">
        <v>8</v>
      </c>
      <c r="AJ19" s="499" t="s">
        <v>9</v>
      </c>
    </row>
    <row r="20" spans="1:36" ht="23.25" x14ac:dyDescent="0.25">
      <c r="A20" s="502" t="s">
        <v>233</v>
      </c>
      <c r="B20" s="517" t="s">
        <v>234</v>
      </c>
      <c r="C20" s="504" t="s">
        <v>235</v>
      </c>
      <c r="D20" s="504" t="s">
        <v>206</v>
      </c>
      <c r="E20" s="505" t="s">
        <v>207</v>
      </c>
      <c r="F20" s="506"/>
      <c r="G20" s="506" t="s">
        <v>20</v>
      </c>
      <c r="H20" s="507" t="s">
        <v>20</v>
      </c>
      <c r="I20" s="508" t="s">
        <v>20</v>
      </c>
      <c r="J20" s="508"/>
      <c r="K20" s="507" t="s">
        <v>20</v>
      </c>
      <c r="L20" s="506"/>
      <c r="M20" s="506"/>
      <c r="N20" s="507" t="s">
        <v>20</v>
      </c>
      <c r="O20" s="506"/>
      <c r="P20" s="508" t="s">
        <v>20</v>
      </c>
      <c r="Q20" s="509" t="s">
        <v>20</v>
      </c>
      <c r="R20" s="506"/>
      <c r="S20" s="506"/>
      <c r="T20" s="507" t="s">
        <v>20</v>
      </c>
      <c r="U20" s="506" t="s">
        <v>20</v>
      </c>
      <c r="V20" s="506" t="s">
        <v>20</v>
      </c>
      <c r="W20" s="509" t="s">
        <v>20</v>
      </c>
      <c r="X20" s="508"/>
      <c r="Y20" s="506"/>
      <c r="Z20" s="507" t="s">
        <v>20</v>
      </c>
      <c r="AA20" s="506" t="s">
        <v>20</v>
      </c>
      <c r="AB20" s="506" t="s">
        <v>20</v>
      </c>
      <c r="AC20" s="507" t="s">
        <v>20</v>
      </c>
      <c r="AD20" s="508" t="s">
        <v>20</v>
      </c>
      <c r="AE20" s="508"/>
      <c r="AF20" s="507" t="s">
        <v>20</v>
      </c>
      <c r="AG20" s="506"/>
      <c r="AH20" s="506" t="s">
        <v>20</v>
      </c>
      <c r="AI20" s="507" t="s">
        <v>20</v>
      </c>
      <c r="AJ20" s="506" t="s">
        <v>20</v>
      </c>
    </row>
    <row r="21" spans="1:36" ht="23.25" x14ac:dyDescent="0.25">
      <c r="A21" s="502" t="s">
        <v>236</v>
      </c>
      <c r="B21" s="517" t="s">
        <v>237</v>
      </c>
      <c r="C21" s="504">
        <v>497725</v>
      </c>
      <c r="D21" s="504" t="s">
        <v>206</v>
      </c>
      <c r="E21" s="505" t="s">
        <v>207</v>
      </c>
      <c r="F21" s="510" t="s">
        <v>238</v>
      </c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1"/>
      <c r="W21" s="511"/>
      <c r="X21" s="511"/>
      <c r="Y21" s="511"/>
      <c r="Z21" s="511"/>
      <c r="AA21" s="511"/>
      <c r="AB21" s="511"/>
      <c r="AC21" s="511"/>
      <c r="AD21" s="511"/>
      <c r="AE21" s="511"/>
      <c r="AF21" s="511"/>
      <c r="AG21" s="511"/>
      <c r="AH21" s="511"/>
      <c r="AI21" s="511"/>
      <c r="AJ21" s="512"/>
    </row>
    <row r="22" spans="1:36" ht="23.25" x14ac:dyDescent="0.25">
      <c r="A22" s="502" t="s">
        <v>239</v>
      </c>
      <c r="B22" s="518" t="s">
        <v>240</v>
      </c>
      <c r="C22" s="504" t="s">
        <v>241</v>
      </c>
      <c r="D22" s="504" t="s">
        <v>218</v>
      </c>
      <c r="E22" s="505" t="s">
        <v>207</v>
      </c>
      <c r="F22" s="506"/>
      <c r="G22" s="506"/>
      <c r="H22" s="507" t="s">
        <v>20</v>
      </c>
      <c r="I22" s="508" t="s">
        <v>20</v>
      </c>
      <c r="J22" s="508"/>
      <c r="K22" s="507" t="s">
        <v>20</v>
      </c>
      <c r="L22" s="506"/>
      <c r="M22" s="506"/>
      <c r="N22" s="507" t="s">
        <v>20</v>
      </c>
      <c r="O22" s="506" t="s">
        <v>20</v>
      </c>
      <c r="P22" s="508"/>
      <c r="Q22" s="508"/>
      <c r="R22" s="506"/>
      <c r="S22" s="506"/>
      <c r="T22" s="510" t="s">
        <v>242</v>
      </c>
      <c r="U22" s="511"/>
      <c r="V22" s="511"/>
      <c r="W22" s="511"/>
      <c r="X22" s="511"/>
      <c r="Y22" s="511"/>
      <c r="Z22" s="511"/>
      <c r="AA22" s="511"/>
      <c r="AB22" s="511"/>
      <c r="AC22" s="511"/>
      <c r="AD22" s="511"/>
      <c r="AE22" s="511"/>
      <c r="AF22" s="511"/>
      <c r="AG22" s="511"/>
      <c r="AH22" s="506" t="s">
        <v>159</v>
      </c>
      <c r="AI22" s="507" t="s">
        <v>159</v>
      </c>
      <c r="AJ22" s="506" t="s">
        <v>159</v>
      </c>
    </row>
    <row r="23" spans="1:36" ht="23.25" x14ac:dyDescent="0.25">
      <c r="A23" s="502" t="s">
        <v>243</v>
      </c>
      <c r="B23" s="517" t="s">
        <v>244</v>
      </c>
      <c r="C23" s="504">
        <v>1100211</v>
      </c>
      <c r="D23" s="504" t="s">
        <v>218</v>
      </c>
      <c r="E23" s="505" t="s">
        <v>207</v>
      </c>
      <c r="F23" s="506"/>
      <c r="G23" s="506"/>
      <c r="H23" s="507" t="s">
        <v>20</v>
      </c>
      <c r="I23" s="508"/>
      <c r="J23" s="508"/>
      <c r="K23" s="507" t="s">
        <v>20</v>
      </c>
      <c r="L23" s="506"/>
      <c r="M23" s="506"/>
      <c r="N23" s="507" t="s">
        <v>20</v>
      </c>
      <c r="O23" s="506" t="s">
        <v>20</v>
      </c>
      <c r="P23" s="508"/>
      <c r="Q23" s="509" t="s">
        <v>20</v>
      </c>
      <c r="R23" s="506"/>
      <c r="S23" s="506"/>
      <c r="T23" s="507" t="s">
        <v>20</v>
      </c>
      <c r="U23" s="506"/>
      <c r="V23" s="506"/>
      <c r="W23" s="509" t="s">
        <v>20</v>
      </c>
      <c r="X23" s="508"/>
      <c r="Y23" s="506"/>
      <c r="Z23" s="507" t="s">
        <v>20</v>
      </c>
      <c r="AA23" s="506"/>
      <c r="AB23" s="506"/>
      <c r="AC23" s="507" t="s">
        <v>20</v>
      </c>
      <c r="AD23" s="508"/>
      <c r="AE23" s="508"/>
      <c r="AF23" s="507" t="s">
        <v>20</v>
      </c>
      <c r="AG23" s="506"/>
      <c r="AH23" s="506"/>
      <c r="AI23" s="507" t="s">
        <v>20</v>
      </c>
      <c r="AJ23" s="506"/>
    </row>
    <row r="24" spans="1:36" ht="23.25" x14ac:dyDescent="0.25">
      <c r="A24" s="502" t="s">
        <v>245</v>
      </c>
      <c r="B24" s="517" t="s">
        <v>246</v>
      </c>
      <c r="C24" s="504">
        <v>236789</v>
      </c>
      <c r="D24" s="504" t="s">
        <v>206</v>
      </c>
      <c r="E24" s="505" t="s">
        <v>207</v>
      </c>
      <c r="F24" s="506"/>
      <c r="G24" s="506"/>
      <c r="H24" s="507" t="s">
        <v>20</v>
      </c>
      <c r="I24" s="508" t="s">
        <v>20</v>
      </c>
      <c r="J24" s="508"/>
      <c r="K24" s="507" t="s">
        <v>20</v>
      </c>
      <c r="L24" s="506"/>
      <c r="M24" s="506" t="s">
        <v>20</v>
      </c>
      <c r="N24" s="507" t="s">
        <v>20</v>
      </c>
      <c r="O24" s="506"/>
      <c r="P24" s="508"/>
      <c r="Q24" s="509" t="s">
        <v>20</v>
      </c>
      <c r="R24" s="506" t="s">
        <v>20</v>
      </c>
      <c r="S24" s="506"/>
      <c r="T24" s="507" t="s">
        <v>20</v>
      </c>
      <c r="U24" s="506" t="s">
        <v>20</v>
      </c>
      <c r="V24" s="506" t="s">
        <v>20</v>
      </c>
      <c r="W24" s="509" t="s">
        <v>20</v>
      </c>
      <c r="X24" s="508" t="s">
        <v>20</v>
      </c>
      <c r="Y24" s="506" t="s">
        <v>20</v>
      </c>
      <c r="Z24" s="507" t="s">
        <v>20</v>
      </c>
      <c r="AA24" s="506"/>
      <c r="AB24" s="506" t="s">
        <v>20</v>
      </c>
      <c r="AC24" s="507" t="s">
        <v>20</v>
      </c>
      <c r="AD24" s="508" t="s">
        <v>20</v>
      </c>
      <c r="AE24" s="508"/>
      <c r="AF24" s="507" t="s">
        <v>20</v>
      </c>
      <c r="AG24" s="507" t="s">
        <v>20</v>
      </c>
      <c r="AH24" s="506"/>
      <c r="AI24" s="506" t="s">
        <v>18</v>
      </c>
      <c r="AJ24" s="506"/>
    </row>
    <row r="25" spans="1:36" ht="23.25" x14ac:dyDescent="0.25">
      <c r="A25" s="502" t="s">
        <v>247</v>
      </c>
      <c r="B25" s="517" t="s">
        <v>248</v>
      </c>
      <c r="C25" s="504" t="s">
        <v>249</v>
      </c>
      <c r="D25" s="504" t="s">
        <v>218</v>
      </c>
      <c r="E25" s="505" t="s">
        <v>207</v>
      </c>
      <c r="F25" s="506"/>
      <c r="G25" s="506"/>
      <c r="H25" s="507" t="s">
        <v>20</v>
      </c>
      <c r="I25" s="508"/>
      <c r="J25" s="508" t="s">
        <v>20</v>
      </c>
      <c r="K25" s="507" t="s">
        <v>20</v>
      </c>
      <c r="L25" s="506"/>
      <c r="M25" s="506"/>
      <c r="N25" s="507" t="s">
        <v>20</v>
      </c>
      <c r="O25" s="506"/>
      <c r="P25" s="508" t="s">
        <v>20</v>
      </c>
      <c r="Q25" s="509" t="s">
        <v>20</v>
      </c>
      <c r="R25" s="506"/>
      <c r="S25" s="506" t="s">
        <v>20</v>
      </c>
      <c r="T25" s="507" t="s">
        <v>20</v>
      </c>
      <c r="U25" s="506"/>
      <c r="V25" s="506"/>
      <c r="W25" s="509" t="s">
        <v>20</v>
      </c>
      <c r="X25" s="508"/>
      <c r="Y25" s="506" t="s">
        <v>20</v>
      </c>
      <c r="Z25" s="507" t="s">
        <v>20</v>
      </c>
      <c r="AA25" s="506"/>
      <c r="AB25" s="506" t="s">
        <v>18</v>
      </c>
      <c r="AC25" s="507" t="s">
        <v>20</v>
      </c>
      <c r="AD25" s="508" t="s">
        <v>20</v>
      </c>
      <c r="AE25" s="508"/>
      <c r="AF25" s="507" t="s">
        <v>20</v>
      </c>
      <c r="AG25" s="506" t="s">
        <v>20</v>
      </c>
      <c r="AH25" s="506"/>
      <c r="AI25" s="507" t="s">
        <v>20</v>
      </c>
      <c r="AJ25" s="506" t="s">
        <v>20</v>
      </c>
    </row>
    <row r="26" spans="1:36" ht="23.25" x14ac:dyDescent="0.25">
      <c r="A26" s="502">
        <v>125652</v>
      </c>
      <c r="B26" s="517" t="s">
        <v>250</v>
      </c>
      <c r="C26" s="519">
        <v>267043</v>
      </c>
      <c r="D26" s="504" t="s">
        <v>206</v>
      </c>
      <c r="E26" s="505" t="s">
        <v>207</v>
      </c>
      <c r="F26" s="506"/>
      <c r="G26" s="506"/>
      <c r="H26" s="507" t="s">
        <v>20</v>
      </c>
      <c r="I26" s="508"/>
      <c r="J26" s="508"/>
      <c r="K26" s="507" t="s">
        <v>20</v>
      </c>
      <c r="L26" s="506" t="s">
        <v>18</v>
      </c>
      <c r="M26" s="506"/>
      <c r="N26" s="507" t="s">
        <v>20</v>
      </c>
      <c r="O26" s="506"/>
      <c r="P26" s="508"/>
      <c r="Q26" s="509" t="s">
        <v>20</v>
      </c>
      <c r="R26" s="506"/>
      <c r="S26" s="506"/>
      <c r="T26" s="507" t="s">
        <v>20</v>
      </c>
      <c r="U26" s="506" t="s">
        <v>20</v>
      </c>
      <c r="V26" s="506"/>
      <c r="W26" s="509" t="s">
        <v>20</v>
      </c>
      <c r="X26" s="508"/>
      <c r="Y26" s="506"/>
      <c r="Z26" s="507" t="s">
        <v>20</v>
      </c>
      <c r="AA26" s="506"/>
      <c r="AB26" s="506"/>
      <c r="AC26" s="507" t="s">
        <v>20</v>
      </c>
      <c r="AD26" s="508" t="s">
        <v>20</v>
      </c>
      <c r="AE26" s="508"/>
      <c r="AF26" s="507" t="s">
        <v>20</v>
      </c>
      <c r="AG26" s="506"/>
      <c r="AH26" s="506"/>
      <c r="AI26" s="507" t="s">
        <v>20</v>
      </c>
      <c r="AJ26" s="506"/>
    </row>
    <row r="27" spans="1:36" ht="23.25" x14ac:dyDescent="0.25">
      <c r="A27" s="502">
        <v>158054</v>
      </c>
      <c r="B27" s="517" t="s">
        <v>251</v>
      </c>
      <c r="C27" s="519"/>
      <c r="D27" s="504" t="s">
        <v>206</v>
      </c>
      <c r="E27" s="505" t="s">
        <v>207</v>
      </c>
      <c r="F27" s="506"/>
      <c r="G27" s="506" t="s">
        <v>19</v>
      </c>
      <c r="H27" s="507" t="s">
        <v>20</v>
      </c>
      <c r="I27" s="508"/>
      <c r="J27" s="508"/>
      <c r="K27" s="507" t="s">
        <v>20</v>
      </c>
      <c r="L27" s="506"/>
      <c r="M27" s="506" t="s">
        <v>18</v>
      </c>
      <c r="N27" s="507" t="s">
        <v>20</v>
      </c>
      <c r="O27" s="506"/>
      <c r="P27" s="508"/>
      <c r="Q27" s="509" t="s">
        <v>20</v>
      </c>
      <c r="R27" s="506" t="s">
        <v>20</v>
      </c>
      <c r="S27" s="506"/>
      <c r="T27" s="507" t="s">
        <v>20</v>
      </c>
      <c r="U27" s="506"/>
      <c r="V27" s="506"/>
      <c r="W27" s="509" t="s">
        <v>20</v>
      </c>
      <c r="X27" s="508"/>
      <c r="Y27" s="506" t="s">
        <v>19</v>
      </c>
      <c r="Z27" s="507" t="s">
        <v>20</v>
      </c>
      <c r="AA27" s="506"/>
      <c r="AB27" s="506"/>
      <c r="AC27" s="507" t="s">
        <v>20</v>
      </c>
      <c r="AD27" s="508"/>
      <c r="AE27" s="508"/>
      <c r="AF27" s="507" t="s">
        <v>20</v>
      </c>
      <c r="AG27" s="506"/>
      <c r="AH27" s="506"/>
      <c r="AI27" s="507" t="s">
        <v>20</v>
      </c>
      <c r="AJ27" s="506"/>
    </row>
    <row r="28" spans="1:36" ht="23.25" x14ac:dyDescent="0.25">
      <c r="A28" s="502">
        <v>158534</v>
      </c>
      <c r="B28" s="517" t="s">
        <v>252</v>
      </c>
      <c r="C28" s="519"/>
      <c r="D28" s="504" t="s">
        <v>206</v>
      </c>
      <c r="E28" s="505" t="s">
        <v>207</v>
      </c>
      <c r="F28" s="506"/>
      <c r="G28" s="507" t="s">
        <v>20</v>
      </c>
      <c r="H28" s="507"/>
      <c r="I28" s="508" t="s">
        <v>20</v>
      </c>
      <c r="J28" s="508" t="s">
        <v>19</v>
      </c>
      <c r="K28" s="507" t="s">
        <v>20</v>
      </c>
      <c r="L28" s="506"/>
      <c r="M28" s="507" t="s">
        <v>20</v>
      </c>
      <c r="N28" s="507"/>
      <c r="O28" s="506" t="s">
        <v>20</v>
      </c>
      <c r="P28" s="508" t="s">
        <v>19</v>
      </c>
      <c r="Q28" s="509" t="s">
        <v>20</v>
      </c>
      <c r="R28" s="506"/>
      <c r="S28" s="506" t="s">
        <v>20</v>
      </c>
      <c r="T28" s="507"/>
      <c r="U28" s="506" t="s">
        <v>20</v>
      </c>
      <c r="V28" s="506"/>
      <c r="W28" s="509" t="s">
        <v>20</v>
      </c>
      <c r="X28" s="508"/>
      <c r="Y28" s="506" t="s">
        <v>20</v>
      </c>
      <c r="Z28" s="507"/>
      <c r="AA28" s="507" t="s">
        <v>20</v>
      </c>
      <c r="AB28" s="506"/>
      <c r="AC28" s="507" t="s">
        <v>20</v>
      </c>
      <c r="AD28" s="508" t="s">
        <v>19</v>
      </c>
      <c r="AE28" s="508" t="s">
        <v>20</v>
      </c>
      <c r="AF28" s="507"/>
      <c r="AG28" s="507" t="s">
        <v>20</v>
      </c>
      <c r="AH28" s="506"/>
      <c r="AI28" s="507" t="s">
        <v>20</v>
      </c>
      <c r="AJ28" s="506"/>
    </row>
    <row r="29" spans="1:36" ht="23.25" x14ac:dyDescent="0.25">
      <c r="A29" s="520">
        <v>157880</v>
      </c>
      <c r="B29" s="517" t="s">
        <v>253</v>
      </c>
      <c r="C29" s="519"/>
      <c r="D29" s="504"/>
      <c r="E29" s="505"/>
      <c r="F29" s="506" t="s">
        <v>20</v>
      </c>
      <c r="G29" s="506"/>
      <c r="H29" s="507" t="s">
        <v>20</v>
      </c>
      <c r="I29" s="508"/>
      <c r="J29" s="508"/>
      <c r="K29" s="507"/>
      <c r="L29" s="507" t="s">
        <v>20</v>
      </c>
      <c r="M29" s="506"/>
      <c r="N29" s="507"/>
      <c r="O29" s="506"/>
      <c r="P29" s="509" t="s">
        <v>20</v>
      </c>
      <c r="Q29" s="509"/>
      <c r="R29" s="506" t="s">
        <v>20</v>
      </c>
      <c r="S29" s="506"/>
      <c r="T29" s="507" t="s">
        <v>188</v>
      </c>
      <c r="U29" s="506"/>
      <c r="V29" s="506"/>
      <c r="W29" s="509"/>
      <c r="X29" s="509" t="s">
        <v>20</v>
      </c>
      <c r="Y29" s="506"/>
      <c r="Z29" s="507" t="s">
        <v>20</v>
      </c>
      <c r="AA29" s="506"/>
      <c r="AB29" s="506" t="s">
        <v>20</v>
      </c>
      <c r="AC29" s="507"/>
      <c r="AD29" s="508"/>
      <c r="AE29" s="508"/>
      <c r="AF29" s="507" t="s">
        <v>20</v>
      </c>
      <c r="AG29" s="506"/>
      <c r="AH29" s="506"/>
      <c r="AI29" s="507" t="s">
        <v>181</v>
      </c>
      <c r="AJ29" s="506" t="s">
        <v>20</v>
      </c>
    </row>
    <row r="30" spans="1:36" ht="23.25" x14ac:dyDescent="0.25">
      <c r="A30" s="502">
        <v>434493</v>
      </c>
      <c r="B30" s="517" t="s">
        <v>254</v>
      </c>
      <c r="C30" s="519"/>
      <c r="D30" s="504" t="s">
        <v>206</v>
      </c>
      <c r="E30" s="505" t="s">
        <v>207</v>
      </c>
      <c r="F30" s="506" t="s">
        <v>20</v>
      </c>
      <c r="G30" s="506" t="s">
        <v>20</v>
      </c>
      <c r="H30" s="507" t="s">
        <v>20</v>
      </c>
      <c r="I30" s="508"/>
      <c r="J30" s="508" t="s">
        <v>20</v>
      </c>
      <c r="K30" s="507" t="s">
        <v>20</v>
      </c>
      <c r="L30" s="506" t="s">
        <v>20</v>
      </c>
      <c r="M30" s="506"/>
      <c r="N30" s="507" t="s">
        <v>20</v>
      </c>
      <c r="O30" s="506" t="s">
        <v>20</v>
      </c>
      <c r="P30" s="508"/>
      <c r="Q30" s="509"/>
      <c r="R30" s="506" t="s">
        <v>20</v>
      </c>
      <c r="S30" s="506" t="s">
        <v>20</v>
      </c>
      <c r="T30" s="507" t="s">
        <v>20</v>
      </c>
      <c r="U30" s="506"/>
      <c r="V30" s="506"/>
      <c r="W30" s="509"/>
      <c r="X30" s="508"/>
      <c r="Y30" s="506"/>
      <c r="Z30" s="507"/>
      <c r="AA30" s="506"/>
      <c r="AB30" s="506"/>
      <c r="AC30" s="507"/>
      <c r="AD30" s="508"/>
      <c r="AE30" s="508"/>
      <c r="AF30" s="507"/>
      <c r="AG30" s="506"/>
      <c r="AH30" s="506"/>
      <c r="AI30" s="507"/>
      <c r="AJ30" s="506"/>
    </row>
    <row r="31" spans="1:36" ht="23.25" x14ac:dyDescent="0.25">
      <c r="A31" s="502" t="s">
        <v>255</v>
      </c>
      <c r="B31" s="517" t="s">
        <v>256</v>
      </c>
      <c r="C31" s="504">
        <v>727359</v>
      </c>
      <c r="D31" s="504" t="s">
        <v>206</v>
      </c>
      <c r="E31" s="505" t="s">
        <v>207</v>
      </c>
      <c r="F31" s="521"/>
      <c r="G31" s="521"/>
      <c r="H31" s="507" t="s">
        <v>20</v>
      </c>
      <c r="I31" s="522"/>
      <c r="J31" s="522"/>
      <c r="K31" s="507" t="s">
        <v>20</v>
      </c>
      <c r="L31" s="521"/>
      <c r="M31" s="521"/>
      <c r="N31" s="507" t="s">
        <v>20</v>
      </c>
      <c r="O31" s="521"/>
      <c r="P31" s="522"/>
      <c r="Q31" s="509" t="s">
        <v>20</v>
      </c>
      <c r="R31" s="521"/>
      <c r="S31" s="521"/>
      <c r="T31" s="507" t="s">
        <v>20</v>
      </c>
      <c r="U31" s="521"/>
      <c r="V31" s="521"/>
      <c r="W31" s="508" t="s">
        <v>20</v>
      </c>
      <c r="X31" s="522"/>
      <c r="Y31" s="521"/>
      <c r="Z31" s="506" t="s">
        <v>20</v>
      </c>
      <c r="AA31" s="521"/>
      <c r="AB31" s="521"/>
      <c r="AC31" s="507" t="s">
        <v>20</v>
      </c>
      <c r="AD31" s="522"/>
      <c r="AE31" s="522"/>
      <c r="AF31" s="507" t="s">
        <v>20</v>
      </c>
      <c r="AG31" s="521"/>
      <c r="AH31" s="506" t="s">
        <v>20</v>
      </c>
      <c r="AI31" s="507" t="s">
        <v>20</v>
      </c>
      <c r="AJ31" s="506"/>
    </row>
    <row r="32" spans="1:36" ht="23.25" x14ac:dyDescent="0.25">
      <c r="A32" s="494" t="s">
        <v>0</v>
      </c>
      <c r="B32" s="495" t="s">
        <v>1</v>
      </c>
      <c r="C32" s="496" t="s">
        <v>44</v>
      </c>
      <c r="D32" s="497"/>
      <c r="E32" s="498" t="s">
        <v>3</v>
      </c>
      <c r="F32" s="499">
        <v>1</v>
      </c>
      <c r="G32" s="499">
        <v>2</v>
      </c>
      <c r="H32" s="499">
        <v>3</v>
      </c>
      <c r="I32" s="499">
        <v>4</v>
      </c>
      <c r="J32" s="499">
        <v>5</v>
      </c>
      <c r="K32" s="499">
        <v>6</v>
      </c>
      <c r="L32" s="499">
        <v>7</v>
      </c>
      <c r="M32" s="499">
        <v>8</v>
      </c>
      <c r="N32" s="499">
        <v>9</v>
      </c>
      <c r="O32" s="499">
        <v>10</v>
      </c>
      <c r="P32" s="499">
        <v>11</v>
      </c>
      <c r="Q32" s="499">
        <v>12</v>
      </c>
      <c r="R32" s="499">
        <v>13</v>
      </c>
      <c r="S32" s="499">
        <v>14</v>
      </c>
      <c r="T32" s="499">
        <v>15</v>
      </c>
      <c r="U32" s="499">
        <v>16</v>
      </c>
      <c r="V32" s="499">
        <v>17</v>
      </c>
      <c r="W32" s="499">
        <v>18</v>
      </c>
      <c r="X32" s="499">
        <v>19</v>
      </c>
      <c r="Y32" s="499">
        <v>20</v>
      </c>
      <c r="Z32" s="499">
        <v>21</v>
      </c>
      <c r="AA32" s="499">
        <v>22</v>
      </c>
      <c r="AB32" s="499">
        <v>23</v>
      </c>
      <c r="AC32" s="499">
        <v>24</v>
      </c>
      <c r="AD32" s="499">
        <v>25</v>
      </c>
      <c r="AE32" s="499">
        <v>26</v>
      </c>
      <c r="AF32" s="499">
        <v>27</v>
      </c>
      <c r="AG32" s="499">
        <v>28</v>
      </c>
      <c r="AH32" s="499">
        <v>29</v>
      </c>
      <c r="AI32" s="499">
        <v>30</v>
      </c>
      <c r="AJ32" s="499">
        <v>31</v>
      </c>
    </row>
    <row r="33" spans="1:36" ht="23.25" x14ac:dyDescent="0.25">
      <c r="A33" s="494"/>
      <c r="B33" s="495" t="s">
        <v>199</v>
      </c>
      <c r="C33" s="496" t="s">
        <v>200</v>
      </c>
      <c r="D33" s="500" t="s">
        <v>201</v>
      </c>
      <c r="E33" s="501"/>
      <c r="F33" s="499" t="s">
        <v>7</v>
      </c>
      <c r="G33" s="499" t="s">
        <v>8</v>
      </c>
      <c r="H33" s="499" t="s">
        <v>9</v>
      </c>
      <c r="I33" s="499" t="s">
        <v>202</v>
      </c>
      <c r="J33" s="499" t="s">
        <v>10</v>
      </c>
      <c r="K33" s="499" t="s">
        <v>11</v>
      </c>
      <c r="L33" s="499" t="s">
        <v>12</v>
      </c>
      <c r="M33" s="499" t="s">
        <v>7</v>
      </c>
      <c r="N33" s="499" t="s">
        <v>8</v>
      </c>
      <c r="O33" s="499" t="s">
        <v>9</v>
      </c>
      <c r="P33" s="499" t="s">
        <v>202</v>
      </c>
      <c r="Q33" s="499" t="s">
        <v>10</v>
      </c>
      <c r="R33" s="499" t="s">
        <v>11</v>
      </c>
      <c r="S33" s="499" t="s">
        <v>12</v>
      </c>
      <c r="T33" s="499" t="s">
        <v>7</v>
      </c>
      <c r="U33" s="499" t="s">
        <v>8</v>
      </c>
      <c r="V33" s="499" t="s">
        <v>9</v>
      </c>
      <c r="W33" s="499" t="s">
        <v>202</v>
      </c>
      <c r="X33" s="499" t="s">
        <v>10</v>
      </c>
      <c r="Y33" s="499" t="s">
        <v>11</v>
      </c>
      <c r="Z33" s="499" t="s">
        <v>12</v>
      </c>
      <c r="AA33" s="499" t="s">
        <v>7</v>
      </c>
      <c r="AB33" s="499" t="s">
        <v>8</v>
      </c>
      <c r="AC33" s="499" t="s">
        <v>9</v>
      </c>
      <c r="AD33" s="499" t="s">
        <v>202</v>
      </c>
      <c r="AE33" s="499" t="s">
        <v>10</v>
      </c>
      <c r="AF33" s="499" t="s">
        <v>11</v>
      </c>
      <c r="AG33" s="499" t="s">
        <v>12</v>
      </c>
      <c r="AH33" s="499" t="s">
        <v>7</v>
      </c>
      <c r="AI33" s="499" t="s">
        <v>8</v>
      </c>
      <c r="AJ33" s="499" t="s">
        <v>9</v>
      </c>
    </row>
    <row r="34" spans="1:36" ht="23.25" x14ac:dyDescent="0.25">
      <c r="A34" s="502" t="s">
        <v>257</v>
      </c>
      <c r="B34" s="517" t="s">
        <v>258</v>
      </c>
      <c r="C34" s="504">
        <v>645360</v>
      </c>
      <c r="D34" s="504" t="s">
        <v>206</v>
      </c>
      <c r="E34" s="505" t="s">
        <v>207</v>
      </c>
      <c r="F34" s="507" t="s">
        <v>20</v>
      </c>
      <c r="G34" s="506" t="s">
        <v>20</v>
      </c>
      <c r="H34" s="506"/>
      <c r="I34" s="509" t="s">
        <v>20</v>
      </c>
      <c r="J34" s="508"/>
      <c r="K34" s="506"/>
      <c r="L34" s="507" t="s">
        <v>20</v>
      </c>
      <c r="M34" s="506"/>
      <c r="N34" s="506"/>
      <c r="O34" s="507" t="s">
        <v>20</v>
      </c>
      <c r="P34" s="508" t="s">
        <v>20</v>
      </c>
      <c r="Q34" s="508" t="s">
        <v>20</v>
      </c>
      <c r="R34" s="507" t="s">
        <v>20</v>
      </c>
      <c r="S34" s="506"/>
      <c r="T34" s="506"/>
      <c r="U34" s="507" t="s">
        <v>20</v>
      </c>
      <c r="V34" s="506" t="s">
        <v>20</v>
      </c>
      <c r="W34" s="508"/>
      <c r="X34" s="509" t="s">
        <v>20</v>
      </c>
      <c r="Y34" s="506" t="s">
        <v>18</v>
      </c>
      <c r="Z34" s="506" t="s">
        <v>20</v>
      </c>
      <c r="AA34" s="507" t="s">
        <v>20</v>
      </c>
      <c r="AB34" s="506"/>
      <c r="AC34" s="506"/>
      <c r="AD34" s="509" t="s">
        <v>20</v>
      </c>
      <c r="AE34" s="508" t="s">
        <v>20</v>
      </c>
      <c r="AF34" s="506"/>
      <c r="AG34" s="507" t="s">
        <v>20</v>
      </c>
      <c r="AH34" s="506" t="s">
        <v>20</v>
      </c>
      <c r="AI34" s="506"/>
      <c r="AJ34" s="507" t="s">
        <v>20</v>
      </c>
    </row>
    <row r="35" spans="1:36" ht="23.25" x14ac:dyDescent="0.25">
      <c r="A35" s="502" t="s">
        <v>259</v>
      </c>
      <c r="B35" s="517" t="s">
        <v>260</v>
      </c>
      <c r="C35" s="504" t="s">
        <v>261</v>
      </c>
      <c r="D35" s="504" t="s">
        <v>206</v>
      </c>
      <c r="E35" s="505" t="s">
        <v>207</v>
      </c>
      <c r="F35" s="507"/>
      <c r="G35" s="507" t="s">
        <v>20</v>
      </c>
      <c r="H35" s="506"/>
      <c r="I35" s="509" t="s">
        <v>20</v>
      </c>
      <c r="J35" s="508"/>
      <c r="K35" s="506"/>
      <c r="L35" s="507"/>
      <c r="M35" s="507" t="s">
        <v>20</v>
      </c>
      <c r="N35" s="506"/>
      <c r="O35" s="507" t="s">
        <v>20</v>
      </c>
      <c r="P35" s="508"/>
      <c r="Q35" s="508"/>
      <c r="R35" s="507"/>
      <c r="S35" s="507" t="s">
        <v>20</v>
      </c>
      <c r="T35" s="506"/>
      <c r="U35" s="507" t="s">
        <v>20</v>
      </c>
      <c r="V35" s="506"/>
      <c r="W35" s="508"/>
      <c r="X35" s="509"/>
      <c r="Y35" s="507" t="s">
        <v>20</v>
      </c>
      <c r="Z35" s="506"/>
      <c r="AA35" s="507" t="s">
        <v>20</v>
      </c>
      <c r="AB35" s="506"/>
      <c r="AC35" s="506"/>
      <c r="AD35" s="509"/>
      <c r="AE35" s="509" t="s">
        <v>20</v>
      </c>
      <c r="AF35" s="506"/>
      <c r="AG35" s="507" t="s">
        <v>20</v>
      </c>
      <c r="AH35" s="506"/>
      <c r="AI35" s="506" t="s">
        <v>20</v>
      </c>
      <c r="AJ35" s="507"/>
    </row>
    <row r="36" spans="1:36" ht="23.25" x14ac:dyDescent="0.25">
      <c r="A36" s="502" t="s">
        <v>262</v>
      </c>
      <c r="B36" s="517" t="s">
        <v>263</v>
      </c>
      <c r="C36" s="504">
        <v>84566</v>
      </c>
      <c r="D36" s="504" t="s">
        <v>206</v>
      </c>
      <c r="E36" s="505" t="s">
        <v>207</v>
      </c>
      <c r="F36" s="507" t="s">
        <v>20</v>
      </c>
      <c r="G36" s="506"/>
      <c r="H36" s="506"/>
      <c r="I36" s="509" t="s">
        <v>20</v>
      </c>
      <c r="J36" s="508"/>
      <c r="K36" s="506"/>
      <c r="L36" s="507" t="s">
        <v>20</v>
      </c>
      <c r="M36" s="506"/>
      <c r="N36" s="506"/>
      <c r="O36" s="507" t="s">
        <v>20</v>
      </c>
      <c r="P36" s="508"/>
      <c r="Q36" s="508"/>
      <c r="R36" s="507" t="s">
        <v>20</v>
      </c>
      <c r="S36" s="506"/>
      <c r="T36" s="506"/>
      <c r="U36" s="507" t="s">
        <v>20</v>
      </c>
      <c r="V36" s="506"/>
      <c r="W36" s="508"/>
      <c r="X36" s="509" t="s">
        <v>20</v>
      </c>
      <c r="Y36" s="506"/>
      <c r="Z36" s="506"/>
      <c r="AA36" s="507" t="s">
        <v>20</v>
      </c>
      <c r="AB36" s="506"/>
      <c r="AC36" s="506"/>
      <c r="AD36" s="509" t="s">
        <v>20</v>
      </c>
      <c r="AE36" s="508"/>
      <c r="AF36" s="506"/>
      <c r="AG36" s="507" t="s">
        <v>20</v>
      </c>
      <c r="AH36" s="506"/>
      <c r="AI36" s="506"/>
      <c r="AJ36" s="507" t="s">
        <v>20</v>
      </c>
    </row>
    <row r="37" spans="1:36" ht="23.25" x14ac:dyDescent="0.25">
      <c r="A37" s="502" t="s">
        <v>264</v>
      </c>
      <c r="B37" s="517" t="s">
        <v>265</v>
      </c>
      <c r="C37" s="504">
        <v>937569</v>
      </c>
      <c r="D37" s="504" t="s">
        <v>218</v>
      </c>
      <c r="E37" s="505" t="s">
        <v>266</v>
      </c>
      <c r="F37" s="507" t="s">
        <v>20</v>
      </c>
      <c r="G37" s="506"/>
      <c r="H37" s="506" t="s">
        <v>20</v>
      </c>
      <c r="I37" s="509" t="s">
        <v>20</v>
      </c>
      <c r="J37" s="508" t="s">
        <v>20</v>
      </c>
      <c r="K37" s="506" t="s">
        <v>20</v>
      </c>
      <c r="L37" s="507" t="s">
        <v>20</v>
      </c>
      <c r="M37" s="506"/>
      <c r="N37" s="506" t="s">
        <v>20</v>
      </c>
      <c r="O37" s="507" t="s">
        <v>20</v>
      </c>
      <c r="P37" s="508"/>
      <c r="Q37" s="508"/>
      <c r="R37" s="506" t="s">
        <v>159</v>
      </c>
      <c r="S37" s="506" t="s">
        <v>159</v>
      </c>
      <c r="T37" s="506" t="s">
        <v>159</v>
      </c>
      <c r="U37" s="506" t="s">
        <v>159</v>
      </c>
      <c r="V37" s="506"/>
      <c r="W37" s="508"/>
      <c r="X37" s="509" t="s">
        <v>20</v>
      </c>
      <c r="Y37" s="506"/>
      <c r="Z37" s="506" t="s">
        <v>20</v>
      </c>
      <c r="AA37" s="507" t="s">
        <v>20</v>
      </c>
      <c r="AB37" s="506"/>
      <c r="AC37" s="506" t="s">
        <v>20</v>
      </c>
      <c r="AD37" s="509" t="s">
        <v>20</v>
      </c>
      <c r="AE37" s="508"/>
      <c r="AF37" s="506" t="s">
        <v>20</v>
      </c>
      <c r="AG37" s="506" t="s">
        <v>20</v>
      </c>
      <c r="AH37" s="506"/>
      <c r="AI37" s="506"/>
      <c r="AJ37" s="506" t="s">
        <v>20</v>
      </c>
    </row>
    <row r="38" spans="1:36" ht="23.25" x14ac:dyDescent="0.25">
      <c r="A38" s="502" t="s">
        <v>267</v>
      </c>
      <c r="B38" s="517" t="s">
        <v>268</v>
      </c>
      <c r="C38" s="504">
        <v>531827</v>
      </c>
      <c r="D38" s="504" t="s">
        <v>206</v>
      </c>
      <c r="E38" s="505" t="s">
        <v>269</v>
      </c>
      <c r="F38" s="507" t="s">
        <v>19</v>
      </c>
      <c r="G38" s="507" t="s">
        <v>19</v>
      </c>
      <c r="H38" s="506" t="s">
        <v>19</v>
      </c>
      <c r="I38" s="509" t="s">
        <v>20</v>
      </c>
      <c r="J38" s="508" t="s">
        <v>18</v>
      </c>
      <c r="K38" s="506"/>
      <c r="L38" s="507" t="s">
        <v>19</v>
      </c>
      <c r="M38" s="507" t="s">
        <v>19</v>
      </c>
      <c r="N38" s="507" t="s">
        <v>19</v>
      </c>
      <c r="O38" s="507" t="s">
        <v>19</v>
      </c>
      <c r="P38" s="508" t="s">
        <v>20</v>
      </c>
      <c r="Q38" s="508"/>
      <c r="R38" s="506" t="s">
        <v>19</v>
      </c>
      <c r="S38" s="507" t="s">
        <v>19</v>
      </c>
      <c r="T38" s="507" t="s">
        <v>19</v>
      </c>
      <c r="U38" s="507" t="s">
        <v>19</v>
      </c>
      <c r="V38" s="506" t="s">
        <v>19</v>
      </c>
      <c r="W38" s="508" t="s">
        <v>18</v>
      </c>
      <c r="X38" s="509" t="s">
        <v>20</v>
      </c>
      <c r="Y38" s="506" t="s">
        <v>19</v>
      </c>
      <c r="Z38" s="507" t="s">
        <v>19</v>
      </c>
      <c r="AA38" s="507" t="s">
        <v>19</v>
      </c>
      <c r="AB38" s="507" t="s">
        <v>19</v>
      </c>
      <c r="AC38" s="506"/>
      <c r="AD38" s="509" t="s">
        <v>20</v>
      </c>
      <c r="AE38" s="508"/>
      <c r="AF38" s="506"/>
      <c r="AG38" s="507" t="s">
        <v>19</v>
      </c>
      <c r="AH38" s="507" t="s">
        <v>19</v>
      </c>
      <c r="AI38" s="507" t="s">
        <v>19</v>
      </c>
      <c r="AJ38" s="506" t="s">
        <v>19</v>
      </c>
    </row>
    <row r="39" spans="1:36" ht="23.25" x14ac:dyDescent="0.25">
      <c r="A39" s="502" t="s">
        <v>270</v>
      </c>
      <c r="B39" s="517" t="s">
        <v>271</v>
      </c>
      <c r="C39" s="504">
        <v>407835</v>
      </c>
      <c r="D39" s="504" t="s">
        <v>206</v>
      </c>
      <c r="E39" s="505" t="s">
        <v>207</v>
      </c>
      <c r="F39" s="507" t="s">
        <v>20</v>
      </c>
      <c r="G39" s="506"/>
      <c r="H39" s="506" t="s">
        <v>18</v>
      </c>
      <c r="I39" s="509" t="s">
        <v>20</v>
      </c>
      <c r="J39" s="508"/>
      <c r="K39" s="506"/>
      <c r="L39" s="507" t="s">
        <v>20</v>
      </c>
      <c r="M39" s="506" t="s">
        <v>20</v>
      </c>
      <c r="N39" s="506" t="s">
        <v>20</v>
      </c>
      <c r="O39" s="507" t="s">
        <v>20</v>
      </c>
      <c r="P39" s="508" t="s">
        <v>20</v>
      </c>
      <c r="Q39" s="508"/>
      <c r="R39" s="507" t="s">
        <v>20</v>
      </c>
      <c r="S39" s="506" t="s">
        <v>20</v>
      </c>
      <c r="T39" s="506" t="s">
        <v>20</v>
      </c>
      <c r="U39" s="507" t="s">
        <v>20</v>
      </c>
      <c r="V39" s="506"/>
      <c r="W39" s="508" t="s">
        <v>20</v>
      </c>
      <c r="X39" s="509" t="s">
        <v>20</v>
      </c>
      <c r="Y39" s="506"/>
      <c r="Z39" s="506" t="s">
        <v>20</v>
      </c>
      <c r="AA39" s="507" t="s">
        <v>20</v>
      </c>
      <c r="AB39" s="506" t="s">
        <v>20</v>
      </c>
      <c r="AC39" s="506"/>
      <c r="AD39" s="509" t="s">
        <v>20</v>
      </c>
      <c r="AE39" s="508" t="s">
        <v>20</v>
      </c>
      <c r="AF39" s="506"/>
      <c r="AG39" s="507" t="s">
        <v>20</v>
      </c>
      <c r="AH39" s="506" t="s">
        <v>20</v>
      </c>
      <c r="AI39" s="506"/>
      <c r="AJ39" s="507" t="s">
        <v>20</v>
      </c>
    </row>
    <row r="40" spans="1:36" ht="23.25" x14ac:dyDescent="0.25">
      <c r="A40" s="502" t="s">
        <v>272</v>
      </c>
      <c r="B40" s="517" t="s">
        <v>273</v>
      </c>
      <c r="C40" s="504">
        <v>534682</v>
      </c>
      <c r="D40" s="504" t="s">
        <v>206</v>
      </c>
      <c r="E40" s="505" t="s">
        <v>207</v>
      </c>
      <c r="F40" s="507" t="s">
        <v>20</v>
      </c>
      <c r="G40" s="506" t="s">
        <v>20</v>
      </c>
      <c r="H40" s="506" t="s">
        <v>20</v>
      </c>
      <c r="I40" s="509" t="s">
        <v>20</v>
      </c>
      <c r="J40" s="508"/>
      <c r="K40" s="506" t="s">
        <v>20</v>
      </c>
      <c r="L40" s="507" t="s">
        <v>20</v>
      </c>
      <c r="M40" s="506" t="s">
        <v>20</v>
      </c>
      <c r="N40" s="506"/>
      <c r="O40" s="507" t="s">
        <v>20</v>
      </c>
      <c r="P40" s="508"/>
      <c r="Q40" s="508"/>
      <c r="R40" s="507" t="s">
        <v>20</v>
      </c>
      <c r="S40" s="506" t="s">
        <v>20</v>
      </c>
      <c r="T40" s="506"/>
      <c r="U40" s="507"/>
      <c r="V40" s="506"/>
      <c r="W40" s="508"/>
      <c r="X40" s="509"/>
      <c r="Y40" s="506"/>
      <c r="Z40" s="506"/>
      <c r="AA40" s="507"/>
      <c r="AB40" s="506"/>
      <c r="AC40" s="506"/>
      <c r="AD40" s="509"/>
      <c r="AE40" s="508"/>
      <c r="AF40" s="506"/>
      <c r="AG40" s="507"/>
      <c r="AH40" s="506"/>
      <c r="AI40" s="506"/>
      <c r="AJ40" s="507"/>
    </row>
    <row r="41" spans="1:36" ht="23.25" x14ac:dyDescent="0.25">
      <c r="A41" s="502" t="s">
        <v>274</v>
      </c>
      <c r="B41" s="523" t="s">
        <v>275</v>
      </c>
      <c r="C41" s="519">
        <v>657818</v>
      </c>
      <c r="D41" s="504" t="s">
        <v>218</v>
      </c>
      <c r="E41" s="505" t="s">
        <v>207</v>
      </c>
      <c r="F41" s="507" t="s">
        <v>20</v>
      </c>
      <c r="G41" s="506" t="s">
        <v>18</v>
      </c>
      <c r="H41" s="506"/>
      <c r="I41" s="509" t="s">
        <v>20</v>
      </c>
      <c r="J41" s="508" t="s">
        <v>20</v>
      </c>
      <c r="K41" s="506"/>
      <c r="L41" s="507" t="s">
        <v>20</v>
      </c>
      <c r="M41" s="506" t="s">
        <v>20</v>
      </c>
      <c r="N41" s="506" t="s">
        <v>20</v>
      </c>
      <c r="O41" s="507"/>
      <c r="P41" s="508"/>
      <c r="Q41" s="508"/>
      <c r="R41" s="507" t="s">
        <v>20</v>
      </c>
      <c r="S41" s="506" t="s">
        <v>18</v>
      </c>
      <c r="T41" s="506" t="s">
        <v>18</v>
      </c>
      <c r="U41" s="507" t="s">
        <v>20</v>
      </c>
      <c r="V41" s="506" t="s">
        <v>20</v>
      </c>
      <c r="W41" s="508"/>
      <c r="X41" s="509" t="s">
        <v>20</v>
      </c>
      <c r="Y41" s="506"/>
      <c r="Z41" s="506" t="s">
        <v>18</v>
      </c>
      <c r="AA41" s="507" t="s">
        <v>20</v>
      </c>
      <c r="AB41" s="506"/>
      <c r="AC41" s="506" t="s">
        <v>20</v>
      </c>
      <c r="AD41" s="509" t="s">
        <v>20</v>
      </c>
      <c r="AE41" s="508"/>
      <c r="AF41" s="506"/>
      <c r="AG41" s="507" t="s">
        <v>20</v>
      </c>
      <c r="AH41" s="506" t="s">
        <v>18</v>
      </c>
      <c r="AI41" s="506" t="s">
        <v>20</v>
      </c>
      <c r="AJ41" s="507" t="s">
        <v>20</v>
      </c>
    </row>
    <row r="42" spans="1:36" ht="23.25" x14ac:dyDescent="0.25">
      <c r="A42" s="502" t="s">
        <v>276</v>
      </c>
      <c r="B42" s="517" t="s">
        <v>277</v>
      </c>
      <c r="C42" s="504" t="s">
        <v>278</v>
      </c>
      <c r="D42" s="504" t="s">
        <v>206</v>
      </c>
      <c r="E42" s="505" t="s">
        <v>207</v>
      </c>
      <c r="F42" s="507" t="s">
        <v>20</v>
      </c>
      <c r="G42" s="506" t="s">
        <v>18</v>
      </c>
      <c r="H42" s="506" t="s">
        <v>20</v>
      </c>
      <c r="I42" s="509" t="s">
        <v>20</v>
      </c>
      <c r="J42" s="508"/>
      <c r="K42" s="506" t="s">
        <v>20</v>
      </c>
      <c r="L42" s="507" t="s">
        <v>20</v>
      </c>
      <c r="M42" s="506" t="s">
        <v>20</v>
      </c>
      <c r="N42" s="506" t="s">
        <v>20</v>
      </c>
      <c r="O42" s="507" t="s">
        <v>20</v>
      </c>
      <c r="P42" s="508"/>
      <c r="Q42" s="508"/>
      <c r="R42" s="510" t="s">
        <v>279</v>
      </c>
      <c r="S42" s="511"/>
      <c r="T42" s="511"/>
      <c r="U42" s="511"/>
      <c r="V42" s="511"/>
      <c r="W42" s="511"/>
      <c r="X42" s="511"/>
      <c r="Y42" s="511"/>
      <c r="Z42" s="511"/>
      <c r="AA42" s="511"/>
      <c r="AB42" s="511"/>
      <c r="AC42" s="511"/>
      <c r="AD42" s="511"/>
      <c r="AE42" s="511"/>
      <c r="AF42" s="511"/>
      <c r="AG42" s="511"/>
      <c r="AH42" s="511"/>
      <c r="AI42" s="511"/>
      <c r="AJ42" s="512"/>
    </row>
    <row r="43" spans="1:36" ht="23.25" x14ac:dyDescent="0.25">
      <c r="A43" s="502">
        <v>156310</v>
      </c>
      <c r="B43" s="517" t="s">
        <v>280</v>
      </c>
      <c r="C43" s="519"/>
      <c r="D43" s="504" t="s">
        <v>206</v>
      </c>
      <c r="E43" s="505" t="s">
        <v>207</v>
      </c>
      <c r="F43" s="507" t="s">
        <v>20</v>
      </c>
      <c r="G43" s="506"/>
      <c r="H43" s="506" t="s">
        <v>20</v>
      </c>
      <c r="I43" s="509"/>
      <c r="J43" s="509" t="s">
        <v>20</v>
      </c>
      <c r="K43" s="506"/>
      <c r="L43" s="507" t="s">
        <v>20</v>
      </c>
      <c r="M43" s="506"/>
      <c r="N43" s="506" t="s">
        <v>20</v>
      </c>
      <c r="O43" s="507"/>
      <c r="P43" s="508"/>
      <c r="Q43" s="508"/>
      <c r="R43" s="507" t="s">
        <v>20</v>
      </c>
      <c r="S43" s="506"/>
      <c r="T43" s="506" t="s">
        <v>20</v>
      </c>
      <c r="U43" s="507"/>
      <c r="V43" s="507" t="s">
        <v>20</v>
      </c>
      <c r="W43" s="508"/>
      <c r="X43" s="509" t="s">
        <v>20</v>
      </c>
      <c r="Y43" s="506"/>
      <c r="Z43" s="506" t="s">
        <v>20</v>
      </c>
      <c r="AA43" s="507"/>
      <c r="AB43" s="506" t="s">
        <v>20</v>
      </c>
      <c r="AC43" s="506"/>
      <c r="AD43" s="509" t="s">
        <v>20</v>
      </c>
      <c r="AE43" s="508" t="s">
        <v>20</v>
      </c>
      <c r="AF43" s="507" t="s">
        <v>20</v>
      </c>
      <c r="AG43" s="506"/>
      <c r="AH43" s="506" t="s">
        <v>20</v>
      </c>
      <c r="AI43" s="506"/>
      <c r="AJ43" s="507" t="s">
        <v>20</v>
      </c>
    </row>
    <row r="44" spans="1:36" ht="23.25" x14ac:dyDescent="0.25">
      <c r="A44" s="502">
        <v>158003</v>
      </c>
      <c r="B44" s="517" t="s">
        <v>281</v>
      </c>
      <c r="C44" s="519"/>
      <c r="D44" s="504" t="s">
        <v>206</v>
      </c>
      <c r="E44" s="505" t="s">
        <v>207</v>
      </c>
      <c r="F44" s="507" t="s">
        <v>20</v>
      </c>
      <c r="G44" s="506"/>
      <c r="H44" s="506"/>
      <c r="I44" s="509" t="s">
        <v>20</v>
      </c>
      <c r="J44" s="509"/>
      <c r="K44" s="506"/>
      <c r="L44" s="507" t="s">
        <v>20</v>
      </c>
      <c r="M44" s="506"/>
      <c r="N44" s="506"/>
      <c r="O44" s="507" t="s">
        <v>20</v>
      </c>
      <c r="P44" s="508"/>
      <c r="Q44" s="508" t="s">
        <v>20</v>
      </c>
      <c r="R44" s="507" t="s">
        <v>20</v>
      </c>
      <c r="S44" s="506"/>
      <c r="T44" s="506" t="s">
        <v>20</v>
      </c>
      <c r="U44" s="507" t="s">
        <v>20</v>
      </c>
      <c r="V44" s="507"/>
      <c r="W44" s="508"/>
      <c r="X44" s="509"/>
      <c r="Y44" s="506"/>
      <c r="Z44" s="506"/>
      <c r="AA44" s="507" t="s">
        <v>20</v>
      </c>
      <c r="AB44" s="506"/>
      <c r="AC44" s="506" t="s">
        <v>20</v>
      </c>
      <c r="AD44" s="509" t="s">
        <v>20</v>
      </c>
      <c r="AE44" s="508"/>
      <c r="AF44" s="507"/>
      <c r="AG44" s="507" t="s">
        <v>20</v>
      </c>
      <c r="AH44" s="506"/>
      <c r="AI44" s="506" t="s">
        <v>20</v>
      </c>
      <c r="AJ44" s="507" t="s">
        <v>20</v>
      </c>
    </row>
    <row r="45" spans="1:36" ht="23.25" x14ac:dyDescent="0.25">
      <c r="A45" s="502">
        <v>434426</v>
      </c>
      <c r="B45" s="517" t="s">
        <v>282</v>
      </c>
      <c r="C45" s="519">
        <v>602939</v>
      </c>
      <c r="D45" s="504" t="s">
        <v>206</v>
      </c>
      <c r="E45" s="505" t="s">
        <v>207</v>
      </c>
      <c r="F45" s="507" t="s">
        <v>20</v>
      </c>
      <c r="G45" s="506"/>
      <c r="H45" s="506"/>
      <c r="I45" s="509"/>
      <c r="J45" s="509" t="s">
        <v>20</v>
      </c>
      <c r="K45" s="506"/>
      <c r="L45" s="507" t="s">
        <v>20</v>
      </c>
      <c r="M45" s="506"/>
      <c r="N45" s="506"/>
      <c r="O45" s="507"/>
      <c r="P45" s="508"/>
      <c r="Q45" s="508"/>
      <c r="R45" s="507" t="s">
        <v>20</v>
      </c>
      <c r="S45" s="506"/>
      <c r="T45" s="506" t="s">
        <v>20</v>
      </c>
      <c r="U45" s="507"/>
      <c r="V45" s="507" t="s">
        <v>20</v>
      </c>
      <c r="W45" s="508"/>
      <c r="X45" s="509" t="s">
        <v>20</v>
      </c>
      <c r="Y45" s="506"/>
      <c r="Z45" s="506"/>
      <c r="AA45" s="507"/>
      <c r="AB45" s="506" t="s">
        <v>20</v>
      </c>
      <c r="AC45" s="506"/>
      <c r="AD45" s="509" t="s">
        <v>20</v>
      </c>
      <c r="AE45" s="508"/>
      <c r="AF45" s="507" t="s">
        <v>20</v>
      </c>
      <c r="AG45" s="507"/>
      <c r="AH45" s="506"/>
      <c r="AI45" s="506"/>
      <c r="AJ45" s="507" t="s">
        <v>20</v>
      </c>
    </row>
    <row r="46" spans="1:36" ht="23.25" x14ac:dyDescent="0.25">
      <c r="A46" s="502" t="s">
        <v>283</v>
      </c>
      <c r="B46" s="517" t="s">
        <v>256</v>
      </c>
      <c r="C46" s="504">
        <v>422294</v>
      </c>
      <c r="D46" s="504" t="s">
        <v>206</v>
      </c>
      <c r="E46" s="505" t="s">
        <v>207</v>
      </c>
      <c r="F46" s="507" t="s">
        <v>20</v>
      </c>
      <c r="G46" s="506"/>
      <c r="H46" s="506"/>
      <c r="I46" s="509" t="s">
        <v>20</v>
      </c>
      <c r="J46" s="508"/>
      <c r="K46" s="506"/>
      <c r="L46" s="507" t="s">
        <v>20</v>
      </c>
      <c r="M46" s="506"/>
      <c r="N46" s="506"/>
      <c r="O46" s="507" t="s">
        <v>20</v>
      </c>
      <c r="P46" s="508" t="s">
        <v>20</v>
      </c>
      <c r="Q46" s="508"/>
      <c r="R46" s="507" t="s">
        <v>20</v>
      </c>
      <c r="S46" s="506"/>
      <c r="T46" s="506"/>
      <c r="U46" s="507" t="s">
        <v>20</v>
      </c>
      <c r="V46" s="506"/>
      <c r="W46" s="508"/>
      <c r="X46" s="509" t="s">
        <v>20</v>
      </c>
      <c r="Y46" s="506"/>
      <c r="Z46" s="506"/>
      <c r="AA46" s="507" t="s">
        <v>20</v>
      </c>
      <c r="AB46" s="506"/>
      <c r="AC46" s="506"/>
      <c r="AD46" s="509" t="s">
        <v>20</v>
      </c>
      <c r="AE46" s="508"/>
      <c r="AF46" s="506"/>
      <c r="AG46" s="507" t="s">
        <v>20</v>
      </c>
      <c r="AH46" s="506"/>
      <c r="AI46" s="506"/>
      <c r="AJ46" s="507" t="s">
        <v>20</v>
      </c>
    </row>
    <row r="47" spans="1:36" ht="23.25" x14ac:dyDescent="0.35">
      <c r="A47" s="524"/>
      <c r="B47" s="524"/>
      <c r="C47" s="524"/>
      <c r="D47" s="524"/>
      <c r="E47" s="524"/>
      <c r="F47" s="524"/>
      <c r="G47" s="524"/>
      <c r="H47" s="524"/>
      <c r="I47" s="524"/>
      <c r="J47" s="524"/>
      <c r="K47" s="524"/>
      <c r="L47" s="524"/>
      <c r="M47" s="524"/>
      <c r="N47" s="524"/>
      <c r="O47" s="524"/>
      <c r="P47" s="524"/>
      <c r="Q47" s="524"/>
      <c r="R47" s="524"/>
      <c r="S47" s="524"/>
      <c r="T47" s="524"/>
      <c r="U47" s="524"/>
      <c r="V47" s="524"/>
      <c r="W47" s="524"/>
      <c r="X47" s="524"/>
      <c r="Y47" s="525"/>
      <c r="Z47" s="525"/>
      <c r="AA47" s="524"/>
      <c r="AB47" s="524"/>
      <c r="AC47" s="524"/>
      <c r="AD47" s="524"/>
      <c r="AE47" s="524"/>
      <c r="AF47" s="524"/>
      <c r="AG47" s="524"/>
      <c r="AH47" s="524"/>
      <c r="AI47" s="524"/>
    </row>
    <row r="51" spans="5:5" ht="15.75" x14ac:dyDescent="0.25">
      <c r="E51" s="526"/>
    </row>
  </sheetData>
  <mergeCells count="10">
    <mergeCell ref="F21:AJ21"/>
    <mergeCell ref="T22:AG22"/>
    <mergeCell ref="E32:E33"/>
    <mergeCell ref="R42:AJ42"/>
    <mergeCell ref="A1:AI1"/>
    <mergeCell ref="A2:AI2"/>
    <mergeCell ref="A3:AI3"/>
    <mergeCell ref="E4:E5"/>
    <mergeCell ref="F7:AJ7"/>
    <mergeCell ref="E18:E1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workbookViewId="0">
      <selection sqref="A1:XFD1048576"/>
    </sheetView>
  </sheetViews>
  <sheetFormatPr defaultRowHeight="15" x14ac:dyDescent="0.25"/>
  <cols>
    <col min="1" max="1" width="14.140625" customWidth="1"/>
    <col min="2" max="2" width="49.5703125" customWidth="1"/>
    <col min="3" max="3" width="14.5703125" customWidth="1"/>
    <col min="4" max="4" width="14.28515625" customWidth="1"/>
    <col min="5" max="5" width="11.5703125" customWidth="1"/>
  </cols>
  <sheetData>
    <row r="1" spans="1:36" ht="23.25" customHeight="1" x14ac:dyDescent="0.35">
      <c r="A1" s="487" t="s">
        <v>284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  <c r="AA1" s="488"/>
      <c r="AB1" s="488"/>
      <c r="AC1" s="488"/>
      <c r="AD1" s="488"/>
      <c r="AE1" s="488"/>
      <c r="AF1" s="488"/>
      <c r="AG1" s="488"/>
      <c r="AH1" s="488"/>
      <c r="AI1" s="488"/>
    </row>
    <row r="2" spans="1:36" ht="23.25" customHeight="1" x14ac:dyDescent="0.25">
      <c r="A2" s="527" t="s">
        <v>197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</row>
    <row r="3" spans="1:36" ht="23.25" customHeight="1" x14ac:dyDescent="0.25">
      <c r="A3" s="529" t="s">
        <v>285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530"/>
      <c r="AH3" s="530"/>
      <c r="AI3" s="530"/>
    </row>
    <row r="4" spans="1:36" ht="23.25" customHeight="1" x14ac:dyDescent="0.25">
      <c r="A4" s="531"/>
      <c r="B4" s="532"/>
      <c r="C4" s="533" t="s">
        <v>44</v>
      </c>
      <c r="D4" s="534"/>
      <c r="E4" s="535"/>
      <c r="F4" s="536">
        <v>1</v>
      </c>
      <c r="G4" s="536">
        <v>2</v>
      </c>
      <c r="H4" s="536">
        <v>3</v>
      </c>
      <c r="I4" s="536">
        <v>4</v>
      </c>
      <c r="J4" s="536">
        <v>5</v>
      </c>
      <c r="K4" s="536">
        <v>6</v>
      </c>
      <c r="L4" s="536">
        <v>7</v>
      </c>
      <c r="M4" s="536">
        <v>8</v>
      </c>
      <c r="N4" s="536">
        <v>9</v>
      </c>
      <c r="O4" s="536">
        <v>10</v>
      </c>
      <c r="P4" s="536">
        <v>11</v>
      </c>
      <c r="Q4" s="536">
        <v>12</v>
      </c>
      <c r="R4" s="536">
        <v>13</v>
      </c>
      <c r="S4" s="536">
        <v>14</v>
      </c>
      <c r="T4" s="536">
        <v>15</v>
      </c>
      <c r="U4" s="536">
        <v>16</v>
      </c>
      <c r="V4" s="536">
        <v>17</v>
      </c>
      <c r="W4" s="536">
        <v>18</v>
      </c>
      <c r="X4" s="536">
        <v>19</v>
      </c>
      <c r="Y4" s="536">
        <v>20</v>
      </c>
      <c r="Z4" s="536">
        <v>21</v>
      </c>
      <c r="AA4" s="536">
        <v>22</v>
      </c>
      <c r="AB4" s="536">
        <v>23</v>
      </c>
      <c r="AC4" s="536">
        <v>24</v>
      </c>
      <c r="AD4" s="536">
        <v>25</v>
      </c>
      <c r="AE4" s="536">
        <v>26</v>
      </c>
      <c r="AF4" s="536">
        <v>27</v>
      </c>
      <c r="AG4" s="536">
        <v>28</v>
      </c>
      <c r="AH4" s="536">
        <v>29</v>
      </c>
      <c r="AI4" s="536">
        <v>30</v>
      </c>
      <c r="AJ4" s="536">
        <v>31</v>
      </c>
    </row>
    <row r="5" spans="1:36" ht="23.25" customHeight="1" x14ac:dyDescent="0.25">
      <c r="A5" s="537"/>
      <c r="B5" s="532" t="s">
        <v>199</v>
      </c>
      <c r="C5" s="532" t="s">
        <v>200</v>
      </c>
      <c r="D5" s="538" t="s">
        <v>201</v>
      </c>
      <c r="E5" s="535" t="s">
        <v>3</v>
      </c>
      <c r="F5" s="536" t="s">
        <v>7</v>
      </c>
      <c r="G5" s="536" t="s">
        <v>8</v>
      </c>
      <c r="H5" s="536" t="s">
        <v>9</v>
      </c>
      <c r="I5" s="536" t="s">
        <v>202</v>
      </c>
      <c r="J5" s="536" t="s">
        <v>10</v>
      </c>
      <c r="K5" s="536" t="s">
        <v>11</v>
      </c>
      <c r="L5" s="536" t="s">
        <v>12</v>
      </c>
      <c r="M5" s="536" t="s">
        <v>7</v>
      </c>
      <c r="N5" s="536" t="s">
        <v>8</v>
      </c>
      <c r="O5" s="536" t="s">
        <v>9</v>
      </c>
      <c r="P5" s="536" t="s">
        <v>202</v>
      </c>
      <c r="Q5" s="536" t="s">
        <v>10</v>
      </c>
      <c r="R5" s="536" t="s">
        <v>11</v>
      </c>
      <c r="S5" s="536" t="s">
        <v>12</v>
      </c>
      <c r="T5" s="536" t="s">
        <v>7</v>
      </c>
      <c r="U5" s="536" t="s">
        <v>8</v>
      </c>
      <c r="V5" s="536" t="s">
        <v>9</v>
      </c>
      <c r="W5" s="536" t="s">
        <v>202</v>
      </c>
      <c r="X5" s="536" t="s">
        <v>10</v>
      </c>
      <c r="Y5" s="536" t="s">
        <v>11</v>
      </c>
      <c r="Z5" s="536" t="s">
        <v>12</v>
      </c>
      <c r="AA5" s="536" t="s">
        <v>7</v>
      </c>
      <c r="AB5" s="536" t="s">
        <v>8</v>
      </c>
      <c r="AC5" s="536" t="s">
        <v>9</v>
      </c>
      <c r="AD5" s="536" t="s">
        <v>202</v>
      </c>
      <c r="AE5" s="536" t="s">
        <v>10</v>
      </c>
      <c r="AF5" s="536" t="s">
        <v>11</v>
      </c>
      <c r="AG5" s="536" t="s">
        <v>12</v>
      </c>
      <c r="AH5" s="536" t="s">
        <v>7</v>
      </c>
      <c r="AI5" s="536" t="s">
        <v>8</v>
      </c>
      <c r="AJ5" s="536" t="s">
        <v>8</v>
      </c>
    </row>
    <row r="6" spans="1:36" ht="23.25" customHeight="1" x14ac:dyDescent="0.25">
      <c r="A6" s="539" t="s">
        <v>286</v>
      </c>
      <c r="B6" s="540" t="s">
        <v>287</v>
      </c>
      <c r="C6" s="541">
        <v>602458</v>
      </c>
      <c r="D6" s="541" t="s">
        <v>206</v>
      </c>
      <c r="E6" s="542" t="s">
        <v>78</v>
      </c>
      <c r="F6" s="507" t="s">
        <v>158</v>
      </c>
      <c r="G6" s="507" t="s">
        <v>158</v>
      </c>
      <c r="H6" s="506" t="s">
        <v>158</v>
      </c>
      <c r="I6" s="509"/>
      <c r="J6" s="509" t="s">
        <v>158</v>
      </c>
      <c r="K6" s="507"/>
      <c r="L6" s="506" t="s">
        <v>53</v>
      </c>
      <c r="M6" s="507" t="s">
        <v>158</v>
      </c>
      <c r="N6" s="507"/>
      <c r="O6" s="506" t="s">
        <v>158</v>
      </c>
      <c r="P6" s="509" t="s">
        <v>158</v>
      </c>
      <c r="Q6" s="509"/>
      <c r="R6" s="506" t="s">
        <v>53</v>
      </c>
      <c r="S6" s="507" t="s">
        <v>158</v>
      </c>
      <c r="T6" s="507"/>
      <c r="U6" s="507"/>
      <c r="V6" s="507" t="s">
        <v>158</v>
      </c>
      <c r="W6" s="509"/>
      <c r="X6" s="509"/>
      <c r="Y6" s="507" t="s">
        <v>158</v>
      </c>
      <c r="Z6" s="507"/>
      <c r="AA6" s="507"/>
      <c r="AB6" s="507" t="s">
        <v>158</v>
      </c>
      <c r="AC6" s="506" t="s">
        <v>158</v>
      </c>
      <c r="AD6" s="509"/>
      <c r="AE6" s="509" t="s">
        <v>158</v>
      </c>
      <c r="AF6" s="507"/>
      <c r="AG6" s="507"/>
      <c r="AH6" s="507" t="s">
        <v>158</v>
      </c>
      <c r="AI6" s="506" t="s">
        <v>158</v>
      </c>
      <c r="AJ6" s="506"/>
    </row>
    <row r="7" spans="1:36" ht="23.25" customHeight="1" x14ac:dyDescent="0.25">
      <c r="A7" s="539" t="s">
        <v>288</v>
      </c>
      <c r="B7" s="540" t="s">
        <v>289</v>
      </c>
      <c r="C7" s="541">
        <v>193516</v>
      </c>
      <c r="D7" s="541" t="s">
        <v>206</v>
      </c>
      <c r="E7" s="542" t="s">
        <v>78</v>
      </c>
      <c r="F7" s="506" t="s">
        <v>53</v>
      </c>
      <c r="G7" s="507" t="s">
        <v>158</v>
      </c>
      <c r="H7" s="507" t="s">
        <v>158</v>
      </c>
      <c r="I7" s="509"/>
      <c r="J7" s="509" t="s">
        <v>158</v>
      </c>
      <c r="K7" s="507"/>
      <c r="L7" s="507"/>
      <c r="M7" s="507" t="s">
        <v>158</v>
      </c>
      <c r="N7" s="506" t="s">
        <v>158</v>
      </c>
      <c r="O7" s="506"/>
      <c r="P7" s="509" t="s">
        <v>158</v>
      </c>
      <c r="Q7" s="509"/>
      <c r="R7" s="507"/>
      <c r="S7" s="507" t="s">
        <v>158</v>
      </c>
      <c r="T7" s="506" t="s">
        <v>158</v>
      </c>
      <c r="U7" s="507"/>
      <c r="V7" s="507" t="s">
        <v>158</v>
      </c>
      <c r="W7" s="509"/>
      <c r="X7" s="509"/>
      <c r="Y7" s="507" t="s">
        <v>158</v>
      </c>
      <c r="Z7" s="507"/>
      <c r="AA7" s="506" t="s">
        <v>158</v>
      </c>
      <c r="AB7" s="507" t="s">
        <v>158</v>
      </c>
      <c r="AC7" s="507"/>
      <c r="AD7" s="509"/>
      <c r="AE7" s="509" t="s">
        <v>158</v>
      </c>
      <c r="AF7" s="507"/>
      <c r="AG7" s="506" t="s">
        <v>158</v>
      </c>
      <c r="AH7" s="507" t="s">
        <v>158</v>
      </c>
      <c r="AI7" s="507"/>
      <c r="AJ7" s="506" t="s">
        <v>158</v>
      </c>
    </row>
    <row r="8" spans="1:36" ht="23.25" customHeight="1" x14ac:dyDescent="0.25">
      <c r="A8" s="539" t="s">
        <v>290</v>
      </c>
      <c r="B8" s="540" t="s">
        <v>291</v>
      </c>
      <c r="C8" s="541">
        <v>999756</v>
      </c>
      <c r="D8" s="541" t="s">
        <v>206</v>
      </c>
      <c r="E8" s="542" t="s">
        <v>78</v>
      </c>
      <c r="F8" s="507"/>
      <c r="G8" s="507" t="s">
        <v>158</v>
      </c>
      <c r="H8" s="507"/>
      <c r="I8" s="509"/>
      <c r="J8" s="509" t="s">
        <v>158</v>
      </c>
      <c r="K8" s="507" t="s">
        <v>158</v>
      </c>
      <c r="L8" s="507"/>
      <c r="M8" s="507" t="s">
        <v>158</v>
      </c>
      <c r="N8" s="507"/>
      <c r="O8" s="507"/>
      <c r="P8" s="509" t="s">
        <v>158</v>
      </c>
      <c r="Q8" s="509"/>
      <c r="R8" s="506" t="s">
        <v>158</v>
      </c>
      <c r="S8" s="507" t="s">
        <v>158</v>
      </c>
      <c r="T8" s="507"/>
      <c r="U8" s="507"/>
      <c r="V8" s="507" t="s">
        <v>158</v>
      </c>
      <c r="W8" s="509"/>
      <c r="X8" s="509"/>
      <c r="Y8" s="507" t="s">
        <v>158</v>
      </c>
      <c r="Z8" s="506" t="s">
        <v>158</v>
      </c>
      <c r="AA8" s="507"/>
      <c r="AB8" s="507" t="s">
        <v>158</v>
      </c>
      <c r="AC8" s="507"/>
      <c r="AD8" s="509"/>
      <c r="AE8" s="509" t="s">
        <v>158</v>
      </c>
      <c r="AF8" s="506" t="s">
        <v>158</v>
      </c>
      <c r="AG8" s="507"/>
      <c r="AH8" s="507" t="s">
        <v>158</v>
      </c>
      <c r="AI8" s="507"/>
      <c r="AJ8" s="507"/>
    </row>
    <row r="9" spans="1:36" ht="23.25" customHeight="1" x14ac:dyDescent="0.25">
      <c r="A9" s="539" t="s">
        <v>292</v>
      </c>
      <c r="B9" s="540" t="s">
        <v>293</v>
      </c>
      <c r="C9" s="541">
        <v>388106</v>
      </c>
      <c r="D9" s="541" t="s">
        <v>206</v>
      </c>
      <c r="E9" s="542" t="s">
        <v>78</v>
      </c>
      <c r="F9" s="507"/>
      <c r="G9" s="507" t="s">
        <v>158</v>
      </c>
      <c r="H9" s="507"/>
      <c r="I9" s="509"/>
      <c r="J9" s="509" t="s">
        <v>159</v>
      </c>
      <c r="K9" s="507" t="s">
        <v>159</v>
      </c>
      <c r="L9" s="507" t="s">
        <v>158</v>
      </c>
      <c r="M9" s="507" t="s">
        <v>158</v>
      </c>
      <c r="N9" s="507"/>
      <c r="O9" s="507"/>
      <c r="P9" s="509" t="s">
        <v>158</v>
      </c>
      <c r="Q9" s="509"/>
      <c r="R9" s="507"/>
      <c r="S9" s="507" t="s">
        <v>159</v>
      </c>
      <c r="T9" s="507" t="s">
        <v>159</v>
      </c>
      <c r="U9" s="507"/>
      <c r="V9" s="507" t="s">
        <v>158</v>
      </c>
      <c r="W9" s="509"/>
      <c r="X9" s="509"/>
      <c r="Y9" s="507" t="s">
        <v>158</v>
      </c>
      <c r="Z9" s="507"/>
      <c r="AA9" s="507"/>
      <c r="AB9" s="507" t="s">
        <v>158</v>
      </c>
      <c r="AC9" s="507"/>
      <c r="AD9" s="509"/>
      <c r="AE9" s="509" t="s">
        <v>158</v>
      </c>
      <c r="AF9" s="507"/>
      <c r="AG9" s="507"/>
      <c r="AH9" s="507" t="s">
        <v>158</v>
      </c>
      <c r="AI9" s="507"/>
      <c r="AJ9" s="507"/>
    </row>
    <row r="10" spans="1:36" ht="23.25" customHeight="1" x14ac:dyDescent="0.25">
      <c r="A10" s="539" t="s">
        <v>294</v>
      </c>
      <c r="B10" s="540" t="s">
        <v>295</v>
      </c>
      <c r="C10" s="541" t="s">
        <v>296</v>
      </c>
      <c r="D10" s="541" t="s">
        <v>206</v>
      </c>
      <c r="E10" s="542" t="s">
        <v>78</v>
      </c>
      <c r="F10" s="507"/>
      <c r="G10" s="507" t="s">
        <v>158</v>
      </c>
      <c r="H10" s="506" t="s">
        <v>158</v>
      </c>
      <c r="I10" s="509"/>
      <c r="J10" s="509" t="s">
        <v>158</v>
      </c>
      <c r="K10" s="506" t="s">
        <v>158</v>
      </c>
      <c r="L10" s="507"/>
      <c r="M10" s="507" t="s">
        <v>158</v>
      </c>
      <c r="N10" s="507" t="s">
        <v>158</v>
      </c>
      <c r="O10" s="507"/>
      <c r="P10" s="509" t="s">
        <v>158</v>
      </c>
      <c r="Q10" s="509"/>
      <c r="R10" s="506" t="s">
        <v>158</v>
      </c>
      <c r="S10" s="507"/>
      <c r="T10" s="507" t="s">
        <v>158</v>
      </c>
      <c r="U10" s="506" t="s">
        <v>158</v>
      </c>
      <c r="V10" s="507" t="s">
        <v>158</v>
      </c>
      <c r="W10" s="509"/>
      <c r="X10" s="509"/>
      <c r="Y10" s="507" t="s">
        <v>158</v>
      </c>
      <c r="Z10" s="506" t="s">
        <v>53</v>
      </c>
      <c r="AA10" s="507"/>
      <c r="AB10" s="507" t="s">
        <v>158</v>
      </c>
      <c r="AC10" s="507"/>
      <c r="AD10" s="508" t="s">
        <v>158</v>
      </c>
      <c r="AE10" s="509" t="s">
        <v>158</v>
      </c>
      <c r="AF10" s="506" t="s">
        <v>53</v>
      </c>
      <c r="AG10" s="507"/>
      <c r="AH10" s="507" t="s">
        <v>158</v>
      </c>
      <c r="AI10" s="507"/>
      <c r="AJ10" s="507"/>
    </row>
    <row r="11" spans="1:36" ht="23.25" customHeight="1" x14ac:dyDescent="0.25">
      <c r="A11" s="543" t="s">
        <v>297</v>
      </c>
      <c r="B11" s="544" t="s">
        <v>298</v>
      </c>
      <c r="C11" s="545">
        <v>462408</v>
      </c>
      <c r="D11" s="541" t="s">
        <v>206</v>
      </c>
      <c r="E11" s="542" t="s">
        <v>78</v>
      </c>
      <c r="F11" s="507"/>
      <c r="G11" s="507" t="s">
        <v>158</v>
      </c>
      <c r="H11" s="506" t="s">
        <v>53</v>
      </c>
      <c r="I11" s="508" t="s">
        <v>53</v>
      </c>
      <c r="J11" s="509" t="s">
        <v>158</v>
      </c>
      <c r="K11" s="507"/>
      <c r="L11" s="506" t="s">
        <v>158</v>
      </c>
      <c r="M11" s="507" t="s">
        <v>158</v>
      </c>
      <c r="N11" s="507"/>
      <c r="O11" s="507" t="s">
        <v>158</v>
      </c>
      <c r="P11" s="509" t="s">
        <v>158</v>
      </c>
      <c r="Q11" s="509"/>
      <c r="R11" s="506" t="s">
        <v>53</v>
      </c>
      <c r="S11" s="507" t="s">
        <v>158</v>
      </c>
      <c r="T11" s="507"/>
      <c r="U11" s="506" t="s">
        <v>53</v>
      </c>
      <c r="V11" s="507" t="s">
        <v>158</v>
      </c>
      <c r="W11" s="509"/>
      <c r="X11" s="509"/>
      <c r="Y11" s="507" t="s">
        <v>158</v>
      </c>
      <c r="Z11" s="507"/>
      <c r="AA11" s="506" t="s">
        <v>158</v>
      </c>
      <c r="AB11" s="507" t="s">
        <v>158</v>
      </c>
      <c r="AC11" s="507"/>
      <c r="AD11" s="508" t="s">
        <v>158</v>
      </c>
      <c r="AE11" s="509" t="s">
        <v>158</v>
      </c>
      <c r="AF11" s="507"/>
      <c r="AG11" s="507"/>
      <c r="AH11" s="507" t="s">
        <v>158</v>
      </c>
      <c r="AI11" s="506" t="s">
        <v>158</v>
      </c>
      <c r="AJ11" s="506" t="s">
        <v>53</v>
      </c>
    </row>
    <row r="12" spans="1:36" ht="23.25" customHeight="1" x14ac:dyDescent="0.25">
      <c r="A12" s="543" t="s">
        <v>299</v>
      </c>
      <c r="B12" s="544" t="s">
        <v>300</v>
      </c>
      <c r="C12" s="545"/>
      <c r="D12" s="541" t="s">
        <v>206</v>
      </c>
      <c r="E12" s="542" t="s">
        <v>78</v>
      </c>
      <c r="F12" s="507"/>
      <c r="G12" s="507" t="s">
        <v>158</v>
      </c>
      <c r="H12" s="507"/>
      <c r="I12" s="508" t="s">
        <v>158</v>
      </c>
      <c r="J12" s="509" t="s">
        <v>158</v>
      </c>
      <c r="K12" s="507"/>
      <c r="L12" s="507"/>
      <c r="M12" s="507" t="s">
        <v>158</v>
      </c>
      <c r="N12" s="507"/>
      <c r="O12" s="506" t="s">
        <v>158</v>
      </c>
      <c r="P12" s="509" t="s">
        <v>158</v>
      </c>
      <c r="Q12" s="508" t="s">
        <v>158</v>
      </c>
      <c r="R12" s="507"/>
      <c r="S12" s="507" t="s">
        <v>158</v>
      </c>
      <c r="T12" s="507"/>
      <c r="U12" s="507"/>
      <c r="V12" s="507" t="s">
        <v>158</v>
      </c>
      <c r="W12" s="508" t="s">
        <v>158</v>
      </c>
      <c r="X12" s="509"/>
      <c r="Y12" s="507" t="s">
        <v>158</v>
      </c>
      <c r="Z12" s="507"/>
      <c r="AA12" s="506" t="s">
        <v>53</v>
      </c>
      <c r="AB12" s="507" t="s">
        <v>158</v>
      </c>
      <c r="AC12" s="506" t="s">
        <v>53</v>
      </c>
      <c r="AD12" s="509"/>
      <c r="AE12" s="509" t="s">
        <v>158</v>
      </c>
      <c r="AF12" s="507" t="s">
        <v>158</v>
      </c>
      <c r="AG12" s="506" t="s">
        <v>158</v>
      </c>
      <c r="AH12" s="507" t="s">
        <v>158</v>
      </c>
      <c r="AI12" s="507"/>
      <c r="AJ12" s="507"/>
    </row>
    <row r="13" spans="1:36" ht="23.25" customHeight="1" x14ac:dyDescent="0.25">
      <c r="A13" s="539">
        <v>157465</v>
      </c>
      <c r="B13" s="546" t="s">
        <v>301</v>
      </c>
      <c r="C13" s="547"/>
      <c r="D13" s="541" t="s">
        <v>206</v>
      </c>
      <c r="E13" s="542" t="s">
        <v>78</v>
      </c>
      <c r="F13" s="507"/>
      <c r="G13" s="507" t="s">
        <v>158</v>
      </c>
      <c r="H13" s="507"/>
      <c r="I13" s="509"/>
      <c r="J13" s="509" t="s">
        <v>158</v>
      </c>
      <c r="K13" s="507"/>
      <c r="L13" s="507"/>
      <c r="M13" s="507" t="s">
        <v>158</v>
      </c>
      <c r="N13" s="506" t="s">
        <v>53</v>
      </c>
      <c r="O13" s="507"/>
      <c r="P13" s="509" t="s">
        <v>158</v>
      </c>
      <c r="Q13" s="508" t="s">
        <v>158</v>
      </c>
      <c r="R13" s="507"/>
      <c r="S13" s="507" t="s">
        <v>158</v>
      </c>
      <c r="T13" s="507" t="s">
        <v>158</v>
      </c>
      <c r="U13" s="506" t="s">
        <v>158</v>
      </c>
      <c r="V13" s="507" t="s">
        <v>158</v>
      </c>
      <c r="W13" s="509"/>
      <c r="X13" s="509"/>
      <c r="Y13" s="507" t="s">
        <v>158</v>
      </c>
      <c r="Z13" s="507"/>
      <c r="AA13" s="507"/>
      <c r="AB13" s="507" t="s">
        <v>158</v>
      </c>
      <c r="AC13" s="507"/>
      <c r="AD13" s="508" t="s">
        <v>158</v>
      </c>
      <c r="AE13" s="509" t="s">
        <v>158</v>
      </c>
      <c r="AF13" s="506" t="s">
        <v>158</v>
      </c>
      <c r="AG13" s="507"/>
      <c r="AH13" s="507" t="s">
        <v>158</v>
      </c>
      <c r="AI13" s="506" t="s">
        <v>158</v>
      </c>
      <c r="AJ13" s="507"/>
    </row>
    <row r="14" spans="1:36" ht="23.25" customHeight="1" x14ac:dyDescent="0.25">
      <c r="A14" s="543" t="s">
        <v>302</v>
      </c>
      <c r="B14" s="548" t="s">
        <v>303</v>
      </c>
      <c r="C14" s="545"/>
      <c r="D14" s="541" t="s">
        <v>206</v>
      </c>
      <c r="E14" s="542" t="s">
        <v>78</v>
      </c>
      <c r="F14" s="507"/>
      <c r="G14" s="507" t="s">
        <v>158</v>
      </c>
      <c r="H14" s="507"/>
      <c r="I14" s="508" t="s">
        <v>53</v>
      </c>
      <c r="J14" s="509" t="s">
        <v>158</v>
      </c>
      <c r="K14" s="507"/>
      <c r="L14" s="506" t="s">
        <v>53</v>
      </c>
      <c r="M14" s="507" t="s">
        <v>158</v>
      </c>
      <c r="N14" s="506" t="s">
        <v>53</v>
      </c>
      <c r="O14" s="507"/>
      <c r="P14" s="509" t="s">
        <v>158</v>
      </c>
      <c r="Q14" s="509" t="s">
        <v>53</v>
      </c>
      <c r="R14" s="507" t="s">
        <v>158</v>
      </c>
      <c r="S14" s="507" t="s">
        <v>158</v>
      </c>
      <c r="T14" s="507"/>
      <c r="U14" s="507"/>
      <c r="V14" s="507" t="s">
        <v>158</v>
      </c>
      <c r="W14" s="508"/>
      <c r="X14" s="508" t="s">
        <v>158</v>
      </c>
      <c r="Y14" s="507" t="s">
        <v>158</v>
      </c>
      <c r="Z14" s="507"/>
      <c r="AA14" s="507"/>
      <c r="AB14" s="507" t="s">
        <v>158</v>
      </c>
      <c r="AC14" s="506" t="s">
        <v>158</v>
      </c>
      <c r="AD14" s="508"/>
      <c r="AE14" s="509" t="s">
        <v>158</v>
      </c>
      <c r="AF14" s="507"/>
      <c r="AG14" s="506" t="s">
        <v>53</v>
      </c>
      <c r="AH14" s="507" t="s">
        <v>158</v>
      </c>
      <c r="AI14" s="506" t="s">
        <v>158</v>
      </c>
      <c r="AJ14" s="507"/>
    </row>
    <row r="15" spans="1:36" ht="23.25" customHeight="1" x14ac:dyDescent="0.25">
      <c r="A15" s="543" t="s">
        <v>304</v>
      </c>
      <c r="B15" s="549" t="s">
        <v>305</v>
      </c>
      <c r="C15" s="545"/>
      <c r="D15" s="541"/>
      <c r="E15" s="542" t="s">
        <v>78</v>
      </c>
      <c r="F15" s="507"/>
      <c r="G15" s="507" t="s">
        <v>158</v>
      </c>
      <c r="H15" s="507"/>
      <c r="I15" s="509"/>
      <c r="J15" s="509" t="s">
        <v>158</v>
      </c>
      <c r="K15" s="507" t="s">
        <v>158</v>
      </c>
      <c r="L15" s="507"/>
      <c r="M15" s="507" t="s">
        <v>158</v>
      </c>
      <c r="N15" s="507"/>
      <c r="O15" s="507"/>
      <c r="P15" s="509"/>
      <c r="Q15" s="509"/>
      <c r="R15" s="507"/>
      <c r="S15" s="507" t="s">
        <v>158</v>
      </c>
      <c r="T15" s="507"/>
      <c r="U15" s="507"/>
      <c r="V15" s="507" t="s">
        <v>158</v>
      </c>
      <c r="W15" s="509" t="s">
        <v>158</v>
      </c>
      <c r="X15" s="509"/>
      <c r="Y15" s="507" t="s">
        <v>158</v>
      </c>
      <c r="Z15" s="507"/>
      <c r="AA15" s="507"/>
      <c r="AB15" s="507" t="s">
        <v>158</v>
      </c>
      <c r="AC15" s="507"/>
      <c r="AD15" s="509"/>
      <c r="AE15" s="509" t="s">
        <v>158</v>
      </c>
      <c r="AF15" s="507"/>
      <c r="AG15" s="507"/>
      <c r="AH15" s="507" t="s">
        <v>158</v>
      </c>
      <c r="AI15" s="507"/>
      <c r="AJ15" s="507"/>
    </row>
    <row r="16" spans="1:36" ht="23.25" customHeight="1" x14ac:dyDescent="0.25">
      <c r="A16" s="539" t="s">
        <v>306</v>
      </c>
      <c r="B16" s="540" t="s">
        <v>307</v>
      </c>
      <c r="C16" s="550">
        <v>332412</v>
      </c>
      <c r="D16" s="541" t="s">
        <v>206</v>
      </c>
      <c r="E16" s="542" t="s">
        <v>78</v>
      </c>
      <c r="F16" s="507"/>
      <c r="G16" s="507" t="s">
        <v>158</v>
      </c>
      <c r="H16" s="507"/>
      <c r="I16" s="509"/>
      <c r="J16" s="509" t="s">
        <v>158</v>
      </c>
      <c r="K16" s="507"/>
      <c r="L16" s="507"/>
      <c r="M16" s="507" t="s">
        <v>158</v>
      </c>
      <c r="N16" s="507"/>
      <c r="O16" s="507"/>
      <c r="P16" s="509" t="s">
        <v>158</v>
      </c>
      <c r="Q16" s="509"/>
      <c r="R16" s="507"/>
      <c r="S16" s="507" t="s">
        <v>158</v>
      </c>
      <c r="T16" s="507" t="s">
        <v>158</v>
      </c>
      <c r="U16" s="507"/>
      <c r="V16" s="507" t="s">
        <v>158</v>
      </c>
      <c r="W16" s="509"/>
      <c r="X16" s="509"/>
      <c r="Y16" s="507" t="s">
        <v>158</v>
      </c>
      <c r="Z16" s="507"/>
      <c r="AA16" s="507"/>
      <c r="AB16" s="507" t="s">
        <v>158</v>
      </c>
      <c r="AC16" s="507"/>
      <c r="AD16" s="509"/>
      <c r="AE16" s="509" t="s">
        <v>158</v>
      </c>
      <c r="AF16" s="507"/>
      <c r="AG16" s="507"/>
      <c r="AH16" s="507" t="s">
        <v>158</v>
      </c>
      <c r="AI16" s="507"/>
      <c r="AJ16" s="507"/>
    </row>
    <row r="17" spans="1:36" ht="23.25" customHeight="1" x14ac:dyDescent="0.25">
      <c r="A17" s="531"/>
      <c r="B17" s="532" t="s">
        <v>1</v>
      </c>
      <c r="C17" s="533" t="s">
        <v>44</v>
      </c>
      <c r="D17" s="534"/>
      <c r="E17" s="535"/>
      <c r="F17" s="536">
        <v>1</v>
      </c>
      <c r="G17" s="536">
        <v>2</v>
      </c>
      <c r="H17" s="536">
        <v>3</v>
      </c>
      <c r="I17" s="536">
        <v>4</v>
      </c>
      <c r="J17" s="536">
        <v>5</v>
      </c>
      <c r="K17" s="536">
        <v>6</v>
      </c>
      <c r="L17" s="536">
        <v>7</v>
      </c>
      <c r="M17" s="536">
        <v>8</v>
      </c>
      <c r="N17" s="536">
        <v>9</v>
      </c>
      <c r="O17" s="536">
        <v>10</v>
      </c>
      <c r="P17" s="536">
        <v>11</v>
      </c>
      <c r="Q17" s="536">
        <v>12</v>
      </c>
      <c r="R17" s="536">
        <v>13</v>
      </c>
      <c r="S17" s="536">
        <v>14</v>
      </c>
      <c r="T17" s="536">
        <v>15</v>
      </c>
      <c r="U17" s="536">
        <v>16</v>
      </c>
      <c r="V17" s="536">
        <v>17</v>
      </c>
      <c r="W17" s="536">
        <v>18</v>
      </c>
      <c r="X17" s="536">
        <v>19</v>
      </c>
      <c r="Y17" s="536">
        <v>20</v>
      </c>
      <c r="Z17" s="536">
        <v>21</v>
      </c>
      <c r="AA17" s="536">
        <v>22</v>
      </c>
      <c r="AB17" s="536">
        <v>23</v>
      </c>
      <c r="AC17" s="536">
        <v>24</v>
      </c>
      <c r="AD17" s="536">
        <v>25</v>
      </c>
      <c r="AE17" s="536">
        <v>26</v>
      </c>
      <c r="AF17" s="536">
        <v>27</v>
      </c>
      <c r="AG17" s="536">
        <v>28</v>
      </c>
      <c r="AH17" s="536">
        <v>29</v>
      </c>
      <c r="AI17" s="536">
        <v>30</v>
      </c>
      <c r="AJ17" s="536">
        <v>31</v>
      </c>
    </row>
    <row r="18" spans="1:36" ht="23.25" customHeight="1" x14ac:dyDescent="0.25">
      <c r="A18" s="537"/>
      <c r="B18" s="532" t="s">
        <v>199</v>
      </c>
      <c r="C18" s="532" t="s">
        <v>200</v>
      </c>
      <c r="D18" s="538" t="s">
        <v>201</v>
      </c>
      <c r="E18" s="535" t="s">
        <v>3</v>
      </c>
      <c r="F18" s="536" t="s">
        <v>7</v>
      </c>
      <c r="G18" s="536" t="s">
        <v>8</v>
      </c>
      <c r="H18" s="536" t="s">
        <v>9</v>
      </c>
      <c r="I18" s="536" t="s">
        <v>202</v>
      </c>
      <c r="J18" s="536" t="s">
        <v>10</v>
      </c>
      <c r="K18" s="536" t="s">
        <v>11</v>
      </c>
      <c r="L18" s="536" t="s">
        <v>12</v>
      </c>
      <c r="M18" s="536" t="s">
        <v>7</v>
      </c>
      <c r="N18" s="536" t="s">
        <v>8</v>
      </c>
      <c r="O18" s="536" t="s">
        <v>9</v>
      </c>
      <c r="P18" s="536" t="s">
        <v>202</v>
      </c>
      <c r="Q18" s="536" t="s">
        <v>10</v>
      </c>
      <c r="R18" s="536" t="s">
        <v>11</v>
      </c>
      <c r="S18" s="536" t="s">
        <v>12</v>
      </c>
      <c r="T18" s="536" t="s">
        <v>7</v>
      </c>
      <c r="U18" s="536" t="s">
        <v>8</v>
      </c>
      <c r="V18" s="536" t="s">
        <v>9</v>
      </c>
      <c r="W18" s="536" t="s">
        <v>202</v>
      </c>
      <c r="X18" s="536" t="s">
        <v>10</v>
      </c>
      <c r="Y18" s="536" t="s">
        <v>11</v>
      </c>
      <c r="Z18" s="536" t="s">
        <v>12</v>
      </c>
      <c r="AA18" s="536" t="s">
        <v>7</v>
      </c>
      <c r="AB18" s="536" t="s">
        <v>8</v>
      </c>
      <c r="AC18" s="536" t="s">
        <v>9</v>
      </c>
      <c r="AD18" s="536" t="s">
        <v>202</v>
      </c>
      <c r="AE18" s="536" t="s">
        <v>10</v>
      </c>
      <c r="AF18" s="536" t="s">
        <v>11</v>
      </c>
      <c r="AG18" s="536" t="s">
        <v>12</v>
      </c>
      <c r="AH18" s="536" t="s">
        <v>7</v>
      </c>
      <c r="AI18" s="536" t="s">
        <v>8</v>
      </c>
      <c r="AJ18" s="536" t="s">
        <v>8</v>
      </c>
    </row>
    <row r="19" spans="1:36" ht="23.25" customHeight="1" x14ac:dyDescent="0.25">
      <c r="A19" s="539" t="s">
        <v>308</v>
      </c>
      <c r="B19" s="546" t="s">
        <v>309</v>
      </c>
      <c r="C19" s="547">
        <v>612911</v>
      </c>
      <c r="D19" s="541" t="s">
        <v>206</v>
      </c>
      <c r="E19" s="542" t="s">
        <v>78</v>
      </c>
      <c r="F19" s="507"/>
      <c r="G19" s="507"/>
      <c r="H19" s="507" t="s">
        <v>158</v>
      </c>
      <c r="I19" s="509" t="s">
        <v>158</v>
      </c>
      <c r="J19" s="509"/>
      <c r="K19" s="507" t="s">
        <v>158</v>
      </c>
      <c r="L19" s="506" t="s">
        <v>158</v>
      </c>
      <c r="M19" s="507"/>
      <c r="N19" s="507" t="s">
        <v>158</v>
      </c>
      <c r="O19" s="506" t="s">
        <v>158</v>
      </c>
      <c r="P19" s="509"/>
      <c r="Q19" s="509"/>
      <c r="R19" s="506" t="s">
        <v>158</v>
      </c>
      <c r="S19" s="507"/>
      <c r="T19" s="507" t="s">
        <v>158</v>
      </c>
      <c r="U19" s="507"/>
      <c r="V19" s="507"/>
      <c r="W19" s="509" t="s">
        <v>158</v>
      </c>
      <c r="X19" s="509"/>
      <c r="Y19" s="506" t="s">
        <v>53</v>
      </c>
      <c r="Z19" s="507" t="s">
        <v>158</v>
      </c>
      <c r="AA19" s="507"/>
      <c r="AB19" s="507" t="s">
        <v>158</v>
      </c>
      <c r="AC19" s="507" t="s">
        <v>158</v>
      </c>
      <c r="AD19" s="508" t="s">
        <v>158</v>
      </c>
      <c r="AE19" s="509"/>
      <c r="AF19" s="507" t="s">
        <v>158</v>
      </c>
      <c r="AG19" s="507"/>
      <c r="AH19" s="507"/>
      <c r="AI19" s="507" t="s">
        <v>158</v>
      </c>
      <c r="AJ19" s="506" t="s">
        <v>158</v>
      </c>
    </row>
    <row r="20" spans="1:36" ht="23.25" customHeight="1" x14ac:dyDescent="0.25">
      <c r="A20" s="539" t="s">
        <v>310</v>
      </c>
      <c r="B20" s="546" t="s">
        <v>311</v>
      </c>
      <c r="C20" s="547">
        <v>731473</v>
      </c>
      <c r="D20" s="541" t="s">
        <v>206</v>
      </c>
      <c r="E20" s="542" t="s">
        <v>78</v>
      </c>
      <c r="F20" s="507" t="s">
        <v>158</v>
      </c>
      <c r="G20" s="507"/>
      <c r="H20" s="507" t="s">
        <v>158</v>
      </c>
      <c r="I20" s="509"/>
      <c r="J20" s="508" t="s">
        <v>158</v>
      </c>
      <c r="K20" s="507" t="s">
        <v>158</v>
      </c>
      <c r="L20" s="507"/>
      <c r="M20" s="506" t="s">
        <v>53</v>
      </c>
      <c r="N20" s="507" t="s">
        <v>158</v>
      </c>
      <c r="O20" s="506" t="s">
        <v>53</v>
      </c>
      <c r="P20" s="509"/>
      <c r="Q20" s="509" t="s">
        <v>158</v>
      </c>
      <c r="R20" s="506" t="s">
        <v>158</v>
      </c>
      <c r="S20" s="507" t="s">
        <v>158</v>
      </c>
      <c r="T20" s="507"/>
      <c r="U20" s="507"/>
      <c r="V20" s="506" t="s">
        <v>158</v>
      </c>
      <c r="W20" s="509" t="s">
        <v>158</v>
      </c>
      <c r="X20" s="508" t="s">
        <v>158</v>
      </c>
      <c r="Y20" s="507"/>
      <c r="Z20" s="507" t="s">
        <v>158</v>
      </c>
      <c r="AA20" s="506" t="s">
        <v>158</v>
      </c>
      <c r="AB20" s="507"/>
      <c r="AC20" s="507" t="s">
        <v>158</v>
      </c>
      <c r="AD20" s="509"/>
      <c r="AE20" s="509"/>
      <c r="AF20" s="507" t="s">
        <v>158</v>
      </c>
      <c r="AG20" s="507"/>
      <c r="AH20" s="507"/>
      <c r="AI20" s="507" t="s">
        <v>158</v>
      </c>
      <c r="AJ20" s="507"/>
    </row>
    <row r="21" spans="1:36" ht="23.25" customHeight="1" x14ac:dyDescent="0.25">
      <c r="A21" s="539" t="s">
        <v>312</v>
      </c>
      <c r="B21" s="546" t="s">
        <v>313</v>
      </c>
      <c r="C21" s="547">
        <v>731519</v>
      </c>
      <c r="D21" s="541" t="s">
        <v>206</v>
      </c>
      <c r="E21" s="542" t="s">
        <v>78</v>
      </c>
      <c r="F21" s="507"/>
      <c r="G21" s="507"/>
      <c r="H21" s="507" t="s">
        <v>158</v>
      </c>
      <c r="I21" s="509"/>
      <c r="J21" s="509"/>
      <c r="K21" s="507" t="s">
        <v>158</v>
      </c>
      <c r="L21" s="507"/>
      <c r="M21" s="507" t="s">
        <v>158</v>
      </c>
      <c r="N21" s="507" t="s">
        <v>158</v>
      </c>
      <c r="O21" s="507"/>
      <c r="P21" s="509"/>
      <c r="Q21" s="509" t="s">
        <v>158</v>
      </c>
      <c r="R21" s="507"/>
      <c r="S21" s="507"/>
      <c r="T21" s="507"/>
      <c r="U21" s="507" t="s">
        <v>158</v>
      </c>
      <c r="V21" s="507"/>
      <c r="W21" s="509" t="s">
        <v>158</v>
      </c>
      <c r="X21" s="509"/>
      <c r="Y21" s="507"/>
      <c r="Z21" s="507" t="s">
        <v>158</v>
      </c>
      <c r="AA21" s="507"/>
      <c r="AB21" s="507"/>
      <c r="AC21" s="507" t="s">
        <v>158</v>
      </c>
      <c r="AD21" s="509"/>
      <c r="AE21" s="509"/>
      <c r="AF21" s="507" t="s">
        <v>158</v>
      </c>
      <c r="AG21" s="507"/>
      <c r="AH21" s="507"/>
      <c r="AI21" s="507" t="s">
        <v>158</v>
      </c>
      <c r="AJ21" s="507"/>
    </row>
    <row r="22" spans="1:36" ht="23.25" customHeight="1" x14ac:dyDescent="0.25">
      <c r="A22" s="539" t="s">
        <v>314</v>
      </c>
      <c r="B22" s="546" t="s">
        <v>315</v>
      </c>
      <c r="C22" s="547">
        <v>408802</v>
      </c>
      <c r="D22" s="541" t="s">
        <v>206</v>
      </c>
      <c r="E22" s="542" t="s">
        <v>78</v>
      </c>
      <c r="F22" s="507"/>
      <c r="G22" s="507"/>
      <c r="H22" s="507" t="s">
        <v>158</v>
      </c>
      <c r="I22" s="509" t="s">
        <v>158</v>
      </c>
      <c r="J22" s="509"/>
      <c r="K22" s="507" t="s">
        <v>158</v>
      </c>
      <c r="L22" s="506" t="s">
        <v>158</v>
      </c>
      <c r="M22" s="507"/>
      <c r="N22" s="507"/>
      <c r="O22" s="507" t="s">
        <v>158</v>
      </c>
      <c r="P22" s="508"/>
      <c r="Q22" s="509"/>
      <c r="R22" s="507" t="s">
        <v>158</v>
      </c>
      <c r="S22" s="507" t="s">
        <v>158</v>
      </c>
      <c r="T22" s="507"/>
      <c r="U22" s="507"/>
      <c r="V22" s="506" t="s">
        <v>158</v>
      </c>
      <c r="W22" s="509" t="s">
        <v>158</v>
      </c>
      <c r="X22" s="509"/>
      <c r="Y22" s="506" t="s">
        <v>158</v>
      </c>
      <c r="Z22" s="507" t="s">
        <v>158</v>
      </c>
      <c r="AA22" s="507"/>
      <c r="AB22" s="507"/>
      <c r="AC22" s="507" t="s">
        <v>158</v>
      </c>
      <c r="AD22" s="509"/>
      <c r="AE22" s="508"/>
      <c r="AF22" s="507" t="s">
        <v>158</v>
      </c>
      <c r="AG22" s="506" t="s">
        <v>158</v>
      </c>
      <c r="AH22" s="507"/>
      <c r="AI22" s="507"/>
      <c r="AJ22" s="507" t="s">
        <v>158</v>
      </c>
    </row>
    <row r="23" spans="1:36" ht="23.25" customHeight="1" x14ac:dyDescent="0.25">
      <c r="A23" s="539" t="s">
        <v>316</v>
      </c>
      <c r="B23" s="546" t="s">
        <v>317</v>
      </c>
      <c r="C23" s="547">
        <v>530322</v>
      </c>
      <c r="D23" s="541" t="s">
        <v>206</v>
      </c>
      <c r="E23" s="542" t="s">
        <v>78</v>
      </c>
      <c r="F23" s="506" t="s">
        <v>53</v>
      </c>
      <c r="G23" s="507" t="s">
        <v>158</v>
      </c>
      <c r="H23" s="507" t="s">
        <v>158</v>
      </c>
      <c r="I23" s="509"/>
      <c r="J23" s="508" t="s">
        <v>158</v>
      </c>
      <c r="K23" s="507" t="s">
        <v>158</v>
      </c>
      <c r="L23" s="507"/>
      <c r="M23" s="506" t="s">
        <v>53</v>
      </c>
      <c r="N23" s="507" t="s">
        <v>158</v>
      </c>
      <c r="O23" s="506" t="s">
        <v>158</v>
      </c>
      <c r="P23" s="508" t="s">
        <v>158</v>
      </c>
      <c r="Q23" s="509" t="s">
        <v>158</v>
      </c>
      <c r="R23" s="507"/>
      <c r="S23" s="506" t="s">
        <v>158</v>
      </c>
      <c r="T23" s="507" t="s">
        <v>158</v>
      </c>
      <c r="U23" s="507"/>
      <c r="V23" s="507"/>
      <c r="W23" s="509" t="s">
        <v>158</v>
      </c>
      <c r="X23" s="509"/>
      <c r="Y23" s="507"/>
      <c r="Z23" s="507" t="s">
        <v>158</v>
      </c>
      <c r="AA23" s="507"/>
      <c r="AB23" s="507"/>
      <c r="AC23" s="507" t="s">
        <v>158</v>
      </c>
      <c r="AD23" s="508" t="s">
        <v>158</v>
      </c>
      <c r="AE23" s="509"/>
      <c r="AF23" s="507" t="s">
        <v>158</v>
      </c>
      <c r="AG23" s="507"/>
      <c r="AH23" s="507"/>
      <c r="AI23" s="507" t="s">
        <v>158</v>
      </c>
      <c r="AJ23" s="506" t="s">
        <v>158</v>
      </c>
    </row>
    <row r="24" spans="1:36" ht="23.25" customHeight="1" x14ac:dyDescent="0.25">
      <c r="A24" s="539" t="s">
        <v>318</v>
      </c>
      <c r="B24" s="546" t="s">
        <v>319</v>
      </c>
      <c r="C24" s="547">
        <v>1189571</v>
      </c>
      <c r="D24" s="541" t="s">
        <v>206</v>
      </c>
      <c r="E24" s="542" t="s">
        <v>78</v>
      </c>
      <c r="F24" s="507"/>
      <c r="G24" s="507"/>
      <c r="H24" s="507" t="s">
        <v>158</v>
      </c>
      <c r="I24" s="509"/>
      <c r="J24" s="509"/>
      <c r="K24" s="507" t="s">
        <v>158</v>
      </c>
      <c r="L24" s="507"/>
      <c r="M24" s="507"/>
      <c r="N24" s="507" t="s">
        <v>158</v>
      </c>
      <c r="O24" s="507"/>
      <c r="P24" s="509"/>
      <c r="Q24" s="509" t="s">
        <v>158</v>
      </c>
      <c r="R24" s="507"/>
      <c r="S24" s="507" t="s">
        <v>158</v>
      </c>
      <c r="T24" s="507" t="s">
        <v>158</v>
      </c>
      <c r="U24" s="507"/>
      <c r="V24" s="507"/>
      <c r="W24" s="509" t="s">
        <v>158</v>
      </c>
      <c r="X24" s="509"/>
      <c r="Y24" s="507"/>
      <c r="Z24" s="507" t="s">
        <v>158</v>
      </c>
      <c r="AA24" s="507"/>
      <c r="AB24" s="507"/>
      <c r="AC24" s="507" t="s">
        <v>158</v>
      </c>
      <c r="AD24" s="509"/>
      <c r="AE24" s="509"/>
      <c r="AF24" s="507" t="s">
        <v>158</v>
      </c>
      <c r="AG24" s="507"/>
      <c r="AH24" s="507"/>
      <c r="AI24" s="507" t="s">
        <v>158</v>
      </c>
      <c r="AJ24" s="507"/>
    </row>
    <row r="25" spans="1:36" ht="23.25" customHeight="1" x14ac:dyDescent="0.25">
      <c r="A25" s="539" t="s">
        <v>320</v>
      </c>
      <c r="B25" s="546" t="s">
        <v>321</v>
      </c>
      <c r="C25" s="547">
        <v>675643</v>
      </c>
      <c r="D25" s="541" t="s">
        <v>206</v>
      </c>
      <c r="E25" s="542" t="s">
        <v>78</v>
      </c>
      <c r="F25" s="507"/>
      <c r="G25" s="507" t="s">
        <v>158</v>
      </c>
      <c r="H25" s="507"/>
      <c r="I25" s="508" t="s">
        <v>158</v>
      </c>
      <c r="J25" s="509"/>
      <c r="K25" s="507" t="s">
        <v>158</v>
      </c>
      <c r="L25" s="507"/>
      <c r="M25" s="507"/>
      <c r="N25" s="507"/>
      <c r="O25" s="507" t="s">
        <v>158</v>
      </c>
      <c r="P25" s="509"/>
      <c r="Q25" s="509" t="s">
        <v>158</v>
      </c>
      <c r="R25" s="507"/>
      <c r="S25" s="507"/>
      <c r="T25" s="507"/>
      <c r="U25" s="507" t="s">
        <v>158</v>
      </c>
      <c r="V25" s="507"/>
      <c r="W25" s="509" t="s">
        <v>158</v>
      </c>
      <c r="X25" s="509"/>
      <c r="Y25" s="507" t="s">
        <v>158</v>
      </c>
      <c r="Z25" s="507"/>
      <c r="AA25" s="507" t="s">
        <v>158</v>
      </c>
      <c r="AB25" s="507"/>
      <c r="AC25" s="507" t="s">
        <v>158</v>
      </c>
      <c r="AD25" s="509"/>
      <c r="AE25" s="508" t="s">
        <v>158</v>
      </c>
      <c r="AF25" s="507"/>
      <c r="AG25" s="507" t="s">
        <v>158</v>
      </c>
      <c r="AH25" s="507"/>
      <c r="AI25" s="507" t="s">
        <v>158</v>
      </c>
      <c r="AJ25" s="507"/>
    </row>
    <row r="26" spans="1:36" ht="23.25" customHeight="1" x14ac:dyDescent="0.25">
      <c r="A26" s="539" t="s">
        <v>322</v>
      </c>
      <c r="B26" s="546" t="s">
        <v>323</v>
      </c>
      <c r="C26" s="547">
        <v>589842</v>
      </c>
      <c r="D26" s="541" t="s">
        <v>206</v>
      </c>
      <c r="E26" s="542" t="s">
        <v>78</v>
      </c>
      <c r="F26" s="506"/>
      <c r="G26" s="506"/>
      <c r="H26" s="507" t="s">
        <v>158</v>
      </c>
      <c r="I26" s="509"/>
      <c r="J26" s="509"/>
      <c r="K26" s="507" t="s">
        <v>158</v>
      </c>
      <c r="L26" s="507"/>
      <c r="M26" s="507"/>
      <c r="N26" s="507" t="s">
        <v>158</v>
      </c>
      <c r="O26" s="507"/>
      <c r="P26" s="509"/>
      <c r="Q26" s="509" t="s">
        <v>158</v>
      </c>
      <c r="R26" s="507"/>
      <c r="S26" s="506" t="s">
        <v>158</v>
      </c>
      <c r="T26" s="507" t="s">
        <v>158</v>
      </c>
      <c r="U26" s="507"/>
      <c r="V26" s="507"/>
      <c r="W26" s="509"/>
      <c r="X26" s="509" t="s">
        <v>158</v>
      </c>
      <c r="Y26" s="507"/>
      <c r="Z26" s="507" t="s">
        <v>158</v>
      </c>
      <c r="AA26" s="506" t="s">
        <v>53</v>
      </c>
      <c r="AB26" s="507"/>
      <c r="AC26" s="507" t="s">
        <v>158</v>
      </c>
      <c r="AD26" s="509"/>
      <c r="AE26" s="509"/>
      <c r="AF26" s="507" t="s">
        <v>158</v>
      </c>
      <c r="AG26" s="506" t="s">
        <v>158</v>
      </c>
      <c r="AH26" s="507"/>
      <c r="AI26" s="507" t="s">
        <v>158</v>
      </c>
      <c r="AJ26" s="507" t="s">
        <v>158</v>
      </c>
    </row>
    <row r="27" spans="1:36" ht="23.25" customHeight="1" x14ac:dyDescent="0.25">
      <c r="A27" s="539" t="s">
        <v>324</v>
      </c>
      <c r="B27" s="546" t="s">
        <v>325</v>
      </c>
      <c r="C27" s="547">
        <v>657849</v>
      </c>
      <c r="D27" s="541" t="s">
        <v>218</v>
      </c>
      <c r="E27" s="542" t="s">
        <v>78</v>
      </c>
      <c r="F27" s="507" t="s">
        <v>158</v>
      </c>
      <c r="G27" s="507"/>
      <c r="H27" s="507"/>
      <c r="I27" s="509" t="s">
        <v>158</v>
      </c>
      <c r="J27" s="508" t="s">
        <v>53</v>
      </c>
      <c r="K27" s="507"/>
      <c r="L27" s="507" t="s">
        <v>158</v>
      </c>
      <c r="M27" s="507" t="s">
        <v>158</v>
      </c>
      <c r="N27" s="507"/>
      <c r="O27" s="507"/>
      <c r="P27" s="508" t="s">
        <v>158</v>
      </c>
      <c r="Q27" s="508" t="s">
        <v>158</v>
      </c>
      <c r="R27" s="507" t="s">
        <v>158</v>
      </c>
      <c r="S27" s="506" t="s">
        <v>53</v>
      </c>
      <c r="T27" s="507"/>
      <c r="U27" s="507" t="s">
        <v>158</v>
      </c>
      <c r="V27" s="507"/>
      <c r="W27" s="508" t="s">
        <v>53</v>
      </c>
      <c r="X27" s="509" t="s">
        <v>158</v>
      </c>
      <c r="Y27" s="506" t="s">
        <v>53</v>
      </c>
      <c r="Z27" s="507" t="s">
        <v>159</v>
      </c>
      <c r="AA27" s="507" t="s">
        <v>159</v>
      </c>
      <c r="AB27" s="507"/>
      <c r="AC27" s="507"/>
      <c r="AD27" s="509"/>
      <c r="AE27" s="509" t="s">
        <v>158</v>
      </c>
      <c r="AF27" s="507"/>
      <c r="AG27" s="507"/>
      <c r="AH27" s="507" t="s">
        <v>158</v>
      </c>
      <c r="AI27" s="507" t="s">
        <v>158</v>
      </c>
      <c r="AJ27" s="507"/>
    </row>
    <row r="28" spans="1:36" ht="23.25" customHeight="1" x14ac:dyDescent="0.25">
      <c r="A28" s="539" t="s">
        <v>326</v>
      </c>
      <c r="B28" s="546" t="s">
        <v>327</v>
      </c>
      <c r="C28" s="547">
        <v>64760</v>
      </c>
      <c r="D28" s="541" t="s">
        <v>206</v>
      </c>
      <c r="E28" s="542" t="s">
        <v>78</v>
      </c>
      <c r="F28" s="551" t="s">
        <v>328</v>
      </c>
      <c r="G28" s="552"/>
      <c r="H28" s="552"/>
      <c r="I28" s="552"/>
      <c r="J28" s="552"/>
      <c r="K28" s="552"/>
      <c r="L28" s="552"/>
      <c r="M28" s="552"/>
      <c r="N28" s="552"/>
      <c r="O28" s="552"/>
      <c r="P28" s="552"/>
      <c r="Q28" s="552"/>
      <c r="R28" s="553"/>
      <c r="S28" s="507"/>
      <c r="T28" s="507" t="s">
        <v>158</v>
      </c>
      <c r="U28" s="506" t="s">
        <v>53</v>
      </c>
      <c r="V28" s="507" t="s">
        <v>158</v>
      </c>
      <c r="W28" s="509" t="s">
        <v>158</v>
      </c>
      <c r="X28" s="508" t="s">
        <v>158</v>
      </c>
      <c r="Y28" s="507"/>
      <c r="Z28" s="507" t="s">
        <v>158</v>
      </c>
      <c r="AA28" s="506" t="s">
        <v>158</v>
      </c>
      <c r="AB28" s="507"/>
      <c r="AC28" s="507" t="s">
        <v>158</v>
      </c>
      <c r="AD28" s="508" t="s">
        <v>158</v>
      </c>
      <c r="AE28" s="508"/>
      <c r="AF28" s="507" t="s">
        <v>158</v>
      </c>
      <c r="AG28" s="506" t="s">
        <v>158</v>
      </c>
      <c r="AH28" s="506" t="s">
        <v>53</v>
      </c>
      <c r="AI28" s="507" t="s">
        <v>158</v>
      </c>
      <c r="AJ28" s="506" t="s">
        <v>158</v>
      </c>
    </row>
    <row r="29" spans="1:36" ht="23.25" customHeight="1" x14ac:dyDescent="0.25">
      <c r="A29" s="539" t="s">
        <v>329</v>
      </c>
      <c r="B29" s="546" t="s">
        <v>330</v>
      </c>
      <c r="C29" s="547">
        <v>106143</v>
      </c>
      <c r="D29" s="541" t="s">
        <v>206</v>
      </c>
      <c r="E29" s="542" t="s">
        <v>78</v>
      </c>
      <c r="F29" s="507" t="s">
        <v>158</v>
      </c>
      <c r="G29" s="507"/>
      <c r="H29" s="507" t="s">
        <v>158</v>
      </c>
      <c r="I29" s="509"/>
      <c r="J29" s="509" t="s">
        <v>158</v>
      </c>
      <c r="K29" s="507" t="s">
        <v>158</v>
      </c>
      <c r="L29" s="507"/>
      <c r="M29" s="507"/>
      <c r="N29" s="507" t="s">
        <v>158</v>
      </c>
      <c r="O29" s="507"/>
      <c r="P29" s="509"/>
      <c r="Q29" s="509"/>
      <c r="R29" s="507"/>
      <c r="S29" s="506" t="s">
        <v>158</v>
      </c>
      <c r="T29" s="507" t="s">
        <v>158</v>
      </c>
      <c r="U29" s="507"/>
      <c r="V29" s="507"/>
      <c r="W29" s="509" t="s">
        <v>158</v>
      </c>
      <c r="X29" s="509"/>
      <c r="Y29" s="506" t="s">
        <v>158</v>
      </c>
      <c r="Z29" s="507" t="s">
        <v>158</v>
      </c>
      <c r="AA29" s="507"/>
      <c r="AB29" s="506" t="s">
        <v>158</v>
      </c>
      <c r="AC29" s="507" t="s">
        <v>158</v>
      </c>
      <c r="AD29" s="509"/>
      <c r="AE29" s="509"/>
      <c r="AF29" s="507" t="s">
        <v>158</v>
      </c>
      <c r="AG29" s="506"/>
      <c r="AH29" s="506" t="s">
        <v>158</v>
      </c>
      <c r="AI29" s="507" t="s">
        <v>158</v>
      </c>
      <c r="AJ29" s="507"/>
    </row>
    <row r="30" spans="1:36" ht="23.25" customHeight="1" x14ac:dyDescent="0.25">
      <c r="A30" s="531"/>
      <c r="B30" s="532" t="s">
        <v>1</v>
      </c>
      <c r="C30" s="533" t="s">
        <v>44</v>
      </c>
      <c r="D30" s="534"/>
      <c r="E30" s="535"/>
      <c r="F30" s="536">
        <v>1</v>
      </c>
      <c r="G30" s="536">
        <v>2</v>
      </c>
      <c r="H30" s="536">
        <v>3</v>
      </c>
      <c r="I30" s="536">
        <v>4</v>
      </c>
      <c r="J30" s="536">
        <v>5</v>
      </c>
      <c r="K30" s="536">
        <v>6</v>
      </c>
      <c r="L30" s="536">
        <v>7</v>
      </c>
      <c r="M30" s="536">
        <v>8</v>
      </c>
      <c r="N30" s="536">
        <v>9</v>
      </c>
      <c r="O30" s="536">
        <v>10</v>
      </c>
      <c r="P30" s="536">
        <v>11</v>
      </c>
      <c r="Q30" s="536">
        <v>12</v>
      </c>
      <c r="R30" s="536">
        <v>13</v>
      </c>
      <c r="S30" s="536">
        <v>14</v>
      </c>
      <c r="T30" s="536">
        <v>15</v>
      </c>
      <c r="U30" s="536">
        <v>16</v>
      </c>
      <c r="V30" s="536">
        <v>17</v>
      </c>
      <c r="W30" s="536">
        <v>18</v>
      </c>
      <c r="X30" s="536">
        <v>19</v>
      </c>
      <c r="Y30" s="536">
        <v>20</v>
      </c>
      <c r="Z30" s="536">
        <v>21</v>
      </c>
      <c r="AA30" s="536">
        <v>22</v>
      </c>
      <c r="AB30" s="536">
        <v>23</v>
      </c>
      <c r="AC30" s="536">
        <v>24</v>
      </c>
      <c r="AD30" s="536">
        <v>25</v>
      </c>
      <c r="AE30" s="536">
        <v>26</v>
      </c>
      <c r="AF30" s="536">
        <v>27</v>
      </c>
      <c r="AG30" s="536">
        <v>28</v>
      </c>
      <c r="AH30" s="536">
        <v>29</v>
      </c>
      <c r="AI30" s="536">
        <v>30</v>
      </c>
      <c r="AJ30" s="536">
        <v>31</v>
      </c>
    </row>
    <row r="31" spans="1:36" ht="23.25" customHeight="1" x14ac:dyDescent="0.25">
      <c r="A31" s="537"/>
      <c r="B31" s="532" t="s">
        <v>199</v>
      </c>
      <c r="C31" s="532" t="s">
        <v>200</v>
      </c>
      <c r="D31" s="538" t="s">
        <v>201</v>
      </c>
      <c r="E31" s="535" t="s">
        <v>3</v>
      </c>
      <c r="F31" s="536" t="s">
        <v>7</v>
      </c>
      <c r="G31" s="536" t="s">
        <v>8</v>
      </c>
      <c r="H31" s="536" t="s">
        <v>9</v>
      </c>
      <c r="I31" s="536" t="s">
        <v>202</v>
      </c>
      <c r="J31" s="536" t="s">
        <v>10</v>
      </c>
      <c r="K31" s="536" t="s">
        <v>11</v>
      </c>
      <c r="L31" s="536" t="s">
        <v>12</v>
      </c>
      <c r="M31" s="536" t="s">
        <v>7</v>
      </c>
      <c r="N31" s="536" t="s">
        <v>8</v>
      </c>
      <c r="O31" s="536" t="s">
        <v>9</v>
      </c>
      <c r="P31" s="536" t="s">
        <v>202</v>
      </c>
      <c r="Q31" s="536" t="s">
        <v>10</v>
      </c>
      <c r="R31" s="536" t="s">
        <v>11</v>
      </c>
      <c r="S31" s="536" t="s">
        <v>12</v>
      </c>
      <c r="T31" s="536" t="s">
        <v>7</v>
      </c>
      <c r="U31" s="536" t="s">
        <v>8</v>
      </c>
      <c r="V31" s="536" t="s">
        <v>9</v>
      </c>
      <c r="W31" s="536" t="s">
        <v>202</v>
      </c>
      <c r="X31" s="536" t="s">
        <v>10</v>
      </c>
      <c r="Y31" s="536" t="s">
        <v>11</v>
      </c>
      <c r="Z31" s="536" t="s">
        <v>12</v>
      </c>
      <c r="AA31" s="536" t="s">
        <v>7</v>
      </c>
      <c r="AB31" s="536" t="s">
        <v>8</v>
      </c>
      <c r="AC31" s="536" t="s">
        <v>9</v>
      </c>
      <c r="AD31" s="536" t="s">
        <v>202</v>
      </c>
      <c r="AE31" s="536" t="s">
        <v>10</v>
      </c>
      <c r="AF31" s="536" t="s">
        <v>11</v>
      </c>
      <c r="AG31" s="536" t="s">
        <v>12</v>
      </c>
      <c r="AH31" s="536" t="s">
        <v>7</v>
      </c>
      <c r="AI31" s="536" t="s">
        <v>8</v>
      </c>
      <c r="AJ31" s="536" t="s">
        <v>8</v>
      </c>
    </row>
    <row r="32" spans="1:36" ht="23.25" customHeight="1" x14ac:dyDescent="0.25">
      <c r="A32" s="539" t="s">
        <v>331</v>
      </c>
      <c r="B32" s="546" t="s">
        <v>332</v>
      </c>
      <c r="C32" s="547" t="s">
        <v>296</v>
      </c>
      <c r="D32" s="541" t="s">
        <v>206</v>
      </c>
      <c r="E32" s="542" t="s">
        <v>78</v>
      </c>
      <c r="F32" s="507" t="s">
        <v>158</v>
      </c>
      <c r="G32" s="507"/>
      <c r="H32" s="506" t="s">
        <v>53</v>
      </c>
      <c r="I32" s="509" t="s">
        <v>158</v>
      </c>
      <c r="J32" s="509"/>
      <c r="K32" s="506" t="s">
        <v>53</v>
      </c>
      <c r="L32" s="507" t="s">
        <v>158</v>
      </c>
      <c r="M32" s="507"/>
      <c r="N32" s="506" t="s">
        <v>158</v>
      </c>
      <c r="O32" s="507" t="s">
        <v>158</v>
      </c>
      <c r="P32" s="509"/>
      <c r="Q32" s="509"/>
      <c r="R32" s="507" t="s">
        <v>158</v>
      </c>
      <c r="S32" s="507"/>
      <c r="T32" s="506" t="s">
        <v>158</v>
      </c>
      <c r="U32" s="507" t="s">
        <v>158</v>
      </c>
      <c r="V32" s="506" t="s">
        <v>53</v>
      </c>
      <c r="W32" s="509"/>
      <c r="X32" s="509" t="s">
        <v>158</v>
      </c>
      <c r="Y32" s="507"/>
      <c r="Z32" s="506" t="s">
        <v>158</v>
      </c>
      <c r="AA32" s="507" t="s">
        <v>158</v>
      </c>
      <c r="AB32" s="507"/>
      <c r="AC32" s="507"/>
      <c r="AD32" s="509" t="s">
        <v>104</v>
      </c>
      <c r="AE32" s="509"/>
      <c r="AF32" s="507"/>
      <c r="AG32" s="507" t="s">
        <v>104</v>
      </c>
      <c r="AH32" s="507"/>
      <c r="AI32" s="507"/>
      <c r="AJ32" s="507" t="s">
        <v>104</v>
      </c>
    </row>
    <row r="33" spans="1:36" ht="23.25" customHeight="1" x14ac:dyDescent="0.25">
      <c r="A33" s="543" t="s">
        <v>333</v>
      </c>
      <c r="B33" s="544" t="s">
        <v>334</v>
      </c>
      <c r="C33" s="550" t="s">
        <v>335</v>
      </c>
      <c r="D33" s="541" t="s">
        <v>206</v>
      </c>
      <c r="E33" s="542" t="s">
        <v>78</v>
      </c>
      <c r="F33" s="507" t="s">
        <v>158</v>
      </c>
      <c r="G33" s="507"/>
      <c r="H33" s="506" t="s">
        <v>158</v>
      </c>
      <c r="I33" s="509" t="s">
        <v>158</v>
      </c>
      <c r="J33" s="508" t="s">
        <v>158</v>
      </c>
      <c r="K33" s="507"/>
      <c r="L33" s="507" t="s">
        <v>158</v>
      </c>
      <c r="M33" s="507"/>
      <c r="N33" s="506" t="s">
        <v>158</v>
      </c>
      <c r="O33" s="507" t="s">
        <v>158</v>
      </c>
      <c r="P33" s="509"/>
      <c r="Q33" s="509"/>
      <c r="R33" s="507" t="s">
        <v>158</v>
      </c>
      <c r="S33" s="507"/>
      <c r="T33" s="506" t="s">
        <v>158</v>
      </c>
      <c r="U33" s="507" t="s">
        <v>158</v>
      </c>
      <c r="V33" s="507"/>
      <c r="W33" s="509"/>
      <c r="X33" s="509" t="s">
        <v>158</v>
      </c>
      <c r="Y33" s="507"/>
      <c r="Z33" s="506" t="s">
        <v>158</v>
      </c>
      <c r="AA33" s="507" t="s">
        <v>158</v>
      </c>
      <c r="AB33" s="507"/>
      <c r="AC33" s="507"/>
      <c r="AD33" s="509" t="s">
        <v>158</v>
      </c>
      <c r="AE33" s="509"/>
      <c r="AF33" s="506"/>
      <c r="AG33" s="507" t="s">
        <v>158</v>
      </c>
      <c r="AH33" s="507"/>
      <c r="AI33" s="507"/>
      <c r="AJ33" s="507" t="s">
        <v>158</v>
      </c>
    </row>
    <row r="34" spans="1:36" ht="23.25" customHeight="1" x14ac:dyDescent="0.25">
      <c r="A34" s="539" t="s">
        <v>336</v>
      </c>
      <c r="B34" s="546" t="s">
        <v>337</v>
      </c>
      <c r="C34" s="547" t="s">
        <v>338</v>
      </c>
      <c r="D34" s="541" t="s">
        <v>206</v>
      </c>
      <c r="E34" s="542" t="s">
        <v>78</v>
      </c>
      <c r="F34" s="507" t="s">
        <v>158</v>
      </c>
      <c r="G34" s="507"/>
      <c r="H34" s="506"/>
      <c r="I34" s="509" t="s">
        <v>158</v>
      </c>
      <c r="J34" s="509"/>
      <c r="K34" s="507"/>
      <c r="L34" s="507" t="s">
        <v>158</v>
      </c>
      <c r="M34" s="507"/>
      <c r="N34" s="506" t="s">
        <v>158</v>
      </c>
      <c r="O34" s="507" t="s">
        <v>158</v>
      </c>
      <c r="P34" s="508" t="s">
        <v>53</v>
      </c>
      <c r="Q34" s="508" t="s">
        <v>158</v>
      </c>
      <c r="R34" s="507" t="s">
        <v>158</v>
      </c>
      <c r="S34" s="507"/>
      <c r="T34" s="506" t="s">
        <v>53</v>
      </c>
      <c r="U34" s="507" t="s">
        <v>158</v>
      </c>
      <c r="V34" s="507"/>
      <c r="W34" s="508" t="s">
        <v>53</v>
      </c>
      <c r="X34" s="509" t="s">
        <v>158</v>
      </c>
      <c r="Y34" s="507"/>
      <c r="Z34" s="507"/>
      <c r="AA34" s="507" t="s">
        <v>158</v>
      </c>
      <c r="AB34" s="507"/>
      <c r="AC34" s="506" t="s">
        <v>53</v>
      </c>
      <c r="AD34" s="509" t="s">
        <v>158</v>
      </c>
      <c r="AE34" s="508" t="s">
        <v>53</v>
      </c>
      <c r="AF34" s="506" t="s">
        <v>158</v>
      </c>
      <c r="AG34" s="507" t="s">
        <v>158</v>
      </c>
      <c r="AH34" s="507"/>
      <c r="AI34" s="507"/>
      <c r="AJ34" s="507" t="s">
        <v>158</v>
      </c>
    </row>
    <row r="35" spans="1:36" ht="23.25" customHeight="1" x14ac:dyDescent="0.25">
      <c r="A35" s="539" t="s">
        <v>339</v>
      </c>
      <c r="B35" s="540" t="s">
        <v>340</v>
      </c>
      <c r="C35" s="541">
        <v>650059</v>
      </c>
      <c r="D35" s="541" t="s">
        <v>206</v>
      </c>
      <c r="E35" s="542" t="s">
        <v>78</v>
      </c>
      <c r="F35" s="507" t="s">
        <v>158</v>
      </c>
      <c r="G35" s="507"/>
      <c r="H35" s="506" t="s">
        <v>158</v>
      </c>
      <c r="I35" s="509" t="s">
        <v>158</v>
      </c>
      <c r="J35" s="509"/>
      <c r="K35" s="506" t="s">
        <v>158</v>
      </c>
      <c r="L35" s="507" t="s">
        <v>158</v>
      </c>
      <c r="M35" s="507"/>
      <c r="N35" s="507"/>
      <c r="O35" s="507" t="s">
        <v>158</v>
      </c>
      <c r="P35" s="509"/>
      <c r="Q35" s="509"/>
      <c r="R35" s="507" t="s">
        <v>158</v>
      </c>
      <c r="S35" s="507"/>
      <c r="T35" s="506" t="s">
        <v>158</v>
      </c>
      <c r="U35" s="507" t="s">
        <v>158</v>
      </c>
      <c r="V35" s="507"/>
      <c r="W35" s="509"/>
      <c r="X35" s="509" t="s">
        <v>158</v>
      </c>
      <c r="Y35" s="507"/>
      <c r="Z35" s="507"/>
      <c r="AA35" s="507" t="s">
        <v>158</v>
      </c>
      <c r="AB35" s="507"/>
      <c r="AC35" s="506" t="s">
        <v>158</v>
      </c>
      <c r="AD35" s="509" t="s">
        <v>158</v>
      </c>
      <c r="AE35" s="509"/>
      <c r="AF35" s="506" t="s">
        <v>53</v>
      </c>
      <c r="AG35" s="507" t="s">
        <v>158</v>
      </c>
      <c r="AH35" s="507"/>
      <c r="AI35" s="507"/>
      <c r="AJ35" s="507" t="s">
        <v>158</v>
      </c>
    </row>
    <row r="36" spans="1:36" ht="23.25" customHeight="1" x14ac:dyDescent="0.25">
      <c r="A36" s="539" t="s">
        <v>341</v>
      </c>
      <c r="B36" s="546" t="s">
        <v>342</v>
      </c>
      <c r="C36" s="547">
        <v>344524</v>
      </c>
      <c r="D36" s="541" t="s">
        <v>206</v>
      </c>
      <c r="E36" s="542" t="s">
        <v>78</v>
      </c>
      <c r="F36" s="507" t="s">
        <v>158</v>
      </c>
      <c r="G36" s="507" t="s">
        <v>158</v>
      </c>
      <c r="H36" s="507"/>
      <c r="I36" s="509" t="s">
        <v>158</v>
      </c>
      <c r="J36" s="509"/>
      <c r="K36" s="507"/>
      <c r="L36" s="507" t="s">
        <v>158</v>
      </c>
      <c r="M36" s="507" t="s">
        <v>158</v>
      </c>
      <c r="N36" s="507"/>
      <c r="O36" s="507"/>
      <c r="P36" s="509"/>
      <c r="Q36" s="509"/>
      <c r="R36" s="507"/>
      <c r="S36" s="507"/>
      <c r="T36" s="507"/>
      <c r="U36" s="507" t="s">
        <v>158</v>
      </c>
      <c r="V36" s="507"/>
      <c r="W36" s="508" t="s">
        <v>158</v>
      </c>
      <c r="X36" s="509" t="s">
        <v>158</v>
      </c>
      <c r="Y36" s="507"/>
      <c r="Z36" s="506" t="s">
        <v>158</v>
      </c>
      <c r="AA36" s="507" t="s">
        <v>158</v>
      </c>
      <c r="AB36" s="506" t="s">
        <v>158</v>
      </c>
      <c r="AC36" s="507"/>
      <c r="AD36" s="509" t="s">
        <v>158</v>
      </c>
      <c r="AE36" s="509"/>
      <c r="AF36" s="507"/>
      <c r="AG36" s="507" t="s">
        <v>158</v>
      </c>
      <c r="AH36" s="506" t="s">
        <v>158</v>
      </c>
      <c r="AI36" s="507"/>
      <c r="AJ36" s="507" t="s">
        <v>158</v>
      </c>
    </row>
    <row r="37" spans="1:36" ht="23.25" customHeight="1" x14ac:dyDescent="0.25">
      <c r="A37" s="539" t="s">
        <v>343</v>
      </c>
      <c r="B37" s="546" t="s">
        <v>344</v>
      </c>
      <c r="C37" s="547">
        <v>708696</v>
      </c>
      <c r="D37" s="541" t="s">
        <v>206</v>
      </c>
      <c r="E37" s="542" t="s">
        <v>78</v>
      </c>
      <c r="F37" s="507" t="s">
        <v>158</v>
      </c>
      <c r="G37" s="507"/>
      <c r="H37" s="507"/>
      <c r="I37" s="509" t="s">
        <v>158</v>
      </c>
      <c r="J37" s="508" t="s">
        <v>53</v>
      </c>
      <c r="K37" s="507"/>
      <c r="L37" s="507" t="s">
        <v>158</v>
      </c>
      <c r="M37" s="507"/>
      <c r="N37" s="507"/>
      <c r="O37" s="507" t="s">
        <v>158</v>
      </c>
      <c r="P37" s="508" t="s">
        <v>158</v>
      </c>
      <c r="Q37" s="508" t="s">
        <v>158</v>
      </c>
      <c r="R37" s="507" t="s">
        <v>158</v>
      </c>
      <c r="S37" s="507"/>
      <c r="T37" s="506" t="s">
        <v>53</v>
      </c>
      <c r="U37" s="507" t="s">
        <v>158</v>
      </c>
      <c r="V37" s="506" t="s">
        <v>53</v>
      </c>
      <c r="W37" s="509"/>
      <c r="X37" s="509" t="s">
        <v>158</v>
      </c>
      <c r="Y37" s="507"/>
      <c r="Z37" s="506" t="s">
        <v>53</v>
      </c>
      <c r="AA37" s="507" t="s">
        <v>158</v>
      </c>
      <c r="AB37" s="506" t="s">
        <v>53</v>
      </c>
      <c r="AC37" s="507"/>
      <c r="AD37" s="509" t="s">
        <v>158</v>
      </c>
      <c r="AE37" s="509"/>
      <c r="AF37" s="507"/>
      <c r="AG37" s="507" t="s">
        <v>158</v>
      </c>
      <c r="AH37" s="506" t="s">
        <v>53</v>
      </c>
      <c r="AI37" s="506" t="s">
        <v>53</v>
      </c>
      <c r="AJ37" s="507" t="s">
        <v>158</v>
      </c>
    </row>
    <row r="38" spans="1:36" ht="23.25" customHeight="1" x14ac:dyDescent="0.25">
      <c r="A38" s="539" t="s">
        <v>345</v>
      </c>
      <c r="B38" s="546" t="s">
        <v>346</v>
      </c>
      <c r="C38" s="547"/>
      <c r="D38" s="541" t="s">
        <v>206</v>
      </c>
      <c r="E38" s="542" t="s">
        <v>78</v>
      </c>
      <c r="F38" s="507" t="s">
        <v>158</v>
      </c>
      <c r="G38" s="507"/>
      <c r="H38" s="506" t="s">
        <v>158</v>
      </c>
      <c r="I38" s="509" t="s">
        <v>158</v>
      </c>
      <c r="J38" s="509"/>
      <c r="K38" s="506" t="s">
        <v>158</v>
      </c>
      <c r="L38" s="507" t="s">
        <v>158</v>
      </c>
      <c r="M38" s="507"/>
      <c r="N38" s="507"/>
      <c r="O38" s="507" t="s">
        <v>158</v>
      </c>
      <c r="P38" s="508" t="s">
        <v>53</v>
      </c>
      <c r="Q38" s="509"/>
      <c r="R38" s="507" t="s">
        <v>158</v>
      </c>
      <c r="S38" s="507"/>
      <c r="T38" s="506" t="s">
        <v>158</v>
      </c>
      <c r="U38" s="507" t="s">
        <v>158</v>
      </c>
      <c r="V38" s="507"/>
      <c r="W38" s="509"/>
      <c r="X38" s="509" t="s">
        <v>158</v>
      </c>
      <c r="Y38" s="507"/>
      <c r="Z38" s="507"/>
      <c r="AA38" s="507" t="s">
        <v>158</v>
      </c>
      <c r="AB38" s="507"/>
      <c r="AC38" s="554" t="s">
        <v>158</v>
      </c>
      <c r="AD38" s="509" t="s">
        <v>158</v>
      </c>
      <c r="AE38" s="509"/>
      <c r="AF38" s="506" t="s">
        <v>158</v>
      </c>
      <c r="AG38" s="507" t="s">
        <v>158</v>
      </c>
      <c r="AH38" s="507"/>
      <c r="AI38" s="507"/>
      <c r="AJ38" s="507" t="s">
        <v>158</v>
      </c>
    </row>
    <row r="39" spans="1:36" ht="23.25" customHeight="1" x14ac:dyDescent="0.25">
      <c r="A39" s="539" t="s">
        <v>347</v>
      </c>
      <c r="B39" s="546" t="s">
        <v>348</v>
      </c>
      <c r="C39" s="547"/>
      <c r="D39" s="541" t="s">
        <v>206</v>
      </c>
      <c r="E39" s="542" t="s">
        <v>78</v>
      </c>
      <c r="F39" s="507" t="s">
        <v>158</v>
      </c>
      <c r="G39" s="506" t="s">
        <v>53</v>
      </c>
      <c r="H39" s="507"/>
      <c r="I39" s="509" t="s">
        <v>158</v>
      </c>
      <c r="J39" s="508" t="s">
        <v>158</v>
      </c>
      <c r="K39" s="507"/>
      <c r="L39" s="507" t="s">
        <v>158</v>
      </c>
      <c r="M39" s="507"/>
      <c r="N39" s="506" t="s">
        <v>158</v>
      </c>
      <c r="O39" s="507" t="s">
        <v>158</v>
      </c>
      <c r="P39" s="509" t="s">
        <v>158</v>
      </c>
      <c r="Q39" s="508"/>
      <c r="R39" s="507" t="s">
        <v>158</v>
      </c>
      <c r="S39" s="507"/>
      <c r="T39" s="506" t="s">
        <v>53</v>
      </c>
      <c r="U39" s="507" t="s">
        <v>158</v>
      </c>
      <c r="V39" s="507"/>
      <c r="W39" s="509" t="s">
        <v>53</v>
      </c>
      <c r="X39" s="509" t="s">
        <v>158</v>
      </c>
      <c r="Y39" s="507"/>
      <c r="Z39" s="506" t="s">
        <v>158</v>
      </c>
      <c r="AA39" s="507" t="s">
        <v>158</v>
      </c>
      <c r="AB39" s="507"/>
      <c r="AC39" s="507"/>
      <c r="AD39" s="509"/>
      <c r="AE39" s="509"/>
      <c r="AF39" s="507"/>
      <c r="AG39" s="507" t="s">
        <v>158</v>
      </c>
      <c r="AH39" s="507"/>
      <c r="AI39" s="507"/>
      <c r="AJ39" s="507" t="s">
        <v>158</v>
      </c>
    </row>
    <row r="40" spans="1:36" ht="23.25" customHeight="1" x14ac:dyDescent="0.25">
      <c r="A40" s="539" t="s">
        <v>349</v>
      </c>
      <c r="B40" s="546" t="s">
        <v>350</v>
      </c>
      <c r="C40" s="547"/>
      <c r="D40" s="541" t="s">
        <v>206</v>
      </c>
      <c r="E40" s="542" t="s">
        <v>78</v>
      </c>
      <c r="F40" s="507" t="s">
        <v>158</v>
      </c>
      <c r="G40" s="507"/>
      <c r="H40" s="554"/>
      <c r="I40" s="509" t="s">
        <v>158</v>
      </c>
      <c r="J40" s="509"/>
      <c r="K40" s="506" t="s">
        <v>53</v>
      </c>
      <c r="L40" s="507" t="s">
        <v>158</v>
      </c>
      <c r="M40" s="507"/>
      <c r="N40" s="506" t="s">
        <v>158</v>
      </c>
      <c r="O40" s="507" t="s">
        <v>158</v>
      </c>
      <c r="P40" s="509"/>
      <c r="Q40" s="508" t="s">
        <v>158</v>
      </c>
      <c r="R40" s="507" t="s">
        <v>158</v>
      </c>
      <c r="S40" s="506" t="s">
        <v>53</v>
      </c>
      <c r="T40" s="507"/>
      <c r="U40" s="507" t="s">
        <v>158</v>
      </c>
      <c r="V40" s="507"/>
      <c r="W40" s="508" t="s">
        <v>158</v>
      </c>
      <c r="X40" s="509" t="s">
        <v>158</v>
      </c>
      <c r="Y40" s="507"/>
      <c r="Z40" s="507"/>
      <c r="AA40" s="507" t="s">
        <v>158</v>
      </c>
      <c r="AB40" s="506" t="s">
        <v>53</v>
      </c>
      <c r="AC40" s="507"/>
      <c r="AD40" s="509" t="s">
        <v>158</v>
      </c>
      <c r="AE40" s="509"/>
      <c r="AF40" s="507"/>
      <c r="AG40" s="507" t="s">
        <v>158</v>
      </c>
      <c r="AH40" s="507"/>
      <c r="AI40" s="506" t="s">
        <v>53</v>
      </c>
      <c r="AJ40" s="507" t="s">
        <v>158</v>
      </c>
    </row>
    <row r="41" spans="1:36" ht="23.25" customHeight="1" x14ac:dyDescent="0.25">
      <c r="A41" s="531" t="s">
        <v>351</v>
      </c>
      <c r="B41" s="532" t="s">
        <v>1</v>
      </c>
      <c r="C41" s="533" t="s">
        <v>44</v>
      </c>
      <c r="D41" s="534"/>
      <c r="E41" s="535"/>
      <c r="F41" s="536">
        <v>1</v>
      </c>
      <c r="G41" s="536">
        <v>2</v>
      </c>
      <c r="H41" s="536">
        <v>3</v>
      </c>
      <c r="I41" s="536">
        <v>4</v>
      </c>
      <c r="J41" s="536">
        <v>5</v>
      </c>
      <c r="K41" s="536">
        <v>6</v>
      </c>
      <c r="L41" s="536">
        <v>7</v>
      </c>
      <c r="M41" s="536">
        <v>8</v>
      </c>
      <c r="N41" s="536">
        <v>9</v>
      </c>
      <c r="O41" s="536">
        <v>10</v>
      </c>
      <c r="P41" s="536">
        <v>11</v>
      </c>
      <c r="Q41" s="536">
        <v>12</v>
      </c>
      <c r="R41" s="536">
        <v>13</v>
      </c>
      <c r="S41" s="536">
        <v>14</v>
      </c>
      <c r="T41" s="536">
        <v>15</v>
      </c>
      <c r="U41" s="536">
        <v>16</v>
      </c>
      <c r="V41" s="536">
        <v>17</v>
      </c>
      <c r="W41" s="536">
        <v>18</v>
      </c>
      <c r="X41" s="536">
        <v>19</v>
      </c>
      <c r="Y41" s="536">
        <v>20</v>
      </c>
      <c r="Z41" s="536">
        <v>21</v>
      </c>
      <c r="AA41" s="536">
        <v>22</v>
      </c>
      <c r="AB41" s="536">
        <v>23</v>
      </c>
      <c r="AC41" s="536">
        <v>24</v>
      </c>
      <c r="AD41" s="536">
        <v>25</v>
      </c>
      <c r="AE41" s="536">
        <v>26</v>
      </c>
      <c r="AF41" s="536">
        <v>27</v>
      </c>
      <c r="AG41" s="536">
        <v>28</v>
      </c>
      <c r="AH41" s="536">
        <v>29</v>
      </c>
      <c r="AI41" s="536">
        <v>30</v>
      </c>
      <c r="AJ41" s="536">
        <v>31</v>
      </c>
    </row>
    <row r="42" spans="1:36" ht="23.25" customHeight="1" x14ac:dyDescent="0.25">
      <c r="A42" s="537"/>
      <c r="B42" s="532" t="s">
        <v>199</v>
      </c>
      <c r="C42" s="532" t="s">
        <v>200</v>
      </c>
      <c r="D42" s="538" t="s">
        <v>201</v>
      </c>
      <c r="E42" s="535" t="s">
        <v>3</v>
      </c>
      <c r="F42" s="536" t="s">
        <v>7</v>
      </c>
      <c r="G42" s="536" t="s">
        <v>8</v>
      </c>
      <c r="H42" s="536" t="s">
        <v>9</v>
      </c>
      <c r="I42" s="536" t="s">
        <v>202</v>
      </c>
      <c r="J42" s="536" t="s">
        <v>10</v>
      </c>
      <c r="K42" s="536" t="s">
        <v>11</v>
      </c>
      <c r="L42" s="536" t="s">
        <v>12</v>
      </c>
      <c r="M42" s="536" t="s">
        <v>7</v>
      </c>
      <c r="N42" s="536" t="s">
        <v>8</v>
      </c>
      <c r="O42" s="536" t="s">
        <v>9</v>
      </c>
      <c r="P42" s="536" t="s">
        <v>202</v>
      </c>
      <c r="Q42" s="536" t="s">
        <v>10</v>
      </c>
      <c r="R42" s="536" t="s">
        <v>11</v>
      </c>
      <c r="S42" s="536" t="s">
        <v>12</v>
      </c>
      <c r="T42" s="536" t="s">
        <v>7</v>
      </c>
      <c r="U42" s="536" t="s">
        <v>8</v>
      </c>
      <c r="V42" s="536" t="s">
        <v>9</v>
      </c>
      <c r="W42" s="536" t="s">
        <v>202</v>
      </c>
      <c r="X42" s="536" t="s">
        <v>10</v>
      </c>
      <c r="Y42" s="536" t="s">
        <v>11</v>
      </c>
      <c r="Z42" s="536" t="s">
        <v>12</v>
      </c>
      <c r="AA42" s="536" t="s">
        <v>7</v>
      </c>
      <c r="AB42" s="536" t="s">
        <v>8</v>
      </c>
      <c r="AC42" s="536" t="s">
        <v>9</v>
      </c>
      <c r="AD42" s="536" t="s">
        <v>202</v>
      </c>
      <c r="AE42" s="536" t="s">
        <v>10</v>
      </c>
      <c r="AF42" s="536" t="s">
        <v>11</v>
      </c>
      <c r="AG42" s="536" t="s">
        <v>12</v>
      </c>
      <c r="AH42" s="536" t="s">
        <v>7</v>
      </c>
      <c r="AI42" s="536" t="s">
        <v>8</v>
      </c>
      <c r="AJ42" s="536" t="s">
        <v>8</v>
      </c>
    </row>
    <row r="43" spans="1:36" ht="23.25" customHeight="1" x14ac:dyDescent="0.25">
      <c r="A43" s="543" t="s">
        <v>352</v>
      </c>
      <c r="B43" s="548" t="s">
        <v>353</v>
      </c>
      <c r="C43" s="555">
        <v>492425</v>
      </c>
      <c r="D43" s="541" t="s">
        <v>206</v>
      </c>
      <c r="E43" s="542" t="s">
        <v>354</v>
      </c>
      <c r="F43" s="506" t="s">
        <v>53</v>
      </c>
      <c r="G43" s="507" t="s">
        <v>53</v>
      </c>
      <c r="H43" s="507" t="s">
        <v>53</v>
      </c>
      <c r="I43" s="509" t="s">
        <v>53</v>
      </c>
      <c r="J43" s="508"/>
      <c r="K43" s="506" t="s">
        <v>53</v>
      </c>
      <c r="L43" s="507" t="s">
        <v>53</v>
      </c>
      <c r="M43" s="507" t="s">
        <v>53</v>
      </c>
      <c r="N43" s="507" t="s">
        <v>53</v>
      </c>
      <c r="O43" s="507" t="s">
        <v>53</v>
      </c>
      <c r="P43" s="509" t="s">
        <v>53</v>
      </c>
      <c r="Q43" s="509"/>
      <c r="R43" s="507" t="s">
        <v>53</v>
      </c>
      <c r="S43" s="507" t="s">
        <v>53</v>
      </c>
      <c r="T43" s="507" t="s">
        <v>53</v>
      </c>
      <c r="U43" s="507" t="s">
        <v>53</v>
      </c>
      <c r="V43" s="506" t="s">
        <v>53</v>
      </c>
      <c r="W43" s="508" t="s">
        <v>158</v>
      </c>
      <c r="X43" s="509"/>
      <c r="Y43" s="507" t="s">
        <v>53</v>
      </c>
      <c r="Z43" s="507" t="s">
        <v>53</v>
      </c>
      <c r="AA43" s="507" t="s">
        <v>53</v>
      </c>
      <c r="AB43" s="507" t="s">
        <v>53</v>
      </c>
      <c r="AC43" s="506" t="s">
        <v>53</v>
      </c>
      <c r="AD43" s="509" t="s">
        <v>53</v>
      </c>
      <c r="AE43" s="509"/>
      <c r="AF43" s="507" t="s">
        <v>53</v>
      </c>
      <c r="AG43" s="507" t="s">
        <v>53</v>
      </c>
      <c r="AH43" s="507" t="s">
        <v>53</v>
      </c>
      <c r="AI43" s="507" t="s">
        <v>53</v>
      </c>
      <c r="AJ43" s="507" t="s">
        <v>53</v>
      </c>
    </row>
    <row r="44" spans="1:36" ht="23.25" customHeight="1" x14ac:dyDescent="0.25"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</row>
    <row r="45" spans="1:36" ht="23.25" customHeight="1" x14ac:dyDescent="0.25"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</row>
    <row r="46" spans="1:36" ht="23.25" customHeight="1" x14ac:dyDescent="0.4">
      <c r="Z46" s="556"/>
      <c r="AA46" s="556"/>
      <c r="AB46" s="556"/>
      <c r="AC46" s="556"/>
    </row>
    <row r="50" spans="29:29" x14ac:dyDescent="0.25">
      <c r="AC50">
        <v>20</v>
      </c>
    </row>
  </sheetData>
  <mergeCells count="4">
    <mergeCell ref="A1:AI1"/>
    <mergeCell ref="A2:AI2"/>
    <mergeCell ref="A3:AI3"/>
    <mergeCell ref="F28:R28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selection activeCell="M29" sqref="M29"/>
    </sheetView>
  </sheetViews>
  <sheetFormatPr defaultRowHeight="15" x14ac:dyDescent="0.25"/>
  <cols>
    <col min="1" max="1" width="45.42578125" customWidth="1"/>
    <col min="2" max="2" width="11" customWidth="1"/>
  </cols>
  <sheetData>
    <row r="1" spans="1:33" ht="23.25" x14ac:dyDescent="0.25">
      <c r="A1" s="617"/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  <c r="U1" s="617"/>
      <c r="V1" s="617"/>
      <c r="W1" s="617"/>
      <c r="X1" s="617"/>
      <c r="Y1" s="617"/>
      <c r="Z1" s="617"/>
      <c r="AA1" s="617"/>
      <c r="AB1" s="617"/>
      <c r="AC1" s="617"/>
      <c r="AD1" s="617"/>
      <c r="AE1" s="617"/>
      <c r="AF1" s="617"/>
      <c r="AG1" s="618"/>
    </row>
    <row r="2" spans="1:33" ht="23.25" x14ac:dyDescent="0.25">
      <c r="A2" s="528" t="s">
        <v>398</v>
      </c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618"/>
    </row>
    <row r="3" spans="1:33" ht="23.25" x14ac:dyDescent="0.25">
      <c r="A3" s="530" t="s">
        <v>399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  <c r="T3" s="530"/>
      <c r="U3" s="530"/>
      <c r="V3" s="530"/>
      <c r="W3" s="530"/>
      <c r="X3" s="530"/>
      <c r="Y3" s="530"/>
      <c r="Z3" s="530"/>
      <c r="AA3" s="530"/>
      <c r="AB3" s="530"/>
      <c r="AC3" s="530"/>
      <c r="AD3" s="530"/>
      <c r="AE3" s="530"/>
      <c r="AF3" s="530"/>
      <c r="AG3" s="618"/>
    </row>
    <row r="4" spans="1:33" ht="15.75" x14ac:dyDescent="0.25">
      <c r="A4" s="559" t="s">
        <v>1</v>
      </c>
      <c r="B4" s="561" t="s">
        <v>3</v>
      </c>
      <c r="C4" s="536">
        <v>1</v>
      </c>
      <c r="D4" s="536">
        <v>2</v>
      </c>
      <c r="E4" s="536">
        <v>3</v>
      </c>
      <c r="F4" s="536">
        <v>4</v>
      </c>
      <c r="G4" s="536">
        <v>5</v>
      </c>
      <c r="H4" s="536">
        <v>6</v>
      </c>
      <c r="I4" s="536">
        <v>7</v>
      </c>
      <c r="J4" s="536">
        <v>8</v>
      </c>
      <c r="K4" s="536">
        <v>9</v>
      </c>
      <c r="L4" s="536">
        <v>10</v>
      </c>
      <c r="M4" s="536">
        <v>11</v>
      </c>
      <c r="N4" s="536">
        <v>12</v>
      </c>
      <c r="O4" s="536">
        <v>13</v>
      </c>
      <c r="P4" s="536">
        <v>14</v>
      </c>
      <c r="Q4" s="536">
        <v>15</v>
      </c>
      <c r="R4" s="536">
        <v>16</v>
      </c>
      <c r="S4" s="536">
        <v>17</v>
      </c>
      <c r="T4" s="536">
        <v>18</v>
      </c>
      <c r="U4" s="536">
        <v>19</v>
      </c>
      <c r="V4" s="536">
        <v>20</v>
      </c>
      <c r="W4" s="536">
        <v>21</v>
      </c>
      <c r="X4" s="536">
        <v>22</v>
      </c>
      <c r="Y4" s="536">
        <v>23</v>
      </c>
      <c r="Z4" s="536">
        <v>24</v>
      </c>
      <c r="AA4" s="536">
        <v>25</v>
      </c>
      <c r="AB4" s="536">
        <v>26</v>
      </c>
      <c r="AC4" s="536">
        <v>27</v>
      </c>
      <c r="AD4" s="536">
        <v>28</v>
      </c>
      <c r="AE4" s="536">
        <v>29</v>
      </c>
      <c r="AF4" s="536">
        <v>30</v>
      </c>
      <c r="AG4" s="536">
        <v>31</v>
      </c>
    </row>
    <row r="5" spans="1:33" ht="15.75" x14ac:dyDescent="0.25">
      <c r="A5" s="559" t="s">
        <v>357</v>
      </c>
      <c r="B5" s="564"/>
      <c r="C5" s="536" t="s">
        <v>7</v>
      </c>
      <c r="D5" s="536" t="s">
        <v>8</v>
      </c>
      <c r="E5" s="536" t="s">
        <v>9</v>
      </c>
      <c r="F5" s="536" t="s">
        <v>202</v>
      </c>
      <c r="G5" s="536" t="s">
        <v>10</v>
      </c>
      <c r="H5" s="536" t="s">
        <v>11</v>
      </c>
      <c r="I5" s="536" t="s">
        <v>12</v>
      </c>
      <c r="J5" s="536" t="s">
        <v>7</v>
      </c>
      <c r="K5" s="536" t="s">
        <v>8</v>
      </c>
      <c r="L5" s="536" t="s">
        <v>9</v>
      </c>
      <c r="M5" s="536" t="s">
        <v>202</v>
      </c>
      <c r="N5" s="536" t="s">
        <v>10</v>
      </c>
      <c r="O5" s="536" t="s">
        <v>11</v>
      </c>
      <c r="P5" s="536" t="s">
        <v>12</v>
      </c>
      <c r="Q5" s="536" t="s">
        <v>7</v>
      </c>
      <c r="R5" s="536" t="s">
        <v>8</v>
      </c>
      <c r="S5" s="536" t="s">
        <v>9</v>
      </c>
      <c r="T5" s="536" t="s">
        <v>202</v>
      </c>
      <c r="U5" s="536" t="s">
        <v>10</v>
      </c>
      <c r="V5" s="536" t="s">
        <v>11</v>
      </c>
      <c r="W5" s="536" t="s">
        <v>12</v>
      </c>
      <c r="X5" s="536" t="s">
        <v>7</v>
      </c>
      <c r="Y5" s="536" t="s">
        <v>8</v>
      </c>
      <c r="Z5" s="536" t="s">
        <v>9</v>
      </c>
      <c r="AA5" s="536" t="s">
        <v>202</v>
      </c>
      <c r="AB5" s="536" t="s">
        <v>10</v>
      </c>
      <c r="AC5" s="536" t="s">
        <v>11</v>
      </c>
      <c r="AD5" s="536" t="s">
        <v>12</v>
      </c>
      <c r="AE5" s="536" t="s">
        <v>7</v>
      </c>
      <c r="AF5" s="536" t="s">
        <v>8</v>
      </c>
      <c r="AG5" s="536" t="s">
        <v>9</v>
      </c>
    </row>
    <row r="6" spans="1:33" ht="15.75" x14ac:dyDescent="0.25">
      <c r="A6" s="566" t="s">
        <v>400</v>
      </c>
      <c r="B6" s="619" t="s">
        <v>401</v>
      </c>
      <c r="C6" s="547" t="s">
        <v>46</v>
      </c>
      <c r="D6" s="547" t="s">
        <v>402</v>
      </c>
      <c r="E6" s="547" t="s">
        <v>46</v>
      </c>
      <c r="F6" s="577"/>
      <c r="G6" s="577"/>
      <c r="H6" s="620" t="s">
        <v>403</v>
      </c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2"/>
      <c r="AB6" s="576"/>
      <c r="AC6" s="547" t="s">
        <v>20</v>
      </c>
      <c r="AD6" s="577"/>
      <c r="AE6" s="547" t="s">
        <v>46</v>
      </c>
      <c r="AF6" s="547" t="s">
        <v>404</v>
      </c>
      <c r="AG6" s="547" t="s">
        <v>18</v>
      </c>
    </row>
    <row r="7" spans="1:33" ht="15.75" x14ac:dyDescent="0.25">
      <c r="A7" s="566" t="s">
        <v>405</v>
      </c>
      <c r="B7" s="619" t="s">
        <v>406</v>
      </c>
      <c r="C7" s="547"/>
      <c r="D7" s="547" t="s">
        <v>26</v>
      </c>
      <c r="E7" s="547"/>
      <c r="F7" s="577" t="s">
        <v>20</v>
      </c>
      <c r="G7" s="577"/>
      <c r="H7" s="547" t="s">
        <v>26</v>
      </c>
      <c r="I7" s="578"/>
      <c r="J7" s="547" t="s">
        <v>26</v>
      </c>
      <c r="K7" s="578"/>
      <c r="L7" s="547" t="s">
        <v>26</v>
      </c>
      <c r="M7" s="576"/>
      <c r="N7" s="576" t="s">
        <v>20</v>
      </c>
      <c r="O7" s="578"/>
      <c r="P7" s="547" t="s">
        <v>26</v>
      </c>
      <c r="Q7" s="578"/>
      <c r="R7" s="547" t="s">
        <v>26</v>
      </c>
      <c r="S7" s="578"/>
      <c r="T7" s="576" t="s">
        <v>20</v>
      </c>
      <c r="U7" s="576"/>
      <c r="V7" s="547" t="s">
        <v>26</v>
      </c>
      <c r="W7" s="578"/>
      <c r="X7" s="547" t="s">
        <v>26</v>
      </c>
      <c r="Y7" s="578"/>
      <c r="Z7" s="547" t="s">
        <v>26</v>
      </c>
      <c r="AA7" s="576"/>
      <c r="AB7" s="576" t="s">
        <v>20</v>
      </c>
      <c r="AC7" s="547" t="s">
        <v>26</v>
      </c>
      <c r="AD7" s="577"/>
      <c r="AE7" s="547" t="s">
        <v>26</v>
      </c>
      <c r="AF7" s="547"/>
      <c r="AG7" s="547" t="s">
        <v>26</v>
      </c>
    </row>
    <row r="8" spans="1:33" ht="15.75" x14ac:dyDescent="0.25">
      <c r="A8" s="566" t="s">
        <v>407</v>
      </c>
      <c r="B8" s="619" t="s">
        <v>406</v>
      </c>
      <c r="C8" s="547" t="s">
        <v>26</v>
      </c>
      <c r="D8" s="547"/>
      <c r="E8" s="547" t="s">
        <v>26</v>
      </c>
      <c r="F8" s="577"/>
      <c r="G8" s="577" t="s">
        <v>408</v>
      </c>
      <c r="H8" s="547"/>
      <c r="I8" s="547" t="s">
        <v>26</v>
      </c>
      <c r="J8" s="547"/>
      <c r="K8" s="547" t="s">
        <v>26</v>
      </c>
      <c r="L8" s="547"/>
      <c r="M8" s="576" t="s">
        <v>408</v>
      </c>
      <c r="N8" s="577"/>
      <c r="O8" s="547" t="s">
        <v>26</v>
      </c>
      <c r="P8" s="547"/>
      <c r="Q8" s="547" t="s">
        <v>26</v>
      </c>
      <c r="R8" s="578"/>
      <c r="S8" s="547" t="s">
        <v>26</v>
      </c>
      <c r="T8" s="576"/>
      <c r="U8" s="577" t="s">
        <v>408</v>
      </c>
      <c r="V8" s="547"/>
      <c r="W8" s="547" t="s">
        <v>26</v>
      </c>
      <c r="X8" s="547"/>
      <c r="Y8" s="547" t="s">
        <v>26</v>
      </c>
      <c r="Z8" s="547"/>
      <c r="AA8" s="576" t="s">
        <v>20</v>
      </c>
      <c r="AB8" s="577"/>
      <c r="AC8" s="578"/>
      <c r="AD8" s="576" t="s">
        <v>26</v>
      </c>
      <c r="AE8" s="547"/>
      <c r="AF8" s="547" t="s">
        <v>26</v>
      </c>
      <c r="AG8" s="578"/>
    </row>
    <row r="9" spans="1:33" ht="15.75" x14ac:dyDescent="0.25">
      <c r="A9" s="566" t="s">
        <v>409</v>
      </c>
      <c r="B9" s="619" t="s">
        <v>410</v>
      </c>
      <c r="C9" s="547" t="s">
        <v>411</v>
      </c>
      <c r="D9" s="547" t="s">
        <v>411</v>
      </c>
      <c r="E9" s="547" t="s">
        <v>404</v>
      </c>
      <c r="F9" s="577"/>
      <c r="G9" s="577"/>
      <c r="H9" s="547" t="s">
        <v>411</v>
      </c>
      <c r="I9" s="547" t="s">
        <v>411</v>
      </c>
      <c r="J9" s="547" t="s">
        <v>404</v>
      </c>
      <c r="K9" s="547" t="s">
        <v>411</v>
      </c>
      <c r="L9" s="547" t="s">
        <v>404</v>
      </c>
      <c r="M9" s="577"/>
      <c r="N9" s="577"/>
      <c r="O9" s="547" t="s">
        <v>411</v>
      </c>
      <c r="P9" s="547" t="s">
        <v>411</v>
      </c>
      <c r="Q9" s="547" t="s">
        <v>404</v>
      </c>
      <c r="R9" s="547" t="s">
        <v>411</v>
      </c>
      <c r="S9" s="547" t="s">
        <v>404</v>
      </c>
      <c r="T9" s="577"/>
      <c r="U9" s="577"/>
      <c r="V9" s="547" t="s">
        <v>411</v>
      </c>
      <c r="W9" s="547" t="s">
        <v>411</v>
      </c>
      <c r="X9" s="547" t="s">
        <v>404</v>
      </c>
      <c r="Y9" s="547" t="s">
        <v>411</v>
      </c>
      <c r="Z9" s="547" t="s">
        <v>404</v>
      </c>
      <c r="AA9" s="577"/>
      <c r="AB9" s="577"/>
      <c r="AC9" s="620" t="s">
        <v>412</v>
      </c>
      <c r="AD9" s="621"/>
      <c r="AE9" s="621"/>
      <c r="AF9" s="621"/>
      <c r="AG9" s="622"/>
    </row>
    <row r="10" spans="1:33" ht="15.75" x14ac:dyDescent="0.25">
      <c r="A10" s="566" t="s">
        <v>413</v>
      </c>
      <c r="B10" s="619" t="s">
        <v>410</v>
      </c>
      <c r="C10" s="547" t="s">
        <v>404</v>
      </c>
      <c r="D10" s="547" t="s">
        <v>404</v>
      </c>
      <c r="E10" s="547" t="s">
        <v>404</v>
      </c>
      <c r="F10" s="577"/>
      <c r="G10" s="577"/>
      <c r="H10" s="547" t="s">
        <v>404</v>
      </c>
      <c r="I10" s="547" t="s">
        <v>404</v>
      </c>
      <c r="J10" s="547" t="s">
        <v>404</v>
      </c>
      <c r="K10" s="547" t="s">
        <v>404</v>
      </c>
      <c r="L10" s="547" t="s">
        <v>404</v>
      </c>
      <c r="M10" s="576"/>
      <c r="N10" s="576"/>
      <c r="O10" s="547" t="s">
        <v>404</v>
      </c>
      <c r="P10" s="547" t="s">
        <v>404</v>
      </c>
      <c r="Q10" s="547" t="s">
        <v>404</v>
      </c>
      <c r="R10" s="547" t="s">
        <v>404</v>
      </c>
      <c r="S10" s="547" t="s">
        <v>404</v>
      </c>
      <c r="T10" s="576"/>
      <c r="U10" s="576"/>
      <c r="V10" s="547" t="s">
        <v>404</v>
      </c>
      <c r="W10" s="547" t="s">
        <v>404</v>
      </c>
      <c r="X10" s="547" t="s">
        <v>404</v>
      </c>
      <c r="Y10" s="547" t="s">
        <v>404</v>
      </c>
      <c r="Z10" s="547" t="s">
        <v>404</v>
      </c>
      <c r="AA10" s="576"/>
      <c r="AB10" s="576"/>
      <c r="AC10" s="547" t="s">
        <v>404</v>
      </c>
      <c r="AD10" s="577"/>
      <c r="AE10" s="547" t="s">
        <v>404</v>
      </c>
      <c r="AF10" s="547" t="s">
        <v>404</v>
      </c>
      <c r="AG10" s="547" t="s">
        <v>404</v>
      </c>
    </row>
    <row r="11" spans="1:33" ht="15.75" x14ac:dyDescent="0.25">
      <c r="A11" s="566" t="s">
        <v>414</v>
      </c>
      <c r="B11" s="623" t="s">
        <v>41</v>
      </c>
      <c r="C11" s="578"/>
      <c r="D11" s="578"/>
      <c r="E11" s="578"/>
      <c r="F11" s="576" t="s">
        <v>53</v>
      </c>
      <c r="G11" s="576"/>
      <c r="H11" s="547"/>
      <c r="I11" s="547"/>
      <c r="J11" s="547"/>
      <c r="K11" s="547"/>
      <c r="L11" s="547"/>
      <c r="M11" s="576"/>
      <c r="N11" s="576"/>
      <c r="O11" s="547"/>
      <c r="P11" s="547"/>
      <c r="Q11" s="547"/>
      <c r="R11" s="547"/>
      <c r="S11" s="547"/>
      <c r="T11" s="576" t="s">
        <v>53</v>
      </c>
      <c r="U11" s="576"/>
      <c r="V11" s="547"/>
      <c r="W11" s="547"/>
      <c r="X11" s="547"/>
      <c r="Y11" s="547"/>
      <c r="Z11" s="547"/>
      <c r="AA11" s="576" t="s">
        <v>53</v>
      </c>
      <c r="AB11" s="576"/>
      <c r="AC11" s="547"/>
      <c r="AD11" s="577" t="s">
        <v>18</v>
      </c>
      <c r="AE11" s="547"/>
      <c r="AF11" s="547"/>
      <c r="AG11" s="547"/>
    </row>
    <row r="12" spans="1:33" ht="15.75" x14ac:dyDescent="0.25">
      <c r="A12" s="566" t="s">
        <v>415</v>
      </c>
      <c r="B12" s="623" t="s">
        <v>41</v>
      </c>
      <c r="C12" s="578"/>
      <c r="D12" s="578"/>
      <c r="E12" s="578"/>
      <c r="F12" s="576"/>
      <c r="G12" s="576" t="s">
        <v>53</v>
      </c>
      <c r="H12" s="578"/>
      <c r="I12" s="578"/>
      <c r="J12" s="578"/>
      <c r="K12" s="578"/>
      <c r="L12" s="578"/>
      <c r="M12" s="576" t="s">
        <v>53</v>
      </c>
      <c r="N12" s="576" t="s">
        <v>53</v>
      </c>
      <c r="O12" s="578"/>
      <c r="P12" s="578"/>
      <c r="Q12" s="578"/>
      <c r="R12" s="578"/>
      <c r="S12" s="578"/>
      <c r="T12" s="576"/>
      <c r="U12" s="576" t="s">
        <v>53</v>
      </c>
      <c r="V12" s="578"/>
      <c r="W12" s="578"/>
      <c r="X12" s="578"/>
      <c r="Y12" s="578"/>
      <c r="Z12" s="578"/>
      <c r="AA12" s="576"/>
      <c r="AB12" s="576" t="s">
        <v>53</v>
      </c>
      <c r="AC12" s="578"/>
      <c r="AD12" s="576"/>
      <c r="AE12" s="578"/>
      <c r="AF12" s="578"/>
      <c r="AG12" s="578"/>
    </row>
    <row r="13" spans="1:33" ht="15.75" x14ac:dyDescent="0.25">
      <c r="A13" s="605"/>
      <c r="B13" s="624"/>
      <c r="C13" s="625"/>
      <c r="D13" s="625"/>
      <c r="E13" s="626"/>
      <c r="F13" s="626"/>
      <c r="G13" s="626"/>
      <c r="H13" s="626"/>
      <c r="I13" s="626"/>
      <c r="J13" s="625"/>
      <c r="K13" s="625"/>
      <c r="L13" s="625"/>
      <c r="M13" s="626"/>
      <c r="N13" s="626"/>
      <c r="O13" s="626"/>
      <c r="P13" s="626"/>
      <c r="Q13" s="626"/>
      <c r="R13" s="625"/>
      <c r="S13" s="626"/>
      <c r="T13" s="626"/>
      <c r="U13" s="625"/>
      <c r="V13" s="625"/>
      <c r="W13" s="625"/>
      <c r="X13" s="625"/>
      <c r="Y13" s="625"/>
      <c r="Z13" s="625"/>
      <c r="AA13" s="625"/>
      <c r="AB13" s="625"/>
      <c r="AC13" s="626"/>
      <c r="AD13" s="626"/>
      <c r="AE13" s="626"/>
      <c r="AF13" s="626"/>
      <c r="AG13" s="626"/>
    </row>
    <row r="14" spans="1:33" ht="20.25" x14ac:dyDescent="0.3">
      <c r="A14" s="627" t="s">
        <v>416</v>
      </c>
      <c r="B14" s="628"/>
      <c r="C14" s="628"/>
      <c r="D14" s="628"/>
      <c r="E14" s="628"/>
      <c r="F14" s="629"/>
      <c r="G14" s="629"/>
      <c r="H14" s="629"/>
      <c r="I14" s="629"/>
      <c r="J14" s="614"/>
      <c r="K14" s="614"/>
      <c r="L14" s="614"/>
      <c r="M14" s="614"/>
      <c r="N14" s="614"/>
      <c r="O14" s="630"/>
      <c r="P14" s="614"/>
      <c r="Q14" s="614"/>
      <c r="R14" s="614"/>
      <c r="S14" s="614"/>
      <c r="T14" s="614"/>
      <c r="U14" s="614"/>
      <c r="V14" s="614"/>
      <c r="W14" s="614"/>
      <c r="X14" s="614"/>
      <c r="Y14" s="614"/>
      <c r="Z14" s="614"/>
      <c r="AA14" s="614"/>
      <c r="AB14" s="614"/>
      <c r="AC14" s="614"/>
      <c r="AD14" s="614"/>
      <c r="AE14" s="614"/>
      <c r="AF14" s="614"/>
      <c r="AG14" s="614"/>
    </row>
    <row r="15" spans="1:33" ht="20.25" x14ac:dyDescent="0.3">
      <c r="A15" s="627" t="s">
        <v>417</v>
      </c>
      <c r="B15" s="628"/>
      <c r="C15" s="628"/>
      <c r="D15" s="628"/>
      <c r="E15" s="628"/>
      <c r="F15" s="629"/>
      <c r="G15" s="629"/>
      <c r="H15" s="629"/>
      <c r="I15" s="629"/>
      <c r="J15" s="614"/>
      <c r="K15" s="614"/>
      <c r="L15" s="614"/>
      <c r="M15" s="614"/>
      <c r="N15" s="614"/>
      <c r="O15" s="614"/>
      <c r="P15" s="614"/>
      <c r="Q15" s="614"/>
      <c r="R15" s="614"/>
      <c r="S15" s="614"/>
      <c r="T15" s="614"/>
      <c r="U15" s="614"/>
      <c r="V15" s="614"/>
      <c r="W15" s="614"/>
      <c r="X15" s="614"/>
      <c r="Y15" s="614"/>
      <c r="Z15" s="614"/>
      <c r="AA15" s="614"/>
      <c r="AB15" s="614"/>
      <c r="AC15" s="614"/>
      <c r="AD15" s="614"/>
      <c r="AE15" s="614"/>
      <c r="AF15" s="614"/>
      <c r="AG15" s="614"/>
    </row>
    <row r="16" spans="1:33" ht="20.25" x14ac:dyDescent="0.3">
      <c r="A16" s="627" t="s">
        <v>418</v>
      </c>
      <c r="B16" s="628"/>
      <c r="C16" s="628"/>
      <c r="D16" s="628"/>
      <c r="E16" s="628"/>
      <c r="F16" s="629"/>
      <c r="G16" s="629"/>
      <c r="H16" s="629"/>
      <c r="I16" s="629"/>
      <c r="J16" s="614"/>
      <c r="K16" s="614"/>
      <c r="L16" s="614"/>
      <c r="M16" s="614"/>
      <c r="N16" s="614"/>
      <c r="O16" s="614"/>
      <c r="P16" s="614"/>
      <c r="Q16" s="614"/>
      <c r="R16" s="614"/>
      <c r="S16" s="614"/>
      <c r="T16" s="614"/>
      <c r="U16" s="614"/>
      <c r="V16" s="614"/>
      <c r="W16" s="614"/>
      <c r="X16" s="614"/>
      <c r="Y16" s="614"/>
      <c r="Z16" s="614"/>
      <c r="AA16" s="614"/>
      <c r="AB16" s="614"/>
      <c r="AC16" s="614"/>
      <c r="AD16" s="614"/>
      <c r="AE16" s="614"/>
      <c r="AF16" s="614"/>
      <c r="AG16" s="614"/>
    </row>
    <row r="17" spans="1:33" ht="20.25" x14ac:dyDescent="0.3">
      <c r="A17" s="627" t="s">
        <v>419</v>
      </c>
      <c r="B17" s="628"/>
      <c r="C17" s="628"/>
      <c r="D17" s="628"/>
      <c r="E17" s="628"/>
      <c r="F17" s="629"/>
      <c r="G17" s="629"/>
      <c r="H17" s="629"/>
      <c r="I17" s="629"/>
      <c r="J17" s="614"/>
      <c r="K17" s="614"/>
      <c r="L17" s="631"/>
      <c r="M17" s="631"/>
      <c r="N17" s="631"/>
      <c r="O17" s="631"/>
      <c r="P17" s="631"/>
      <c r="Q17" s="631"/>
      <c r="R17" s="631"/>
      <c r="S17" s="631"/>
      <c r="T17" s="631"/>
      <c r="U17" s="631"/>
      <c r="V17" s="631"/>
      <c r="W17" s="631"/>
      <c r="X17" s="631"/>
      <c r="Y17" s="631"/>
      <c r="Z17" s="631"/>
      <c r="AA17" s="614"/>
      <c r="AB17" s="614"/>
      <c r="AC17" s="614"/>
      <c r="AD17" s="614"/>
      <c r="AE17" s="614"/>
      <c r="AF17" s="614"/>
      <c r="AG17" s="614"/>
    </row>
    <row r="18" spans="1:33" ht="20.25" x14ac:dyDescent="0.3">
      <c r="A18" s="632" t="s">
        <v>420</v>
      </c>
      <c r="B18" s="632"/>
      <c r="C18" s="632"/>
      <c r="D18" s="632"/>
      <c r="E18" s="632"/>
      <c r="F18" s="614"/>
      <c r="G18" s="614"/>
      <c r="H18" s="614"/>
      <c r="I18" s="614"/>
      <c r="J18" s="614"/>
      <c r="K18" s="614"/>
      <c r="L18" s="614"/>
      <c r="M18" s="614"/>
      <c r="N18" s="614"/>
      <c r="O18" s="614"/>
      <c r="P18" s="614"/>
      <c r="Q18" s="614"/>
      <c r="R18" s="614"/>
      <c r="S18" s="614"/>
      <c r="T18" s="614"/>
      <c r="U18" s="614"/>
      <c r="V18" s="614"/>
      <c r="W18" s="614"/>
      <c r="X18" s="614"/>
      <c r="Y18" s="614"/>
      <c r="Z18" s="614"/>
      <c r="AA18" s="614"/>
      <c r="AB18" s="614"/>
      <c r="AC18" s="614"/>
      <c r="AD18" s="614"/>
      <c r="AE18" s="614"/>
      <c r="AF18" s="614"/>
      <c r="AG18" s="614"/>
    </row>
    <row r="19" spans="1:33" ht="20.25" x14ac:dyDescent="0.3">
      <c r="A19" s="627" t="s">
        <v>421</v>
      </c>
      <c r="B19" s="628"/>
      <c r="C19" s="628"/>
      <c r="D19" s="628"/>
      <c r="E19" s="628"/>
      <c r="F19" s="629"/>
      <c r="G19" s="629"/>
      <c r="H19" s="614"/>
      <c r="I19" s="614"/>
      <c r="J19" s="614"/>
      <c r="K19" s="614" t="s">
        <v>53</v>
      </c>
      <c r="L19" s="614"/>
      <c r="M19" s="614"/>
      <c r="N19" s="614"/>
      <c r="O19" s="614"/>
      <c r="P19" s="614"/>
      <c r="Q19" s="614"/>
      <c r="R19" s="614"/>
      <c r="S19" s="614"/>
      <c r="T19" s="614"/>
      <c r="U19" s="614"/>
      <c r="V19" s="614"/>
      <c r="W19" s="614"/>
      <c r="X19" s="614"/>
      <c r="Y19" s="614"/>
      <c r="Z19" s="614"/>
      <c r="AA19" s="614"/>
      <c r="AB19" s="614"/>
      <c r="AC19" s="614"/>
      <c r="AD19" s="614"/>
      <c r="AE19" s="614"/>
      <c r="AF19" s="614"/>
      <c r="AG19" s="614"/>
    </row>
    <row r="20" spans="1:33" ht="20.25" x14ac:dyDescent="0.3">
      <c r="A20" s="627" t="s">
        <v>422</v>
      </c>
      <c r="B20" s="628"/>
      <c r="C20" s="628"/>
      <c r="D20" s="628"/>
      <c r="E20" s="628"/>
      <c r="F20" s="629"/>
      <c r="G20" s="629"/>
      <c r="H20" s="614"/>
      <c r="I20" s="614"/>
      <c r="J20" s="614"/>
      <c r="K20" s="614"/>
      <c r="L20" s="614"/>
      <c r="M20" s="614"/>
      <c r="N20" s="614"/>
      <c r="O20" s="614"/>
      <c r="P20" s="614"/>
      <c r="Q20" s="614"/>
      <c r="R20" s="614"/>
      <c r="S20" s="614"/>
      <c r="T20" s="614"/>
      <c r="U20" s="614"/>
      <c r="V20" s="614"/>
      <c r="W20" s="614"/>
      <c r="X20" s="614"/>
      <c r="Y20" s="614"/>
      <c r="Z20" s="614"/>
      <c r="AA20" s="614"/>
      <c r="AB20" s="614"/>
      <c r="AC20" s="614"/>
      <c r="AD20" s="614"/>
      <c r="AE20" s="614"/>
      <c r="AF20" s="614"/>
      <c r="AG20" s="614"/>
    </row>
    <row r="21" spans="1:33" ht="20.25" x14ac:dyDescent="0.3">
      <c r="A21" s="627" t="s">
        <v>423</v>
      </c>
      <c r="B21" s="628"/>
      <c r="C21" s="628"/>
      <c r="D21" s="628"/>
      <c r="E21" s="628"/>
      <c r="F21" s="629"/>
      <c r="G21" s="629"/>
      <c r="H21" s="614"/>
      <c r="I21" s="614"/>
      <c r="J21" s="614"/>
      <c r="K21" s="614"/>
      <c r="L21" s="614"/>
      <c r="M21" s="614"/>
      <c r="N21" s="614"/>
      <c r="O21" s="614"/>
      <c r="P21" s="614"/>
      <c r="Q21" s="614"/>
      <c r="R21" s="614"/>
      <c r="S21" s="614"/>
      <c r="T21" s="614"/>
      <c r="U21" s="614"/>
      <c r="V21" s="614"/>
      <c r="W21" s="614"/>
      <c r="X21" s="614"/>
      <c r="Y21" s="614"/>
      <c r="Z21" s="614"/>
      <c r="AA21" s="614" t="s">
        <v>181</v>
      </c>
      <c r="AB21" s="614"/>
      <c r="AC21" s="614"/>
      <c r="AD21" s="614"/>
      <c r="AE21" s="614"/>
      <c r="AF21" s="614"/>
      <c r="AG21" s="614"/>
    </row>
    <row r="22" spans="1:33" ht="20.25" x14ac:dyDescent="0.3">
      <c r="A22" s="627" t="s">
        <v>424</v>
      </c>
      <c r="B22" s="627"/>
      <c r="C22" s="627"/>
      <c r="D22" s="627"/>
      <c r="E22" s="627"/>
      <c r="F22" s="614"/>
      <c r="G22" s="614"/>
      <c r="H22" s="614"/>
      <c r="I22" s="614"/>
      <c r="J22" s="614"/>
      <c r="K22" s="614"/>
      <c r="L22" s="614"/>
      <c r="M22" s="614"/>
      <c r="N22" s="614"/>
      <c r="O22" s="614"/>
      <c r="P22" s="614"/>
      <c r="Q22" s="614"/>
      <c r="R22" s="614" t="s">
        <v>181</v>
      </c>
      <c r="S22" s="614"/>
      <c r="T22" s="614"/>
      <c r="U22" s="614"/>
      <c r="V22" s="614"/>
      <c r="W22" s="614"/>
      <c r="X22" s="614"/>
      <c r="Y22" s="614"/>
      <c r="Z22" s="614"/>
      <c r="AA22" s="614"/>
      <c r="AB22" s="614"/>
      <c r="AC22" s="614"/>
      <c r="AD22" s="614"/>
      <c r="AE22" s="614"/>
      <c r="AF22" s="614"/>
      <c r="AG22" s="614"/>
    </row>
    <row r="23" spans="1:33" ht="20.25" x14ac:dyDescent="0.3">
      <c r="A23" s="627" t="s">
        <v>425</v>
      </c>
      <c r="B23" s="627"/>
      <c r="C23" s="627"/>
      <c r="D23" s="627"/>
      <c r="E23" s="627"/>
      <c r="F23" s="614"/>
      <c r="G23" s="614"/>
      <c r="H23" s="614"/>
      <c r="I23" s="614"/>
      <c r="J23" s="614"/>
      <c r="K23" s="614"/>
      <c r="L23" s="614"/>
      <c r="M23" s="614"/>
      <c r="N23" s="614"/>
      <c r="O23" s="614"/>
      <c r="P23" s="614"/>
      <c r="Q23" s="614"/>
      <c r="R23" s="614"/>
      <c r="S23" s="614"/>
      <c r="T23" s="614"/>
      <c r="U23" s="614"/>
      <c r="V23" s="614"/>
      <c r="W23" s="614"/>
      <c r="X23" s="614"/>
      <c r="Y23" s="614"/>
      <c r="Z23" s="614"/>
      <c r="AA23" s="614"/>
      <c r="AB23" s="614"/>
      <c r="AC23" s="614"/>
      <c r="AD23" s="614"/>
      <c r="AE23" s="614"/>
      <c r="AF23" s="614"/>
      <c r="AG23" s="614"/>
    </row>
    <row r="24" spans="1:33" ht="20.25" x14ac:dyDescent="0.3">
      <c r="A24" s="627" t="s">
        <v>426</v>
      </c>
      <c r="B24" s="627"/>
      <c r="C24" s="627"/>
      <c r="D24" s="627"/>
      <c r="E24" s="627"/>
      <c r="F24" s="614"/>
      <c r="G24" s="614"/>
      <c r="H24" s="614"/>
      <c r="I24" s="614"/>
      <c r="J24" s="614"/>
      <c r="K24" s="614"/>
      <c r="L24" s="614"/>
      <c r="M24" s="614"/>
      <c r="N24" s="614"/>
      <c r="O24" s="614"/>
      <c r="P24" s="614"/>
      <c r="Q24" s="614"/>
      <c r="R24" s="614"/>
      <c r="S24" s="614"/>
      <c r="T24" s="614"/>
      <c r="U24" s="614"/>
      <c r="V24" s="614"/>
      <c r="W24" s="614"/>
      <c r="X24" s="614"/>
      <c r="Y24" s="614"/>
      <c r="Z24" s="614"/>
      <c r="AA24" s="614"/>
      <c r="AB24" s="614"/>
      <c r="AC24" s="614"/>
      <c r="AD24" s="614"/>
      <c r="AE24" s="614"/>
      <c r="AF24" s="614"/>
      <c r="AG24" s="614"/>
    </row>
    <row r="25" spans="1:33" ht="20.25" x14ac:dyDescent="0.3">
      <c r="A25" s="627" t="s">
        <v>427</v>
      </c>
      <c r="B25" s="627"/>
      <c r="C25" s="627"/>
      <c r="D25" s="627"/>
      <c r="E25" s="627"/>
      <c r="F25" s="614"/>
      <c r="G25" s="614"/>
      <c r="H25" s="614"/>
      <c r="I25" s="614"/>
      <c r="J25" s="614"/>
      <c r="K25" s="614"/>
      <c r="L25" s="614"/>
      <c r="M25" s="614"/>
      <c r="N25" s="614"/>
      <c r="O25" s="614"/>
      <c r="P25" s="614"/>
      <c r="Q25" s="614"/>
      <c r="R25" s="614"/>
      <c r="S25" s="614"/>
      <c r="T25" s="614"/>
      <c r="U25" s="614"/>
      <c r="V25" s="614"/>
      <c r="W25" s="614"/>
      <c r="X25" s="614"/>
      <c r="Y25" s="614"/>
      <c r="Z25" s="614"/>
      <c r="AA25" s="614"/>
      <c r="AB25" s="614"/>
      <c r="AC25" s="614"/>
      <c r="AD25" s="614"/>
      <c r="AE25" s="614"/>
      <c r="AF25" s="614"/>
      <c r="AG25" s="614"/>
    </row>
    <row r="26" spans="1:33" ht="20.25" x14ac:dyDescent="0.3">
      <c r="A26" s="627" t="s">
        <v>428</v>
      </c>
      <c r="B26" s="627"/>
      <c r="C26" s="627"/>
      <c r="D26" s="627"/>
      <c r="E26" s="627"/>
      <c r="F26" s="614"/>
      <c r="G26" s="614"/>
      <c r="H26" s="614"/>
      <c r="I26" s="614"/>
      <c r="J26" s="614"/>
      <c r="K26" s="614" t="s">
        <v>429</v>
      </c>
      <c r="L26" s="614"/>
      <c r="M26" s="614"/>
      <c r="N26" s="614"/>
      <c r="O26" s="614"/>
      <c r="P26" s="614"/>
      <c r="Q26" s="614"/>
      <c r="R26" s="614"/>
      <c r="S26" s="614"/>
      <c r="T26" s="614"/>
      <c r="U26" s="614"/>
      <c r="V26" s="614"/>
      <c r="W26" s="614"/>
      <c r="X26" s="614"/>
      <c r="Y26" s="614"/>
      <c r="Z26" s="614"/>
      <c r="AA26" s="614"/>
      <c r="AB26" s="614"/>
      <c r="AC26" s="614"/>
      <c r="AD26" s="614"/>
      <c r="AE26" s="614"/>
      <c r="AF26" s="614"/>
      <c r="AG26" s="614"/>
    </row>
    <row r="27" spans="1:33" ht="20.25" x14ac:dyDescent="0.3">
      <c r="A27" s="627" t="s">
        <v>430</v>
      </c>
      <c r="B27" s="616"/>
      <c r="C27" s="614"/>
      <c r="D27" s="614"/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4"/>
      <c r="P27" s="614"/>
      <c r="Q27" s="614"/>
      <c r="R27" s="614"/>
      <c r="S27" s="614"/>
      <c r="T27" s="614"/>
      <c r="U27" s="614"/>
      <c r="V27" s="614"/>
      <c r="W27" s="614"/>
      <c r="X27" s="614"/>
      <c r="Y27" s="614"/>
      <c r="Z27" s="614"/>
      <c r="AA27" s="614"/>
      <c r="AB27" s="614"/>
      <c r="AC27" s="614"/>
      <c r="AD27" s="614"/>
      <c r="AE27" s="614"/>
      <c r="AF27" s="614"/>
      <c r="AG27" s="614"/>
    </row>
    <row r="28" spans="1:33" ht="20.25" x14ac:dyDescent="0.3">
      <c r="A28" s="627" t="s">
        <v>431</v>
      </c>
      <c r="B28" s="627"/>
      <c r="C28" s="627"/>
      <c r="D28" s="627"/>
      <c r="E28" s="627"/>
      <c r="F28" s="614"/>
      <c r="G28" s="614"/>
      <c r="H28" s="614"/>
      <c r="I28" s="614"/>
      <c r="J28" s="614"/>
      <c r="L28" s="614"/>
      <c r="M28" s="614"/>
      <c r="N28" s="614"/>
      <c r="O28" s="614"/>
      <c r="P28" s="614"/>
      <c r="Q28" s="614"/>
      <c r="R28" s="614"/>
      <c r="S28" s="614"/>
      <c r="T28" s="614"/>
      <c r="U28" s="614"/>
      <c r="V28" s="614"/>
      <c r="W28" s="614"/>
      <c r="X28" s="614"/>
      <c r="Y28" s="614"/>
      <c r="Z28" s="614"/>
      <c r="AA28" s="614"/>
      <c r="AB28" s="614"/>
      <c r="AC28" s="614"/>
      <c r="AD28" s="614"/>
      <c r="AE28" s="614"/>
      <c r="AF28" s="614"/>
      <c r="AG28" s="614"/>
    </row>
    <row r="29" spans="1:33" ht="20.25" x14ac:dyDescent="0.3">
      <c r="A29" s="627" t="s">
        <v>432</v>
      </c>
      <c r="B29" s="616"/>
      <c r="C29" s="614"/>
      <c r="D29" s="614"/>
      <c r="E29" s="614"/>
      <c r="F29" s="614"/>
      <c r="G29" s="614"/>
      <c r="H29" s="614"/>
      <c r="I29" s="614"/>
      <c r="J29" s="614"/>
      <c r="K29" s="614"/>
      <c r="L29" s="614"/>
      <c r="M29" s="614"/>
      <c r="N29" s="614"/>
      <c r="O29" s="614"/>
      <c r="P29" s="614"/>
      <c r="Q29" s="614"/>
      <c r="R29" s="614"/>
      <c r="S29" s="614"/>
      <c r="T29" s="614"/>
      <c r="U29" s="614"/>
      <c r="V29" s="614"/>
      <c r="W29" s="614"/>
      <c r="X29" s="614"/>
      <c r="Y29" s="614"/>
      <c r="Z29" s="614"/>
      <c r="AA29" s="614"/>
      <c r="AB29" s="614"/>
      <c r="AC29" s="614"/>
      <c r="AD29" s="614"/>
      <c r="AE29" s="614"/>
      <c r="AF29" s="614"/>
      <c r="AG29" s="614"/>
    </row>
    <row r="30" spans="1:33" ht="20.25" x14ac:dyDescent="0.3">
      <c r="A30" s="627" t="s">
        <v>433</v>
      </c>
    </row>
    <row r="33" spans="11:11" x14ac:dyDescent="0.25">
      <c r="K33" s="614"/>
    </row>
  </sheetData>
  <mergeCells count="6">
    <mergeCell ref="A2:AF2"/>
    <mergeCell ref="A3:AF3"/>
    <mergeCell ref="B4:B5"/>
    <mergeCell ref="H6:AA6"/>
    <mergeCell ref="AC9:AG9"/>
    <mergeCell ref="L17:Z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TGP  </vt:lpstr>
      <vt:lpstr>DEMAIS FUNCOES</vt:lpstr>
      <vt:lpstr>RAIO X</vt:lpstr>
      <vt:lpstr>ENFERMEIROS</vt:lpstr>
      <vt:lpstr>TEC.ENF.DIA</vt:lpstr>
      <vt:lpstr>TEC.ENF.NOITE</vt:lpstr>
      <vt:lpstr>ACE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Amante Feronha Santini -  mat 151602</dc:creator>
  <cp:lastModifiedBy>Carolina Amante Feronha Santini -  mat 151602</cp:lastModifiedBy>
  <cp:lastPrinted>2025-11-05T17:59:39Z</cp:lastPrinted>
  <dcterms:created xsi:type="dcterms:W3CDTF">2024-11-13T13:43:41Z</dcterms:created>
  <dcterms:modified xsi:type="dcterms:W3CDTF">2025-12-29T20:08:22Z</dcterms:modified>
</cp:coreProperties>
</file>