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TGPS" sheetId="1" r:id="rId1"/>
    <sheet name="Téc de RX" sheetId="2" r:id="rId2"/>
    <sheet name="Enfermeiros" sheetId="3" r:id="rId3"/>
    <sheet name="Téc Enf" sheetId="4" r:id="rId4"/>
    <sheet name="Farmácia" sheetId="5" r:id="rId5"/>
    <sheet name="ACE" sheetId="6" r:id="rId6"/>
    <sheet name="Inspetoria e Serviços Gerais" sheetId="7" r:id="rId7"/>
    <sheet name="FLUXISTA" sheetId="8" r:id="rId8"/>
  </sheets>
  <definedNames>
    <definedName name="_xlnm.Print_Area" localSheetId="7">'FLUXISTA'!$A$1:$AH$27</definedName>
    <definedName name="_xlnm.Print_Area" localSheetId="6">'Inspetoria e Serviços Gerais'!$A$1:$AL$18</definedName>
    <definedName name="_xlnm.Print_Area" localSheetId="1">'Téc de RX'!$A$1:$AM$35</definedName>
  </definedNames>
  <calcPr fullCalcOnLoad="1"/>
</workbook>
</file>

<file path=xl/sharedStrings.xml><?xml version="1.0" encoding="utf-8"?>
<sst xmlns="http://schemas.openxmlformats.org/spreadsheetml/2006/main" count="3864" uniqueCount="422">
  <si>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</si>
  <si>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</si>
  <si>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</si>
  <si>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</si>
  <si>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</si>
  <si>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</si>
  <si>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</si>
  <si>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</si>
  <si>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</si>
  <si>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Reg. Prof.</t>
  </si>
  <si>
    <t>LEGENDA:</t>
  </si>
  <si>
    <t>APOIO</t>
  </si>
  <si>
    <t>Tec. Rx</t>
  </si>
  <si>
    <t>19-7h</t>
  </si>
  <si>
    <t>15161-0</t>
  </si>
  <si>
    <t>12110-0</t>
  </si>
  <si>
    <t>15158-0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</si>
  <si>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</si>
  <si>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</si>
  <si>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</si>
  <si>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</si>
  <si>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</si>
  <si>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</si>
  <si>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</si>
  <si>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</si>
  <si>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</si>
  <si>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</si>
  <si>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</si>
  <si>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</si>
  <si>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</si>
  <si>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</si>
  <si>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</si>
  <si>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</si>
  <si>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</si>
  <si>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</si>
  <si>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</si>
  <si>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</si>
  <si>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</si>
  <si>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</si>
  <si>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</si>
  <si>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</si>
  <si>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</si>
  <si>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</si>
  <si>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</si>
  <si>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</si>
  <si>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</si>
  <si>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</si>
  <si>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</si>
  <si>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</si>
  <si>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</si>
  <si>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</si>
  <si>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</si>
  <si>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</si>
  <si>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</si>
  <si>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</si>
  <si>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</si>
  <si>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</si>
  <si>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</si>
  <si>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</si>
  <si>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</si>
  <si>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</si>
  <si>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</si>
  <si>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</si>
  <si>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</si>
  <si>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</si>
  <si>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</si>
  <si>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</si>
  <si>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</si>
  <si>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</si>
  <si>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13590-9</t>
  </si>
  <si>
    <t>Adilson de Almeida</t>
  </si>
  <si>
    <t>14282-4</t>
  </si>
  <si>
    <t xml:space="preserve">Elton Rodrigo S Fernandes 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</si>
  <si>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</si>
  <si>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</si>
  <si>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</si>
  <si>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</si>
  <si>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</si>
  <si>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</si>
  <si>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</si>
  <si>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</si>
  <si>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</si>
  <si>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t>I INTERMEDIARIO - 19:00 À 01:00</t>
  </si>
  <si>
    <t>Cida</t>
  </si>
  <si>
    <t>12507-5</t>
  </si>
  <si>
    <t>Jose Aparecido da Costa</t>
  </si>
  <si>
    <t>pedido de folga</t>
  </si>
  <si>
    <t>HORAS PAGAR</t>
  </si>
  <si>
    <t>edson</t>
  </si>
  <si>
    <t>Jusley</t>
  </si>
  <si>
    <t>Raphael</t>
  </si>
  <si>
    <t>Andre</t>
  </si>
  <si>
    <t>12193-2</t>
  </si>
  <si>
    <t>SEX</t>
  </si>
  <si>
    <t>SÁB</t>
  </si>
  <si>
    <t>DOM</t>
  </si>
  <si>
    <t>SEG</t>
  </si>
  <si>
    <t>TER</t>
  </si>
  <si>
    <t>QUA</t>
  </si>
  <si>
    <t>QUI</t>
  </si>
  <si>
    <t>Faturamento</t>
  </si>
  <si>
    <t>EXTERNO</t>
  </si>
  <si>
    <t>14735-4</t>
  </si>
  <si>
    <t>Luciana Cheloni Tomita</t>
  </si>
  <si>
    <t>13329-9</t>
  </si>
  <si>
    <t>Elaine da Luz Moreira</t>
  </si>
  <si>
    <t>13782-0</t>
  </si>
  <si>
    <t>Joselda Gomes de Souza</t>
  </si>
  <si>
    <t>NEGRITO SUBLINHADO - HORA EXTRA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</si>
  <si>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</si>
  <si>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</si>
  <si>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</si>
  <si>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</si>
  <si>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</si>
  <si>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</si>
  <si>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</si>
  <si>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</si>
  <si>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</si>
  <si>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</si>
  <si>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Cristina Ap. dos Santos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</si>
  <si>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</si>
  <si>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</si>
  <si>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</si>
  <si>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</si>
  <si>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</si>
  <si>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13-19h</t>
  </si>
  <si>
    <t>07-13h</t>
  </si>
  <si>
    <t>FLEXÍVEL</t>
  </si>
  <si>
    <t>T</t>
  </si>
  <si>
    <t>N</t>
  </si>
  <si>
    <t>M</t>
  </si>
  <si>
    <t>FX</t>
  </si>
  <si>
    <t>13589-5</t>
  </si>
  <si>
    <t>Natélcia Rosa Ferreira</t>
  </si>
  <si>
    <t>14h-19h</t>
  </si>
  <si>
    <t>7h-12h</t>
  </si>
  <si>
    <t>Janete</t>
  </si>
  <si>
    <t xml:space="preserve">Analdilia Elidia Abucarub                   </t>
  </si>
  <si>
    <t>43263-6</t>
  </si>
  <si>
    <t>P</t>
  </si>
  <si>
    <t>I</t>
  </si>
  <si>
    <t>T1</t>
  </si>
  <si>
    <t>Gustavo V. de Albuquerque</t>
  </si>
  <si>
    <t>TN</t>
  </si>
  <si>
    <t>Maria Lourdes Pita</t>
  </si>
  <si>
    <t>11451-0</t>
  </si>
  <si>
    <t>11032-9</t>
  </si>
  <si>
    <t xml:space="preserve">Jucilene </t>
  </si>
  <si>
    <t>Avisos:</t>
  </si>
  <si>
    <t>Negrito - HORA EXTRA</t>
  </si>
  <si>
    <t>ARTIGO 130</t>
  </si>
  <si>
    <t>FÉRIAS</t>
  </si>
  <si>
    <t>6,7,13,20,28</t>
  </si>
  <si>
    <t>ok</t>
  </si>
  <si>
    <r>
      <t>M</t>
    </r>
    <r>
      <rPr>
        <b/>
        <u val="single"/>
        <sz val="10"/>
        <rFont val="Arial"/>
        <family val="2"/>
      </rPr>
      <t>T</t>
    </r>
  </si>
  <si>
    <t>01 03 04 06 07 09 10 12 15 16 17 18 19 20 22 23 24 25 26 27 29 30 31</t>
  </si>
  <si>
    <t>01 03 06 09 12 15 18 19 22 24 25 30 31</t>
  </si>
  <si>
    <t>5,6,8,12,13,15,18,19,29</t>
  </si>
  <si>
    <t>7 13 21 27</t>
  </si>
  <si>
    <t>09/ 11/18/19/25/26</t>
  </si>
  <si>
    <t>4 5 10 11 17 24 27 30</t>
  </si>
  <si>
    <t>2 12 16 23</t>
  </si>
  <si>
    <t>9 24</t>
  </si>
  <si>
    <t>MN</t>
  </si>
  <si>
    <t>TT1</t>
  </si>
  <si>
    <r>
      <rPr>
        <b/>
        <sz val="10"/>
        <color indexed="10"/>
        <rFont val="Arial"/>
        <family val="2"/>
      </rPr>
      <t xml:space="preserve">ESCALA DE TRABALHO DO UPA CENTRO OESTE </t>
    </r>
    <r>
      <rPr>
        <b/>
        <sz val="18"/>
        <color indexed="10"/>
        <rFont val="Arial"/>
        <family val="2"/>
      </rPr>
      <t>JULHO 2024</t>
    </r>
    <r>
      <rPr>
        <b/>
        <sz val="18"/>
        <rFont val="Arial"/>
        <family val="2"/>
      </rPr>
      <t xml:space="preserve"> </t>
    </r>
    <r>
      <rPr>
        <b/>
        <sz val="10"/>
        <rFont val="Arial"/>
        <family val="2"/>
      </rPr>
      <t xml:space="preserve">
ESCALA DE PLANTÃO FLUXISTA</t>
    </r>
  </si>
  <si>
    <r>
      <rPr>
        <b/>
        <sz val="10"/>
        <color indexed="10"/>
        <rFont val="Arial"/>
        <family val="2"/>
      </rPr>
      <t xml:space="preserve">ESCALA DE TRABALHO UPA CENTRO OESTE - </t>
    </r>
    <r>
      <rPr>
        <b/>
        <sz val="14"/>
        <color indexed="10"/>
        <rFont val="Arial"/>
        <family val="2"/>
      </rPr>
      <t>JULHO -  2024</t>
    </r>
    <r>
      <rPr>
        <b/>
        <sz val="10"/>
        <rFont val="Arial"/>
        <family val="2"/>
      </rPr>
      <t xml:space="preserve">
CARGA HORÁRIA - 23 DIAS ÚTEIS - 138h
ESCALA DE PLANTÃO SERVIÇOS GERAIS - ROUPARIA</t>
    </r>
  </si>
  <si>
    <r>
      <rPr>
        <b/>
        <sz val="12"/>
        <color indexed="10"/>
        <rFont val="Arial"/>
        <family val="2"/>
      </rPr>
      <t xml:space="preserve">ESCALA DE TRABALHO UPA CENTRO OESTE - </t>
    </r>
    <r>
      <rPr>
        <b/>
        <sz val="18"/>
        <color indexed="10"/>
        <rFont val="Arial"/>
        <family val="2"/>
      </rPr>
      <t>JULHO  2024</t>
    </r>
    <r>
      <rPr>
        <b/>
        <sz val="12"/>
        <rFont val="Arial"/>
        <family val="2"/>
      </rPr>
      <t xml:space="preserve">
CARGA HORÁRIA - 19 DIAS ÚTEIS 110,4 HS
ESCALA DE PLANTÃO PREVISTA - TÉCNICO DE RADIOLOGIA</t>
    </r>
  </si>
  <si>
    <r>
      <t xml:space="preserve">
</t>
    </r>
    <r>
      <rPr>
        <b/>
        <sz val="10"/>
        <color indexed="10"/>
        <rFont val="Arial"/>
        <family val="2"/>
      </rPr>
      <t xml:space="preserve">ESCALA DE TRABALHO UPA CENTRO OESTE - </t>
    </r>
    <r>
      <rPr>
        <b/>
        <sz val="14"/>
        <color indexed="10"/>
        <rFont val="Arial"/>
        <family val="2"/>
      </rPr>
      <t>JULHO 2024</t>
    </r>
    <r>
      <rPr>
        <b/>
        <sz val="10"/>
        <rFont val="Arial"/>
        <family val="2"/>
      </rPr>
      <t xml:space="preserve">
CARGA HORÁRIA - 23 DIAS ÚTEIS - 138h
ESCALA DE PLANTÃO PREVISTA - TÉCNICO DE GESTÃO PÚBLICA
</t>
    </r>
  </si>
  <si>
    <r>
      <t xml:space="preserve">ESCALA DE TRABALHO DO UPA CO - LONDRINA - JULHO -  2024
</t>
    </r>
    <r>
      <rPr>
        <b/>
        <sz val="8"/>
        <rFont val="Arial"/>
        <family val="2"/>
      </rPr>
      <t>CARGA HORÁRIA - 23 DIAS ÚTEIS 138  HS
ESCALA DE PLANTÃO DOS ENFERMEIROS</t>
    </r>
  </si>
  <si>
    <t>Enfermeiro</t>
  </si>
  <si>
    <t>COREN</t>
  </si>
  <si>
    <t>S</t>
  </si>
  <si>
    <t>Willian Paduan</t>
  </si>
  <si>
    <t>COORD</t>
  </si>
  <si>
    <t>FLEXIVEL</t>
  </si>
  <si>
    <t>Valmiro S. de Castro</t>
  </si>
  <si>
    <t>Frente</t>
  </si>
  <si>
    <t>07-19H</t>
  </si>
  <si>
    <t>Joselma Ap. Dorigon</t>
  </si>
  <si>
    <t>Fundo</t>
  </si>
  <si>
    <t>F.O</t>
  </si>
  <si>
    <t>C</t>
  </si>
  <si>
    <t>Gislaine de Mari Santos</t>
  </si>
  <si>
    <t>Franciele Dinis Ribeiro</t>
  </si>
  <si>
    <t>Marcelo Ruela</t>
  </si>
  <si>
    <t>Solange K. M. de Abreu</t>
  </si>
  <si>
    <t xml:space="preserve"> </t>
  </si>
  <si>
    <t>Fernanda F. Solano</t>
  </si>
  <si>
    <t>Fluxcista</t>
  </si>
  <si>
    <t>Katia Cristina Moreira</t>
  </si>
  <si>
    <t>Fluxicista</t>
  </si>
  <si>
    <t>Patricia Elaine Agaci</t>
  </si>
  <si>
    <t>19h-7h</t>
  </si>
  <si>
    <t>Francielle Castelone</t>
  </si>
  <si>
    <t>Marcela Agaci Beraldi</t>
  </si>
  <si>
    <t>Franciele Moretti</t>
  </si>
  <si>
    <t>Cinthia Marina</t>
  </si>
  <si>
    <t>Glayce Marcela Negri</t>
  </si>
  <si>
    <t>Gleison Daniel</t>
  </si>
  <si>
    <t>Coordenação de Enfermagem UPA CO: Willian Paduan / mat. 14534-3 / COREN 232053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</si>
  <si>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</si>
  <si>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</si>
  <si>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</si>
  <si>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t>N</t>
    </r>
    <r>
      <rPr>
        <sz val="6"/>
        <rFont val="Verdana"/>
        <family val="2"/>
      </rPr>
      <t>: PLANTAO NOITE - 19:00 ÀS 07:00</t>
    </r>
  </si>
  <si>
    <r>
      <t>P</t>
    </r>
    <r>
      <rPr>
        <sz val="6"/>
        <rFont val="Verdana"/>
        <family val="2"/>
      </rPr>
      <t xml:space="preserve"> - PLANTAO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</si>
  <si>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</si>
  <si>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</si>
  <si>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</si>
  <si>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t xml:space="preserve">C - </t>
    </r>
    <r>
      <rPr>
        <sz val="6"/>
        <rFont val="Verdana"/>
        <family val="2"/>
      </rPr>
      <t>COMPENSAÇÃO BANCO HORAS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</si>
  <si>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JULHO -  2024
</t>
    </r>
    <r>
      <rPr>
        <b/>
        <sz val="7"/>
        <rFont val="Verdana"/>
        <family val="2"/>
      </rPr>
      <t xml:space="preserve">CARGA HORÁRIA -23 DIAS ÚTEIS -138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</si>
  <si>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</si>
  <si>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</si>
  <si>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</si>
  <si>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</si>
  <si>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</si>
  <si>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</si>
  <si>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</si>
  <si>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ATESTADO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</si>
  <si>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</si>
  <si>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</si>
  <si>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</si>
  <si>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</si>
  <si>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</si>
  <si>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</si>
  <si>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</si>
  <si>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</si>
  <si>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</si>
  <si>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</si>
  <si>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>Rosângela dos Anjos Cardoso</t>
  </si>
  <si>
    <t>643659 AUX</t>
  </si>
  <si>
    <t>Denise Gonçalves</t>
  </si>
  <si>
    <t>AENFTEMP</t>
  </si>
  <si>
    <t>Claudia Regina da Silva Kuromoto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</si>
  <si>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</si>
  <si>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</si>
  <si>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</si>
  <si>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</si>
  <si>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</si>
  <si>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</si>
  <si>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</si>
  <si>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F.O ate 15/08</t>
  </si>
  <si>
    <t>Cintia Palhano Rosa</t>
  </si>
  <si>
    <t>João Paulo Scomparin      ORT</t>
  </si>
  <si>
    <t>713328 TEC</t>
  </si>
  <si>
    <t>Liliana Bataglia Mesquita Santos</t>
  </si>
  <si>
    <t>408731 TEC</t>
  </si>
  <si>
    <t>A.F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</si>
  <si>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</si>
  <si>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</si>
  <si>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</si>
  <si>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</si>
  <si>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</si>
  <si>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</si>
  <si>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AFASTAMENTO MEDICO</t>
  </si>
  <si>
    <t>Sandro R Ferreira Oliveira</t>
  </si>
  <si>
    <t>280784 AUX</t>
  </si>
  <si>
    <t>Vanessa Rodrigues de Melo Almeida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</si>
  <si>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</si>
  <si>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</si>
  <si>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</si>
  <si>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</si>
  <si>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</si>
  <si>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</si>
  <si>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</si>
  <si>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</si>
  <si>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</si>
  <si>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</si>
  <si>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</si>
  <si>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</si>
  <si>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</si>
  <si>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</si>
  <si>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</si>
  <si>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</si>
  <si>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</si>
  <si>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</si>
  <si>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</si>
  <si>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AT</t>
  </si>
  <si>
    <t>Sueli Silva Gonçalves</t>
  </si>
  <si>
    <t>265226 AUX</t>
  </si>
  <si>
    <t>Wando Silva Palhão</t>
  </si>
  <si>
    <t>261224  TEC</t>
  </si>
  <si>
    <t>Suzy Matsuda Ferreira</t>
  </si>
  <si>
    <t>Joslaine Atieme do Couto</t>
  </si>
  <si>
    <t>Silvio Martins</t>
  </si>
  <si>
    <t>00331099 TEC</t>
  </si>
  <si>
    <t>IMPAR</t>
  </si>
  <si>
    <t>Romilda Aparecida de Moraes Pimentel</t>
  </si>
  <si>
    <t>1548199TEC</t>
  </si>
  <si>
    <t>PAR</t>
  </si>
  <si>
    <t>Edna Ferreira dos Santos</t>
  </si>
  <si>
    <t>Joana Viesba de Oliveira</t>
  </si>
  <si>
    <t>Solange Cordiro</t>
  </si>
  <si>
    <t>Sheila Luciana Ferreira Nogueira</t>
  </si>
  <si>
    <t>Joel Souza Lisboa</t>
  </si>
  <si>
    <t>302976 AUX</t>
  </si>
  <si>
    <t>19-07H</t>
  </si>
  <si>
    <t>Carla Luciana Galo</t>
  </si>
  <si>
    <t>232466 AUX</t>
  </si>
  <si>
    <t>Adao Francisco Teixeira</t>
  </si>
  <si>
    <t>905869 TEC</t>
  </si>
  <si>
    <t>F.O ate 03/08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</si>
  <si>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</si>
  <si>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</si>
  <si>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</si>
  <si>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</si>
  <si>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</si>
  <si>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</si>
  <si>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</si>
  <si>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</si>
  <si>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</si>
  <si>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</si>
  <si>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</si>
  <si>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</si>
  <si>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</si>
  <si>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</si>
  <si>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</si>
  <si>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</si>
  <si>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</si>
  <si>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</si>
  <si>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</si>
  <si>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</si>
  <si>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</si>
  <si>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</si>
  <si>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PN</t>
  </si>
  <si>
    <t>Tatiane Ayumi Shiozawa Furlan</t>
  </si>
  <si>
    <t>602924 AUX</t>
  </si>
  <si>
    <t>Sonia Maria Firino dos Santos</t>
  </si>
  <si>
    <t>INTER</t>
  </si>
  <si>
    <t>19-01H</t>
  </si>
  <si>
    <t>Elizangela Rodrigues dos Reis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</si>
  <si>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</si>
  <si>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</si>
  <si>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</si>
  <si>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</si>
  <si>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</si>
  <si>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</si>
  <si>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</si>
  <si>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</si>
  <si>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</si>
  <si>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</si>
  <si>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</si>
  <si>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</si>
  <si>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</si>
  <si>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</si>
  <si>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</si>
  <si>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 xml:space="preserve">Maria de Jesus Mazieiro Barbosa </t>
  </si>
  <si>
    <t>639694 AUX</t>
  </si>
  <si>
    <t>F.O ate 08/08</t>
  </si>
  <si>
    <t>Rogério Ramalho Rosa</t>
  </si>
  <si>
    <t>731525 AUX</t>
  </si>
  <si>
    <t>Rubens Nogueira do Nascimento</t>
  </si>
  <si>
    <t>1121221 TEC</t>
  </si>
  <si>
    <t>Sonia Maria Padilha Cardoso</t>
  </si>
  <si>
    <t>693451 AUX</t>
  </si>
  <si>
    <t>Izabel Cristina de Souza Manoel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</si>
  <si>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</si>
  <si>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</si>
  <si>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</si>
  <si>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</si>
  <si>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</si>
  <si>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</si>
  <si>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</si>
  <si>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</si>
  <si>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</si>
  <si>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</si>
  <si>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</si>
  <si>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</si>
  <si>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</si>
  <si>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</si>
  <si>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</si>
  <si>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</si>
  <si>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</si>
  <si>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</si>
  <si>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Sidneia Teixeira</t>
  </si>
  <si>
    <t>756453TEC</t>
  </si>
  <si>
    <t>Valeria Brandilione Rodrigues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</si>
  <si>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</si>
  <si>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</si>
  <si>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</si>
  <si>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</si>
  <si>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</si>
  <si>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</si>
  <si>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</si>
  <si>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</si>
  <si>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</si>
  <si>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Sandra Gonçalves de Souza</t>
  </si>
  <si>
    <t>OURO BRANCO</t>
  </si>
  <si>
    <t xml:space="preserve">Lilian de Paula </t>
  </si>
  <si>
    <t>SAMU</t>
  </si>
  <si>
    <t>Christiane Krominski</t>
  </si>
  <si>
    <r>
      <rPr>
        <b/>
        <sz val="8"/>
        <color indexed="10"/>
        <rFont val="Arial"/>
        <family val="2"/>
      </rPr>
      <t>ESCALA DE TRABALHO DO UPA CO - LONDRINA - JULHO -  2024</t>
    </r>
    <r>
      <rPr>
        <b/>
        <sz val="8"/>
        <rFont val="Arial"/>
        <family val="2"/>
      </rPr>
      <t xml:space="preserve">
CARGA HORÁRIA - 23 DIAS ÚTEIS 138  HS
ESCALA DE PLANTÃO Farmácia - Assitente Social</t>
    </r>
  </si>
  <si>
    <t>Farmáceutico</t>
  </si>
  <si>
    <t>Marisa Miuki Kissu</t>
  </si>
  <si>
    <t>07-13H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</si>
  <si>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</si>
  <si>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</si>
  <si>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</si>
  <si>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</si>
  <si>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</si>
  <si>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</si>
  <si>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</si>
  <si>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P*</t>
  </si>
  <si>
    <t>Juliana de Carvalho Viana</t>
  </si>
  <si>
    <t>GRUPO 3</t>
  </si>
  <si>
    <t>PI</t>
  </si>
  <si>
    <t>Assitente Social</t>
  </si>
  <si>
    <t xml:space="preserve">P* = plantao na assistencia </t>
  </si>
  <si>
    <r>
      <rPr>
        <b/>
        <sz val="8"/>
        <color indexed="10"/>
        <rFont val="Arial"/>
        <family val="2"/>
      </rPr>
      <t>ESCALA DE TRABALHO DO UPA CO - LONDRINA - JULHO -  2024</t>
    </r>
    <r>
      <rPr>
        <b/>
        <sz val="8"/>
        <rFont val="Arial"/>
        <family val="2"/>
      </rPr>
      <t xml:space="preserve">
CARGA HORÁRIA - 23 DIAS ÚTEIS 184 HS
ESCALA DE TRABALHO - ACE - NOTIFICAÇÃO </t>
    </r>
  </si>
  <si>
    <t>Maria Leite de Souza</t>
  </si>
  <si>
    <t>ACE01</t>
  </si>
  <si>
    <t>SALA NOTIFICAÇÃO</t>
  </si>
  <si>
    <t>MT</t>
  </si>
  <si>
    <t>Jucilene Rabelo</t>
  </si>
  <si>
    <t>Vanessa Tiba Galdeano</t>
  </si>
  <si>
    <r>
      <t xml:space="preserve">MT - </t>
    </r>
    <r>
      <rPr>
        <sz val="6"/>
        <rFont val="Arial Black"/>
        <family val="2"/>
      </rPr>
      <t xml:space="preserve">07:00 AS 15:00 </t>
    </r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</si>
  <si>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 sala de apoio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</si>
  <si>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</si>
  <si>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</si>
  <si>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t>sala de notificação</t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</si>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</sst>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4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8"/>
      <name val="Arial Narrow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7.5"/>
      <color indexed="10"/>
      <name val="Verdana"/>
      <family val="2"/>
    </font>
    <font>
      <sz val="7.5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"/>
      <color indexed="10"/>
      <name val="Verdana"/>
      <family val="2"/>
    </font>
    <font>
      <b/>
      <sz val="5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0" applyNumberFormat="0" applyBorder="0" applyAlignment="0" applyProtection="0"/>
    <xf numFmtId="0" fontId="113" fillId="21" borderId="1" applyNumberFormat="0" applyAlignment="0" applyProtection="0"/>
    <xf numFmtId="0" fontId="114" fillId="22" borderId="2" applyNumberFormat="0" applyAlignment="0" applyProtection="0"/>
    <xf numFmtId="0" fontId="115" fillId="0" borderId="3" applyNumberFormat="0" applyFill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6" fillId="29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0" fillId="32" borderId="4" applyNumberFormat="0" applyFont="0" applyAlignment="0" applyProtection="0"/>
    <xf numFmtId="0" fontId="110" fillId="32" borderId="4" applyNumberFormat="0" applyFont="0" applyAlignment="0" applyProtection="0"/>
    <xf numFmtId="9" fontId="1" fillId="0" borderId="0" applyFill="0" applyBorder="0" applyAlignment="0" applyProtection="0"/>
    <xf numFmtId="0" fontId="121" fillId="21" borderId="5" applyNumberFormat="0" applyAlignment="0" applyProtection="0"/>
    <xf numFmtId="41" fontId="1" fillId="0" borderId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7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43" fontId="1" fillId="0" borderId="0" applyFill="0" applyBorder="0" applyAlignment="0" applyProtection="0"/>
  </cellStyleXfs>
  <cellXfs count="7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36" borderId="0" xfId="0" applyFont="1" applyFill="1" applyAlignment="1">
      <alignment vertical="center"/>
    </xf>
    <xf numFmtId="0" fontId="17" fillId="36" borderId="0" xfId="0" applyFont="1" applyFill="1" applyBorder="1" applyAlignment="1">
      <alignment/>
    </xf>
    <xf numFmtId="0" fontId="129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6" fillId="34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16" xfId="0" applyFont="1" applyFill="1" applyBorder="1" applyAlignment="1">
      <alignment/>
    </xf>
    <xf numFmtId="1" fontId="27" fillId="15" borderId="17" xfId="0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shrinkToFit="1"/>
    </xf>
    <xf numFmtId="0" fontId="22" fillId="3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36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" fontId="27" fillId="15" borderId="14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7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25" fillId="42" borderId="21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" fontId="30" fillId="15" borderId="22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3" fillId="36" borderId="26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17" fillId="0" borderId="29" xfId="0" applyFont="1" applyBorder="1" applyAlignment="1">
      <alignment vertical="center" readingOrder="1"/>
    </xf>
    <xf numFmtId="0" fontId="33" fillId="36" borderId="15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33" fillId="36" borderId="18" xfId="0" applyFont="1" applyFill="1" applyBorder="1" applyAlignment="1">
      <alignment horizontal="left" vertical="center"/>
    </xf>
    <xf numFmtId="0" fontId="14" fillId="0" borderId="19" xfId="0" applyFont="1" applyBorder="1" applyAlignment="1">
      <alignment/>
    </xf>
    <xf numFmtId="1" fontId="12" fillId="34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36" borderId="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left" vertical="center"/>
    </xf>
    <xf numFmtId="0" fontId="34" fillId="38" borderId="14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38" borderId="21" xfId="0" applyFont="1" applyFill="1" applyBorder="1" applyAlignment="1">
      <alignment vertical="center"/>
    </xf>
    <xf numFmtId="0" fontId="35" fillId="38" borderId="14" xfId="0" applyFont="1" applyFill="1" applyBorder="1" applyAlignment="1">
      <alignment horizontal="center" vertical="center"/>
    </xf>
    <xf numFmtId="0" fontId="130" fillId="36" borderId="14" xfId="0" applyFont="1" applyFill="1" applyBorder="1" applyAlignment="1">
      <alignment horizontal="center"/>
    </xf>
    <xf numFmtId="0" fontId="130" fillId="36" borderId="14" xfId="0" applyFont="1" applyFill="1" applyBorder="1" applyAlignment="1">
      <alignment vertical="center"/>
    </xf>
    <xf numFmtId="0" fontId="34" fillId="37" borderId="14" xfId="0" applyFont="1" applyFill="1" applyBorder="1" applyAlignment="1">
      <alignment horizontal="center" vertical="center"/>
    </xf>
    <xf numFmtId="1" fontId="37" fillId="15" borderId="14" xfId="0" applyNumberFormat="1" applyFont="1" applyFill="1" applyBorder="1" applyAlignment="1">
      <alignment horizontal="center" vertical="center"/>
    </xf>
    <xf numFmtId="173" fontId="37" fillId="15" borderId="17" xfId="0" applyNumberFormat="1" applyFont="1" applyFill="1" applyBorder="1" applyAlignment="1">
      <alignment horizontal="center" vertical="center"/>
    </xf>
    <xf numFmtId="0" fontId="130" fillId="36" borderId="14" xfId="0" applyFont="1" applyFill="1" applyBorder="1" applyAlignment="1">
      <alignment horizontal="center" vertical="center"/>
    </xf>
    <xf numFmtId="1" fontId="37" fillId="15" borderId="17" xfId="0" applyNumberFormat="1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left"/>
    </xf>
    <xf numFmtId="0" fontId="34" fillId="36" borderId="32" xfId="0" applyFont="1" applyFill="1" applyBorder="1" applyAlignment="1">
      <alignment horizontal="left" vertical="center"/>
    </xf>
    <xf numFmtId="0" fontId="34" fillId="36" borderId="33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131" fillId="36" borderId="14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6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4" fillId="36" borderId="0" xfId="0" applyFont="1" applyFill="1" applyBorder="1" applyAlignment="1">
      <alignment/>
    </xf>
    <xf numFmtId="0" fontId="3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6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27" fillId="0" borderId="34" xfId="0" applyFont="1" applyBorder="1" applyAlignment="1">
      <alignment horizontal="left" vertical="center"/>
    </xf>
    <xf numFmtId="0" fontId="36" fillId="37" borderId="14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/>
    </xf>
    <xf numFmtId="0" fontId="32" fillId="35" borderId="36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9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20" fontId="16" fillId="34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/>
    </xf>
    <xf numFmtId="0" fontId="13" fillId="3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0" fontId="17" fillId="47" borderId="0" xfId="0" applyFont="1" applyFill="1" applyBorder="1" applyAlignment="1">
      <alignment horizontal="center" vertical="center"/>
    </xf>
    <xf numFmtId="0" fontId="132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17" fontId="6" fillId="3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6" borderId="37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3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/>
    </xf>
    <xf numFmtId="0" fontId="13" fillId="37" borderId="14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6" fillId="40" borderId="0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/>
    </xf>
    <xf numFmtId="0" fontId="134" fillId="48" borderId="39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9" fillId="45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36" borderId="15" xfId="0" applyFont="1" applyFill="1" applyBorder="1" applyAlignment="1">
      <alignment horizontal="left" vertical="center"/>
    </xf>
    <xf numFmtId="1" fontId="30" fillId="36" borderId="10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6" fillId="15" borderId="14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 vertical="center"/>
    </xf>
    <xf numFmtId="0" fontId="34" fillId="36" borderId="43" xfId="0" applyFont="1" applyFill="1" applyBorder="1" applyAlignment="1">
      <alignment horizontal="left"/>
    </xf>
    <xf numFmtId="0" fontId="34" fillId="49" borderId="14" xfId="0" applyFont="1" applyFill="1" applyBorder="1" applyAlignment="1">
      <alignment/>
    </xf>
    <xf numFmtId="0" fontId="17" fillId="36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" fontId="40" fillId="0" borderId="0" xfId="0" applyNumberFormat="1" applyFont="1" applyAlignment="1">
      <alignment/>
    </xf>
    <xf numFmtId="0" fontId="47" fillId="36" borderId="14" xfId="0" applyFont="1" applyFill="1" applyBorder="1" applyAlignment="1">
      <alignment horizontal="center" vertical="center"/>
    </xf>
    <xf numFmtId="0" fontId="34" fillId="49" borderId="14" xfId="0" applyFont="1" applyFill="1" applyBorder="1" applyAlignment="1">
      <alignment horizontal="center" vertical="center"/>
    </xf>
    <xf numFmtId="0" fontId="38" fillId="49" borderId="14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" fillId="36" borderId="2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36" fillId="37" borderId="1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0" fontId="37" fillId="15" borderId="14" xfId="0" applyFont="1" applyFill="1" applyBorder="1" applyAlignment="1">
      <alignment horizontal="center"/>
    </xf>
    <xf numFmtId="0" fontId="47" fillId="43" borderId="14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vertical="center"/>
    </xf>
    <xf numFmtId="0" fontId="1" fillId="43" borderId="14" xfId="0" applyFont="1" applyFill="1" applyBorder="1" applyAlignment="1">
      <alignment vertical="center"/>
    </xf>
    <xf numFmtId="17" fontId="12" fillId="34" borderId="19" xfId="0" applyNumberFormat="1" applyFont="1" applyFill="1" applyBorder="1" applyAlignment="1">
      <alignment/>
    </xf>
    <xf numFmtId="0" fontId="47" fillId="49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13" fillId="37" borderId="17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 readingOrder="1"/>
    </xf>
    <xf numFmtId="0" fontId="36" fillId="37" borderId="14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wrapText="1" readingOrder="1"/>
    </xf>
    <xf numFmtId="0" fontId="34" fillId="36" borderId="0" xfId="0" applyFont="1" applyFill="1" applyBorder="1" applyAlignment="1">
      <alignment horizontal="center" vertical="top"/>
    </xf>
    <xf numFmtId="0" fontId="34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 readingOrder="1"/>
    </xf>
    <xf numFmtId="0" fontId="36" fillId="37" borderId="17" xfId="0" applyFont="1" applyFill="1" applyBorder="1" applyAlignment="1">
      <alignment horizontal="center" shrinkToFit="1"/>
    </xf>
    <xf numFmtId="0" fontId="17" fillId="36" borderId="0" xfId="0" applyFont="1" applyFill="1" applyBorder="1" applyAlignment="1">
      <alignment horizontal="center" vertical="center" wrapText="1" readingOrder="1"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wrapText="1" readingOrder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shrinkToFit="1"/>
    </xf>
    <xf numFmtId="0" fontId="36" fillId="37" borderId="17" xfId="0" applyFont="1" applyFill="1" applyBorder="1" applyAlignment="1">
      <alignment horizontal="center" vertical="center" shrinkToFit="1"/>
    </xf>
    <xf numFmtId="0" fontId="134" fillId="48" borderId="40" xfId="0" applyFont="1" applyFill="1" applyBorder="1" applyAlignment="1">
      <alignment horizontal="center" vertical="center"/>
    </xf>
    <xf numFmtId="0" fontId="134" fillId="48" borderId="39" xfId="0" applyFont="1" applyFill="1" applyBorder="1" applyAlignment="1">
      <alignment horizontal="center" vertical="center"/>
    </xf>
    <xf numFmtId="0" fontId="134" fillId="48" borderId="20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5" fillId="38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/>
    </xf>
    <xf numFmtId="0" fontId="2" fillId="39" borderId="35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2" fillId="40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57" xfId="0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center" vertical="center"/>
    </xf>
    <xf numFmtId="0" fontId="13" fillId="38" borderId="59" xfId="0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3" fillId="37" borderId="60" xfId="0" applyFont="1" applyFill="1" applyBorder="1" applyAlignment="1">
      <alignment horizontal="center" vertical="center" shrinkToFit="1"/>
    </xf>
    <xf numFmtId="0" fontId="13" fillId="37" borderId="61" xfId="0" applyFont="1" applyFill="1" applyBorder="1" applyAlignment="1">
      <alignment horizontal="center" vertical="center" shrinkToFit="1"/>
    </xf>
    <xf numFmtId="0" fontId="34" fillId="50" borderId="40" xfId="0" applyFont="1" applyFill="1" applyBorder="1" applyAlignment="1">
      <alignment horizontal="center"/>
    </xf>
    <xf numFmtId="0" fontId="34" fillId="50" borderId="39" xfId="0" applyFont="1" applyFill="1" applyBorder="1" applyAlignment="1">
      <alignment horizontal="center"/>
    </xf>
    <xf numFmtId="0" fontId="34" fillId="50" borderId="20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13" fillId="51" borderId="62" xfId="0" applyFont="1" applyFill="1" applyBorder="1" applyAlignment="1">
      <alignment vertical="center"/>
    </xf>
    <xf numFmtId="0" fontId="13" fillId="51" borderId="63" xfId="0" applyFont="1" applyFill="1" applyBorder="1" applyAlignment="1">
      <alignment horizontal="center"/>
    </xf>
    <xf numFmtId="0" fontId="13" fillId="51" borderId="63" xfId="0" applyFont="1" applyFill="1" applyBorder="1" applyAlignment="1">
      <alignment horizontal="center" vertical="center"/>
    </xf>
    <xf numFmtId="0" fontId="13" fillId="51" borderId="63" xfId="0" applyFont="1" applyFill="1" applyBorder="1" applyAlignment="1">
      <alignment horizontal="center" vertical="center"/>
    </xf>
    <xf numFmtId="0" fontId="75" fillId="51" borderId="63" xfId="0" applyFont="1" applyFill="1" applyBorder="1" applyAlignment="1">
      <alignment horizontal="center"/>
    </xf>
    <xf numFmtId="0" fontId="76" fillId="51" borderId="63" xfId="0" applyFont="1" applyFill="1" applyBorder="1" applyAlignment="1">
      <alignment horizontal="center"/>
    </xf>
    <xf numFmtId="0" fontId="76" fillId="51" borderId="63" xfId="0" applyFont="1" applyFill="1" applyBorder="1" applyAlignment="1">
      <alignment horizontal="center" shrinkToFit="1"/>
    </xf>
    <xf numFmtId="0" fontId="76" fillId="51" borderId="64" xfId="0" applyFont="1" applyFill="1" applyBorder="1" applyAlignment="1">
      <alignment horizontal="center" shrinkToFit="1"/>
    </xf>
    <xf numFmtId="0" fontId="13" fillId="51" borderId="65" xfId="0" applyFont="1" applyFill="1" applyBorder="1" applyAlignment="1">
      <alignment vertical="center"/>
    </xf>
    <xf numFmtId="0" fontId="13" fillId="51" borderId="47" xfId="0" applyFont="1" applyFill="1" applyBorder="1" applyAlignment="1">
      <alignment horizontal="center"/>
    </xf>
    <xf numFmtId="0" fontId="13" fillId="51" borderId="47" xfId="0" applyFont="1" applyFill="1" applyBorder="1" applyAlignment="1">
      <alignment horizontal="center" vertical="center"/>
    </xf>
    <xf numFmtId="0" fontId="75" fillId="51" borderId="50" xfId="0" applyFont="1" applyFill="1" applyBorder="1" applyAlignment="1">
      <alignment horizontal="center"/>
    </xf>
    <xf numFmtId="0" fontId="76" fillId="51" borderId="66" xfId="0" applyFont="1" applyFill="1" applyBorder="1" applyAlignment="1">
      <alignment horizontal="center"/>
    </xf>
    <xf numFmtId="0" fontId="76" fillId="51" borderId="66" xfId="0" applyFont="1" applyFill="1" applyBorder="1" applyAlignment="1">
      <alignment horizontal="center" shrinkToFit="1"/>
    </xf>
    <xf numFmtId="0" fontId="76" fillId="51" borderId="67" xfId="0" applyFont="1" applyFill="1" applyBorder="1" applyAlignment="1">
      <alignment horizontal="center" shrinkToFit="1"/>
    </xf>
    <xf numFmtId="0" fontId="27" fillId="0" borderId="6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49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1" fontId="77" fillId="51" borderId="14" xfId="0" applyNumberFormat="1" applyFont="1" applyFill="1" applyBorder="1" applyAlignment="1">
      <alignment horizontal="center" vertical="center"/>
    </xf>
    <xf numFmtId="1" fontId="78" fillId="51" borderId="68" xfId="0" applyNumberFormat="1" applyFont="1" applyFill="1" applyBorder="1" applyAlignment="1">
      <alignment horizontal="center"/>
    </xf>
    <xf numFmtId="0" fontId="13" fillId="51" borderId="47" xfId="0" applyFont="1" applyFill="1" applyBorder="1" applyAlignment="1">
      <alignment horizontal="center" vertical="center"/>
    </xf>
    <xf numFmtId="0" fontId="75" fillId="51" borderId="69" xfId="0" applyFont="1" applyFill="1" applyBorder="1" applyAlignment="1">
      <alignment horizontal="center"/>
    </xf>
    <xf numFmtId="0" fontId="76" fillId="51" borderId="69" xfId="0" applyFont="1" applyFill="1" applyBorder="1" applyAlignment="1">
      <alignment horizontal="center"/>
    </xf>
    <xf numFmtId="0" fontId="76" fillId="51" borderId="69" xfId="0" applyFont="1" applyFill="1" applyBorder="1" applyAlignment="1">
      <alignment horizontal="center" shrinkToFit="1"/>
    </xf>
    <xf numFmtId="0" fontId="76" fillId="51" borderId="70" xfId="0" applyFont="1" applyFill="1" applyBorder="1" applyAlignment="1">
      <alignment horizontal="center" shrinkToFit="1"/>
    </xf>
    <xf numFmtId="0" fontId="17" fillId="34" borderId="47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49" borderId="40" xfId="0" applyFont="1" applyFill="1" applyBorder="1" applyAlignment="1">
      <alignment horizontal="center" vertical="center"/>
    </xf>
    <xf numFmtId="0" fontId="17" fillId="49" borderId="39" xfId="0" applyFont="1" applyFill="1" applyBorder="1" applyAlignment="1">
      <alignment horizontal="center" vertical="center"/>
    </xf>
    <xf numFmtId="0" fontId="17" fillId="49" borderId="20" xfId="0" applyFont="1" applyFill="1" applyBorder="1" applyAlignment="1">
      <alignment horizontal="center" vertical="center"/>
    </xf>
    <xf numFmtId="0" fontId="13" fillId="51" borderId="4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vertical="center"/>
    </xf>
    <xf numFmtId="0" fontId="13" fillId="34" borderId="4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51" borderId="71" xfId="0" applyFont="1" applyFill="1" applyBorder="1" applyAlignment="1">
      <alignment vertical="center"/>
    </xf>
    <xf numFmtId="0" fontId="13" fillId="51" borderId="69" xfId="0" applyFont="1" applyFill="1" applyBorder="1" applyAlignment="1">
      <alignment horizontal="center" vertical="center"/>
    </xf>
    <xf numFmtId="0" fontId="13" fillId="51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7" fillId="52" borderId="40" xfId="0" applyFont="1" applyFill="1" applyBorder="1" applyAlignment="1">
      <alignment horizontal="center" vertical="center"/>
    </xf>
    <xf numFmtId="0" fontId="17" fillId="52" borderId="39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13" fillId="0" borderId="74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135" fillId="42" borderId="1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horizontal="center" vertical="center"/>
    </xf>
    <xf numFmtId="0" fontId="13" fillId="51" borderId="76" xfId="0" applyFont="1" applyFill="1" applyBorder="1" applyAlignment="1">
      <alignment vertical="center"/>
    </xf>
    <xf numFmtId="0" fontId="13" fillId="51" borderId="50" xfId="0" applyFont="1" applyFill="1" applyBorder="1" applyAlignment="1">
      <alignment horizontal="center" vertical="center"/>
    </xf>
    <xf numFmtId="0" fontId="13" fillId="51" borderId="77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left" vertical="center"/>
    </xf>
    <xf numFmtId="0" fontId="25" fillId="47" borderId="14" xfId="0" applyFont="1" applyFill="1" applyBorder="1" applyAlignment="1">
      <alignment horizontal="center" vertical="center"/>
    </xf>
    <xf numFmtId="0" fontId="135" fillId="35" borderId="14" xfId="0" applyFont="1" applyFill="1" applyBorder="1" applyAlignment="1">
      <alignment horizontal="center" vertical="center"/>
    </xf>
    <xf numFmtId="0" fontId="135" fillId="36" borderId="14" xfId="0" applyFont="1" applyFill="1" applyBorder="1" applyAlignment="1">
      <alignment horizontal="center" vertical="center"/>
    </xf>
    <xf numFmtId="0" fontId="135" fillId="49" borderId="14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 vertical="center"/>
    </xf>
    <xf numFmtId="0" fontId="17" fillId="42" borderId="81" xfId="0" applyFont="1" applyFill="1" applyBorder="1" applyAlignment="1">
      <alignment horizontal="center" vertical="center"/>
    </xf>
    <xf numFmtId="0" fontId="17" fillId="35" borderId="81" xfId="0" applyFont="1" applyFill="1" applyBorder="1" applyAlignment="1">
      <alignment horizontal="center" vertical="center"/>
    </xf>
    <xf numFmtId="0" fontId="17" fillId="36" borderId="81" xfId="0" applyFont="1" applyFill="1" applyBorder="1" applyAlignment="1">
      <alignment horizontal="center" vertical="center"/>
    </xf>
    <xf numFmtId="0" fontId="17" fillId="49" borderId="81" xfId="0" applyFont="1" applyFill="1" applyBorder="1" applyAlignment="1">
      <alignment horizontal="center" vertical="center"/>
    </xf>
    <xf numFmtId="0" fontId="135" fillId="36" borderId="81" xfId="0" applyFont="1" applyFill="1" applyBorder="1" applyAlignment="1">
      <alignment horizontal="center" vertical="center"/>
    </xf>
    <xf numFmtId="0" fontId="17" fillId="51" borderId="81" xfId="0" applyFont="1" applyFill="1" applyBorder="1" applyAlignment="1">
      <alignment horizontal="center" vertical="center"/>
    </xf>
    <xf numFmtId="1" fontId="77" fillId="51" borderId="81" xfId="0" applyNumberFormat="1" applyFont="1" applyFill="1" applyBorder="1" applyAlignment="1">
      <alignment horizontal="center" vertical="center"/>
    </xf>
    <xf numFmtId="1" fontId="78" fillId="51" borderId="8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5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" fontId="77" fillId="47" borderId="0" xfId="0" applyNumberFormat="1" applyFont="1" applyFill="1" applyBorder="1" applyAlignment="1">
      <alignment horizontal="center" vertical="center"/>
    </xf>
    <xf numFmtId="1" fontId="78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5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83" fillId="55" borderId="0" xfId="0" applyFont="1" applyFill="1" applyAlignment="1">
      <alignment/>
    </xf>
    <xf numFmtId="0" fontId="84" fillId="0" borderId="0" xfId="0" applyFont="1" applyAlignment="1">
      <alignment/>
    </xf>
    <xf numFmtId="0" fontId="85" fillId="34" borderId="83" xfId="0" applyFont="1" applyFill="1" applyBorder="1" applyAlignment="1">
      <alignment horizontal="left" vertical="center"/>
    </xf>
    <xf numFmtId="0" fontId="85" fillId="34" borderId="84" xfId="0" applyFont="1" applyFill="1" applyBorder="1" applyAlignment="1">
      <alignment horizontal="left" vertical="center"/>
    </xf>
    <xf numFmtId="0" fontId="85" fillId="34" borderId="85" xfId="0" applyFont="1" applyFill="1" applyBorder="1" applyAlignment="1">
      <alignment horizontal="left" vertical="center"/>
    </xf>
    <xf numFmtId="0" fontId="85" fillId="34" borderId="86" xfId="0" applyFont="1" applyFill="1" applyBorder="1" applyAlignment="1">
      <alignment horizontal="left" vertical="center"/>
    </xf>
    <xf numFmtId="0" fontId="85" fillId="34" borderId="87" xfId="0" applyFont="1" applyFill="1" applyBorder="1" applyAlignment="1">
      <alignment horizontal="left" vertical="center"/>
    </xf>
    <xf numFmtId="0" fontId="85" fillId="34" borderId="39" xfId="0" applyFont="1" applyFill="1" applyBorder="1" applyAlignment="1">
      <alignment horizontal="left" vertical="center"/>
    </xf>
    <xf numFmtId="0" fontId="85" fillId="34" borderId="88" xfId="0" applyFont="1" applyFill="1" applyBorder="1" applyAlignment="1">
      <alignment horizontal="left" vertical="center"/>
    </xf>
    <xf numFmtId="0" fontId="85" fillId="34" borderId="89" xfId="0" applyFont="1" applyFill="1" applyBorder="1" applyAlignment="1">
      <alignment horizontal="left" vertical="center"/>
    </xf>
    <xf numFmtId="0" fontId="76" fillId="0" borderId="90" xfId="0" applyFont="1" applyFill="1" applyBorder="1" applyAlignment="1">
      <alignment horizontal="center" vertical="center" wrapText="1"/>
    </xf>
    <xf numFmtId="0" fontId="85" fillId="56" borderId="71" xfId="0" applyFont="1" applyFill="1" applyBorder="1" applyAlignment="1">
      <alignment vertical="center"/>
    </xf>
    <xf numFmtId="0" fontId="85" fillId="56" borderId="69" xfId="0" applyFont="1" applyFill="1" applyBorder="1" applyAlignment="1">
      <alignment horizontal="center" vertical="center"/>
    </xf>
    <xf numFmtId="0" fontId="88" fillId="56" borderId="69" xfId="0" applyFont="1" applyFill="1" applyBorder="1" applyAlignment="1">
      <alignment horizontal="center" vertical="center"/>
    </xf>
    <xf numFmtId="0" fontId="85" fillId="56" borderId="69" xfId="0" applyFont="1" applyFill="1" applyBorder="1" applyAlignment="1">
      <alignment horizontal="center" vertical="center"/>
    </xf>
    <xf numFmtId="0" fontId="75" fillId="56" borderId="63" xfId="0" applyFont="1" applyFill="1" applyBorder="1" applyAlignment="1">
      <alignment horizontal="center"/>
    </xf>
    <xf numFmtId="0" fontId="75" fillId="56" borderId="66" xfId="0" applyFont="1" applyFill="1" applyBorder="1" applyAlignment="1">
      <alignment horizontal="center"/>
    </xf>
    <xf numFmtId="0" fontId="85" fillId="56" borderId="65" xfId="0" applyFont="1" applyFill="1" applyBorder="1" applyAlignment="1">
      <alignment vertical="center"/>
    </xf>
    <xf numFmtId="0" fontId="85" fillId="56" borderId="47" xfId="0" applyFont="1" applyFill="1" applyBorder="1" applyAlignment="1">
      <alignment horizontal="center" vertical="center"/>
    </xf>
    <xf numFmtId="0" fontId="88" fillId="56" borderId="47" xfId="0" applyFont="1" applyFill="1" applyBorder="1" applyAlignment="1">
      <alignment horizontal="center" vertical="center"/>
    </xf>
    <xf numFmtId="0" fontId="75" fillId="56" borderId="50" xfId="0" applyFont="1" applyFill="1" applyBorder="1" applyAlignment="1">
      <alignment horizontal="center"/>
    </xf>
    <xf numFmtId="0" fontId="76" fillId="51" borderId="91" xfId="0" applyFont="1" applyFill="1" applyBorder="1" applyAlignment="1">
      <alignment horizontal="center"/>
    </xf>
    <xf numFmtId="0" fontId="86" fillId="34" borderId="92" xfId="0" applyFont="1" applyFill="1" applyBorder="1" applyAlignment="1">
      <alignment horizontal="left" vertical="center"/>
    </xf>
    <xf numFmtId="0" fontId="86" fillId="34" borderId="47" xfId="0" applyFont="1" applyFill="1" applyBorder="1" applyAlignment="1">
      <alignment vertical="center"/>
    </xf>
    <xf numFmtId="49" fontId="89" fillId="0" borderId="47" xfId="0" applyNumberFormat="1" applyFont="1" applyFill="1" applyBorder="1" applyAlignment="1">
      <alignment horizontal="center" vertical="center" wrapText="1"/>
    </xf>
    <xf numFmtId="0" fontId="90" fillId="34" borderId="47" xfId="0" applyFont="1" applyFill="1" applyBorder="1" applyAlignment="1">
      <alignment horizontal="center" vertical="center"/>
    </xf>
    <xf numFmtId="0" fontId="89" fillId="34" borderId="42" xfId="0" applyFont="1" applyFill="1" applyBorder="1" applyAlignment="1">
      <alignment horizontal="center" vertical="center"/>
    </xf>
    <xf numFmtId="0" fontId="17" fillId="53" borderId="14" xfId="0" applyFont="1" applyFill="1" applyBorder="1" applyAlignment="1">
      <alignment vertical="center"/>
    </xf>
    <xf numFmtId="0" fontId="17" fillId="53" borderId="14" xfId="0" applyFont="1" applyFill="1" applyBorder="1" applyAlignment="1">
      <alignment horizontal="center" vertical="center"/>
    </xf>
    <xf numFmtId="0" fontId="17" fillId="57" borderId="14" xfId="0" applyFont="1" applyFill="1" applyBorder="1" applyAlignment="1">
      <alignment horizontal="center" vertical="center"/>
    </xf>
    <xf numFmtId="0" fontId="17" fillId="56" borderId="93" xfId="0" applyFont="1" applyFill="1" applyBorder="1" applyAlignment="1">
      <alignment horizontal="center" vertical="center"/>
    </xf>
    <xf numFmtId="1" fontId="77" fillId="56" borderId="47" xfId="0" applyNumberFormat="1" applyFont="1" applyFill="1" applyBorder="1" applyAlignment="1">
      <alignment horizontal="center" vertical="center"/>
    </xf>
    <xf numFmtId="1" fontId="78" fillId="56" borderId="94" xfId="0" applyNumberFormat="1" applyFont="1" applyFill="1" applyBorder="1" applyAlignment="1">
      <alignment horizontal="center"/>
    </xf>
    <xf numFmtId="0" fontId="17" fillId="34" borderId="0" xfId="0" applyFont="1" applyFill="1" applyAlignment="1">
      <alignment vertical="center"/>
    </xf>
    <xf numFmtId="0" fontId="86" fillId="0" borderId="47" xfId="0" applyFont="1" applyFill="1" applyBorder="1" applyAlignment="1">
      <alignment vertical="center"/>
    </xf>
    <xf numFmtId="0" fontId="89" fillId="34" borderId="69" xfId="0" applyFont="1" applyFill="1" applyBorder="1" applyAlignment="1">
      <alignment horizontal="center" vertical="center" wrapText="1"/>
    </xf>
    <xf numFmtId="0" fontId="17" fillId="57" borderId="40" xfId="0" applyFont="1" applyFill="1" applyBorder="1" applyAlignment="1">
      <alignment horizontal="center" vertical="center"/>
    </xf>
    <xf numFmtId="0" fontId="17" fillId="57" borderId="39" xfId="0" applyFont="1" applyFill="1" applyBorder="1" applyAlignment="1">
      <alignment horizontal="center" vertical="center"/>
    </xf>
    <xf numFmtId="0" fontId="17" fillId="57" borderId="20" xfId="0" applyFont="1" applyFill="1" applyBorder="1" applyAlignment="1">
      <alignment horizontal="center" vertical="center"/>
    </xf>
    <xf numFmtId="0" fontId="135" fillId="53" borderId="14" xfId="0" applyFont="1" applyFill="1" applyBorder="1" applyAlignment="1">
      <alignment vertical="center"/>
    </xf>
    <xf numFmtId="49" fontId="89" fillId="0" borderId="69" xfId="0" applyNumberFormat="1" applyFont="1" applyFill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136" fillId="0" borderId="14" xfId="0" applyFont="1" applyBorder="1" applyAlignment="1">
      <alignment vertical="center"/>
    </xf>
    <xf numFmtId="0" fontId="135" fillId="53" borderId="14" xfId="0" applyFont="1" applyFill="1" applyBorder="1" applyAlignment="1">
      <alignment horizontal="center" vertical="center"/>
    </xf>
    <xf numFmtId="0" fontId="86" fillId="35" borderId="14" xfId="0" applyFont="1" applyFill="1" applyBorder="1" applyAlignment="1">
      <alignment horizontal="left" vertical="center"/>
    </xf>
    <xf numFmtId="0" fontId="86" fillId="0" borderId="14" xfId="0" applyFont="1" applyFill="1" applyBorder="1" applyAlignment="1">
      <alignment vertical="center"/>
    </xf>
    <xf numFmtId="49" fontId="89" fillId="0" borderId="14" xfId="0" applyNumberFormat="1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1" fillId="34" borderId="95" xfId="0" applyFont="1" applyFill="1" applyBorder="1" applyAlignment="1">
      <alignment horizontal="left" vertical="center"/>
    </xf>
    <xf numFmtId="0" fontId="91" fillId="34" borderId="95" xfId="0" applyFont="1" applyFill="1" applyBorder="1" applyAlignment="1">
      <alignment vertical="center"/>
    </xf>
    <xf numFmtId="49" fontId="89" fillId="0" borderId="95" xfId="0" applyNumberFormat="1" applyFont="1" applyFill="1" applyBorder="1" applyAlignment="1">
      <alignment horizontal="center" vertical="center" wrapText="1"/>
    </xf>
    <xf numFmtId="0" fontId="90" fillId="34" borderId="96" xfId="0" applyFont="1" applyFill="1" applyBorder="1" applyAlignment="1">
      <alignment horizontal="center" vertical="center"/>
    </xf>
    <xf numFmtId="0" fontId="89" fillId="34" borderId="97" xfId="0" applyFont="1" applyFill="1" applyBorder="1" applyAlignment="1">
      <alignment horizontal="center" vertical="center"/>
    </xf>
    <xf numFmtId="0" fontId="135" fillId="53" borderId="81" xfId="0" applyFont="1" applyFill="1" applyBorder="1" applyAlignment="1">
      <alignment horizontal="center" vertical="center"/>
    </xf>
    <xf numFmtId="0" fontId="17" fillId="53" borderId="81" xfId="0" applyFont="1" applyFill="1" applyBorder="1" applyAlignment="1">
      <alignment horizontal="center" vertical="center"/>
    </xf>
    <xf numFmtId="0" fontId="17" fillId="57" borderId="81" xfId="0" applyFont="1" applyFill="1" applyBorder="1" applyAlignment="1">
      <alignment horizontal="center" vertical="center"/>
    </xf>
    <xf numFmtId="0" fontId="86" fillId="56" borderId="98" xfId="0" applyFont="1" applyFill="1" applyBorder="1" applyAlignment="1">
      <alignment horizontal="center" vertical="center"/>
    </xf>
    <xf numFmtId="1" fontId="77" fillId="56" borderId="96" xfId="0" applyNumberFormat="1" applyFont="1" applyFill="1" applyBorder="1" applyAlignment="1">
      <alignment horizontal="center" vertical="center"/>
    </xf>
    <xf numFmtId="1" fontId="89" fillId="56" borderId="99" xfId="0" applyNumberFormat="1" applyFont="1" applyFill="1" applyBorder="1" applyAlignment="1">
      <alignment horizontal="center"/>
    </xf>
    <xf numFmtId="0" fontId="92" fillId="34" borderId="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vertical="center"/>
    </xf>
    <xf numFmtId="49" fontId="89" fillId="34" borderId="0" xfId="0" applyNumberFormat="1" applyFont="1" applyFill="1" applyBorder="1" applyAlignment="1">
      <alignment horizontal="center" vertical="center" wrapText="1"/>
    </xf>
    <xf numFmtId="0" fontId="94" fillId="34" borderId="0" xfId="0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0" fontId="85" fillId="56" borderId="62" xfId="0" applyFont="1" applyFill="1" applyBorder="1" applyAlignment="1">
      <alignment vertical="center"/>
    </xf>
    <xf numFmtId="0" fontId="85" fillId="56" borderId="63" xfId="0" applyFont="1" applyFill="1" applyBorder="1" applyAlignment="1">
      <alignment horizontal="center" vertical="center"/>
    </xf>
    <xf numFmtId="0" fontId="88" fillId="56" borderId="63" xfId="0" applyFont="1" applyFill="1" applyBorder="1" applyAlignment="1">
      <alignment horizontal="center" vertical="center"/>
    </xf>
    <xf numFmtId="0" fontId="85" fillId="56" borderId="63" xfId="0" applyFont="1" applyFill="1" applyBorder="1" applyAlignment="1">
      <alignment horizontal="center" vertical="center"/>
    </xf>
    <xf numFmtId="0" fontId="85" fillId="56" borderId="92" xfId="0" applyFont="1" applyFill="1" applyBorder="1" applyAlignment="1">
      <alignment vertical="center"/>
    </xf>
    <xf numFmtId="0" fontId="89" fillId="34" borderId="47" xfId="0" applyFont="1" applyFill="1" applyBorder="1" applyAlignment="1">
      <alignment horizontal="center" vertical="center"/>
    </xf>
    <xf numFmtId="0" fontId="17" fillId="57" borderId="100" xfId="0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left" vertical="center"/>
    </xf>
    <xf numFmtId="0" fontId="86" fillId="0" borderId="50" xfId="0" applyFont="1" applyFill="1" applyBorder="1" applyAlignment="1">
      <alignment vertical="center"/>
    </xf>
    <xf numFmtId="49" fontId="89" fillId="34" borderId="47" xfId="0" applyNumberFormat="1" applyFont="1" applyFill="1" applyBorder="1" applyAlignment="1">
      <alignment horizontal="center" vertical="center" wrapText="1"/>
    </xf>
    <xf numFmtId="0" fontId="135" fillId="57" borderId="100" xfId="0" applyFont="1" applyFill="1" applyBorder="1" applyAlignment="1">
      <alignment horizontal="center" vertical="center"/>
    </xf>
    <xf numFmtId="0" fontId="135" fillId="57" borderId="39" xfId="0" applyFont="1" applyFill="1" applyBorder="1" applyAlignment="1">
      <alignment horizontal="center" vertical="center"/>
    </xf>
    <xf numFmtId="0" fontId="135" fillId="57" borderId="20" xfId="0" applyFont="1" applyFill="1" applyBorder="1" applyAlignment="1">
      <alignment horizontal="center" vertical="center"/>
    </xf>
    <xf numFmtId="0" fontId="86" fillId="36" borderId="14" xfId="0" applyFont="1" applyFill="1" applyBorder="1" applyAlignment="1">
      <alignment vertical="center"/>
    </xf>
    <xf numFmtId="0" fontId="90" fillId="35" borderId="47" xfId="0" applyFont="1" applyFill="1" applyBorder="1" applyAlignment="1">
      <alignment horizontal="center" vertical="center"/>
    </xf>
    <xf numFmtId="0" fontId="89" fillId="35" borderId="42" xfId="0" applyFont="1" applyFill="1" applyBorder="1" applyAlignment="1">
      <alignment horizontal="center" vertical="center"/>
    </xf>
    <xf numFmtId="16" fontId="15" fillId="0" borderId="0" xfId="0" applyNumberFormat="1" applyFont="1" applyAlignment="1">
      <alignment/>
    </xf>
    <xf numFmtId="0" fontId="86" fillId="34" borderId="101" xfId="0" applyFont="1" applyFill="1" applyBorder="1" applyAlignment="1">
      <alignment horizontal="left" vertical="center"/>
    </xf>
    <xf numFmtId="0" fontId="86" fillId="34" borderId="95" xfId="0" applyFont="1" applyFill="1" applyBorder="1" applyAlignment="1">
      <alignment vertical="center"/>
    </xf>
    <xf numFmtId="0" fontId="86" fillId="34" borderId="95" xfId="0" applyFont="1" applyFill="1" applyBorder="1" applyAlignment="1">
      <alignment horizontal="center" vertical="center" wrapText="1"/>
    </xf>
    <xf numFmtId="0" fontId="90" fillId="34" borderId="95" xfId="0" applyFont="1" applyFill="1" applyBorder="1" applyAlignment="1">
      <alignment horizontal="center" vertical="center"/>
    </xf>
    <xf numFmtId="0" fontId="86" fillId="56" borderId="102" xfId="0" applyFont="1" applyFill="1" applyBorder="1" applyAlignment="1">
      <alignment horizontal="center" vertical="center"/>
    </xf>
    <xf numFmtId="1" fontId="77" fillId="56" borderId="95" xfId="0" applyNumberFormat="1" applyFont="1" applyFill="1" applyBorder="1" applyAlignment="1">
      <alignment horizontal="center" vertical="center"/>
    </xf>
    <xf numFmtId="1" fontId="89" fillId="56" borderId="103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9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86" fillId="34" borderId="104" xfId="0" applyFont="1" applyFill="1" applyBorder="1" applyAlignment="1">
      <alignment horizontal="left" vertical="center"/>
    </xf>
    <xf numFmtId="0" fontId="86" fillId="34" borderId="95" xfId="0" applyFont="1" applyFill="1" applyBorder="1" applyAlignment="1">
      <alignment horizontal="left" vertical="center"/>
    </xf>
    <xf numFmtId="0" fontId="89" fillId="34" borderId="105" xfId="0" applyFont="1" applyFill="1" applyBorder="1" applyAlignment="1">
      <alignment horizontal="center" vertical="center"/>
    </xf>
    <xf numFmtId="0" fontId="17" fillId="53" borderId="106" xfId="0" applyFont="1" applyFill="1" applyBorder="1" applyAlignment="1">
      <alignment horizontal="center" vertical="center"/>
    </xf>
    <xf numFmtId="0" fontId="17" fillId="56" borderId="107" xfId="0" applyFont="1" applyFill="1" applyBorder="1" applyAlignment="1">
      <alignment horizontal="center" vertical="center"/>
    </xf>
    <xf numFmtId="1" fontId="77" fillId="56" borderId="105" xfId="0" applyNumberFormat="1" applyFont="1" applyFill="1" applyBorder="1" applyAlignment="1">
      <alignment horizontal="center" vertical="center"/>
    </xf>
    <xf numFmtId="1" fontId="78" fillId="56" borderId="108" xfId="0" applyNumberFormat="1" applyFont="1" applyFill="1" applyBorder="1" applyAlignment="1">
      <alignment horizontal="center"/>
    </xf>
    <xf numFmtId="0" fontId="86" fillId="35" borderId="0" xfId="0" applyFont="1" applyFill="1" applyBorder="1" applyAlignment="1">
      <alignment vertical="center"/>
    </xf>
    <xf numFmtId="0" fontId="86" fillId="35" borderId="0" xfId="0" applyFont="1" applyFill="1" applyBorder="1" applyAlignment="1">
      <alignment horizontal="left" vertical="center"/>
    </xf>
    <xf numFmtId="0" fontId="90" fillId="35" borderId="0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center" vertical="center"/>
    </xf>
    <xf numFmtId="0" fontId="137" fillId="42" borderId="0" xfId="0" applyFont="1" applyFill="1" applyBorder="1" applyAlignment="1">
      <alignment horizontal="center" vertical="center"/>
    </xf>
    <xf numFmtId="0" fontId="13" fillId="53" borderId="0" xfId="0" applyFont="1" applyFill="1" applyBorder="1" applyAlignment="1">
      <alignment horizontal="center" vertical="center"/>
    </xf>
    <xf numFmtId="0" fontId="85" fillId="56" borderId="76" xfId="0" applyFont="1" applyFill="1" applyBorder="1" applyAlignment="1">
      <alignment vertical="center"/>
    </xf>
    <xf numFmtId="0" fontId="85" fillId="56" borderId="50" xfId="0" applyFont="1" applyFill="1" applyBorder="1" applyAlignment="1">
      <alignment horizontal="center" vertical="center"/>
    </xf>
    <xf numFmtId="0" fontId="88" fillId="56" borderId="50" xfId="0" applyFont="1" applyFill="1" applyBorder="1" applyAlignment="1">
      <alignment horizontal="center" vertical="center"/>
    </xf>
    <xf numFmtId="0" fontId="85" fillId="56" borderId="66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/>
    </xf>
    <xf numFmtId="0" fontId="90" fillId="34" borderId="14" xfId="0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0" fontId="89" fillId="34" borderId="109" xfId="0" applyFont="1" applyFill="1" applyBorder="1" applyAlignment="1">
      <alignment horizontal="center" vertical="center"/>
    </xf>
    <xf numFmtId="0" fontId="90" fillId="34" borderId="34" xfId="0" applyFont="1" applyFill="1" applyBorder="1" applyAlignment="1">
      <alignment horizontal="center" vertical="center"/>
    </xf>
    <xf numFmtId="0" fontId="86" fillId="35" borderId="81" xfId="0" applyFont="1" applyFill="1" applyBorder="1" applyAlignment="1">
      <alignment horizontal="left" vertical="center"/>
    </xf>
    <xf numFmtId="0" fontId="86" fillId="0" borderId="81" xfId="0" applyFont="1" applyFill="1" applyBorder="1" applyAlignment="1">
      <alignment vertical="center"/>
    </xf>
    <xf numFmtId="49" fontId="89" fillId="0" borderId="110" xfId="0" applyNumberFormat="1" applyFont="1" applyFill="1" applyBorder="1" applyAlignment="1">
      <alignment horizontal="center" vertical="center" wrapText="1"/>
    </xf>
    <xf numFmtId="0" fontId="90" fillId="34" borderId="81" xfId="0" applyFont="1" applyFill="1" applyBorder="1" applyAlignment="1">
      <alignment horizontal="center" vertical="center"/>
    </xf>
    <xf numFmtId="0" fontId="89" fillId="34" borderId="110" xfId="0" applyFont="1" applyFill="1" applyBorder="1" applyAlignment="1">
      <alignment horizontal="center" vertical="center"/>
    </xf>
    <xf numFmtId="0" fontId="17" fillId="56" borderId="111" xfId="0" applyFont="1" applyFill="1" applyBorder="1" applyAlignment="1">
      <alignment horizontal="center" vertical="center"/>
    </xf>
    <xf numFmtId="0" fontId="86" fillId="47" borderId="0" xfId="0" applyFont="1" applyFill="1" applyBorder="1" applyAlignment="1">
      <alignment horizontal="center" vertical="center"/>
    </xf>
    <xf numFmtId="1" fontId="89" fillId="47" borderId="0" xfId="0" applyNumberFormat="1" applyFont="1" applyFill="1" applyBorder="1" applyAlignment="1">
      <alignment horizontal="center"/>
    </xf>
    <xf numFmtId="0" fontId="93" fillId="34" borderId="0" xfId="0" applyFont="1" applyFill="1" applyBorder="1" applyAlignment="1">
      <alignment horizontal="left" vertical="center"/>
    </xf>
    <xf numFmtId="49" fontId="89" fillId="34" borderId="0" xfId="0" applyNumberFormat="1" applyFont="1" applyFill="1" applyBorder="1" applyAlignment="1">
      <alignment horizontal="center" vertical="center"/>
    </xf>
    <xf numFmtId="0" fontId="16" fillId="34" borderId="104" xfId="0" applyFont="1" applyFill="1" applyBorder="1" applyAlignment="1">
      <alignment horizontal="center" vertical="center"/>
    </xf>
    <xf numFmtId="0" fontId="25" fillId="34" borderId="104" xfId="0" applyFont="1" applyFill="1" applyBorder="1" applyAlignment="1">
      <alignment horizontal="center" vertical="center"/>
    </xf>
    <xf numFmtId="1" fontId="24" fillId="34" borderId="104" xfId="0" applyNumberFormat="1" applyFont="1" applyFill="1" applyBorder="1" applyAlignment="1">
      <alignment horizontal="center" vertical="center"/>
    </xf>
    <xf numFmtId="1" fontId="11" fillId="34" borderId="104" xfId="0" applyNumberFormat="1" applyFont="1" applyFill="1" applyBorder="1" applyAlignment="1">
      <alignment horizontal="center"/>
    </xf>
    <xf numFmtId="0" fontId="85" fillId="56" borderId="112" xfId="0" applyFont="1" applyFill="1" applyBorder="1" applyAlignment="1">
      <alignment horizontal="center" vertical="center"/>
    </xf>
    <xf numFmtId="0" fontId="86" fillId="56" borderId="65" xfId="0" applyFont="1" applyFill="1" applyBorder="1" applyAlignment="1">
      <alignment horizontal="left" vertical="center"/>
    </xf>
    <xf numFmtId="0" fontId="86" fillId="56" borderId="47" xfId="0" applyFont="1" applyFill="1" applyBorder="1" applyAlignment="1">
      <alignment horizontal="left" vertical="center"/>
    </xf>
    <xf numFmtId="0" fontId="89" fillId="56" borderId="69" xfId="0" applyFont="1" applyFill="1" applyBorder="1" applyAlignment="1">
      <alignment horizontal="center" vertical="center" wrapText="1"/>
    </xf>
    <xf numFmtId="0" fontId="90" fillId="56" borderId="47" xfId="0" applyFont="1" applyFill="1" applyBorder="1" applyAlignment="1">
      <alignment horizontal="center" vertical="center"/>
    </xf>
    <xf numFmtId="0" fontId="89" fillId="56" borderId="42" xfId="0" applyFont="1" applyFill="1" applyBorder="1" applyAlignment="1">
      <alignment horizontal="center" vertical="center"/>
    </xf>
    <xf numFmtId="0" fontId="86" fillId="56" borderId="92" xfId="0" applyFont="1" applyFill="1" applyBorder="1" applyAlignment="1">
      <alignment horizontal="left" vertical="center"/>
    </xf>
    <xf numFmtId="0" fontId="89" fillId="56" borderId="47" xfId="0" applyFont="1" applyFill="1" applyBorder="1" applyAlignment="1">
      <alignment horizontal="center" vertical="center"/>
    </xf>
    <xf numFmtId="0" fontId="86" fillId="56" borderId="47" xfId="0" applyFont="1" applyFill="1" applyBorder="1" applyAlignment="1">
      <alignment vertical="center"/>
    </xf>
    <xf numFmtId="49" fontId="89" fillId="56" borderId="47" xfId="0" applyNumberFormat="1" applyFont="1" applyFill="1" applyBorder="1" applyAlignment="1">
      <alignment horizontal="center" vertical="center" wrapText="1"/>
    </xf>
    <xf numFmtId="0" fontId="89" fillId="56" borderId="93" xfId="0" applyFont="1" applyFill="1" applyBorder="1" applyAlignment="1">
      <alignment horizontal="center" vertical="center" wrapText="1"/>
    </xf>
    <xf numFmtId="0" fontId="86" fillId="34" borderId="65" xfId="0" applyFont="1" applyFill="1" applyBorder="1" applyAlignment="1">
      <alignment horizontal="left" vertical="center"/>
    </xf>
    <xf numFmtId="0" fontId="86" fillId="34" borderId="93" xfId="0" applyFont="1" applyFill="1" applyBorder="1" applyAlignment="1">
      <alignment vertical="center"/>
    </xf>
    <xf numFmtId="0" fontId="89" fillId="34" borderId="93" xfId="0" applyFont="1" applyFill="1" applyBorder="1" applyAlignment="1">
      <alignment horizontal="center" vertical="center" wrapText="1"/>
    </xf>
    <xf numFmtId="0" fontId="86" fillId="34" borderId="113" xfId="0" applyFont="1" applyFill="1" applyBorder="1" applyAlignment="1">
      <alignment horizontal="left" vertical="center"/>
    </xf>
    <xf numFmtId="0" fontId="86" fillId="34" borderId="50" xfId="0" applyFont="1" applyFill="1" applyBorder="1" applyAlignment="1">
      <alignment vertical="center"/>
    </xf>
    <xf numFmtId="0" fontId="86" fillId="34" borderId="114" xfId="0" applyFont="1" applyFill="1" applyBorder="1" applyAlignment="1">
      <alignment horizontal="left" vertical="center"/>
    </xf>
    <xf numFmtId="0" fontId="86" fillId="0" borderId="96" xfId="0" applyFont="1" applyFill="1" applyBorder="1" applyAlignment="1">
      <alignment vertical="center"/>
    </xf>
    <xf numFmtId="49" fontId="89" fillId="0" borderId="96" xfId="0" applyNumberFormat="1" applyFont="1" applyFill="1" applyBorder="1" applyAlignment="1">
      <alignment horizontal="center" vertical="center" wrapText="1"/>
    </xf>
    <xf numFmtId="0" fontId="89" fillId="34" borderId="96" xfId="0" applyFont="1" applyFill="1" applyBorder="1" applyAlignment="1">
      <alignment horizontal="center" vertical="center"/>
    </xf>
    <xf numFmtId="0" fontId="86" fillId="57" borderId="115" xfId="0" applyFont="1" applyFill="1" applyBorder="1" applyAlignment="1">
      <alignment horizontal="center" vertical="center"/>
    </xf>
    <xf numFmtId="0" fontId="86" fillId="57" borderId="104" xfId="0" applyFont="1" applyFill="1" applyBorder="1" applyAlignment="1">
      <alignment horizontal="center" vertical="center"/>
    </xf>
    <xf numFmtId="0" fontId="78" fillId="56" borderId="95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/>
    </xf>
    <xf numFmtId="49" fontId="89" fillId="36" borderId="0" xfId="0" applyNumberFormat="1" applyFont="1" applyFill="1" applyBorder="1" applyAlignment="1">
      <alignment horizontal="center" vertical="center" wrapText="1"/>
    </xf>
    <xf numFmtId="0" fontId="86" fillId="53" borderId="0" xfId="0" applyFont="1" applyFill="1" applyBorder="1" applyAlignment="1">
      <alignment horizontal="center" vertical="center"/>
    </xf>
    <xf numFmtId="0" fontId="85" fillId="53" borderId="0" xfId="0" applyFont="1" applyFill="1" applyBorder="1" applyAlignment="1">
      <alignment horizontal="center" vertical="center"/>
    </xf>
    <xf numFmtId="0" fontId="78" fillId="47" borderId="0" xfId="0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vertical="center"/>
    </xf>
    <xf numFmtId="0" fontId="92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2" fillId="34" borderId="104" xfId="0" applyFont="1" applyFill="1" applyBorder="1" applyAlignment="1">
      <alignment horizontal="center" vertical="center"/>
    </xf>
    <xf numFmtId="0" fontId="9" fillId="34" borderId="104" xfId="0" applyFont="1" applyFill="1" applyBorder="1" applyAlignment="1">
      <alignment horizontal="center" vertical="center"/>
    </xf>
    <xf numFmtId="0" fontId="86" fillId="0" borderId="93" xfId="0" applyFont="1" applyFill="1" applyBorder="1" applyAlignment="1">
      <alignment vertical="center"/>
    </xf>
    <xf numFmtId="0" fontId="89" fillId="0" borderId="47" xfId="50" applyNumberFormat="1" applyFont="1" applyFill="1" applyBorder="1" applyAlignment="1">
      <alignment horizontal="center" vertical="center" wrapText="1"/>
      <protection/>
    </xf>
    <xf numFmtId="0" fontId="86" fillId="47" borderId="65" xfId="0" applyFont="1" applyFill="1" applyBorder="1" applyAlignment="1">
      <alignment horizontal="left" vertical="center"/>
    </xf>
    <xf numFmtId="0" fontId="86" fillId="47" borderId="47" xfId="0" applyFont="1" applyFill="1" applyBorder="1" applyAlignment="1">
      <alignment vertical="center"/>
    </xf>
    <xf numFmtId="49" fontId="89" fillId="47" borderId="47" xfId="0" applyNumberFormat="1" applyFont="1" applyFill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86" fillId="0" borderId="73" xfId="0" applyFont="1" applyFill="1" applyBorder="1" applyAlignment="1">
      <alignment vertical="center"/>
    </xf>
    <xf numFmtId="49" fontId="89" fillId="0" borderId="73" xfId="0" applyNumberFormat="1" applyFont="1" applyFill="1" applyBorder="1" applyAlignment="1">
      <alignment horizontal="center" vertical="center" wrapText="1"/>
    </xf>
    <xf numFmtId="0" fontId="86" fillId="34" borderId="116" xfId="0" applyFont="1" applyFill="1" applyBorder="1" applyAlignment="1">
      <alignment horizontal="left" vertical="center"/>
    </xf>
    <xf numFmtId="0" fontId="86" fillId="0" borderId="117" xfId="0" applyFont="1" applyFill="1" applyBorder="1" applyAlignment="1">
      <alignment vertical="center"/>
    </xf>
    <xf numFmtId="0" fontId="86" fillId="34" borderId="118" xfId="0" applyFont="1" applyFill="1" applyBorder="1" applyAlignment="1">
      <alignment horizontal="left" vertical="center"/>
    </xf>
    <xf numFmtId="0" fontId="86" fillId="34" borderId="69" xfId="0" applyFont="1" applyFill="1" applyBorder="1" applyAlignment="1">
      <alignment horizontal="left" vertical="center"/>
    </xf>
    <xf numFmtId="49" fontId="89" fillId="34" borderId="69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85" fillId="56" borderId="47" xfId="0" applyFont="1" applyFill="1" applyBorder="1" applyAlignment="1">
      <alignment horizontal="center" vertical="center" wrapText="1"/>
    </xf>
    <xf numFmtId="0" fontId="86" fillId="34" borderId="47" xfId="0" applyFont="1" applyFill="1" applyBorder="1" applyAlignment="1">
      <alignment horizontal="left" vertical="center"/>
    </xf>
    <xf numFmtId="0" fontId="86" fillId="42" borderId="14" xfId="0" applyFont="1" applyFill="1" applyBorder="1" applyAlignment="1">
      <alignment horizontal="center" vertical="center"/>
    </xf>
    <xf numFmtId="0" fontId="95" fillId="42" borderId="14" xfId="0" applyFont="1" applyFill="1" applyBorder="1" applyAlignment="1">
      <alignment horizontal="center" vertical="center"/>
    </xf>
    <xf numFmtId="0" fontId="88" fillId="34" borderId="47" xfId="0" applyFont="1" applyFill="1" applyBorder="1" applyAlignment="1">
      <alignment horizontal="center" vertical="center"/>
    </xf>
    <xf numFmtId="0" fontId="135" fillId="57" borderId="14" xfId="0" applyFont="1" applyFill="1" applyBorder="1" applyAlignment="1">
      <alignment vertical="center"/>
    </xf>
    <xf numFmtId="0" fontId="86" fillId="42" borderId="119" xfId="0" applyFont="1" applyFill="1" applyBorder="1" applyAlignment="1">
      <alignment horizontal="left" vertical="center"/>
    </xf>
    <xf numFmtId="0" fontId="86" fillId="34" borderId="69" xfId="0" applyFont="1" applyFill="1" applyBorder="1" applyAlignment="1">
      <alignment vertical="center"/>
    </xf>
    <xf numFmtId="0" fontId="86" fillId="34" borderId="120" xfId="0" applyFont="1" applyFill="1" applyBorder="1" applyAlignment="1">
      <alignment horizontal="left" vertical="center"/>
    </xf>
    <xf numFmtId="0" fontId="86" fillId="0" borderId="105" xfId="0" applyFont="1" applyFill="1" applyBorder="1" applyAlignment="1">
      <alignment vertical="center"/>
    </xf>
    <xf numFmtId="49" fontId="86" fillId="0" borderId="79" xfId="0" applyNumberFormat="1" applyFont="1" applyFill="1" applyBorder="1" applyAlignment="1">
      <alignment horizontal="center" vertical="center" wrapText="1"/>
    </xf>
    <xf numFmtId="0" fontId="90" fillId="34" borderId="79" xfId="0" applyFont="1" applyFill="1" applyBorder="1" applyAlignment="1">
      <alignment horizontal="center" vertical="center"/>
    </xf>
    <xf numFmtId="0" fontId="88" fillId="34" borderId="105" xfId="0" applyFont="1" applyFill="1" applyBorder="1" applyAlignment="1">
      <alignment horizontal="center" vertical="center"/>
    </xf>
    <xf numFmtId="0" fontId="17" fillId="53" borderId="81" xfId="0" applyFont="1" applyFill="1" applyBorder="1" applyAlignment="1">
      <alignment vertical="center"/>
    </xf>
    <xf numFmtId="0" fontId="98" fillId="53" borderId="0" xfId="0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0" fontId="78" fillId="0" borderId="0" xfId="0" applyFont="1" applyAlignment="1">
      <alignment/>
    </xf>
    <xf numFmtId="0" fontId="10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1" xfId="0" applyFont="1" applyBorder="1" applyAlignment="1">
      <alignment wrapText="1"/>
    </xf>
    <xf numFmtId="0" fontId="13" fillId="0" borderId="81" xfId="0" applyFont="1" applyBorder="1" applyAlignment="1">
      <alignment horizontal="center" vertical="center" wrapText="1"/>
    </xf>
    <xf numFmtId="0" fontId="101" fillId="58" borderId="59" xfId="0" applyFont="1" applyFill="1" applyBorder="1" applyAlignment="1">
      <alignment vertical="center"/>
    </xf>
    <xf numFmtId="0" fontId="102" fillId="58" borderId="109" xfId="0" applyFont="1" applyFill="1" applyBorder="1" applyAlignment="1">
      <alignment horizontal="center" vertical="center"/>
    </xf>
    <xf numFmtId="0" fontId="103" fillId="58" borderId="109" xfId="0" applyFont="1" applyFill="1" applyBorder="1" applyAlignment="1">
      <alignment horizontal="center" vertical="center"/>
    </xf>
    <xf numFmtId="0" fontId="102" fillId="58" borderId="109" xfId="0" applyFont="1" applyFill="1" applyBorder="1" applyAlignment="1">
      <alignment horizontal="center" vertical="center"/>
    </xf>
    <xf numFmtId="0" fontId="101" fillId="58" borderId="21" xfId="0" applyFont="1" applyFill="1" applyBorder="1" applyAlignment="1">
      <alignment vertical="center"/>
    </xf>
    <xf numFmtId="0" fontId="104" fillId="58" borderId="14" xfId="0" applyFont="1" applyFill="1" applyBorder="1" applyAlignment="1">
      <alignment horizontal="center" vertical="center"/>
    </xf>
    <xf numFmtId="0" fontId="103" fillId="58" borderId="14" xfId="0" applyFont="1" applyFill="1" applyBorder="1" applyAlignment="1">
      <alignment horizontal="center" vertical="center"/>
    </xf>
    <xf numFmtId="0" fontId="102" fillId="58" borderId="14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left" vertical="center"/>
    </xf>
    <xf numFmtId="0" fontId="105" fillId="36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101" fillId="58" borderId="41" xfId="0" applyFont="1" applyFill="1" applyBorder="1" applyAlignment="1">
      <alignment horizontal="left" vertical="center"/>
    </xf>
    <xf numFmtId="0" fontId="102" fillId="58" borderId="14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05" fillId="36" borderId="14" xfId="0" applyFont="1" applyFill="1" applyBorder="1" applyAlignment="1">
      <alignment horizontal="left" vertical="center"/>
    </xf>
    <xf numFmtId="0" fontId="104" fillId="42" borderId="14" xfId="0" applyFont="1" applyFill="1" applyBorder="1" applyAlignment="1">
      <alignment horizontal="center" vertical="center"/>
    </xf>
    <xf numFmtId="0" fontId="20" fillId="42" borderId="40" xfId="0" applyFont="1" applyFill="1" applyBorder="1" applyAlignment="1">
      <alignment horizontal="center" vertical="center"/>
    </xf>
    <xf numFmtId="0" fontId="105" fillId="0" borderId="47" xfId="0" applyFont="1" applyFill="1" applyBorder="1" applyAlignment="1">
      <alignment vertical="center"/>
    </xf>
    <xf numFmtId="3" fontId="89" fillId="0" borderId="47" xfId="50" applyNumberFormat="1" applyFont="1" applyFill="1" applyBorder="1" applyAlignment="1">
      <alignment horizontal="center" vertical="center"/>
      <protection/>
    </xf>
    <xf numFmtId="0" fontId="13" fillId="36" borderId="14" xfId="0" applyFont="1" applyFill="1" applyBorder="1" applyAlignment="1">
      <alignment horizontal="center" vertical="center"/>
    </xf>
    <xf numFmtId="0" fontId="16" fillId="42" borderId="41" xfId="0" applyFont="1" applyFill="1" applyBorder="1" applyAlignment="1">
      <alignment horizontal="left" vertical="center"/>
    </xf>
    <xf numFmtId="0" fontId="16" fillId="42" borderId="14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center" vertical="center"/>
    </xf>
    <xf numFmtId="0" fontId="101" fillId="58" borderId="21" xfId="0" applyFont="1" applyFill="1" applyBorder="1" applyAlignment="1">
      <alignment horizontal="left" vertical="center"/>
    </xf>
    <xf numFmtId="0" fontId="16" fillId="0" borderId="122" xfId="0" applyFont="1" applyBorder="1" applyAlignment="1">
      <alignment horizontal="left" vertical="center"/>
    </xf>
    <xf numFmtId="0" fontId="105" fillId="36" borderId="81" xfId="0" applyFont="1" applyFill="1" applyBorder="1" applyAlignment="1">
      <alignment horizontal="left" vertical="center"/>
    </xf>
    <xf numFmtId="0" fontId="16" fillId="0" borderId="81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16" fillId="35" borderId="81" xfId="0" applyFont="1" applyFill="1" applyBorder="1" applyAlignment="1">
      <alignment horizontal="center" vertical="center"/>
    </xf>
    <xf numFmtId="1" fontId="77" fillId="51" borderId="123" xfId="0" applyNumberFormat="1" applyFont="1" applyFill="1" applyBorder="1" applyAlignment="1">
      <alignment horizontal="center" vertical="center"/>
    </xf>
    <xf numFmtId="0" fontId="101" fillId="58" borderId="119" xfId="0" applyFont="1" applyFill="1" applyBorder="1" applyAlignment="1">
      <alignment horizontal="left" vertical="center"/>
    </xf>
    <xf numFmtId="0" fontId="105" fillId="0" borderId="14" xfId="0" applyFont="1" applyFill="1" applyBorder="1" applyAlignment="1">
      <alignment horizontal="left" vertical="center"/>
    </xf>
    <xf numFmtId="0" fontId="105" fillId="36" borderId="14" xfId="0" applyFont="1" applyFill="1" applyBorder="1" applyAlignment="1">
      <alignment horizontal="center" vertical="center"/>
    </xf>
    <xf numFmtId="0" fontId="95" fillId="42" borderId="14" xfId="0" applyFont="1" applyFill="1" applyBorder="1" applyAlignment="1">
      <alignment horizontal="center" vertical="center" wrapText="1"/>
    </xf>
    <xf numFmtId="0" fontId="135" fillId="52" borderId="14" xfId="0" applyFont="1" applyFill="1" applyBorder="1" applyAlignment="1">
      <alignment horizontal="center" vertical="center"/>
    </xf>
    <xf numFmtId="0" fontId="135" fillId="59" borderId="14" xfId="0" applyFont="1" applyFill="1" applyBorder="1" applyAlignment="1">
      <alignment horizontal="center" vertical="center"/>
    </xf>
    <xf numFmtId="0" fontId="105" fillId="36" borderId="14" xfId="0" applyFont="1" applyFill="1" applyBorder="1" applyAlignment="1">
      <alignment horizontal="left" vertical="center"/>
    </xf>
    <xf numFmtId="0" fontId="86" fillId="34" borderId="124" xfId="0" applyFont="1" applyFill="1" applyBorder="1" applyAlignment="1">
      <alignment horizontal="left" vertical="center"/>
    </xf>
    <xf numFmtId="0" fontId="14" fillId="0" borderId="125" xfId="0" applyFont="1" applyBorder="1" applyAlignment="1">
      <alignment/>
    </xf>
    <xf numFmtId="0" fontId="106" fillId="34" borderId="126" xfId="0" applyFont="1" applyFill="1" applyBorder="1" applyAlignment="1">
      <alignment horizontal="left" vertical="center"/>
    </xf>
    <xf numFmtId="0" fontId="106" fillId="34" borderId="127" xfId="0" applyFont="1" applyFill="1" applyBorder="1" applyAlignment="1">
      <alignment horizontal="left" vertical="center"/>
    </xf>
    <xf numFmtId="0" fontId="106" fillId="34" borderId="128" xfId="0" applyFont="1" applyFill="1" applyBorder="1" applyAlignment="1">
      <alignment horizontal="left" vertical="center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39" fillId="0" borderId="0" xfId="0" applyFont="1" applyAlignment="1">
      <alignment/>
    </xf>
    <xf numFmtId="0" fontId="2" fillId="34" borderId="125" xfId="0" applyFont="1" applyFill="1" applyBorder="1" applyAlignment="1">
      <alignment horizontal="center" vertical="center"/>
    </xf>
    <xf numFmtId="0" fontId="20" fillId="34" borderId="92" xfId="0" applyFont="1" applyFill="1" applyBorder="1" applyAlignment="1">
      <alignment horizontal="left" vertical="center"/>
    </xf>
    <xf numFmtId="0" fontId="106" fillId="34" borderId="129" xfId="0" applyFont="1" applyFill="1" applyBorder="1" applyAlignment="1">
      <alignment horizontal="left" vertical="center"/>
    </xf>
    <xf numFmtId="0" fontId="106" fillId="34" borderId="130" xfId="0" applyFont="1" applyFill="1" applyBorder="1" applyAlignment="1">
      <alignment horizontal="left" vertical="center"/>
    </xf>
    <xf numFmtId="0" fontId="5" fillId="34" borderId="125" xfId="0" applyFont="1" applyFill="1" applyBorder="1" applyAlignment="1">
      <alignment horizontal="center" vertical="center"/>
    </xf>
    <xf numFmtId="0" fontId="102" fillId="34" borderId="92" xfId="0" applyFont="1" applyFill="1" applyBorder="1" applyAlignment="1">
      <alignment horizontal="left" vertical="center"/>
    </xf>
    <xf numFmtId="0" fontId="102" fillId="34" borderId="129" xfId="0" applyFont="1" applyFill="1" applyBorder="1" applyAlignment="1">
      <alignment horizontal="left" vertical="center"/>
    </xf>
    <xf numFmtId="0" fontId="102" fillId="34" borderId="130" xfId="0" applyFont="1" applyFill="1" applyBorder="1" applyAlignment="1">
      <alignment horizontal="left" vertical="center"/>
    </xf>
    <xf numFmtId="0" fontId="102" fillId="34" borderId="92" xfId="0" applyFont="1" applyFill="1" applyBorder="1" applyAlignment="1">
      <alignment horizontal="left" vertical="center"/>
    </xf>
    <xf numFmtId="0" fontId="102" fillId="34" borderId="129" xfId="0" applyFont="1" applyFill="1" applyBorder="1" applyAlignment="1">
      <alignment horizontal="left" vertical="center"/>
    </xf>
    <xf numFmtId="0" fontId="102" fillId="34" borderId="130" xfId="0" applyFont="1" applyFill="1" applyBorder="1" applyAlignment="1">
      <alignment horizontal="left" vertical="center"/>
    </xf>
    <xf numFmtId="0" fontId="6" fillId="34" borderId="125" xfId="0" applyFont="1" applyFill="1" applyBorder="1" applyAlignment="1">
      <alignment horizontal="center"/>
    </xf>
    <xf numFmtId="0" fontId="102" fillId="34" borderId="114" xfId="0" applyFont="1" applyFill="1" applyBorder="1" applyAlignment="1">
      <alignment horizontal="left" vertical="center"/>
    </xf>
    <xf numFmtId="0" fontId="102" fillId="34" borderId="131" xfId="0" applyFont="1" applyFill="1" applyBorder="1" applyAlignment="1">
      <alignment horizontal="left" vertical="center"/>
    </xf>
    <xf numFmtId="0" fontId="102" fillId="34" borderId="132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534"/>
  <sheetViews>
    <sheetView zoomScalePageLayoutView="0" workbookViewId="0" topLeftCell="A1">
      <selection activeCell="AD25" sqref="AD25"/>
    </sheetView>
  </sheetViews>
  <sheetFormatPr defaultColWidth="11.57421875" defaultRowHeight="15"/>
  <cols>
    <col min="1" max="1" width="8.28125" style="29" customWidth="1"/>
    <col min="2" max="2" width="26.57421875" style="0" customWidth="1"/>
    <col min="3" max="3" width="9.8515625" style="29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44" customWidth="1"/>
    <col min="13" max="19" width="3.28125" style="0" customWidth="1"/>
    <col min="20" max="20" width="3.28125" style="144" customWidth="1"/>
    <col min="21" max="31" width="3.28125" style="0" customWidth="1"/>
    <col min="32" max="35" width="3.28125" style="1" customWidth="1"/>
    <col min="36" max="36" width="3.28125" style="1" hidden="1" customWidth="1"/>
    <col min="37" max="38" width="3.28125" style="8" customWidth="1"/>
    <col min="39" max="39" width="5.140625" style="8" customWidth="1"/>
    <col min="40" max="234" width="9.140625" style="0" customWidth="1"/>
  </cols>
  <sheetData>
    <row r="1" spans="1:39" ht="5.25" customHeight="1">
      <c r="A1" s="293" t="s">
        <v>168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5"/>
    </row>
    <row r="2" spans="1:39" ht="1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8"/>
    </row>
    <row r="3" spans="1:39" ht="26.25" customHeigh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1"/>
    </row>
    <row r="4" spans="1:39" ht="15" customHeight="1">
      <c r="A4" s="286" t="s">
        <v>74</v>
      </c>
      <c r="B4" s="283" t="s">
        <v>1</v>
      </c>
      <c r="C4" s="168" t="s">
        <v>2</v>
      </c>
      <c r="D4" s="283" t="s">
        <v>3</v>
      </c>
      <c r="E4" s="200">
        <v>1</v>
      </c>
      <c r="F4" s="200">
        <v>2</v>
      </c>
      <c r="G4" s="200">
        <v>3</v>
      </c>
      <c r="H4" s="200">
        <v>4</v>
      </c>
      <c r="I4" s="200">
        <v>5</v>
      </c>
      <c r="J4" s="200">
        <v>6</v>
      </c>
      <c r="K4" s="200">
        <v>7</v>
      </c>
      <c r="L4" s="200">
        <v>8</v>
      </c>
      <c r="M4" s="200">
        <v>9</v>
      </c>
      <c r="N4" s="200">
        <v>10</v>
      </c>
      <c r="O4" s="200">
        <v>11</v>
      </c>
      <c r="P4" s="200">
        <v>12</v>
      </c>
      <c r="Q4" s="200">
        <v>13</v>
      </c>
      <c r="R4" s="200">
        <v>14</v>
      </c>
      <c r="S4" s="200">
        <v>15</v>
      </c>
      <c r="T4" s="200">
        <v>16</v>
      </c>
      <c r="U4" s="200">
        <v>17</v>
      </c>
      <c r="V4" s="200">
        <v>18</v>
      </c>
      <c r="W4" s="200">
        <v>19</v>
      </c>
      <c r="X4" s="200">
        <v>20</v>
      </c>
      <c r="Y4" s="200">
        <v>21</v>
      </c>
      <c r="Z4" s="200">
        <v>22</v>
      </c>
      <c r="AA4" s="200">
        <v>23</v>
      </c>
      <c r="AB4" s="200">
        <v>24</v>
      </c>
      <c r="AC4" s="200">
        <v>25</v>
      </c>
      <c r="AD4" s="200">
        <v>26</v>
      </c>
      <c r="AE4" s="200">
        <v>27</v>
      </c>
      <c r="AF4" s="200">
        <v>28</v>
      </c>
      <c r="AG4" s="200">
        <v>29</v>
      </c>
      <c r="AH4" s="200">
        <v>30</v>
      </c>
      <c r="AI4" s="200">
        <v>31</v>
      </c>
      <c r="AJ4" s="170">
        <v>31</v>
      </c>
      <c r="AK4" s="302" t="s">
        <v>4</v>
      </c>
      <c r="AL4" s="303" t="s">
        <v>5</v>
      </c>
      <c r="AM4" s="304" t="s">
        <v>6</v>
      </c>
    </row>
    <row r="5" spans="1:39" ht="15" customHeight="1">
      <c r="A5" s="286"/>
      <c r="B5" s="283"/>
      <c r="C5" s="168" t="s">
        <v>11</v>
      </c>
      <c r="D5" s="283"/>
      <c r="E5" s="255" t="s">
        <v>96</v>
      </c>
      <c r="F5" s="255" t="s">
        <v>97</v>
      </c>
      <c r="G5" s="255" t="s">
        <v>98</v>
      </c>
      <c r="H5" s="255" t="s">
        <v>99</v>
      </c>
      <c r="I5" s="255" t="s">
        <v>93</v>
      </c>
      <c r="J5" s="255" t="s">
        <v>94</v>
      </c>
      <c r="K5" s="255" t="s">
        <v>95</v>
      </c>
      <c r="L5" s="255" t="s">
        <v>96</v>
      </c>
      <c r="M5" s="255" t="s">
        <v>97</v>
      </c>
      <c r="N5" s="255" t="s">
        <v>98</v>
      </c>
      <c r="O5" s="255" t="s">
        <v>99</v>
      </c>
      <c r="P5" s="255" t="s">
        <v>93</v>
      </c>
      <c r="Q5" s="255" t="s">
        <v>94</v>
      </c>
      <c r="R5" s="255" t="s">
        <v>95</v>
      </c>
      <c r="S5" s="255" t="s">
        <v>96</v>
      </c>
      <c r="T5" s="255" t="s">
        <v>97</v>
      </c>
      <c r="U5" s="255" t="s">
        <v>98</v>
      </c>
      <c r="V5" s="255" t="s">
        <v>99</v>
      </c>
      <c r="W5" s="255" t="s">
        <v>93</v>
      </c>
      <c r="X5" s="255" t="s">
        <v>94</v>
      </c>
      <c r="Y5" s="255" t="s">
        <v>95</v>
      </c>
      <c r="Z5" s="255" t="s">
        <v>96</v>
      </c>
      <c r="AA5" s="255" t="s">
        <v>97</v>
      </c>
      <c r="AB5" s="255" t="s">
        <v>98</v>
      </c>
      <c r="AC5" s="255" t="s">
        <v>99</v>
      </c>
      <c r="AD5" s="255" t="s">
        <v>93</v>
      </c>
      <c r="AE5" s="255" t="s">
        <v>94</v>
      </c>
      <c r="AF5" s="255" t="s">
        <v>95</v>
      </c>
      <c r="AG5" s="255" t="s">
        <v>96</v>
      </c>
      <c r="AH5" s="255" t="s">
        <v>97</v>
      </c>
      <c r="AI5" s="255" t="s">
        <v>98</v>
      </c>
      <c r="AJ5" s="162" t="s">
        <v>8</v>
      </c>
      <c r="AK5" s="302"/>
      <c r="AL5" s="303"/>
      <c r="AM5" s="304"/>
    </row>
    <row r="6" spans="1:39" ht="16.5" customHeight="1">
      <c r="A6" s="139">
        <v>140996</v>
      </c>
      <c r="B6" s="76" t="s">
        <v>73</v>
      </c>
      <c r="C6" s="136" t="s">
        <v>31</v>
      </c>
      <c r="D6" s="36" t="s">
        <v>127</v>
      </c>
      <c r="E6" s="252" t="s">
        <v>131</v>
      </c>
      <c r="F6" s="252" t="s">
        <v>131</v>
      </c>
      <c r="G6" s="252" t="s">
        <v>131</v>
      </c>
      <c r="H6" s="252" t="s">
        <v>131</v>
      </c>
      <c r="I6" s="252" t="s">
        <v>131</v>
      </c>
      <c r="J6" s="275"/>
      <c r="K6" s="275"/>
      <c r="L6" s="252" t="s">
        <v>131</v>
      </c>
      <c r="M6" s="252" t="s">
        <v>131</v>
      </c>
      <c r="N6" s="252" t="s">
        <v>131</v>
      </c>
      <c r="O6" s="252" t="s">
        <v>131</v>
      </c>
      <c r="P6" s="252" t="s">
        <v>131</v>
      </c>
      <c r="Q6" s="275"/>
      <c r="R6" s="275"/>
      <c r="S6" s="252" t="s">
        <v>131</v>
      </c>
      <c r="T6" s="252" t="s">
        <v>131</v>
      </c>
      <c r="U6" s="252" t="s">
        <v>131</v>
      </c>
      <c r="V6" s="252" t="s">
        <v>131</v>
      </c>
      <c r="W6" s="252" t="s">
        <v>131</v>
      </c>
      <c r="X6" s="275"/>
      <c r="Y6" s="275"/>
      <c r="Z6" s="252" t="s">
        <v>131</v>
      </c>
      <c r="AA6" s="252" t="s">
        <v>131</v>
      </c>
      <c r="AB6" s="252" t="s">
        <v>131</v>
      </c>
      <c r="AC6" s="252" t="s">
        <v>131</v>
      </c>
      <c r="AD6" s="252" t="s">
        <v>131</v>
      </c>
      <c r="AE6" s="275"/>
      <c r="AF6" s="275"/>
      <c r="AG6" s="252" t="s">
        <v>131</v>
      </c>
      <c r="AH6" s="252" t="s">
        <v>131</v>
      </c>
      <c r="AI6" s="252" t="s">
        <v>131</v>
      </c>
      <c r="AJ6" s="212"/>
      <c r="AK6" s="70">
        <v>138</v>
      </c>
      <c r="AL6" s="69">
        <f>COUNTIF(C6:AK6,"FX")*6+COUNTIF(C6:AK6,"P")*12+COUNTIF(C6:AK6,"M")*6+COUNTIF(C6:AK6,"I")*6+COUNTIF(C6:AK6,"N")*12+COUNTIF(C6:AK6,"TI")*11+COUNTIF(C6:AK6,"MT")*12+COUNTIF(C6:AK6,"MN")*18+COUNTIF(C6:AK6,"PI")*17+COUNTIF(C6:AK6,"NA")*6+COUNTIF(C6:AK6,"NB")*6+COUNTIF(C6:AK6,"AF")*6</f>
        <v>138</v>
      </c>
      <c r="AM6" s="44">
        <f>SUM(AL6-138)</f>
        <v>0</v>
      </c>
    </row>
    <row r="7" spans="1:39" ht="16.5" customHeight="1">
      <c r="A7" s="139" t="s">
        <v>21</v>
      </c>
      <c r="B7" s="76" t="s">
        <v>28</v>
      </c>
      <c r="C7" s="38" t="s">
        <v>30</v>
      </c>
      <c r="D7" s="36" t="s">
        <v>126</v>
      </c>
      <c r="E7" s="252" t="s">
        <v>130</v>
      </c>
      <c r="F7" s="252" t="s">
        <v>130</v>
      </c>
      <c r="G7" s="252" t="s">
        <v>130</v>
      </c>
      <c r="H7" s="252" t="s">
        <v>130</v>
      </c>
      <c r="I7" s="252" t="s">
        <v>130</v>
      </c>
      <c r="J7" s="277" t="s">
        <v>130</v>
      </c>
      <c r="K7" s="275"/>
      <c r="L7" s="252" t="s">
        <v>130</v>
      </c>
      <c r="M7" s="252" t="s">
        <v>130</v>
      </c>
      <c r="N7" s="252" t="s">
        <v>130</v>
      </c>
      <c r="O7" s="252" t="s">
        <v>130</v>
      </c>
      <c r="P7" s="252" t="s">
        <v>130</v>
      </c>
      <c r="Q7" s="275"/>
      <c r="R7" s="275"/>
      <c r="S7" s="252" t="s">
        <v>130</v>
      </c>
      <c r="T7" s="252" t="s">
        <v>130</v>
      </c>
      <c r="U7" s="252" t="s">
        <v>130</v>
      </c>
      <c r="V7" s="252" t="s">
        <v>130</v>
      </c>
      <c r="W7" s="252" t="s">
        <v>130</v>
      </c>
      <c r="X7" s="277" t="s">
        <v>130</v>
      </c>
      <c r="Y7" s="275"/>
      <c r="Z7" s="252" t="s">
        <v>130</v>
      </c>
      <c r="AA7" s="252" t="s">
        <v>130</v>
      </c>
      <c r="AB7" s="252" t="s">
        <v>130</v>
      </c>
      <c r="AC7" s="252" t="s">
        <v>130</v>
      </c>
      <c r="AD7" s="252" t="s">
        <v>130</v>
      </c>
      <c r="AE7" s="275"/>
      <c r="AF7" s="277" t="s">
        <v>130</v>
      </c>
      <c r="AG7" s="252" t="s">
        <v>130</v>
      </c>
      <c r="AH7" s="252" t="s">
        <v>130</v>
      </c>
      <c r="AI7" s="252" t="s">
        <v>154</v>
      </c>
      <c r="AJ7" s="213"/>
      <c r="AK7" s="70">
        <v>138</v>
      </c>
      <c r="AL7" s="69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COUNTIF(C7:AK7,"T")*6+COUNTIF(C7:AK7,"P")*12+COUNTIF(C7:AK7,"M")*6+COUNTIF(C7:AK7,"I")*6+COUNTIF(C7:AK7,"N")*12+COUNTIF(C7:AK7,"TI")*11+COUNTIF(C7:AK7,"MT")*12+COUNTIF(C7:AK7,"MN")*18+COUNTIF(C7:AK7,"PI")*17+COUNTIF(C7:AK7,"NA")*6+COUNTIF(C7:AK7,"NB")*6+COUNTIF(C7:AK7,"AF")*6</f>
        <v>162</v>
      </c>
      <c r="AM7" s="44">
        <f>SUM(AL7-138)</f>
        <v>24</v>
      </c>
    </row>
    <row r="8" spans="1:39" ht="16.5" customHeight="1">
      <c r="A8" s="140" t="s">
        <v>14</v>
      </c>
      <c r="B8" s="76" t="s">
        <v>22</v>
      </c>
      <c r="C8" s="204" t="s">
        <v>100</v>
      </c>
      <c r="D8" s="36" t="s">
        <v>126</v>
      </c>
      <c r="E8" s="252" t="s">
        <v>130</v>
      </c>
      <c r="F8" s="252" t="s">
        <v>130</v>
      </c>
      <c r="G8" s="252" t="s">
        <v>130</v>
      </c>
      <c r="H8" s="252" t="s">
        <v>130</v>
      </c>
      <c r="I8" s="252" t="s">
        <v>130</v>
      </c>
      <c r="J8" s="275"/>
      <c r="K8" s="275"/>
      <c r="L8" s="252" t="s">
        <v>130</v>
      </c>
      <c r="M8" s="252" t="s">
        <v>130</v>
      </c>
      <c r="N8" s="252" t="s">
        <v>130</v>
      </c>
      <c r="O8" s="252" t="s">
        <v>130</v>
      </c>
      <c r="P8" s="252" t="s">
        <v>130</v>
      </c>
      <c r="Q8" s="275"/>
      <c r="R8" s="275"/>
      <c r="S8" s="252" t="s">
        <v>130</v>
      </c>
      <c r="T8" s="252" t="s">
        <v>130</v>
      </c>
      <c r="U8" s="252" t="s">
        <v>128</v>
      </c>
      <c r="V8" s="252" t="s">
        <v>130</v>
      </c>
      <c r="W8" s="252" t="s">
        <v>130</v>
      </c>
      <c r="X8" s="275"/>
      <c r="Y8" s="275"/>
      <c r="Z8" s="252" t="s">
        <v>130</v>
      </c>
      <c r="AA8" s="252" t="s">
        <v>130</v>
      </c>
      <c r="AB8" s="252" t="s">
        <v>128</v>
      </c>
      <c r="AC8" s="252" t="s">
        <v>130</v>
      </c>
      <c r="AD8" s="252" t="s">
        <v>130</v>
      </c>
      <c r="AE8" s="275"/>
      <c r="AF8" s="275"/>
      <c r="AG8" s="252" t="s">
        <v>130</v>
      </c>
      <c r="AH8" s="252" t="s">
        <v>130</v>
      </c>
      <c r="AI8" s="252" t="s">
        <v>128</v>
      </c>
      <c r="AJ8" s="213"/>
      <c r="AK8" s="70">
        <v>138</v>
      </c>
      <c r="AL8" s="69">
        <f>COUNTIF(C8:AK8,"T")*6+COUNTIF(C8:AK8,"P")*12+COUNTIF(C8:AK8,"M")*6+COUNTIF(C8:AK8,"I")*6+COUNTIF(C8:AK8,"N")*12+COUNTIF(C8:AK8,"TI")*11+COUNTIF(C8:AK8,"MT")*12+COUNTIF(C8:AK8,"MN")*18+COUNTIF(C8:AK8,"PI")*17+COUNTIF(C8:AK8,"NA")*6+COUNTIF(C8:AK8,"NB")*6+COUNTIF(C8:AK8,"AF")*6</f>
        <v>138</v>
      </c>
      <c r="AM8" s="44">
        <f>SUM(AL8-138)</f>
        <v>0</v>
      </c>
    </row>
    <row r="9" spans="1:39" ht="16.5" customHeight="1">
      <c r="A9" s="286" t="s">
        <v>74</v>
      </c>
      <c r="B9" s="283" t="s">
        <v>1</v>
      </c>
      <c r="C9" s="168" t="s">
        <v>2</v>
      </c>
      <c r="D9" s="283" t="s">
        <v>3</v>
      </c>
      <c r="E9" s="200">
        <v>1</v>
      </c>
      <c r="F9" s="200">
        <v>2</v>
      </c>
      <c r="G9" s="200">
        <v>3</v>
      </c>
      <c r="H9" s="200">
        <v>4</v>
      </c>
      <c r="I9" s="200">
        <v>5</v>
      </c>
      <c r="J9" s="200">
        <v>6</v>
      </c>
      <c r="K9" s="200">
        <v>7</v>
      </c>
      <c r="L9" s="200">
        <v>8</v>
      </c>
      <c r="M9" s="200">
        <v>9</v>
      </c>
      <c r="N9" s="200">
        <v>10</v>
      </c>
      <c r="O9" s="200">
        <v>11</v>
      </c>
      <c r="P9" s="200">
        <v>12</v>
      </c>
      <c r="Q9" s="200">
        <v>13</v>
      </c>
      <c r="R9" s="200">
        <v>14</v>
      </c>
      <c r="S9" s="200">
        <v>15</v>
      </c>
      <c r="T9" s="200">
        <v>16</v>
      </c>
      <c r="U9" s="200">
        <v>17</v>
      </c>
      <c r="V9" s="200">
        <v>18</v>
      </c>
      <c r="W9" s="200">
        <v>19</v>
      </c>
      <c r="X9" s="200">
        <v>20</v>
      </c>
      <c r="Y9" s="200">
        <v>21</v>
      </c>
      <c r="Z9" s="200">
        <v>22</v>
      </c>
      <c r="AA9" s="200">
        <v>23</v>
      </c>
      <c r="AB9" s="200">
        <v>24</v>
      </c>
      <c r="AC9" s="200">
        <v>25</v>
      </c>
      <c r="AD9" s="200">
        <v>26</v>
      </c>
      <c r="AE9" s="200">
        <v>27</v>
      </c>
      <c r="AF9" s="200">
        <v>28</v>
      </c>
      <c r="AG9" s="200">
        <v>29</v>
      </c>
      <c r="AH9" s="200">
        <v>30</v>
      </c>
      <c r="AI9" s="200">
        <v>31</v>
      </c>
      <c r="AJ9" s="211">
        <v>31</v>
      </c>
      <c r="AK9" s="205"/>
      <c r="AL9" s="206"/>
      <c r="AM9" s="44"/>
    </row>
    <row r="10" spans="1:39" ht="16.5" customHeight="1">
      <c r="A10" s="286"/>
      <c r="B10" s="283"/>
      <c r="C10" s="168"/>
      <c r="D10" s="283"/>
      <c r="E10" s="255" t="s">
        <v>96</v>
      </c>
      <c r="F10" s="255" t="s">
        <v>97</v>
      </c>
      <c r="G10" s="255" t="s">
        <v>98</v>
      </c>
      <c r="H10" s="255" t="s">
        <v>99</v>
      </c>
      <c r="I10" s="255" t="s">
        <v>93</v>
      </c>
      <c r="J10" s="255" t="s">
        <v>94</v>
      </c>
      <c r="K10" s="255" t="s">
        <v>95</v>
      </c>
      <c r="L10" s="255" t="s">
        <v>96</v>
      </c>
      <c r="M10" s="255" t="s">
        <v>97</v>
      </c>
      <c r="N10" s="255" t="s">
        <v>98</v>
      </c>
      <c r="O10" s="255" t="s">
        <v>99</v>
      </c>
      <c r="P10" s="255" t="s">
        <v>93</v>
      </c>
      <c r="Q10" s="255" t="s">
        <v>94</v>
      </c>
      <c r="R10" s="255" t="s">
        <v>95</v>
      </c>
      <c r="S10" s="255" t="s">
        <v>96</v>
      </c>
      <c r="T10" s="255" t="s">
        <v>97</v>
      </c>
      <c r="U10" s="255" t="s">
        <v>98</v>
      </c>
      <c r="V10" s="255" t="s">
        <v>99</v>
      </c>
      <c r="W10" s="255" t="s">
        <v>93</v>
      </c>
      <c r="X10" s="255" t="s">
        <v>94</v>
      </c>
      <c r="Y10" s="255" t="s">
        <v>95</v>
      </c>
      <c r="Z10" s="255" t="s">
        <v>96</v>
      </c>
      <c r="AA10" s="255" t="s">
        <v>97</v>
      </c>
      <c r="AB10" s="255" t="s">
        <v>98</v>
      </c>
      <c r="AC10" s="255" t="s">
        <v>99</v>
      </c>
      <c r="AD10" s="255" t="s">
        <v>93</v>
      </c>
      <c r="AE10" s="255" t="s">
        <v>94</v>
      </c>
      <c r="AF10" s="255" t="s">
        <v>95</v>
      </c>
      <c r="AG10" s="255" t="s">
        <v>96</v>
      </c>
      <c r="AH10" s="255" t="s">
        <v>97</v>
      </c>
      <c r="AI10" s="255" t="s">
        <v>98</v>
      </c>
      <c r="AJ10" s="214" t="s">
        <v>8</v>
      </c>
      <c r="AK10" s="70"/>
      <c r="AL10" s="45"/>
      <c r="AM10" s="44"/>
    </row>
    <row r="11" spans="1:39" ht="16.5" customHeight="1">
      <c r="A11" s="139" t="s">
        <v>20</v>
      </c>
      <c r="B11" s="76" t="s">
        <v>27</v>
      </c>
      <c r="C11" s="92" t="s">
        <v>29</v>
      </c>
      <c r="D11" s="36" t="s">
        <v>126</v>
      </c>
      <c r="E11" s="252" t="s">
        <v>130</v>
      </c>
      <c r="F11" s="262" t="s">
        <v>139</v>
      </c>
      <c r="G11" s="252" t="s">
        <v>130</v>
      </c>
      <c r="H11" s="252" t="s">
        <v>139</v>
      </c>
      <c r="I11" s="252" t="s">
        <v>130</v>
      </c>
      <c r="J11" s="277" t="s">
        <v>128</v>
      </c>
      <c r="K11" s="275"/>
      <c r="L11" s="252" t="s">
        <v>130</v>
      </c>
      <c r="M11" s="262" t="s">
        <v>139</v>
      </c>
      <c r="N11" s="252" t="s">
        <v>130</v>
      </c>
      <c r="O11" s="252" t="s">
        <v>130</v>
      </c>
      <c r="P11" s="252" t="s">
        <v>130</v>
      </c>
      <c r="Q11" s="275"/>
      <c r="R11" s="275"/>
      <c r="S11" s="252" t="s">
        <v>130</v>
      </c>
      <c r="T11" s="262" t="s">
        <v>139</v>
      </c>
      <c r="U11" s="252" t="s">
        <v>130</v>
      </c>
      <c r="V11" s="252" t="s">
        <v>139</v>
      </c>
      <c r="W11" s="252" t="s">
        <v>130</v>
      </c>
      <c r="X11" s="277" t="s">
        <v>139</v>
      </c>
      <c r="Y11" s="275"/>
      <c r="Z11" s="252" t="s">
        <v>130</v>
      </c>
      <c r="AA11" s="252" t="s">
        <v>130</v>
      </c>
      <c r="AB11" s="252" t="s">
        <v>130</v>
      </c>
      <c r="AC11" s="252" t="s">
        <v>130</v>
      </c>
      <c r="AD11" s="252" t="s">
        <v>130</v>
      </c>
      <c r="AE11" s="275"/>
      <c r="AF11" s="275"/>
      <c r="AG11" s="252" t="s">
        <v>130</v>
      </c>
      <c r="AH11" s="252" t="s">
        <v>139</v>
      </c>
      <c r="AI11" s="252" t="s">
        <v>130</v>
      </c>
      <c r="AJ11" s="215"/>
      <c r="AK11" s="70">
        <v>138</v>
      </c>
      <c r="AL11" s="69">
        <f>COUNTIF(C11:AK11,"T")*6+COUNTIF(C11:AK11,"P")*12+COUNTIF(C11:AK11,"M")*6+COUNTIF(C11:AK11,"I")*6+COUNTIF(C11:AK11,"N")*12+COUNTIF(C11:AK11,"TI")*11+COUNTIF(C11:AK11,"MT")*12+COUNTIF(C11:AK11,"MN")*18+COUNTIF(C11:AK11,"TN")*18+COUNTIF(C11:AK11,"NA")*6+COUNTIF(C11:AK11,"NB")*6+COUNTIF(C11:AK11,"AF")*6</f>
        <v>192</v>
      </c>
      <c r="AM11" s="44">
        <f>SUM(AL11-138)</f>
        <v>54</v>
      </c>
    </row>
    <row r="12" spans="1:39" ht="16.5" customHeight="1">
      <c r="A12" s="139" t="s">
        <v>16</v>
      </c>
      <c r="B12" s="76" t="s">
        <v>23</v>
      </c>
      <c r="C12" s="203" t="s">
        <v>29</v>
      </c>
      <c r="D12" s="36" t="s">
        <v>126</v>
      </c>
      <c r="E12" s="252" t="s">
        <v>130</v>
      </c>
      <c r="F12" s="252" t="s">
        <v>130</v>
      </c>
      <c r="G12" s="262" t="s">
        <v>139</v>
      </c>
      <c r="H12" s="252" t="s">
        <v>130</v>
      </c>
      <c r="I12" s="262" t="s">
        <v>139</v>
      </c>
      <c r="J12" s="275"/>
      <c r="K12" s="275"/>
      <c r="L12" s="252" t="s">
        <v>130</v>
      </c>
      <c r="M12" s="252" t="s">
        <v>130</v>
      </c>
      <c r="N12" s="252" t="s">
        <v>139</v>
      </c>
      <c r="O12" s="252" t="s">
        <v>130</v>
      </c>
      <c r="P12" s="252" t="s">
        <v>130</v>
      </c>
      <c r="Q12" s="275"/>
      <c r="R12" s="277" t="s">
        <v>139</v>
      </c>
      <c r="S12" s="252" t="s">
        <v>130</v>
      </c>
      <c r="T12" s="252" t="s">
        <v>130</v>
      </c>
      <c r="U12" s="252" t="s">
        <v>139</v>
      </c>
      <c r="V12" s="262" t="s">
        <v>130</v>
      </c>
      <c r="W12" s="252" t="s">
        <v>139</v>
      </c>
      <c r="X12" s="275"/>
      <c r="Y12" s="277" t="s">
        <v>139</v>
      </c>
      <c r="Z12" s="252" t="s">
        <v>130</v>
      </c>
      <c r="AA12" s="252" t="s">
        <v>130</v>
      </c>
      <c r="AB12" s="252" t="s">
        <v>130</v>
      </c>
      <c r="AC12" s="252" t="s">
        <v>130</v>
      </c>
      <c r="AD12" s="252" t="s">
        <v>130</v>
      </c>
      <c r="AE12" s="275"/>
      <c r="AF12" s="275"/>
      <c r="AG12" s="252" t="s">
        <v>130</v>
      </c>
      <c r="AH12" s="252" t="s">
        <v>130</v>
      </c>
      <c r="AI12" s="252" t="s">
        <v>130</v>
      </c>
      <c r="AJ12" s="215"/>
      <c r="AK12" s="70">
        <v>138</v>
      </c>
      <c r="AL12" s="69">
        <f>COUNTIF(C12:AK12,"T")*6+COUNTIF(C12:AK12,"P")*12+COUNTIF(C12:AK12,"M")*6+COUNTIF(C12:AK12,"I")*6+COUNTIF(C12:AK12,"N")*12+COUNTIF(C12:AK12,"TI")*11+COUNTIF(C12:AK12,"MT")*12+COUNTIF(C12:AK12,"MN")*18+COUNTIF(C12:AK12,"TN")*18+COUNTIF(C12:AK12,"NA")*6+COUNTIF(C12:AK12,"NB")*6+COUNTIF(C12:AK12,"AF")*6</f>
        <v>192</v>
      </c>
      <c r="AM12" s="44">
        <f>SUM(AL12-138)</f>
        <v>54</v>
      </c>
    </row>
    <row r="13" spans="1:39" ht="16.5" customHeight="1">
      <c r="A13" s="286" t="s">
        <v>74</v>
      </c>
      <c r="B13" s="283" t="s">
        <v>1</v>
      </c>
      <c r="C13" s="168" t="s">
        <v>2</v>
      </c>
      <c r="D13" s="283" t="s">
        <v>3</v>
      </c>
      <c r="E13" s="200">
        <v>1</v>
      </c>
      <c r="F13" s="200">
        <v>2</v>
      </c>
      <c r="G13" s="200">
        <v>3</v>
      </c>
      <c r="H13" s="200">
        <v>4</v>
      </c>
      <c r="I13" s="200">
        <v>5</v>
      </c>
      <c r="J13" s="200">
        <v>6</v>
      </c>
      <c r="K13" s="200">
        <v>7</v>
      </c>
      <c r="L13" s="200">
        <v>8</v>
      </c>
      <c r="M13" s="200">
        <v>9</v>
      </c>
      <c r="N13" s="200">
        <v>10</v>
      </c>
      <c r="O13" s="200">
        <v>11</v>
      </c>
      <c r="P13" s="200">
        <v>12</v>
      </c>
      <c r="Q13" s="200">
        <v>13</v>
      </c>
      <c r="R13" s="200">
        <v>14</v>
      </c>
      <c r="S13" s="200">
        <v>15</v>
      </c>
      <c r="T13" s="200">
        <v>16</v>
      </c>
      <c r="U13" s="200">
        <v>17</v>
      </c>
      <c r="V13" s="200">
        <v>18</v>
      </c>
      <c r="W13" s="200">
        <v>19</v>
      </c>
      <c r="X13" s="200">
        <v>20</v>
      </c>
      <c r="Y13" s="200">
        <v>21</v>
      </c>
      <c r="Z13" s="200">
        <v>22</v>
      </c>
      <c r="AA13" s="200">
        <v>23</v>
      </c>
      <c r="AB13" s="200">
        <v>24</v>
      </c>
      <c r="AC13" s="200">
        <v>25</v>
      </c>
      <c r="AD13" s="200">
        <v>26</v>
      </c>
      <c r="AE13" s="200">
        <v>27</v>
      </c>
      <c r="AF13" s="200">
        <v>28</v>
      </c>
      <c r="AG13" s="200">
        <v>29</v>
      </c>
      <c r="AH13" s="200">
        <v>30</v>
      </c>
      <c r="AI13" s="200">
        <v>31</v>
      </c>
      <c r="AJ13" s="211">
        <v>31</v>
      </c>
      <c r="AK13" s="205"/>
      <c r="AL13" s="206"/>
      <c r="AM13" s="44"/>
    </row>
    <row r="14" spans="1:39" ht="16.5" customHeight="1">
      <c r="A14" s="286"/>
      <c r="B14" s="283"/>
      <c r="C14" s="168"/>
      <c r="D14" s="283"/>
      <c r="E14" s="255" t="s">
        <v>96</v>
      </c>
      <c r="F14" s="255" t="s">
        <v>97</v>
      </c>
      <c r="G14" s="255" t="s">
        <v>98</v>
      </c>
      <c r="H14" s="255" t="s">
        <v>99</v>
      </c>
      <c r="I14" s="255" t="s">
        <v>93</v>
      </c>
      <c r="J14" s="255" t="s">
        <v>94</v>
      </c>
      <c r="K14" s="255" t="s">
        <v>95</v>
      </c>
      <c r="L14" s="255" t="s">
        <v>96</v>
      </c>
      <c r="M14" s="255" t="s">
        <v>97</v>
      </c>
      <c r="N14" s="255" t="s">
        <v>98</v>
      </c>
      <c r="O14" s="255" t="s">
        <v>99</v>
      </c>
      <c r="P14" s="255" t="s">
        <v>93</v>
      </c>
      <c r="Q14" s="255" t="s">
        <v>94</v>
      </c>
      <c r="R14" s="255" t="s">
        <v>95</v>
      </c>
      <c r="S14" s="255" t="s">
        <v>96</v>
      </c>
      <c r="T14" s="255" t="s">
        <v>97</v>
      </c>
      <c r="U14" s="255" t="s">
        <v>98</v>
      </c>
      <c r="V14" s="255" t="s">
        <v>99</v>
      </c>
      <c r="W14" s="255" t="s">
        <v>93</v>
      </c>
      <c r="X14" s="255" t="s">
        <v>94</v>
      </c>
      <c r="Y14" s="255" t="s">
        <v>95</v>
      </c>
      <c r="Z14" s="255" t="s">
        <v>96</v>
      </c>
      <c r="AA14" s="255" t="s">
        <v>97</v>
      </c>
      <c r="AB14" s="255" t="s">
        <v>98</v>
      </c>
      <c r="AC14" s="255" t="s">
        <v>99</v>
      </c>
      <c r="AD14" s="255" t="s">
        <v>93</v>
      </c>
      <c r="AE14" s="255" t="s">
        <v>94</v>
      </c>
      <c r="AF14" s="255" t="s">
        <v>95</v>
      </c>
      <c r="AG14" s="255" t="s">
        <v>96</v>
      </c>
      <c r="AH14" s="255" t="s">
        <v>97</v>
      </c>
      <c r="AI14" s="255" t="s">
        <v>98</v>
      </c>
      <c r="AJ14" s="214" t="s">
        <v>8</v>
      </c>
      <c r="AK14" s="70"/>
      <c r="AL14" s="45"/>
      <c r="AM14" s="44"/>
    </row>
    <row r="15" spans="1:39" ht="16.5" customHeight="1">
      <c r="A15" s="195" t="s">
        <v>138</v>
      </c>
      <c r="B15" s="150" t="s">
        <v>137</v>
      </c>
      <c r="C15" s="92" t="s">
        <v>29</v>
      </c>
      <c r="D15" s="167" t="s">
        <v>125</v>
      </c>
      <c r="E15" s="252" t="s">
        <v>128</v>
      </c>
      <c r="F15" s="252" t="s">
        <v>128</v>
      </c>
      <c r="G15" s="252" t="s">
        <v>128</v>
      </c>
      <c r="H15" s="252" t="s">
        <v>128</v>
      </c>
      <c r="I15" s="252" t="s">
        <v>128</v>
      </c>
      <c r="J15" s="277" t="s">
        <v>139</v>
      </c>
      <c r="K15" s="275"/>
      <c r="L15" s="252" t="s">
        <v>128</v>
      </c>
      <c r="M15" s="252" t="s">
        <v>128</v>
      </c>
      <c r="N15" s="252" t="s">
        <v>128</v>
      </c>
      <c r="O15" s="252" t="s">
        <v>128</v>
      </c>
      <c r="P15" s="252" t="s">
        <v>128</v>
      </c>
      <c r="Q15" s="275" t="s">
        <v>139</v>
      </c>
      <c r="R15" s="275"/>
      <c r="S15" s="262" t="s">
        <v>128</v>
      </c>
      <c r="T15" s="279"/>
      <c r="U15" s="279"/>
      <c r="V15" s="279"/>
      <c r="W15" s="279"/>
      <c r="X15" s="280"/>
      <c r="Y15" s="280"/>
      <c r="Z15" s="279"/>
      <c r="AA15" s="252" t="s">
        <v>128</v>
      </c>
      <c r="AB15" s="252" t="s">
        <v>128</v>
      </c>
      <c r="AC15" s="252" t="s">
        <v>128</v>
      </c>
      <c r="AD15" s="252" t="s">
        <v>128</v>
      </c>
      <c r="AE15" s="275" t="s">
        <v>139</v>
      </c>
      <c r="AF15" s="275" t="s">
        <v>139</v>
      </c>
      <c r="AG15" s="252" t="s">
        <v>128</v>
      </c>
      <c r="AH15" s="252" t="s">
        <v>128</v>
      </c>
      <c r="AI15" s="252" t="s">
        <v>128</v>
      </c>
      <c r="AJ15" s="215"/>
      <c r="AK15" s="70">
        <v>138</v>
      </c>
      <c r="AL15" s="69">
        <f>COUNTIF(C15:AK15,"T")*6+COUNTIF(C15:AK15,"P")*12+COUNTIF(C15:AK15,"M")*6+COUNTIF(C15:AK15,"I")*6+COUNTIF(C15:AK15,"N")*12+COUNTIF(C15:AK15,"TI")*11+COUNTIF(C15:AK15,"MT")*12+COUNTIF(C15:AK15,"MN")*18+COUNTIF(C15:AK15,"TN")*18+COUNTIF(C15:AK15,"NA")*6+COUNTIF(C15:AK15,"NB")*6+COUNTIF(C15:AK15,"AF")*6</f>
        <v>156</v>
      </c>
      <c r="AM15" s="44">
        <f>SUM(AL15-138)</f>
        <v>18</v>
      </c>
    </row>
    <row r="16" spans="1:42" ht="16.5" customHeight="1">
      <c r="A16" s="286" t="s">
        <v>74</v>
      </c>
      <c r="B16" s="283" t="s">
        <v>1</v>
      </c>
      <c r="C16" s="168" t="s">
        <v>2</v>
      </c>
      <c r="D16" s="283" t="s">
        <v>3</v>
      </c>
      <c r="E16" s="200">
        <v>1</v>
      </c>
      <c r="F16" s="200">
        <v>2</v>
      </c>
      <c r="G16" s="200">
        <v>3</v>
      </c>
      <c r="H16" s="200">
        <v>4</v>
      </c>
      <c r="I16" s="200">
        <v>5</v>
      </c>
      <c r="J16" s="200">
        <v>6</v>
      </c>
      <c r="K16" s="200">
        <v>7</v>
      </c>
      <c r="L16" s="200">
        <v>8</v>
      </c>
      <c r="M16" s="200">
        <v>9</v>
      </c>
      <c r="N16" s="200">
        <v>10</v>
      </c>
      <c r="O16" s="200">
        <v>11</v>
      </c>
      <c r="P16" s="200">
        <v>12</v>
      </c>
      <c r="Q16" s="200">
        <v>13</v>
      </c>
      <c r="R16" s="200">
        <v>14</v>
      </c>
      <c r="S16" s="200">
        <v>15</v>
      </c>
      <c r="T16" s="200">
        <v>16</v>
      </c>
      <c r="U16" s="200">
        <v>17</v>
      </c>
      <c r="V16" s="200">
        <v>18</v>
      </c>
      <c r="W16" s="200">
        <v>19</v>
      </c>
      <c r="X16" s="200">
        <v>20</v>
      </c>
      <c r="Y16" s="200">
        <v>21</v>
      </c>
      <c r="Z16" s="200">
        <v>22</v>
      </c>
      <c r="AA16" s="200">
        <v>23</v>
      </c>
      <c r="AB16" s="200">
        <v>24</v>
      </c>
      <c r="AC16" s="200">
        <v>25</v>
      </c>
      <c r="AD16" s="200">
        <v>26</v>
      </c>
      <c r="AE16" s="200">
        <v>27</v>
      </c>
      <c r="AF16" s="200">
        <v>28</v>
      </c>
      <c r="AG16" s="200">
        <v>29</v>
      </c>
      <c r="AH16" s="200">
        <v>30</v>
      </c>
      <c r="AI16" s="200">
        <v>31</v>
      </c>
      <c r="AJ16" s="211">
        <v>31</v>
      </c>
      <c r="AK16" s="205"/>
      <c r="AL16" s="206"/>
      <c r="AM16" s="44"/>
      <c r="AP16">
        <v>42</v>
      </c>
    </row>
    <row r="17" spans="1:39" ht="16.5" customHeight="1">
      <c r="A17" s="286"/>
      <c r="B17" s="283"/>
      <c r="C17" s="168"/>
      <c r="D17" s="283"/>
      <c r="E17" s="255" t="s">
        <v>96</v>
      </c>
      <c r="F17" s="255" t="s">
        <v>97</v>
      </c>
      <c r="G17" s="255" t="s">
        <v>98</v>
      </c>
      <c r="H17" s="255" t="s">
        <v>99</v>
      </c>
      <c r="I17" s="255" t="s">
        <v>93</v>
      </c>
      <c r="J17" s="255" t="s">
        <v>94</v>
      </c>
      <c r="K17" s="255" t="s">
        <v>95</v>
      </c>
      <c r="L17" s="255" t="s">
        <v>96</v>
      </c>
      <c r="M17" s="255" t="s">
        <v>97</v>
      </c>
      <c r="N17" s="255" t="s">
        <v>98</v>
      </c>
      <c r="O17" s="255" t="s">
        <v>99</v>
      </c>
      <c r="P17" s="255" t="s">
        <v>93</v>
      </c>
      <c r="Q17" s="255" t="s">
        <v>94</v>
      </c>
      <c r="R17" s="255" t="s">
        <v>95</v>
      </c>
      <c r="S17" s="255" t="s">
        <v>96</v>
      </c>
      <c r="T17" s="255" t="s">
        <v>97</v>
      </c>
      <c r="U17" s="255" t="s">
        <v>98</v>
      </c>
      <c r="V17" s="255" t="s">
        <v>99</v>
      </c>
      <c r="W17" s="255" t="s">
        <v>93</v>
      </c>
      <c r="X17" s="255" t="s">
        <v>94</v>
      </c>
      <c r="Y17" s="255" t="s">
        <v>95</v>
      </c>
      <c r="Z17" s="255" t="s">
        <v>96</v>
      </c>
      <c r="AA17" s="255" t="s">
        <v>97</v>
      </c>
      <c r="AB17" s="255" t="s">
        <v>98</v>
      </c>
      <c r="AC17" s="255" t="s">
        <v>99</v>
      </c>
      <c r="AD17" s="255" t="s">
        <v>93</v>
      </c>
      <c r="AE17" s="255" t="s">
        <v>94</v>
      </c>
      <c r="AF17" s="255" t="s">
        <v>95</v>
      </c>
      <c r="AG17" s="255" t="s">
        <v>96</v>
      </c>
      <c r="AH17" s="255" t="s">
        <v>97</v>
      </c>
      <c r="AI17" s="255" t="s">
        <v>98</v>
      </c>
      <c r="AJ17" s="214" t="s">
        <v>8</v>
      </c>
      <c r="AK17" s="70"/>
      <c r="AL17" s="45"/>
      <c r="AM17" s="44"/>
    </row>
    <row r="18" spans="1:39" ht="16.5" customHeight="1">
      <c r="A18" s="140" t="s">
        <v>18</v>
      </c>
      <c r="B18" s="66" t="s">
        <v>25</v>
      </c>
      <c r="C18" s="92" t="s">
        <v>29</v>
      </c>
      <c r="D18" s="37" t="s">
        <v>68</v>
      </c>
      <c r="E18" s="252" t="s">
        <v>129</v>
      </c>
      <c r="F18" s="252"/>
      <c r="G18" s="252" t="s">
        <v>129</v>
      </c>
      <c r="H18" s="262" t="s">
        <v>129</v>
      </c>
      <c r="I18" s="252"/>
      <c r="J18" s="275" t="s">
        <v>129</v>
      </c>
      <c r="K18" s="275"/>
      <c r="L18" s="252"/>
      <c r="M18" s="252" t="s">
        <v>129</v>
      </c>
      <c r="N18" s="262" t="s">
        <v>129</v>
      </c>
      <c r="O18" s="252"/>
      <c r="P18" s="252" t="s">
        <v>129</v>
      </c>
      <c r="Q18" s="275"/>
      <c r="R18" s="275"/>
      <c r="S18" s="252" t="s">
        <v>129</v>
      </c>
      <c r="T18" s="252"/>
      <c r="U18" s="252"/>
      <c r="V18" s="252" t="s">
        <v>129</v>
      </c>
      <c r="W18" s="252"/>
      <c r="X18" s="275"/>
      <c r="Y18" s="275" t="s">
        <v>129</v>
      </c>
      <c r="Z18" s="252"/>
      <c r="AA18" s="252"/>
      <c r="AB18" s="252" t="s">
        <v>129</v>
      </c>
      <c r="AC18" s="252"/>
      <c r="AD18" s="252"/>
      <c r="AE18" s="275" t="s">
        <v>129</v>
      </c>
      <c r="AF18" s="275"/>
      <c r="AG18" s="252"/>
      <c r="AH18" s="252" t="s">
        <v>129</v>
      </c>
      <c r="AI18" s="252"/>
      <c r="AJ18" s="216"/>
      <c r="AK18" s="70">
        <v>138</v>
      </c>
      <c r="AL18" s="69">
        <f>COUNTIF(C18:AK18,"T")*6+COUNTIF(C18:AK18,"P")*12+COUNTIF(C18:AK18,"M")*6+COUNTIF(C18:AK18,"I")*6+COUNTIF(C18:AK18,"N")*12+COUNTIF(C18:AK18,"TI")*11+COUNTIF(C18:AK18,"MT")*12+COUNTIF(C18:AK18,"MN")*18+COUNTIF(C18:AK18,"TN")*18+COUNTIF(C18:AK18,"NA")*6+COUNTIF(C18:AK18,"NB")*6+COUNTIF(C18:AK18,"AF")*6</f>
        <v>156</v>
      </c>
      <c r="AM18" s="44">
        <f>SUM(AL18-138)</f>
        <v>18</v>
      </c>
    </row>
    <row r="19" spans="1:39" ht="16.5" customHeight="1">
      <c r="A19" s="140" t="s">
        <v>17</v>
      </c>
      <c r="B19" s="66" t="s">
        <v>24</v>
      </c>
      <c r="C19" s="92" t="s">
        <v>29</v>
      </c>
      <c r="D19" s="37" t="s">
        <v>68</v>
      </c>
      <c r="E19" s="262" t="s">
        <v>128</v>
      </c>
      <c r="F19" s="252"/>
      <c r="G19" s="252" t="s">
        <v>129</v>
      </c>
      <c r="H19" s="252"/>
      <c r="I19" s="252"/>
      <c r="J19" s="275" t="s">
        <v>129</v>
      </c>
      <c r="K19" s="277" t="s">
        <v>129</v>
      </c>
      <c r="L19" s="252"/>
      <c r="M19" s="252" t="s">
        <v>129</v>
      </c>
      <c r="N19" s="252"/>
      <c r="O19" s="252"/>
      <c r="P19" s="252" t="s">
        <v>129</v>
      </c>
      <c r="Q19" s="275"/>
      <c r="R19" s="277" t="s">
        <v>139</v>
      </c>
      <c r="S19" s="252" t="s">
        <v>129</v>
      </c>
      <c r="T19" s="252"/>
      <c r="U19" s="262" t="s">
        <v>128</v>
      </c>
      <c r="V19" s="252" t="s">
        <v>129</v>
      </c>
      <c r="W19" s="262" t="s">
        <v>129</v>
      </c>
      <c r="X19" s="275"/>
      <c r="Y19" s="277" t="s">
        <v>139</v>
      </c>
      <c r="Z19" s="252" t="s">
        <v>129</v>
      </c>
      <c r="AA19" s="252"/>
      <c r="AB19" s="252"/>
      <c r="AC19" s="252" t="s">
        <v>129</v>
      </c>
      <c r="AD19" s="252" t="s">
        <v>128</v>
      </c>
      <c r="AE19" s="275"/>
      <c r="AF19" s="275" t="s">
        <v>129</v>
      </c>
      <c r="AG19" s="252" t="s">
        <v>128</v>
      </c>
      <c r="AH19" s="252"/>
      <c r="AI19" s="252" t="s">
        <v>129</v>
      </c>
      <c r="AJ19" s="213"/>
      <c r="AK19" s="70">
        <v>138</v>
      </c>
      <c r="AL19" s="69">
        <f>COUNTIF(C19:AK19,"T")*6+COUNTIF(C19:AK19,"P")*12+COUNTIF(C19:AK19,"M")*6+COUNTIF(C19:AK19,"I")*6+COUNTIF(C19:AK19,"N")*12+COUNTIF(C19:AK19,"TI")*11+COUNTIF(C19:AK19,"MT")*12+COUNTIF(C19:AK19,"MN")*18+COUNTIF(C19:AK19,"TN")*18+COUNTIF(C19:AK19,"NA")*6+COUNTIF(C19:AK19,"NB")*6+COUNTIF(C19:AK19,"AF")*6</f>
        <v>192</v>
      </c>
      <c r="AM19" s="44">
        <f>SUM(AL19-138)</f>
        <v>54</v>
      </c>
    </row>
    <row r="20" spans="1:39" ht="16.5" customHeight="1">
      <c r="A20" s="141" t="s">
        <v>33</v>
      </c>
      <c r="B20" s="76" t="s">
        <v>32</v>
      </c>
      <c r="C20" s="92" t="s">
        <v>29</v>
      </c>
      <c r="D20" s="37" t="s">
        <v>68</v>
      </c>
      <c r="E20" s="252" t="s">
        <v>129</v>
      </c>
      <c r="F20" s="252"/>
      <c r="G20" s="252"/>
      <c r="H20" s="252" t="s">
        <v>129</v>
      </c>
      <c r="I20" s="252"/>
      <c r="J20" s="275"/>
      <c r="K20" s="275" t="s">
        <v>129</v>
      </c>
      <c r="L20" s="262" t="s">
        <v>128</v>
      </c>
      <c r="M20" s="252"/>
      <c r="N20" s="252" t="s">
        <v>129</v>
      </c>
      <c r="O20" s="252"/>
      <c r="P20" s="252"/>
      <c r="Q20" s="275" t="s">
        <v>129</v>
      </c>
      <c r="R20" s="275"/>
      <c r="S20" s="252" t="s">
        <v>128</v>
      </c>
      <c r="T20" s="252" t="s">
        <v>129</v>
      </c>
      <c r="U20" s="252"/>
      <c r="V20" s="262" t="s">
        <v>128</v>
      </c>
      <c r="W20" s="252" t="s">
        <v>129</v>
      </c>
      <c r="X20" s="277" t="s">
        <v>128</v>
      </c>
      <c r="Y20" s="275"/>
      <c r="Z20" s="252" t="s">
        <v>129</v>
      </c>
      <c r="AA20" s="262" t="s">
        <v>128</v>
      </c>
      <c r="AB20" s="262" t="s">
        <v>128</v>
      </c>
      <c r="AC20" s="252" t="s">
        <v>129</v>
      </c>
      <c r="AD20" s="252"/>
      <c r="AE20" s="277" t="s">
        <v>139</v>
      </c>
      <c r="AF20" s="275" t="s">
        <v>129</v>
      </c>
      <c r="AG20" s="252"/>
      <c r="AH20" s="262" t="s">
        <v>129</v>
      </c>
      <c r="AI20" s="252" t="s">
        <v>129</v>
      </c>
      <c r="AJ20" s="213"/>
      <c r="AK20" s="70">
        <v>138</v>
      </c>
      <c r="AL20" s="69">
        <f>COUNTIF(C20:AK20,"T")*6+COUNTIF(C20:AK20,"P")*12+COUNTIF(C20:AK20,"M")*6+COUNTIF(C20:AK20,"I")*6+COUNTIF(C20:AK20,"N")*12+COUNTIF(C20:AK20,"TI")*11+COUNTIF(C20:AK20,"MT")*12+COUNTIF(C20:AK20,"MN")*18+COUNTIF(C20:AK20,"TN")*18+COUNTIF(C20:AK20,"NA")*6+COUNTIF(C20:AK20,"NB")*6+COUNTIF(C20:AK20,"AF")*6</f>
        <v>192</v>
      </c>
      <c r="AM20" s="44">
        <f>SUM(AL20-138)</f>
        <v>54</v>
      </c>
    </row>
    <row r="21" spans="1:39" ht="16.5" customHeight="1">
      <c r="A21" s="140" t="s">
        <v>19</v>
      </c>
      <c r="B21" s="66" t="s">
        <v>26</v>
      </c>
      <c r="C21" s="92" t="s">
        <v>29</v>
      </c>
      <c r="D21" s="37" t="s">
        <v>68</v>
      </c>
      <c r="E21" s="252"/>
      <c r="F21" s="252" t="s">
        <v>129</v>
      </c>
      <c r="G21" s="252"/>
      <c r="H21" s="252"/>
      <c r="I21" s="252" t="s">
        <v>129</v>
      </c>
      <c r="J21" s="275"/>
      <c r="K21" s="277" t="s">
        <v>139</v>
      </c>
      <c r="L21" s="252" t="s">
        <v>129</v>
      </c>
      <c r="M21" s="252"/>
      <c r="N21" s="252"/>
      <c r="O21" s="252" t="s">
        <v>129</v>
      </c>
      <c r="P21" s="262" t="s">
        <v>128</v>
      </c>
      <c r="Q21" s="277" t="s">
        <v>129</v>
      </c>
      <c r="R21" s="275" t="s">
        <v>129</v>
      </c>
      <c r="S21" s="252"/>
      <c r="T21" s="252"/>
      <c r="U21" s="252" t="s">
        <v>129</v>
      </c>
      <c r="V21" s="252"/>
      <c r="W21" s="262" t="s">
        <v>128</v>
      </c>
      <c r="X21" s="275" t="s">
        <v>129</v>
      </c>
      <c r="Y21" s="277" t="s">
        <v>129</v>
      </c>
      <c r="Z21" s="262" t="s">
        <v>128</v>
      </c>
      <c r="AA21" s="252" t="s">
        <v>129</v>
      </c>
      <c r="AB21" s="252"/>
      <c r="AC21" s="262" t="s">
        <v>128</v>
      </c>
      <c r="AD21" s="252" t="s">
        <v>129</v>
      </c>
      <c r="AE21" s="277" t="s">
        <v>129</v>
      </c>
      <c r="AF21" s="275"/>
      <c r="AG21" s="252" t="s">
        <v>129</v>
      </c>
      <c r="AH21" s="252"/>
      <c r="AI21" s="252"/>
      <c r="AJ21" s="213"/>
      <c r="AK21" s="70">
        <v>138</v>
      </c>
      <c r="AL21" s="69">
        <f>COUNTIF(C21:AK21,"T")*6+COUNTIF(C21:AK21,"P")*12+COUNTIF(C21:AK21,"M")*6+COUNTIF(C21:AK21,"I")*6+COUNTIF(C21:AK21,"N")*12+COUNTIF(C21:AK21,"TI")*11+COUNTIF(C21:AK21,"MT")*12+COUNTIF(C21:AK21,"MN")*18+COUNTIF(C21:AK21,"TN")*18+COUNTIF(C21:AK21,"NA")*6+COUNTIF(C21:AK21,"NB")*6+COUNTIF(C21:AK21,"AF")*6</f>
        <v>192</v>
      </c>
      <c r="AM21" s="44">
        <f>SUM(AL21-138)</f>
        <v>54</v>
      </c>
    </row>
    <row r="22" spans="1:39" s="161" customFormat="1" ht="16.5" customHeight="1">
      <c r="A22" s="139" t="s">
        <v>15</v>
      </c>
      <c r="B22" s="76" t="s">
        <v>58</v>
      </c>
      <c r="C22" s="92" t="s">
        <v>29</v>
      </c>
      <c r="D22" s="37" t="s">
        <v>68</v>
      </c>
      <c r="E22" s="252"/>
      <c r="F22" s="252" t="s">
        <v>129</v>
      </c>
      <c r="G22" s="252"/>
      <c r="H22" s="252"/>
      <c r="I22" s="252" t="s">
        <v>129</v>
      </c>
      <c r="J22" s="275"/>
      <c r="K22" s="277" t="s">
        <v>139</v>
      </c>
      <c r="L22" s="252" t="s">
        <v>129</v>
      </c>
      <c r="M22" s="252"/>
      <c r="N22" s="252"/>
      <c r="O22" s="252" t="s">
        <v>143</v>
      </c>
      <c r="P22" s="252"/>
      <c r="Q22" s="277" t="s">
        <v>139</v>
      </c>
      <c r="R22" s="275" t="s">
        <v>129</v>
      </c>
      <c r="S22" s="252"/>
      <c r="T22" s="262" t="s">
        <v>143</v>
      </c>
      <c r="U22" s="252" t="s">
        <v>129</v>
      </c>
      <c r="V22" s="252"/>
      <c r="W22" s="252"/>
      <c r="X22" s="275" t="s">
        <v>129</v>
      </c>
      <c r="Y22" s="275"/>
      <c r="Z22" s="262" t="s">
        <v>128</v>
      </c>
      <c r="AA22" s="262" t="s">
        <v>129</v>
      </c>
      <c r="AB22" s="252" t="s">
        <v>129</v>
      </c>
      <c r="AC22" s="252"/>
      <c r="AD22" s="252" t="s">
        <v>129</v>
      </c>
      <c r="AE22" s="275"/>
      <c r="AF22" s="277" t="s">
        <v>128</v>
      </c>
      <c r="AG22" s="252" t="s">
        <v>129</v>
      </c>
      <c r="AH22" s="252"/>
      <c r="AI22" s="252"/>
      <c r="AJ22" s="213"/>
      <c r="AK22" s="70">
        <v>138</v>
      </c>
      <c r="AL22" s="69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+COUNTIF(C22:AK22,"AF")*6</f>
        <v>192</v>
      </c>
      <c r="AM22" s="44">
        <f>SUM(AL22-138)</f>
        <v>54</v>
      </c>
    </row>
    <row r="23" spans="1:42" s="161" customFormat="1" ht="16.5" customHeight="1">
      <c r="A23" s="196"/>
      <c r="B23" s="171"/>
      <c r="C23" s="175"/>
      <c r="D23" s="176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74"/>
      <c r="AI23" s="259"/>
      <c r="AJ23" s="173"/>
      <c r="AK23" s="178"/>
      <c r="AL23" s="69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0</v>
      </c>
      <c r="AM23" s="202">
        <f>SUM(AM6:AM22)</f>
        <v>384</v>
      </c>
      <c r="AP23" s="261"/>
    </row>
    <row r="24" spans="1:39" s="161" customFormat="1" ht="16.5" customHeight="1">
      <c r="A24" s="196"/>
      <c r="B24" s="171"/>
      <c r="C24" s="175"/>
      <c r="D24" s="176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74"/>
      <c r="AI24" s="259"/>
      <c r="AJ24" s="173"/>
      <c r="AK24" s="178"/>
      <c r="AL24" s="69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0</v>
      </c>
      <c r="AM24" s="202"/>
    </row>
    <row r="25" spans="1:39" s="161" customFormat="1" ht="16.5" customHeight="1">
      <c r="A25" s="196"/>
      <c r="B25" s="260" t="s">
        <v>57</v>
      </c>
      <c r="C25" s="175"/>
      <c r="D25" s="176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74"/>
      <c r="AI25" s="259"/>
      <c r="AJ25" s="173"/>
      <c r="AK25" s="178"/>
      <c r="AL25" s="201"/>
      <c r="AM25" s="202"/>
    </row>
    <row r="26" spans="1:39" ht="16.5" customHeight="1">
      <c r="A26" s="65"/>
      <c r="B26" s="248" t="s">
        <v>124</v>
      </c>
      <c r="C26" s="83"/>
      <c r="D26" s="191" t="s">
        <v>76</v>
      </c>
      <c r="E26" s="192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67"/>
      <c r="AL26" s="68"/>
      <c r="AM26" s="75"/>
    </row>
    <row r="27" spans="1:39" ht="16.5" customHeight="1">
      <c r="A27" s="39"/>
      <c r="B27" s="249" t="s">
        <v>120</v>
      </c>
      <c r="C27" s="84"/>
      <c r="D27" s="287" t="s">
        <v>108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9"/>
      <c r="S27" s="9"/>
      <c r="T27" s="197"/>
      <c r="U27" s="197"/>
      <c r="V27" s="305" t="s">
        <v>52</v>
      </c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10"/>
      <c r="AL27" s="6"/>
      <c r="AM27" s="7"/>
    </row>
    <row r="28" spans="1:39" ht="16.5" customHeight="1">
      <c r="A28" s="40"/>
      <c r="B28" s="250" t="s">
        <v>121</v>
      </c>
      <c r="C28" s="85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"/>
      <c r="T28" s="291"/>
      <c r="U28" s="291"/>
      <c r="V28" s="292" t="s">
        <v>73</v>
      </c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10"/>
      <c r="AL28" s="6"/>
      <c r="AM28" s="7"/>
    </row>
    <row r="29" spans="1:39" ht="16.5" customHeight="1">
      <c r="A29" s="41"/>
      <c r="B29" s="250" t="s">
        <v>122</v>
      </c>
      <c r="C29" s="85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/>
      <c r="S29" s="9"/>
      <c r="T29" s="307"/>
      <c r="U29" s="307"/>
      <c r="V29" s="290" t="s">
        <v>75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10"/>
      <c r="AL29" s="6"/>
      <c r="AM29" s="7"/>
    </row>
    <row r="30" spans="1:39" ht="16.5" customHeight="1">
      <c r="A30" s="81"/>
      <c r="B30" s="251" t="s">
        <v>123</v>
      </c>
      <c r="C30" s="86"/>
      <c r="D30" s="88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5"/>
      <c r="S30" s="156"/>
      <c r="T30" s="156"/>
      <c r="U30" s="156"/>
      <c r="V30" s="290" t="s">
        <v>53</v>
      </c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6"/>
      <c r="AL30" s="6"/>
      <c r="AM30" s="7"/>
    </row>
    <row r="31" spans="1:39" ht="16.5" customHeight="1" thickBot="1">
      <c r="A31" s="82"/>
      <c r="B31" s="87"/>
      <c r="C31" s="87"/>
      <c r="D31" s="87"/>
      <c r="E31" s="157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43"/>
      <c r="AL31" s="43"/>
      <c r="AM31" s="281"/>
    </row>
    <row r="32" spans="1:39" ht="16.5" customHeight="1">
      <c r="A32" s="179"/>
      <c r="B32" s="171"/>
      <c r="C32" s="180"/>
      <c r="D32" s="181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8"/>
      <c r="AL32" s="177"/>
      <c r="AM32" s="177"/>
    </row>
    <row r="33" spans="1:39" ht="16.5" customHeight="1">
      <c r="A33" s="179"/>
      <c r="B33" s="171"/>
      <c r="C33" s="180"/>
      <c r="D33" s="181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8"/>
      <c r="AL33" s="177"/>
      <c r="AM33" s="177"/>
    </row>
    <row r="34" spans="1:39" ht="16.5" customHeight="1">
      <c r="A34" s="179"/>
      <c r="B34" s="171"/>
      <c r="C34" s="180"/>
      <c r="D34" s="181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8"/>
      <c r="AL34" s="177"/>
      <c r="AM34" s="177"/>
    </row>
    <row r="35" spans="1:39" ht="16.5" customHeight="1">
      <c r="A35" s="174"/>
      <c r="B35" s="171"/>
      <c r="C35" s="175"/>
      <c r="D35" s="176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8"/>
      <c r="AL35" s="177"/>
      <c r="AM35" s="177"/>
    </row>
    <row r="36" spans="1:39" ht="16.5" customHeight="1">
      <c r="A36" s="172"/>
      <c r="B36" s="182"/>
      <c r="C36" s="83"/>
      <c r="D36" s="171"/>
      <c r="E36" s="152"/>
      <c r="F36" s="152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67"/>
      <c r="AL36" s="68"/>
      <c r="AM36" s="183"/>
    </row>
    <row r="37" spans="1:39" ht="15" customHeight="1">
      <c r="A37" s="184"/>
      <c r="B37" s="185"/>
      <c r="C37" s="8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9"/>
      <c r="T37" s="291"/>
      <c r="U37" s="291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10"/>
      <c r="AL37" s="6"/>
      <c r="AM37" s="6"/>
    </row>
    <row r="38" spans="1:39" s="2" customFormat="1" ht="15" customHeight="1">
      <c r="A38" s="169"/>
      <c r="B38" s="186"/>
      <c r="C38" s="85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"/>
      <c r="T38" s="291"/>
      <c r="U38" s="291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10"/>
      <c r="AL38" s="6"/>
      <c r="AM38" s="6"/>
    </row>
    <row r="39" spans="1:39" s="2" customFormat="1" ht="15" customHeight="1">
      <c r="A39" s="187"/>
      <c r="B39" s="186"/>
      <c r="C39" s="85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9"/>
      <c r="T39" s="307"/>
      <c r="U39" s="307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10"/>
      <c r="AL39" s="6"/>
      <c r="AM39" s="6"/>
    </row>
    <row r="40" spans="1:39" ht="15" customHeight="1">
      <c r="A40" s="188"/>
      <c r="B40" s="86"/>
      <c r="C40" s="86"/>
      <c r="D40" s="32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56"/>
      <c r="T40" s="156"/>
      <c r="U40" s="156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6"/>
      <c r="AL40" s="6"/>
      <c r="AM40" s="6"/>
    </row>
    <row r="41" spans="1:39" ht="15" customHeight="1">
      <c r="A41" s="188"/>
      <c r="B41" s="86"/>
      <c r="C41" s="86"/>
      <c r="D41" s="86"/>
      <c r="E41" s="190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6"/>
      <c r="AL41" s="6"/>
      <c r="AM41" s="6"/>
    </row>
    <row r="42" spans="1:39" ht="15">
      <c r="A42" s="28"/>
      <c r="B42" s="3"/>
      <c r="C42" s="28"/>
      <c r="D42" s="159"/>
      <c r="E42" s="160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4"/>
      <c r="AL42" s="4"/>
      <c r="AM42" s="105">
        <f>SUM(AM6:AM41)</f>
        <v>768</v>
      </c>
    </row>
    <row r="43" spans="1:39" ht="15">
      <c r="A43" s="163"/>
      <c r="B43" s="3" t="s">
        <v>86</v>
      </c>
      <c r="C43" s="28"/>
      <c r="D43" s="159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4"/>
      <c r="AL43" s="4"/>
      <c r="AM43" s="4"/>
    </row>
    <row r="44" spans="1:39" ht="15">
      <c r="A44" s="28"/>
      <c r="B44" s="3"/>
      <c r="C44" s="28"/>
      <c r="D44" s="159"/>
      <c r="E44" s="160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4"/>
      <c r="AL44" s="4"/>
      <c r="AM44" s="4"/>
    </row>
    <row r="45" spans="1:39" ht="15">
      <c r="A45" s="284" t="s">
        <v>87</v>
      </c>
      <c r="B45" s="285"/>
      <c r="C45" s="164"/>
      <c r="D45" s="156"/>
      <c r="E45" s="166"/>
      <c r="F45" s="166"/>
      <c r="G45" s="156"/>
      <c r="H45" s="156"/>
      <c r="I45" s="156"/>
      <c r="J45" s="156"/>
      <c r="K45" s="156"/>
      <c r="L45" s="156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4"/>
      <c r="AL45" s="4"/>
      <c r="AM45" s="4"/>
    </row>
    <row r="46" spans="1:39" ht="15">
      <c r="A46" s="28"/>
      <c r="B46" s="3" t="s">
        <v>83</v>
      </c>
      <c r="C46" s="28">
        <v>18</v>
      </c>
      <c r="D46" s="159"/>
      <c r="E46" s="16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4"/>
      <c r="AL46" s="4"/>
      <c r="AM46" s="4"/>
    </row>
    <row r="47" spans="1:39" ht="15">
      <c r="A47" s="28"/>
      <c r="B47" s="3" t="s">
        <v>88</v>
      </c>
      <c r="C47" s="28">
        <v>18</v>
      </c>
      <c r="D47" s="159"/>
      <c r="E47" s="160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4"/>
      <c r="AL47" s="4"/>
      <c r="AM47" s="4"/>
    </row>
    <row r="48" spans="1:39" ht="15">
      <c r="A48" s="28"/>
      <c r="B48" s="3" t="s">
        <v>89</v>
      </c>
      <c r="C48" s="28">
        <v>18</v>
      </c>
      <c r="D48" s="159"/>
      <c r="E48" s="160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4"/>
      <c r="AL48" s="4"/>
      <c r="AM48" s="4"/>
    </row>
    <row r="49" spans="1:39" ht="15">
      <c r="A49" s="28"/>
      <c r="B49" s="3" t="s">
        <v>90</v>
      </c>
      <c r="C49" s="28">
        <v>6</v>
      </c>
      <c r="D49" s="159"/>
      <c r="E49" s="160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4"/>
      <c r="AL49" s="4"/>
      <c r="AM49" s="4"/>
    </row>
    <row r="50" spans="1:39" ht="15">
      <c r="A50" s="28"/>
      <c r="B50" s="3" t="s">
        <v>91</v>
      </c>
      <c r="C50" s="28">
        <v>6</v>
      </c>
      <c r="D50" s="159"/>
      <c r="E50" s="160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4"/>
      <c r="AL50" s="4"/>
      <c r="AM50" s="4"/>
    </row>
    <row r="51" spans="1:39" ht="15">
      <c r="A51" s="28"/>
      <c r="B51" s="3"/>
      <c r="C51" s="28"/>
      <c r="D51" s="159"/>
      <c r="E51" s="160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4"/>
      <c r="AL51" s="4"/>
      <c r="AM51" s="4"/>
    </row>
    <row r="52" spans="1:39" ht="15">
      <c r="A52" s="28"/>
      <c r="B52" s="3"/>
      <c r="C52" s="28"/>
      <c r="D52" s="159"/>
      <c r="E52" s="160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4"/>
      <c r="AL52" s="4"/>
      <c r="AM52" s="4"/>
    </row>
    <row r="53" spans="1:39" ht="15">
      <c r="A53" s="28"/>
      <c r="B53" s="3"/>
      <c r="C53" s="28"/>
      <c r="D53" s="159"/>
      <c r="E53" s="160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4"/>
      <c r="AL53" s="4"/>
      <c r="AM53" s="4"/>
    </row>
    <row r="54" spans="1:39" ht="15">
      <c r="A54" s="28"/>
      <c r="B54" s="3"/>
      <c r="C54" s="28"/>
      <c r="D54" s="159"/>
      <c r="E54" s="160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4"/>
      <c r="AL54" s="4"/>
      <c r="AM54" s="4"/>
    </row>
    <row r="55" spans="1:39" ht="15">
      <c r="A55" s="28"/>
      <c r="B55" s="3"/>
      <c r="C55" s="28"/>
      <c r="D55" s="159"/>
      <c r="E55" s="160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4"/>
      <c r="AL55" s="4"/>
      <c r="AM55" s="4"/>
    </row>
    <row r="56" spans="1:39" ht="15">
      <c r="A56" s="28"/>
      <c r="B56" s="3"/>
      <c r="C56" s="28"/>
      <c r="D56" s="159"/>
      <c r="E56" s="160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4"/>
      <c r="AL56" s="4"/>
      <c r="AM56" s="4"/>
    </row>
    <row r="57" spans="1:39" ht="15">
      <c r="A57" s="28"/>
      <c r="B57" s="3"/>
      <c r="C57" s="28"/>
      <c r="D57" s="159"/>
      <c r="E57" s="160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4"/>
      <c r="AL57" s="4"/>
      <c r="AM57" s="4"/>
    </row>
    <row r="58" spans="1:39" ht="15">
      <c r="A58" s="28"/>
      <c r="B58" s="3"/>
      <c r="C58" s="28"/>
      <c r="D58" s="159"/>
      <c r="E58" s="160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4"/>
      <c r="AL58" s="4"/>
      <c r="AM58" s="4"/>
    </row>
    <row r="59" spans="1:39" ht="15">
      <c r="A59" s="28"/>
      <c r="B59" s="3"/>
      <c r="C59" s="28"/>
      <c r="D59" s="159"/>
      <c r="E59" s="160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4"/>
      <c r="AL59" s="4"/>
      <c r="AM59" s="4"/>
    </row>
    <row r="60" spans="1:39" ht="15">
      <c r="A60" s="28"/>
      <c r="B60" s="3"/>
      <c r="C60" s="28"/>
      <c r="D60" s="159"/>
      <c r="E60" s="160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4"/>
      <c r="AL60" s="4"/>
      <c r="AM60" s="4"/>
    </row>
    <row r="61" spans="1:39" ht="15">
      <c r="A61" s="28"/>
      <c r="B61" s="3"/>
      <c r="C61" s="28"/>
      <c r="D61" s="159"/>
      <c r="E61" s="160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4"/>
      <c r="AL61" s="4"/>
      <c r="AM61" s="4"/>
    </row>
    <row r="62" spans="1:39" ht="15">
      <c r="A62" s="28"/>
      <c r="B62" s="3"/>
      <c r="C62" s="28"/>
      <c r="D62" s="159"/>
      <c r="E62" s="160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4"/>
      <c r="AL62" s="4"/>
      <c r="AM62" s="4"/>
    </row>
    <row r="63" spans="1:39" ht="15">
      <c r="A63" s="28"/>
      <c r="B63" s="3"/>
      <c r="C63" s="28"/>
      <c r="D63" s="159"/>
      <c r="E63" s="160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4"/>
      <c r="AL63" s="4"/>
      <c r="AM63" s="4"/>
    </row>
    <row r="64" spans="1:39" ht="15">
      <c r="A64" s="28"/>
      <c r="B64" s="3"/>
      <c r="C64" s="28"/>
      <c r="D64" s="159"/>
      <c r="E64" s="160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4"/>
      <c r="AL64" s="4"/>
      <c r="AM64" s="4"/>
    </row>
    <row r="65" spans="1:39" ht="15">
      <c r="A65" s="28"/>
      <c r="B65" s="3"/>
      <c r="C65" s="28"/>
      <c r="D65" s="159"/>
      <c r="E65" s="160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4"/>
      <c r="AL65" s="4"/>
      <c r="AM65" s="4"/>
    </row>
    <row r="66" spans="1:39" ht="15">
      <c r="A66" s="28"/>
      <c r="B66" s="3"/>
      <c r="C66" s="28"/>
      <c r="D66" s="159"/>
      <c r="E66" s="160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4"/>
      <c r="AL66" s="4"/>
      <c r="AM66" s="4"/>
    </row>
    <row r="67" spans="1:39" ht="15">
      <c r="A67" s="28"/>
      <c r="B67" s="3"/>
      <c r="C67" s="28"/>
      <c r="D67" s="159"/>
      <c r="E67" s="160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4"/>
      <c r="AL67" s="4"/>
      <c r="AM67" s="4"/>
    </row>
    <row r="68" spans="1:39" ht="15">
      <c r="A68" s="28"/>
      <c r="B68" s="3"/>
      <c r="C68" s="28"/>
      <c r="D68" s="159"/>
      <c r="E68" s="160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4"/>
      <c r="AL68" s="4"/>
      <c r="AM68" s="4"/>
    </row>
    <row r="69" spans="1:39" ht="15">
      <c r="A69" s="28"/>
      <c r="B69" s="3"/>
      <c r="C69" s="28"/>
      <c r="D69" s="159"/>
      <c r="E69" s="160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4"/>
      <c r="AL69" s="4"/>
      <c r="AM69" s="4"/>
    </row>
    <row r="70" spans="1:39" ht="15">
      <c r="A70" s="28"/>
      <c r="B70" s="3"/>
      <c r="C70" s="28"/>
      <c r="D70" s="159"/>
      <c r="E70" s="160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4"/>
      <c r="AL70" s="4"/>
      <c r="AM70" s="4"/>
    </row>
    <row r="71" spans="1:39" ht="15">
      <c r="A71" s="28"/>
      <c r="B71" s="3"/>
      <c r="C71" s="28"/>
      <c r="D71" s="159"/>
      <c r="E71" s="160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4"/>
      <c r="AL71" s="4"/>
      <c r="AM71" s="4"/>
    </row>
    <row r="72" spans="1:39" ht="15">
      <c r="A72" s="28"/>
      <c r="B72" s="3"/>
      <c r="C72" s="28"/>
      <c r="D72" s="159"/>
      <c r="E72" s="160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4"/>
      <c r="AL72" s="4"/>
      <c r="AM72" s="4"/>
    </row>
    <row r="73" spans="1:39" ht="15">
      <c r="A73" s="28"/>
      <c r="B73" s="3"/>
      <c r="C73" s="28"/>
      <c r="D73" s="3"/>
      <c r="E73" s="4"/>
      <c r="F73" s="3"/>
      <c r="G73" s="3"/>
      <c r="H73" s="3"/>
      <c r="I73" s="3"/>
      <c r="J73" s="3"/>
      <c r="K73" s="3"/>
      <c r="L73" s="143"/>
      <c r="M73" s="3"/>
      <c r="N73" s="3"/>
      <c r="O73" s="3"/>
      <c r="P73" s="3"/>
      <c r="Q73" s="3"/>
      <c r="R73" s="3"/>
      <c r="S73" s="3"/>
      <c r="T73" s="14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28"/>
      <c r="B74" s="3"/>
      <c r="C74" s="28"/>
      <c r="D74" s="3"/>
      <c r="E74" s="4"/>
      <c r="F74" s="3"/>
      <c r="G74" s="3"/>
      <c r="H74" s="3"/>
      <c r="I74" s="3"/>
      <c r="J74" s="3"/>
      <c r="K74" s="3"/>
      <c r="L74" s="143"/>
      <c r="M74" s="3"/>
      <c r="N74" s="3"/>
      <c r="O74" s="3"/>
      <c r="P74" s="3"/>
      <c r="Q74" s="3"/>
      <c r="R74" s="3"/>
      <c r="S74" s="3"/>
      <c r="T74" s="14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28"/>
      <c r="B75" s="3"/>
      <c r="C75" s="28"/>
      <c r="D75" s="3"/>
      <c r="E75" s="4"/>
      <c r="F75" s="3"/>
      <c r="G75" s="3"/>
      <c r="H75" s="3"/>
      <c r="I75" s="3"/>
      <c r="J75" s="3"/>
      <c r="K75" s="3"/>
      <c r="L75" s="143"/>
      <c r="M75" s="3"/>
      <c r="N75" s="3"/>
      <c r="O75" s="3"/>
      <c r="P75" s="3"/>
      <c r="Q75" s="3"/>
      <c r="R75" s="3"/>
      <c r="S75" s="3"/>
      <c r="T75" s="14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28"/>
      <c r="B76" s="3"/>
      <c r="C76" s="28"/>
      <c r="D76" s="3"/>
      <c r="E76" s="4"/>
      <c r="F76" s="3"/>
      <c r="G76" s="3"/>
      <c r="H76" s="3"/>
      <c r="I76" s="3"/>
      <c r="J76" s="3"/>
      <c r="K76" s="3"/>
      <c r="L76" s="143"/>
      <c r="M76" s="3"/>
      <c r="N76" s="3"/>
      <c r="O76" s="3"/>
      <c r="P76" s="3"/>
      <c r="Q76" s="3"/>
      <c r="R76" s="3"/>
      <c r="S76" s="3"/>
      <c r="T76" s="14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28"/>
      <c r="B77" s="3"/>
      <c r="C77" s="28"/>
      <c r="D77" s="3"/>
      <c r="E77" s="4"/>
      <c r="F77" s="3"/>
      <c r="G77" s="3"/>
      <c r="H77" s="3"/>
      <c r="I77" s="3"/>
      <c r="J77" s="3"/>
      <c r="K77" s="3"/>
      <c r="L77" s="143"/>
      <c r="M77" s="3"/>
      <c r="N77" s="3"/>
      <c r="O77" s="3"/>
      <c r="P77" s="3"/>
      <c r="Q77" s="3"/>
      <c r="R77" s="3"/>
      <c r="S77" s="3"/>
      <c r="T77" s="14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28"/>
      <c r="B78" s="3"/>
      <c r="C78" s="28"/>
      <c r="D78" s="3"/>
      <c r="E78" s="4"/>
      <c r="F78" s="3"/>
      <c r="G78" s="3"/>
      <c r="H78" s="3"/>
      <c r="I78" s="3"/>
      <c r="J78" s="3"/>
      <c r="K78" s="3"/>
      <c r="L78" s="143"/>
      <c r="M78" s="3"/>
      <c r="N78" s="3"/>
      <c r="O78" s="3"/>
      <c r="P78" s="3"/>
      <c r="Q78" s="3"/>
      <c r="R78" s="3"/>
      <c r="S78" s="3"/>
      <c r="T78" s="14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28"/>
      <c r="B79" s="3"/>
      <c r="C79" s="28"/>
      <c r="D79" s="3"/>
      <c r="E79" s="4"/>
      <c r="F79" s="3"/>
      <c r="G79" s="3"/>
      <c r="H79" s="3"/>
      <c r="I79" s="3"/>
      <c r="J79" s="3"/>
      <c r="K79" s="3"/>
      <c r="L79" s="143"/>
      <c r="M79" s="3"/>
      <c r="N79" s="3"/>
      <c r="O79" s="3"/>
      <c r="P79" s="3"/>
      <c r="Q79" s="3"/>
      <c r="R79" s="3"/>
      <c r="S79" s="3"/>
      <c r="T79" s="14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28"/>
      <c r="B80" s="3"/>
      <c r="C80" s="28"/>
      <c r="D80" s="3"/>
      <c r="E80" s="4"/>
      <c r="F80" s="3"/>
      <c r="G80" s="3"/>
      <c r="H80" s="3"/>
      <c r="I80" s="3"/>
      <c r="J80" s="3"/>
      <c r="K80" s="3"/>
      <c r="L80" s="143"/>
      <c r="M80" s="3"/>
      <c r="N80" s="3"/>
      <c r="O80" s="3"/>
      <c r="P80" s="3"/>
      <c r="Q80" s="3"/>
      <c r="R80" s="3"/>
      <c r="S80" s="3"/>
      <c r="T80" s="14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28"/>
      <c r="B81" s="3"/>
      <c r="C81" s="28"/>
      <c r="D81" s="3"/>
      <c r="E81" s="4"/>
      <c r="F81" s="3"/>
      <c r="G81" s="3"/>
      <c r="H81" s="3"/>
      <c r="I81" s="3"/>
      <c r="J81" s="3"/>
      <c r="K81" s="3"/>
      <c r="L81" s="143"/>
      <c r="M81" s="3"/>
      <c r="N81" s="3"/>
      <c r="O81" s="3"/>
      <c r="P81" s="3"/>
      <c r="Q81" s="3"/>
      <c r="R81" s="3"/>
      <c r="S81" s="3"/>
      <c r="T81" s="14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28"/>
      <c r="B82" s="3"/>
      <c r="C82" s="28"/>
      <c r="D82" s="3"/>
      <c r="E82" s="4"/>
      <c r="F82" s="3"/>
      <c r="G82" s="3"/>
      <c r="H82" s="3"/>
      <c r="I82" s="3"/>
      <c r="J82" s="3"/>
      <c r="K82" s="3"/>
      <c r="L82" s="143"/>
      <c r="M82" s="3"/>
      <c r="N82" s="3"/>
      <c r="O82" s="3"/>
      <c r="P82" s="3"/>
      <c r="Q82" s="3"/>
      <c r="R82" s="3"/>
      <c r="S82" s="3"/>
      <c r="T82" s="14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28"/>
      <c r="B83" s="3"/>
      <c r="C83" s="28"/>
      <c r="D83" s="3"/>
      <c r="E83" s="4"/>
      <c r="F83" s="3"/>
      <c r="G83" s="3"/>
      <c r="H83" s="3"/>
      <c r="I83" s="3"/>
      <c r="J83" s="3"/>
      <c r="K83" s="3"/>
      <c r="L83" s="143"/>
      <c r="M83" s="3"/>
      <c r="N83" s="3"/>
      <c r="O83" s="3"/>
      <c r="P83" s="3"/>
      <c r="Q83" s="3"/>
      <c r="R83" s="3"/>
      <c r="S83" s="3"/>
      <c r="T83" s="14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28"/>
      <c r="B84" s="3"/>
      <c r="C84" s="28"/>
      <c r="D84" s="3"/>
      <c r="E84" s="4"/>
      <c r="F84" s="3"/>
      <c r="G84" s="3"/>
      <c r="H84" s="3"/>
      <c r="I84" s="3"/>
      <c r="J84" s="3"/>
      <c r="K84" s="3"/>
      <c r="L84" s="143"/>
      <c r="M84" s="3"/>
      <c r="N84" s="3"/>
      <c r="O84" s="3"/>
      <c r="P84" s="3"/>
      <c r="Q84" s="3"/>
      <c r="R84" s="3"/>
      <c r="S84" s="3"/>
      <c r="T84" s="14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28"/>
      <c r="B85" s="3"/>
      <c r="C85" s="28"/>
      <c r="D85" s="3"/>
      <c r="E85" s="4"/>
      <c r="F85" s="3"/>
      <c r="G85" s="3"/>
      <c r="H85" s="3"/>
      <c r="I85" s="3"/>
      <c r="J85" s="3"/>
      <c r="K85" s="3"/>
      <c r="L85" s="143"/>
      <c r="M85" s="3"/>
      <c r="N85" s="3"/>
      <c r="O85" s="3"/>
      <c r="P85" s="3"/>
      <c r="Q85" s="3"/>
      <c r="R85" s="3"/>
      <c r="S85" s="3"/>
      <c r="T85" s="14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28"/>
      <c r="B86" s="3"/>
      <c r="C86" s="28"/>
      <c r="D86" s="3"/>
      <c r="E86" s="4"/>
      <c r="F86" s="3"/>
      <c r="G86" s="3"/>
      <c r="H86" s="3"/>
      <c r="I86" s="3"/>
      <c r="J86" s="3"/>
      <c r="K86" s="3"/>
      <c r="L86" s="143"/>
      <c r="M86" s="3"/>
      <c r="N86" s="3"/>
      <c r="O86" s="3"/>
      <c r="P86" s="3"/>
      <c r="Q86" s="3"/>
      <c r="R86" s="3"/>
      <c r="S86" s="3"/>
      <c r="T86" s="14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28"/>
      <c r="B87" s="3"/>
      <c r="C87" s="28"/>
      <c r="D87" s="3"/>
      <c r="E87" s="4"/>
      <c r="F87" s="3"/>
      <c r="G87" s="3"/>
      <c r="H87" s="3"/>
      <c r="I87" s="3"/>
      <c r="J87" s="3"/>
      <c r="K87" s="3"/>
      <c r="L87" s="143"/>
      <c r="M87" s="3"/>
      <c r="N87" s="3"/>
      <c r="O87" s="3"/>
      <c r="P87" s="3"/>
      <c r="Q87" s="3"/>
      <c r="R87" s="3"/>
      <c r="S87" s="3"/>
      <c r="T87" s="14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28"/>
      <c r="B88" s="3"/>
      <c r="C88" s="28"/>
      <c r="D88" s="3"/>
      <c r="E88" s="4"/>
      <c r="F88" s="3"/>
      <c r="G88" s="3"/>
      <c r="H88" s="3"/>
      <c r="I88" s="3"/>
      <c r="J88" s="3"/>
      <c r="K88" s="3"/>
      <c r="L88" s="143"/>
      <c r="M88" s="3"/>
      <c r="N88" s="3"/>
      <c r="O88" s="3"/>
      <c r="P88" s="3"/>
      <c r="Q88" s="3"/>
      <c r="R88" s="3"/>
      <c r="S88" s="3"/>
      <c r="T88" s="14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28"/>
      <c r="B89" s="3"/>
      <c r="C89" s="28"/>
      <c r="D89" s="3"/>
      <c r="E89" s="4"/>
      <c r="F89" s="3"/>
      <c r="G89" s="3"/>
      <c r="H89" s="3"/>
      <c r="I89" s="3"/>
      <c r="J89" s="3"/>
      <c r="K89" s="3"/>
      <c r="L89" s="143"/>
      <c r="M89" s="3"/>
      <c r="N89" s="3"/>
      <c r="O89" s="3"/>
      <c r="P89" s="3"/>
      <c r="Q89" s="3"/>
      <c r="R89" s="3"/>
      <c r="S89" s="3"/>
      <c r="T89" s="14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28"/>
      <c r="B90" s="3"/>
      <c r="C90" s="28"/>
      <c r="D90" s="3"/>
      <c r="E90" s="4"/>
      <c r="F90" s="3"/>
      <c r="G90" s="3"/>
      <c r="H90" s="3"/>
      <c r="I90" s="3"/>
      <c r="J90" s="3"/>
      <c r="K90" s="3"/>
      <c r="L90" s="143"/>
      <c r="M90" s="3"/>
      <c r="N90" s="3"/>
      <c r="O90" s="3"/>
      <c r="P90" s="3"/>
      <c r="Q90" s="3"/>
      <c r="R90" s="3"/>
      <c r="S90" s="3"/>
      <c r="T90" s="14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28"/>
      <c r="B91" s="3"/>
      <c r="C91" s="28"/>
      <c r="D91" s="3"/>
      <c r="E91" s="4"/>
      <c r="F91" s="3"/>
      <c r="G91" s="3"/>
      <c r="H91" s="3"/>
      <c r="I91" s="3"/>
      <c r="J91" s="3"/>
      <c r="K91" s="3"/>
      <c r="L91" s="143"/>
      <c r="M91" s="3"/>
      <c r="N91" s="3"/>
      <c r="O91" s="3"/>
      <c r="P91" s="3"/>
      <c r="Q91" s="3"/>
      <c r="R91" s="3"/>
      <c r="S91" s="3"/>
      <c r="T91" s="14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28"/>
      <c r="B92" s="3"/>
      <c r="C92" s="28"/>
      <c r="D92" s="3"/>
      <c r="E92" s="4"/>
      <c r="F92" s="3"/>
      <c r="G92" s="3"/>
      <c r="H92" s="3"/>
      <c r="I92" s="3"/>
      <c r="J92" s="3"/>
      <c r="K92" s="3"/>
      <c r="L92" s="143"/>
      <c r="M92" s="3"/>
      <c r="N92" s="3"/>
      <c r="O92" s="3"/>
      <c r="P92" s="3"/>
      <c r="Q92" s="3"/>
      <c r="R92" s="3"/>
      <c r="S92" s="3"/>
      <c r="T92" s="14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28"/>
      <c r="B93" s="3"/>
      <c r="C93" s="28"/>
      <c r="D93" s="3"/>
      <c r="E93" s="4"/>
      <c r="F93" s="3"/>
      <c r="G93" s="3"/>
      <c r="H93" s="3"/>
      <c r="I93" s="3"/>
      <c r="J93" s="3"/>
      <c r="K93" s="3"/>
      <c r="L93" s="143"/>
      <c r="M93" s="3"/>
      <c r="N93" s="3"/>
      <c r="O93" s="3"/>
      <c r="P93" s="3"/>
      <c r="Q93" s="3"/>
      <c r="R93" s="3"/>
      <c r="S93" s="3"/>
      <c r="T93" s="14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28"/>
      <c r="B94" s="3"/>
      <c r="C94" s="28"/>
      <c r="D94" s="3"/>
      <c r="E94" s="4"/>
      <c r="F94" s="3"/>
      <c r="G94" s="3"/>
      <c r="H94" s="3"/>
      <c r="I94" s="3"/>
      <c r="J94" s="3"/>
      <c r="K94" s="3"/>
      <c r="L94" s="143"/>
      <c r="M94" s="3"/>
      <c r="N94" s="3"/>
      <c r="O94" s="3"/>
      <c r="P94" s="3"/>
      <c r="Q94" s="3"/>
      <c r="R94" s="3"/>
      <c r="S94" s="3"/>
      <c r="T94" s="14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28"/>
      <c r="B95" s="3"/>
      <c r="C95" s="28"/>
      <c r="D95" s="3"/>
      <c r="E95" s="4"/>
      <c r="F95" s="3"/>
      <c r="G95" s="3"/>
      <c r="H95" s="3"/>
      <c r="I95" s="3"/>
      <c r="J95" s="3"/>
      <c r="K95" s="3"/>
      <c r="L95" s="143"/>
      <c r="M95" s="3"/>
      <c r="N95" s="3"/>
      <c r="O95" s="3"/>
      <c r="P95" s="3"/>
      <c r="Q95" s="3"/>
      <c r="R95" s="3"/>
      <c r="S95" s="3"/>
      <c r="T95" s="14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28"/>
      <c r="B96" s="3"/>
      <c r="C96" s="28"/>
      <c r="D96" s="3"/>
      <c r="E96" s="4"/>
      <c r="F96" s="3"/>
      <c r="G96" s="3"/>
      <c r="H96" s="3"/>
      <c r="I96" s="3"/>
      <c r="J96" s="3"/>
      <c r="K96" s="3"/>
      <c r="L96" s="143"/>
      <c r="M96" s="3"/>
      <c r="N96" s="3"/>
      <c r="O96" s="3"/>
      <c r="P96" s="3"/>
      <c r="Q96" s="3"/>
      <c r="R96" s="3"/>
      <c r="S96" s="3"/>
      <c r="T96" s="14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28"/>
      <c r="B97" s="3"/>
      <c r="C97" s="28"/>
      <c r="D97" s="3"/>
      <c r="E97" s="4"/>
      <c r="F97" s="3"/>
      <c r="G97" s="3"/>
      <c r="H97" s="3"/>
      <c r="I97" s="3"/>
      <c r="J97" s="3"/>
      <c r="K97" s="3"/>
      <c r="L97" s="143"/>
      <c r="M97" s="3"/>
      <c r="N97" s="3"/>
      <c r="O97" s="3"/>
      <c r="P97" s="3"/>
      <c r="Q97" s="3"/>
      <c r="R97" s="3"/>
      <c r="S97" s="3"/>
      <c r="T97" s="14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28"/>
      <c r="B98" s="3"/>
      <c r="C98" s="28"/>
      <c r="D98" s="3"/>
      <c r="E98" s="4"/>
      <c r="F98" s="3"/>
      <c r="G98" s="3"/>
      <c r="H98" s="3"/>
      <c r="I98" s="3"/>
      <c r="J98" s="3"/>
      <c r="K98" s="3"/>
      <c r="L98" s="143"/>
      <c r="M98" s="3"/>
      <c r="N98" s="3"/>
      <c r="O98" s="3"/>
      <c r="P98" s="3"/>
      <c r="Q98" s="3"/>
      <c r="R98" s="3"/>
      <c r="S98" s="3"/>
      <c r="T98" s="14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28"/>
      <c r="B99" s="3"/>
      <c r="C99" s="28"/>
      <c r="D99" s="3"/>
      <c r="E99" s="4"/>
      <c r="F99" s="3"/>
      <c r="G99" s="3"/>
      <c r="H99" s="3"/>
      <c r="I99" s="3"/>
      <c r="J99" s="3"/>
      <c r="K99" s="3"/>
      <c r="L99" s="143"/>
      <c r="M99" s="3"/>
      <c r="N99" s="3"/>
      <c r="O99" s="3"/>
      <c r="P99" s="3"/>
      <c r="Q99" s="3"/>
      <c r="R99" s="3"/>
      <c r="S99" s="3"/>
      <c r="T99" s="14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28"/>
      <c r="B100" s="3"/>
      <c r="C100" s="28"/>
      <c r="D100" s="3"/>
      <c r="E100" s="4"/>
      <c r="F100" s="3"/>
      <c r="G100" s="3"/>
      <c r="H100" s="3"/>
      <c r="I100" s="3"/>
      <c r="J100" s="3"/>
      <c r="K100" s="3"/>
      <c r="L100" s="143"/>
      <c r="M100" s="3"/>
      <c r="N100" s="3"/>
      <c r="O100" s="3"/>
      <c r="P100" s="3"/>
      <c r="Q100" s="3"/>
      <c r="R100" s="3"/>
      <c r="S100" s="3"/>
      <c r="T100" s="14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28"/>
      <c r="B101" s="3"/>
      <c r="C101" s="28"/>
      <c r="D101" s="3"/>
      <c r="E101" s="4"/>
      <c r="F101" s="3"/>
      <c r="G101" s="3"/>
      <c r="H101" s="3"/>
      <c r="I101" s="3"/>
      <c r="J101" s="3"/>
      <c r="K101" s="3"/>
      <c r="L101" s="143"/>
      <c r="M101" s="3"/>
      <c r="N101" s="3"/>
      <c r="O101" s="3"/>
      <c r="P101" s="3"/>
      <c r="Q101" s="3"/>
      <c r="R101" s="3"/>
      <c r="S101" s="3"/>
      <c r="T101" s="14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28"/>
      <c r="B102" s="3"/>
      <c r="C102" s="28"/>
      <c r="D102" s="3"/>
      <c r="E102" s="4"/>
      <c r="F102" s="3"/>
      <c r="G102" s="3"/>
      <c r="H102" s="3"/>
      <c r="I102" s="3"/>
      <c r="J102" s="3"/>
      <c r="K102" s="3"/>
      <c r="L102" s="143"/>
      <c r="M102" s="3"/>
      <c r="N102" s="3"/>
      <c r="O102" s="3"/>
      <c r="P102" s="3"/>
      <c r="Q102" s="3"/>
      <c r="R102" s="3"/>
      <c r="S102" s="3"/>
      <c r="T102" s="14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28"/>
      <c r="B103" s="3"/>
      <c r="C103" s="28"/>
      <c r="D103" s="3"/>
      <c r="E103" s="4"/>
      <c r="F103" s="3"/>
      <c r="G103" s="3"/>
      <c r="H103" s="3"/>
      <c r="I103" s="3"/>
      <c r="J103" s="3"/>
      <c r="K103" s="3"/>
      <c r="L103" s="143"/>
      <c r="M103" s="3"/>
      <c r="N103" s="3"/>
      <c r="O103" s="3"/>
      <c r="P103" s="3"/>
      <c r="Q103" s="3"/>
      <c r="R103" s="3"/>
      <c r="S103" s="3"/>
      <c r="T103" s="14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28"/>
      <c r="B104" s="3"/>
      <c r="C104" s="28"/>
      <c r="D104" s="3"/>
      <c r="E104" s="4"/>
      <c r="F104" s="3"/>
      <c r="G104" s="3"/>
      <c r="H104" s="3"/>
      <c r="I104" s="3"/>
      <c r="J104" s="3"/>
      <c r="K104" s="3"/>
      <c r="L104" s="143"/>
      <c r="M104" s="3"/>
      <c r="N104" s="3"/>
      <c r="O104" s="3"/>
      <c r="P104" s="3"/>
      <c r="Q104" s="3"/>
      <c r="R104" s="3"/>
      <c r="S104" s="3"/>
      <c r="T104" s="14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28"/>
      <c r="B105" s="3"/>
      <c r="C105" s="28"/>
      <c r="D105" s="3"/>
      <c r="E105" s="4"/>
      <c r="F105" s="3"/>
      <c r="G105" s="3"/>
      <c r="H105" s="3"/>
      <c r="I105" s="3"/>
      <c r="J105" s="3"/>
      <c r="K105" s="3"/>
      <c r="L105" s="143"/>
      <c r="M105" s="3"/>
      <c r="N105" s="3"/>
      <c r="O105" s="3"/>
      <c r="P105" s="3"/>
      <c r="Q105" s="3"/>
      <c r="R105" s="3"/>
      <c r="S105" s="3"/>
      <c r="T105" s="14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28"/>
      <c r="B106" s="3"/>
      <c r="C106" s="28"/>
      <c r="D106" s="3"/>
      <c r="E106" s="4"/>
      <c r="F106" s="3"/>
      <c r="G106" s="3"/>
      <c r="H106" s="3"/>
      <c r="I106" s="3"/>
      <c r="J106" s="3"/>
      <c r="K106" s="3"/>
      <c r="L106" s="143"/>
      <c r="M106" s="3"/>
      <c r="N106" s="3"/>
      <c r="O106" s="3"/>
      <c r="P106" s="3"/>
      <c r="Q106" s="3"/>
      <c r="R106" s="3"/>
      <c r="S106" s="3"/>
      <c r="T106" s="14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28"/>
      <c r="B107" s="3"/>
      <c r="C107" s="28"/>
      <c r="D107" s="3"/>
      <c r="E107" s="4"/>
      <c r="F107" s="3"/>
      <c r="G107" s="3"/>
      <c r="H107" s="3"/>
      <c r="I107" s="3"/>
      <c r="J107" s="3"/>
      <c r="K107" s="3"/>
      <c r="L107" s="143"/>
      <c r="M107" s="3"/>
      <c r="N107" s="3"/>
      <c r="O107" s="3"/>
      <c r="P107" s="3"/>
      <c r="Q107" s="3"/>
      <c r="R107" s="3"/>
      <c r="S107" s="3"/>
      <c r="T107" s="14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28"/>
      <c r="B108" s="3"/>
      <c r="C108" s="28"/>
      <c r="D108" s="3"/>
      <c r="E108" s="4"/>
      <c r="F108" s="3"/>
      <c r="G108" s="3"/>
      <c r="H108" s="3"/>
      <c r="I108" s="3"/>
      <c r="J108" s="3"/>
      <c r="K108" s="3"/>
      <c r="L108" s="143"/>
      <c r="M108" s="3"/>
      <c r="N108" s="3"/>
      <c r="O108" s="3"/>
      <c r="P108" s="3"/>
      <c r="Q108" s="3"/>
      <c r="R108" s="3"/>
      <c r="S108" s="3"/>
      <c r="T108" s="14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28"/>
      <c r="B109" s="3"/>
      <c r="C109" s="28"/>
      <c r="D109" s="3"/>
      <c r="E109" s="4"/>
      <c r="F109" s="3"/>
      <c r="G109" s="3"/>
      <c r="H109" s="3"/>
      <c r="I109" s="3"/>
      <c r="J109" s="3"/>
      <c r="K109" s="3"/>
      <c r="L109" s="143"/>
      <c r="M109" s="3"/>
      <c r="N109" s="3"/>
      <c r="O109" s="3"/>
      <c r="P109" s="3"/>
      <c r="Q109" s="3"/>
      <c r="R109" s="3"/>
      <c r="S109" s="3"/>
      <c r="T109" s="14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28"/>
      <c r="B110" s="3"/>
      <c r="C110" s="28"/>
      <c r="D110" s="3"/>
      <c r="E110" s="4"/>
      <c r="F110" s="3"/>
      <c r="G110" s="3"/>
      <c r="H110" s="3"/>
      <c r="I110" s="3"/>
      <c r="J110" s="3"/>
      <c r="K110" s="3"/>
      <c r="L110" s="143"/>
      <c r="M110" s="3"/>
      <c r="N110" s="3"/>
      <c r="O110" s="3"/>
      <c r="P110" s="3"/>
      <c r="Q110" s="3"/>
      <c r="R110" s="3"/>
      <c r="S110" s="3"/>
      <c r="T110" s="14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28"/>
      <c r="B111" s="3"/>
      <c r="C111" s="28"/>
      <c r="D111" s="3"/>
      <c r="E111" s="4"/>
      <c r="F111" s="3"/>
      <c r="G111" s="3"/>
      <c r="H111" s="3"/>
      <c r="I111" s="3"/>
      <c r="J111" s="3"/>
      <c r="K111" s="3"/>
      <c r="L111" s="143"/>
      <c r="M111" s="3"/>
      <c r="N111" s="3"/>
      <c r="O111" s="3"/>
      <c r="P111" s="3"/>
      <c r="Q111" s="3"/>
      <c r="R111" s="3"/>
      <c r="S111" s="3"/>
      <c r="T111" s="14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28"/>
      <c r="B112" s="3"/>
      <c r="C112" s="28"/>
      <c r="D112" s="3"/>
      <c r="E112" s="4"/>
      <c r="F112" s="3"/>
      <c r="G112" s="3"/>
      <c r="H112" s="3"/>
      <c r="I112" s="3"/>
      <c r="J112" s="3"/>
      <c r="K112" s="3"/>
      <c r="L112" s="143"/>
      <c r="M112" s="3"/>
      <c r="N112" s="3"/>
      <c r="O112" s="3"/>
      <c r="P112" s="3"/>
      <c r="Q112" s="3"/>
      <c r="R112" s="3"/>
      <c r="S112" s="3"/>
      <c r="T112" s="14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28"/>
      <c r="B113" s="3"/>
      <c r="C113" s="28"/>
      <c r="D113" s="3"/>
      <c r="E113" s="4"/>
      <c r="F113" s="3"/>
      <c r="G113" s="3"/>
      <c r="H113" s="3"/>
      <c r="I113" s="3"/>
      <c r="J113" s="3"/>
      <c r="K113" s="3"/>
      <c r="L113" s="143"/>
      <c r="M113" s="3"/>
      <c r="N113" s="3"/>
      <c r="O113" s="3"/>
      <c r="P113" s="3"/>
      <c r="Q113" s="3"/>
      <c r="R113" s="3"/>
      <c r="S113" s="3"/>
      <c r="T113" s="14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28"/>
      <c r="B114" s="3"/>
      <c r="C114" s="28"/>
      <c r="D114" s="3"/>
      <c r="E114" s="4"/>
      <c r="F114" s="3"/>
      <c r="G114" s="3"/>
      <c r="H114" s="3"/>
      <c r="I114" s="3"/>
      <c r="J114" s="3"/>
      <c r="K114" s="3"/>
      <c r="L114" s="143"/>
      <c r="M114" s="3"/>
      <c r="N114" s="3"/>
      <c r="O114" s="3"/>
      <c r="P114" s="3"/>
      <c r="Q114" s="3"/>
      <c r="R114" s="3"/>
      <c r="S114" s="3"/>
      <c r="T114" s="14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28"/>
      <c r="B115" s="3"/>
      <c r="C115" s="28"/>
      <c r="D115" s="3"/>
      <c r="E115" s="4"/>
      <c r="F115" s="3"/>
      <c r="G115" s="3"/>
      <c r="H115" s="3"/>
      <c r="I115" s="3"/>
      <c r="J115" s="3"/>
      <c r="K115" s="3"/>
      <c r="L115" s="143"/>
      <c r="M115" s="3"/>
      <c r="N115" s="3"/>
      <c r="O115" s="3"/>
      <c r="P115" s="3"/>
      <c r="Q115" s="3"/>
      <c r="R115" s="3"/>
      <c r="S115" s="3"/>
      <c r="T115" s="14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28"/>
      <c r="B116" s="3"/>
      <c r="C116" s="28"/>
      <c r="D116" s="3"/>
      <c r="E116" s="4"/>
      <c r="F116" s="3"/>
      <c r="G116" s="3"/>
      <c r="H116" s="3"/>
      <c r="I116" s="3"/>
      <c r="J116" s="3"/>
      <c r="K116" s="3"/>
      <c r="L116" s="143"/>
      <c r="M116" s="3"/>
      <c r="N116" s="3"/>
      <c r="O116" s="3"/>
      <c r="P116" s="3"/>
      <c r="Q116" s="3"/>
      <c r="R116" s="3"/>
      <c r="S116" s="3"/>
      <c r="T116" s="14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28"/>
      <c r="B117" s="3"/>
      <c r="C117" s="28"/>
      <c r="D117" s="3"/>
      <c r="E117" s="4"/>
      <c r="F117" s="3"/>
      <c r="G117" s="3"/>
      <c r="H117" s="3"/>
      <c r="I117" s="3"/>
      <c r="J117" s="3"/>
      <c r="K117" s="3"/>
      <c r="L117" s="143"/>
      <c r="M117" s="3"/>
      <c r="N117" s="3"/>
      <c r="O117" s="3"/>
      <c r="P117" s="3"/>
      <c r="Q117" s="3"/>
      <c r="R117" s="3"/>
      <c r="S117" s="3"/>
      <c r="T117" s="14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28"/>
      <c r="B118" s="3"/>
      <c r="C118" s="28"/>
      <c r="D118" s="3"/>
      <c r="E118" s="4"/>
      <c r="F118" s="3"/>
      <c r="G118" s="3"/>
      <c r="H118" s="3"/>
      <c r="I118" s="3"/>
      <c r="J118" s="3"/>
      <c r="K118" s="3"/>
      <c r="L118" s="143"/>
      <c r="M118" s="3"/>
      <c r="N118" s="3"/>
      <c r="O118" s="3"/>
      <c r="P118" s="3"/>
      <c r="Q118" s="3"/>
      <c r="R118" s="3"/>
      <c r="S118" s="3"/>
      <c r="T118" s="14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28"/>
      <c r="B119" s="3"/>
      <c r="C119" s="28"/>
      <c r="D119" s="3"/>
      <c r="E119" s="4"/>
      <c r="F119" s="3"/>
      <c r="G119" s="3"/>
      <c r="H119" s="3"/>
      <c r="I119" s="3"/>
      <c r="J119" s="3"/>
      <c r="K119" s="3"/>
      <c r="L119" s="143"/>
      <c r="M119" s="3"/>
      <c r="N119" s="3"/>
      <c r="O119" s="3"/>
      <c r="P119" s="3"/>
      <c r="Q119" s="3"/>
      <c r="R119" s="3"/>
      <c r="S119" s="3"/>
      <c r="T119" s="14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28"/>
      <c r="B120" s="3"/>
      <c r="C120" s="28"/>
      <c r="D120" s="3"/>
      <c r="E120" s="4"/>
      <c r="F120" s="3"/>
      <c r="G120" s="3"/>
      <c r="H120" s="3"/>
      <c r="I120" s="3"/>
      <c r="J120" s="3"/>
      <c r="K120" s="3"/>
      <c r="L120" s="143"/>
      <c r="M120" s="3"/>
      <c r="N120" s="3"/>
      <c r="O120" s="3"/>
      <c r="P120" s="3"/>
      <c r="Q120" s="3"/>
      <c r="R120" s="3"/>
      <c r="S120" s="3"/>
      <c r="T120" s="14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28"/>
      <c r="B121" s="3"/>
      <c r="C121" s="28"/>
      <c r="D121" s="3"/>
      <c r="E121" s="4"/>
      <c r="F121" s="3"/>
      <c r="G121" s="3"/>
      <c r="H121" s="3"/>
      <c r="I121" s="3"/>
      <c r="J121" s="3"/>
      <c r="K121" s="3"/>
      <c r="L121" s="143"/>
      <c r="M121" s="3"/>
      <c r="N121" s="3"/>
      <c r="O121" s="3"/>
      <c r="P121" s="3"/>
      <c r="Q121" s="3"/>
      <c r="R121" s="3"/>
      <c r="S121" s="3"/>
      <c r="T121" s="14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28"/>
      <c r="B122" s="3"/>
      <c r="C122" s="28"/>
      <c r="D122" s="3"/>
      <c r="E122" s="4"/>
      <c r="F122" s="3"/>
      <c r="G122" s="3"/>
      <c r="H122" s="3"/>
      <c r="I122" s="3"/>
      <c r="J122" s="3"/>
      <c r="K122" s="3"/>
      <c r="L122" s="143"/>
      <c r="M122" s="3"/>
      <c r="N122" s="3"/>
      <c r="O122" s="3"/>
      <c r="P122" s="3"/>
      <c r="Q122" s="3"/>
      <c r="R122" s="3"/>
      <c r="S122" s="3"/>
      <c r="T122" s="1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28"/>
      <c r="B123" s="3"/>
      <c r="C123" s="28"/>
      <c r="D123" s="3"/>
      <c r="E123" s="4"/>
      <c r="F123" s="3"/>
      <c r="G123" s="3"/>
      <c r="H123" s="3"/>
      <c r="I123" s="3"/>
      <c r="J123" s="3"/>
      <c r="K123" s="3"/>
      <c r="L123" s="143"/>
      <c r="M123" s="3"/>
      <c r="N123" s="3"/>
      <c r="O123" s="3"/>
      <c r="P123" s="3"/>
      <c r="Q123" s="3"/>
      <c r="R123" s="3"/>
      <c r="S123" s="3"/>
      <c r="T123" s="14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28"/>
      <c r="B124" s="3"/>
      <c r="C124" s="28"/>
      <c r="D124" s="3"/>
      <c r="E124" s="4"/>
      <c r="F124" s="3"/>
      <c r="G124" s="3"/>
      <c r="H124" s="3"/>
      <c r="I124" s="3"/>
      <c r="J124" s="3"/>
      <c r="K124" s="3"/>
      <c r="L124" s="143"/>
      <c r="M124" s="3"/>
      <c r="N124" s="3"/>
      <c r="O124" s="3"/>
      <c r="P124" s="3"/>
      <c r="Q124" s="3"/>
      <c r="R124" s="3"/>
      <c r="S124" s="3"/>
      <c r="T124" s="14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28"/>
      <c r="B125" s="3"/>
      <c r="C125" s="28"/>
      <c r="D125" s="3"/>
      <c r="E125" s="4"/>
      <c r="F125" s="3"/>
      <c r="G125" s="3"/>
      <c r="H125" s="3"/>
      <c r="I125" s="3"/>
      <c r="J125" s="3"/>
      <c r="K125" s="3"/>
      <c r="L125" s="143"/>
      <c r="M125" s="3"/>
      <c r="N125" s="3"/>
      <c r="O125" s="3"/>
      <c r="P125" s="3"/>
      <c r="Q125" s="3"/>
      <c r="R125" s="3"/>
      <c r="S125" s="3"/>
      <c r="T125" s="14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28"/>
      <c r="B126" s="3"/>
      <c r="C126" s="28"/>
      <c r="D126" s="3"/>
      <c r="E126" s="4"/>
      <c r="F126" s="3"/>
      <c r="G126" s="3"/>
      <c r="H126" s="3"/>
      <c r="I126" s="3"/>
      <c r="J126" s="3"/>
      <c r="K126" s="3"/>
      <c r="L126" s="143"/>
      <c r="M126" s="3"/>
      <c r="N126" s="3"/>
      <c r="O126" s="3"/>
      <c r="P126" s="3"/>
      <c r="Q126" s="3"/>
      <c r="R126" s="3"/>
      <c r="S126" s="3"/>
      <c r="T126" s="14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28"/>
      <c r="B127" s="3"/>
      <c r="C127" s="28"/>
      <c r="D127" s="3"/>
      <c r="E127" s="4"/>
      <c r="F127" s="3"/>
      <c r="G127" s="3"/>
      <c r="H127" s="3"/>
      <c r="I127" s="3"/>
      <c r="J127" s="3"/>
      <c r="K127" s="3"/>
      <c r="L127" s="143"/>
      <c r="M127" s="3"/>
      <c r="N127" s="3"/>
      <c r="O127" s="3"/>
      <c r="P127" s="3"/>
      <c r="Q127" s="3"/>
      <c r="R127" s="3"/>
      <c r="S127" s="3"/>
      <c r="T127" s="14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28"/>
      <c r="B128" s="3"/>
      <c r="C128" s="28"/>
      <c r="D128" s="3"/>
      <c r="E128" s="4"/>
      <c r="F128" s="3"/>
      <c r="G128" s="3"/>
      <c r="H128" s="3"/>
      <c r="I128" s="3"/>
      <c r="J128" s="3"/>
      <c r="K128" s="3"/>
      <c r="L128" s="143"/>
      <c r="M128" s="3"/>
      <c r="N128" s="3"/>
      <c r="O128" s="3"/>
      <c r="P128" s="3"/>
      <c r="Q128" s="3"/>
      <c r="R128" s="3"/>
      <c r="S128" s="3"/>
      <c r="T128" s="14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28"/>
      <c r="B129" s="3"/>
      <c r="C129" s="28"/>
      <c r="D129" s="3"/>
      <c r="E129" s="4"/>
      <c r="F129" s="3"/>
      <c r="G129" s="3"/>
      <c r="H129" s="3"/>
      <c r="I129" s="3"/>
      <c r="J129" s="3"/>
      <c r="K129" s="3"/>
      <c r="L129" s="143"/>
      <c r="M129" s="3"/>
      <c r="N129" s="3"/>
      <c r="O129" s="3"/>
      <c r="P129" s="3"/>
      <c r="Q129" s="3"/>
      <c r="R129" s="3"/>
      <c r="S129" s="3"/>
      <c r="T129" s="14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28"/>
      <c r="B130" s="3"/>
      <c r="C130" s="28"/>
      <c r="D130" s="3"/>
      <c r="E130" s="4"/>
      <c r="F130" s="3"/>
      <c r="G130" s="3"/>
      <c r="H130" s="3"/>
      <c r="I130" s="3"/>
      <c r="J130" s="3"/>
      <c r="K130" s="3"/>
      <c r="L130" s="143"/>
      <c r="M130" s="3"/>
      <c r="N130" s="3"/>
      <c r="O130" s="3"/>
      <c r="P130" s="3"/>
      <c r="Q130" s="3"/>
      <c r="R130" s="3"/>
      <c r="S130" s="3"/>
      <c r="T130" s="14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28"/>
      <c r="B131" s="3"/>
      <c r="C131" s="28"/>
      <c r="D131" s="3"/>
      <c r="E131" s="4"/>
      <c r="F131" s="3"/>
      <c r="G131" s="3"/>
      <c r="H131" s="3"/>
      <c r="I131" s="3"/>
      <c r="J131" s="3"/>
      <c r="K131" s="3"/>
      <c r="L131" s="143"/>
      <c r="M131" s="3"/>
      <c r="N131" s="3"/>
      <c r="O131" s="3"/>
      <c r="P131" s="3"/>
      <c r="Q131" s="3"/>
      <c r="R131" s="3"/>
      <c r="S131" s="3"/>
      <c r="T131" s="14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28"/>
      <c r="B132" s="3"/>
      <c r="C132" s="28"/>
      <c r="D132" s="3"/>
      <c r="E132" s="4"/>
      <c r="F132" s="3"/>
      <c r="G132" s="3"/>
      <c r="H132" s="3"/>
      <c r="I132" s="3"/>
      <c r="J132" s="3"/>
      <c r="K132" s="3"/>
      <c r="L132" s="143"/>
      <c r="M132" s="3"/>
      <c r="N132" s="3"/>
      <c r="O132" s="3"/>
      <c r="P132" s="3"/>
      <c r="Q132" s="3"/>
      <c r="R132" s="3"/>
      <c r="S132" s="3"/>
      <c r="T132" s="14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28"/>
      <c r="B133" s="3"/>
      <c r="C133" s="28"/>
      <c r="D133" s="3"/>
      <c r="E133" s="4"/>
      <c r="F133" s="3"/>
      <c r="G133" s="3"/>
      <c r="H133" s="3"/>
      <c r="I133" s="3"/>
      <c r="J133" s="3"/>
      <c r="K133" s="3"/>
      <c r="L133" s="143"/>
      <c r="M133" s="3"/>
      <c r="N133" s="3"/>
      <c r="O133" s="3"/>
      <c r="P133" s="3"/>
      <c r="Q133" s="3"/>
      <c r="R133" s="3"/>
      <c r="S133" s="3"/>
      <c r="T133" s="14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28"/>
      <c r="B134" s="3"/>
      <c r="C134" s="28"/>
      <c r="D134" s="3"/>
      <c r="E134" s="4"/>
      <c r="F134" s="3"/>
      <c r="G134" s="3"/>
      <c r="H134" s="3"/>
      <c r="I134" s="3"/>
      <c r="J134" s="3"/>
      <c r="K134" s="3"/>
      <c r="L134" s="143"/>
      <c r="M134" s="3"/>
      <c r="N134" s="3"/>
      <c r="O134" s="3"/>
      <c r="P134" s="3"/>
      <c r="Q134" s="3"/>
      <c r="R134" s="3"/>
      <c r="S134" s="3"/>
      <c r="T134" s="14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28"/>
      <c r="B135" s="3"/>
      <c r="C135" s="28"/>
      <c r="D135" s="3"/>
      <c r="E135" s="4"/>
      <c r="F135" s="3"/>
      <c r="G135" s="3"/>
      <c r="H135" s="3"/>
      <c r="I135" s="3"/>
      <c r="J135" s="3"/>
      <c r="K135" s="3"/>
      <c r="L135" s="143"/>
      <c r="M135" s="3"/>
      <c r="N135" s="3"/>
      <c r="O135" s="3"/>
      <c r="P135" s="3"/>
      <c r="Q135" s="3"/>
      <c r="R135" s="3"/>
      <c r="S135" s="3"/>
      <c r="T135" s="14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28"/>
      <c r="B136" s="3"/>
      <c r="C136" s="28"/>
      <c r="D136" s="3"/>
      <c r="E136" s="4"/>
      <c r="F136" s="3"/>
      <c r="G136" s="3"/>
      <c r="H136" s="3"/>
      <c r="I136" s="3"/>
      <c r="J136" s="3"/>
      <c r="K136" s="3"/>
      <c r="L136" s="143"/>
      <c r="M136" s="3"/>
      <c r="N136" s="3"/>
      <c r="O136" s="3"/>
      <c r="P136" s="3"/>
      <c r="Q136" s="3"/>
      <c r="R136" s="3"/>
      <c r="S136" s="3"/>
      <c r="T136" s="14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28"/>
      <c r="B137" s="3"/>
      <c r="C137" s="28"/>
      <c r="D137" s="3"/>
      <c r="E137" s="4"/>
      <c r="F137" s="3"/>
      <c r="G137" s="3"/>
      <c r="H137" s="3"/>
      <c r="I137" s="3"/>
      <c r="J137" s="3"/>
      <c r="K137" s="3"/>
      <c r="L137" s="143"/>
      <c r="M137" s="3"/>
      <c r="N137" s="3"/>
      <c r="O137" s="3"/>
      <c r="P137" s="3"/>
      <c r="Q137" s="3"/>
      <c r="R137" s="3"/>
      <c r="S137" s="3"/>
      <c r="T137" s="14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28"/>
      <c r="B138" s="3"/>
      <c r="C138" s="28"/>
      <c r="D138" s="3"/>
      <c r="E138" s="4"/>
      <c r="F138" s="3"/>
      <c r="G138" s="3"/>
      <c r="H138" s="3"/>
      <c r="I138" s="3"/>
      <c r="J138" s="3"/>
      <c r="K138" s="3"/>
      <c r="L138" s="143"/>
      <c r="M138" s="3"/>
      <c r="N138" s="3"/>
      <c r="O138" s="3"/>
      <c r="P138" s="3"/>
      <c r="Q138" s="3"/>
      <c r="R138" s="3"/>
      <c r="S138" s="3"/>
      <c r="T138" s="14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28"/>
      <c r="B139" s="3"/>
      <c r="C139" s="28"/>
      <c r="D139" s="3"/>
      <c r="E139" s="4"/>
      <c r="F139" s="3"/>
      <c r="G139" s="3"/>
      <c r="H139" s="3"/>
      <c r="I139" s="3"/>
      <c r="J139" s="3"/>
      <c r="K139" s="3"/>
      <c r="L139" s="143"/>
      <c r="M139" s="3"/>
      <c r="N139" s="3"/>
      <c r="O139" s="3"/>
      <c r="P139" s="3"/>
      <c r="Q139" s="3"/>
      <c r="R139" s="3"/>
      <c r="S139" s="3"/>
      <c r="T139" s="14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28"/>
      <c r="B140" s="3"/>
      <c r="C140" s="28"/>
      <c r="D140" s="3"/>
      <c r="E140" s="4"/>
      <c r="F140" s="3"/>
      <c r="G140" s="3"/>
      <c r="H140" s="3"/>
      <c r="I140" s="3"/>
      <c r="J140" s="3"/>
      <c r="K140" s="3"/>
      <c r="L140" s="143"/>
      <c r="M140" s="3"/>
      <c r="N140" s="3"/>
      <c r="O140" s="3"/>
      <c r="P140" s="3"/>
      <c r="Q140" s="3"/>
      <c r="R140" s="3"/>
      <c r="S140" s="3"/>
      <c r="T140" s="14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28"/>
      <c r="B141" s="3"/>
      <c r="C141" s="28"/>
      <c r="D141" s="3"/>
      <c r="E141" s="4"/>
      <c r="F141" s="3"/>
      <c r="G141" s="3"/>
      <c r="H141" s="3"/>
      <c r="I141" s="3"/>
      <c r="J141" s="3"/>
      <c r="K141" s="3"/>
      <c r="L141" s="143"/>
      <c r="M141" s="3"/>
      <c r="N141" s="3"/>
      <c r="O141" s="3"/>
      <c r="P141" s="3"/>
      <c r="Q141" s="3"/>
      <c r="R141" s="3"/>
      <c r="S141" s="3"/>
      <c r="T141" s="14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28"/>
      <c r="B142" s="3"/>
      <c r="C142" s="28"/>
      <c r="D142" s="3"/>
      <c r="E142" s="4"/>
      <c r="F142" s="3"/>
      <c r="G142" s="3"/>
      <c r="H142" s="3"/>
      <c r="I142" s="3"/>
      <c r="J142" s="3"/>
      <c r="K142" s="3"/>
      <c r="L142" s="143"/>
      <c r="M142" s="3"/>
      <c r="N142" s="3"/>
      <c r="O142" s="3"/>
      <c r="P142" s="3"/>
      <c r="Q142" s="3"/>
      <c r="R142" s="3"/>
      <c r="S142" s="3"/>
      <c r="T142" s="14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28"/>
      <c r="B143" s="3"/>
      <c r="C143" s="28"/>
      <c r="D143" s="3"/>
      <c r="E143" s="4"/>
      <c r="F143" s="3"/>
      <c r="G143" s="3"/>
      <c r="H143" s="3"/>
      <c r="I143" s="3"/>
      <c r="J143" s="3"/>
      <c r="K143" s="3"/>
      <c r="L143" s="143"/>
      <c r="M143" s="3"/>
      <c r="N143" s="3"/>
      <c r="O143" s="3"/>
      <c r="P143" s="3"/>
      <c r="Q143" s="3"/>
      <c r="R143" s="3"/>
      <c r="S143" s="3"/>
      <c r="T143" s="14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28"/>
      <c r="B144" s="3"/>
      <c r="C144" s="28"/>
      <c r="D144" s="3"/>
      <c r="E144" s="4"/>
      <c r="F144" s="3"/>
      <c r="G144" s="3"/>
      <c r="H144" s="3"/>
      <c r="I144" s="3"/>
      <c r="J144" s="3"/>
      <c r="K144" s="3"/>
      <c r="L144" s="143"/>
      <c r="M144" s="3"/>
      <c r="N144" s="3"/>
      <c r="O144" s="3"/>
      <c r="P144" s="3"/>
      <c r="Q144" s="3"/>
      <c r="R144" s="3"/>
      <c r="S144" s="3"/>
      <c r="T144" s="14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28"/>
      <c r="B145" s="3"/>
      <c r="C145" s="28"/>
      <c r="D145" s="3"/>
      <c r="E145" s="4"/>
      <c r="F145" s="3"/>
      <c r="G145" s="3"/>
      <c r="H145" s="3"/>
      <c r="I145" s="3"/>
      <c r="J145" s="3"/>
      <c r="K145" s="3"/>
      <c r="L145" s="143"/>
      <c r="M145" s="3"/>
      <c r="N145" s="3"/>
      <c r="O145" s="3"/>
      <c r="P145" s="3"/>
      <c r="Q145" s="3"/>
      <c r="R145" s="3"/>
      <c r="S145" s="3"/>
      <c r="T145" s="14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28"/>
      <c r="B146" s="3"/>
      <c r="C146" s="28"/>
      <c r="D146" s="3"/>
      <c r="E146" s="4"/>
      <c r="F146" s="3"/>
      <c r="G146" s="3"/>
      <c r="H146" s="3"/>
      <c r="I146" s="3"/>
      <c r="J146" s="3"/>
      <c r="K146" s="3"/>
      <c r="L146" s="143"/>
      <c r="M146" s="3"/>
      <c r="N146" s="3"/>
      <c r="O146" s="3"/>
      <c r="P146" s="3"/>
      <c r="Q146" s="3"/>
      <c r="R146" s="3"/>
      <c r="S146" s="3"/>
      <c r="T146" s="14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28"/>
      <c r="B147" s="3"/>
      <c r="C147" s="28"/>
      <c r="D147" s="3"/>
      <c r="E147" s="4"/>
      <c r="F147" s="3"/>
      <c r="G147" s="3"/>
      <c r="H147" s="3"/>
      <c r="I147" s="3"/>
      <c r="J147" s="3"/>
      <c r="K147" s="3"/>
      <c r="L147" s="143"/>
      <c r="M147" s="3"/>
      <c r="N147" s="3"/>
      <c r="O147" s="3"/>
      <c r="P147" s="3"/>
      <c r="Q147" s="3"/>
      <c r="R147" s="3"/>
      <c r="S147" s="3"/>
      <c r="T147" s="14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28"/>
      <c r="B148" s="3"/>
      <c r="C148" s="28"/>
      <c r="D148" s="3"/>
      <c r="E148" s="4"/>
      <c r="F148" s="3"/>
      <c r="G148" s="3"/>
      <c r="H148" s="3"/>
      <c r="I148" s="3"/>
      <c r="J148" s="3"/>
      <c r="K148" s="3"/>
      <c r="L148" s="143"/>
      <c r="M148" s="3"/>
      <c r="N148" s="3"/>
      <c r="O148" s="3"/>
      <c r="P148" s="3"/>
      <c r="Q148" s="3"/>
      <c r="R148" s="3"/>
      <c r="S148" s="3"/>
      <c r="T148" s="14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28"/>
      <c r="B149" s="3"/>
      <c r="C149" s="28"/>
      <c r="D149" s="3"/>
      <c r="E149" s="4"/>
      <c r="F149" s="3"/>
      <c r="G149" s="3"/>
      <c r="H149" s="3"/>
      <c r="I149" s="3"/>
      <c r="J149" s="3"/>
      <c r="K149" s="3"/>
      <c r="L149" s="143"/>
      <c r="M149" s="3"/>
      <c r="N149" s="3"/>
      <c r="O149" s="3"/>
      <c r="P149" s="3"/>
      <c r="Q149" s="3"/>
      <c r="R149" s="3"/>
      <c r="S149" s="3"/>
      <c r="T149" s="14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28"/>
      <c r="B150" s="3"/>
      <c r="C150" s="28"/>
      <c r="D150" s="3"/>
      <c r="E150" s="4"/>
      <c r="F150" s="3"/>
      <c r="G150" s="3"/>
      <c r="H150" s="3"/>
      <c r="I150" s="3"/>
      <c r="J150" s="3"/>
      <c r="K150" s="3"/>
      <c r="L150" s="143"/>
      <c r="M150" s="3"/>
      <c r="N150" s="3"/>
      <c r="O150" s="3"/>
      <c r="P150" s="3"/>
      <c r="Q150" s="3"/>
      <c r="R150" s="3"/>
      <c r="S150" s="3"/>
      <c r="T150" s="14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28"/>
      <c r="B151" s="3"/>
      <c r="C151" s="28"/>
      <c r="D151" s="3"/>
      <c r="E151" s="4"/>
      <c r="F151" s="3"/>
      <c r="G151" s="3"/>
      <c r="H151" s="3"/>
      <c r="I151" s="3"/>
      <c r="J151" s="3"/>
      <c r="K151" s="3"/>
      <c r="L151" s="143"/>
      <c r="M151" s="3"/>
      <c r="N151" s="3"/>
      <c r="O151" s="3"/>
      <c r="P151" s="3"/>
      <c r="Q151" s="3"/>
      <c r="R151" s="3"/>
      <c r="S151" s="3"/>
      <c r="T151" s="14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28"/>
      <c r="B152" s="3"/>
      <c r="C152" s="28"/>
      <c r="D152" s="3"/>
      <c r="E152" s="4"/>
      <c r="F152" s="3"/>
      <c r="G152" s="3"/>
      <c r="H152" s="3"/>
      <c r="I152" s="3"/>
      <c r="J152" s="3"/>
      <c r="K152" s="3"/>
      <c r="L152" s="143"/>
      <c r="M152" s="3"/>
      <c r="N152" s="3"/>
      <c r="O152" s="3"/>
      <c r="P152" s="3"/>
      <c r="Q152" s="3"/>
      <c r="R152" s="3"/>
      <c r="S152" s="3"/>
      <c r="T152" s="14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28"/>
      <c r="B153" s="3"/>
      <c r="C153" s="28"/>
      <c r="D153" s="3"/>
      <c r="E153" s="4"/>
      <c r="F153" s="3"/>
      <c r="G153" s="3"/>
      <c r="H153" s="3"/>
      <c r="I153" s="3"/>
      <c r="J153" s="3"/>
      <c r="K153" s="3"/>
      <c r="L153" s="143"/>
      <c r="M153" s="3"/>
      <c r="N153" s="3"/>
      <c r="O153" s="3"/>
      <c r="P153" s="3"/>
      <c r="Q153" s="3"/>
      <c r="R153" s="3"/>
      <c r="S153" s="3"/>
      <c r="T153" s="14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28"/>
      <c r="B154" s="3"/>
      <c r="C154" s="28"/>
      <c r="D154" s="3"/>
      <c r="E154" s="4"/>
      <c r="F154" s="3"/>
      <c r="G154" s="3"/>
      <c r="H154" s="3"/>
      <c r="I154" s="3"/>
      <c r="J154" s="3"/>
      <c r="K154" s="3"/>
      <c r="L154" s="143"/>
      <c r="M154" s="3"/>
      <c r="N154" s="3"/>
      <c r="O154" s="3"/>
      <c r="P154" s="3"/>
      <c r="Q154" s="3"/>
      <c r="R154" s="3"/>
      <c r="S154" s="3"/>
      <c r="T154" s="14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28"/>
      <c r="B155" s="3"/>
      <c r="C155" s="28"/>
      <c r="D155" s="3"/>
      <c r="E155" s="4"/>
      <c r="F155" s="3"/>
      <c r="G155" s="3"/>
      <c r="H155" s="3"/>
      <c r="I155" s="3"/>
      <c r="J155" s="3"/>
      <c r="K155" s="3"/>
      <c r="L155" s="143"/>
      <c r="M155" s="3"/>
      <c r="N155" s="3"/>
      <c r="O155" s="3"/>
      <c r="P155" s="3"/>
      <c r="Q155" s="3"/>
      <c r="R155" s="3"/>
      <c r="S155" s="3"/>
      <c r="T155" s="14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28"/>
      <c r="B156" s="3"/>
      <c r="C156" s="28"/>
      <c r="D156" s="3"/>
      <c r="E156" s="4"/>
      <c r="F156" s="3"/>
      <c r="G156" s="3"/>
      <c r="H156" s="3"/>
      <c r="I156" s="3"/>
      <c r="J156" s="3"/>
      <c r="K156" s="3"/>
      <c r="L156" s="143"/>
      <c r="M156" s="3"/>
      <c r="N156" s="3"/>
      <c r="O156" s="3"/>
      <c r="P156" s="3"/>
      <c r="Q156" s="3"/>
      <c r="R156" s="3"/>
      <c r="S156" s="3"/>
      <c r="T156" s="14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28"/>
      <c r="B157" s="3"/>
      <c r="C157" s="28"/>
      <c r="D157" s="3"/>
      <c r="E157" s="4"/>
      <c r="F157" s="3"/>
      <c r="G157" s="3"/>
      <c r="H157" s="3"/>
      <c r="I157" s="3"/>
      <c r="J157" s="3"/>
      <c r="K157" s="3"/>
      <c r="L157" s="143"/>
      <c r="M157" s="3"/>
      <c r="N157" s="3"/>
      <c r="O157" s="3"/>
      <c r="P157" s="3"/>
      <c r="Q157" s="3"/>
      <c r="R157" s="3"/>
      <c r="S157" s="3"/>
      <c r="T157" s="14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28"/>
      <c r="B158" s="3"/>
      <c r="C158" s="28"/>
      <c r="D158" s="3"/>
      <c r="E158" s="4"/>
      <c r="F158" s="3"/>
      <c r="G158" s="3"/>
      <c r="H158" s="3"/>
      <c r="I158" s="3"/>
      <c r="J158" s="3"/>
      <c r="K158" s="3"/>
      <c r="L158" s="143"/>
      <c r="M158" s="3"/>
      <c r="N158" s="3"/>
      <c r="O158" s="3"/>
      <c r="P158" s="3"/>
      <c r="Q158" s="3"/>
      <c r="R158" s="3"/>
      <c r="S158" s="3"/>
      <c r="T158" s="14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28"/>
      <c r="B159" s="3"/>
      <c r="C159" s="28"/>
      <c r="D159" s="3"/>
      <c r="E159" s="4"/>
      <c r="F159" s="3"/>
      <c r="G159" s="3"/>
      <c r="H159" s="3"/>
      <c r="I159" s="3"/>
      <c r="J159" s="3"/>
      <c r="K159" s="3"/>
      <c r="L159" s="143"/>
      <c r="M159" s="3"/>
      <c r="N159" s="3"/>
      <c r="O159" s="3"/>
      <c r="P159" s="3"/>
      <c r="Q159" s="3"/>
      <c r="R159" s="3"/>
      <c r="S159" s="3"/>
      <c r="T159" s="14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28"/>
      <c r="B160" s="3"/>
      <c r="C160" s="28"/>
      <c r="D160" s="3"/>
      <c r="E160" s="4"/>
      <c r="F160" s="3"/>
      <c r="G160" s="3"/>
      <c r="H160" s="3"/>
      <c r="I160" s="3"/>
      <c r="J160" s="3"/>
      <c r="K160" s="3"/>
      <c r="L160" s="143"/>
      <c r="M160" s="3"/>
      <c r="N160" s="3"/>
      <c r="O160" s="3"/>
      <c r="P160" s="3"/>
      <c r="Q160" s="3"/>
      <c r="R160" s="3"/>
      <c r="S160" s="3"/>
      <c r="T160" s="14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28"/>
      <c r="B161" s="3"/>
      <c r="C161" s="28"/>
      <c r="D161" s="3"/>
      <c r="E161" s="4"/>
      <c r="F161" s="3"/>
      <c r="G161" s="3"/>
      <c r="H161" s="3"/>
      <c r="I161" s="3"/>
      <c r="J161" s="3"/>
      <c r="K161" s="3"/>
      <c r="L161" s="143"/>
      <c r="M161" s="3"/>
      <c r="N161" s="3"/>
      <c r="O161" s="3"/>
      <c r="P161" s="3"/>
      <c r="Q161" s="3"/>
      <c r="R161" s="3"/>
      <c r="S161" s="3"/>
      <c r="T161" s="14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28"/>
      <c r="B162" s="3"/>
      <c r="C162" s="28"/>
      <c r="D162" s="3"/>
      <c r="E162" s="4"/>
      <c r="F162" s="3"/>
      <c r="G162" s="3"/>
      <c r="H162" s="3"/>
      <c r="I162" s="3"/>
      <c r="J162" s="3"/>
      <c r="K162" s="3"/>
      <c r="L162" s="143"/>
      <c r="M162" s="3"/>
      <c r="N162" s="3"/>
      <c r="O162" s="3"/>
      <c r="P162" s="3"/>
      <c r="Q162" s="3"/>
      <c r="R162" s="3"/>
      <c r="S162" s="3"/>
      <c r="T162" s="14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28"/>
      <c r="B163" s="3"/>
      <c r="C163" s="28"/>
      <c r="D163" s="3"/>
      <c r="E163" s="4"/>
      <c r="F163" s="3"/>
      <c r="G163" s="3"/>
      <c r="H163" s="3"/>
      <c r="I163" s="3"/>
      <c r="J163" s="3"/>
      <c r="K163" s="3"/>
      <c r="L163" s="143"/>
      <c r="M163" s="3"/>
      <c r="N163" s="3"/>
      <c r="O163" s="3"/>
      <c r="P163" s="3"/>
      <c r="Q163" s="3"/>
      <c r="R163" s="3"/>
      <c r="S163" s="3"/>
      <c r="T163" s="14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28"/>
      <c r="B164" s="3"/>
      <c r="C164" s="28"/>
      <c r="D164" s="3"/>
      <c r="E164" s="4"/>
      <c r="F164" s="3"/>
      <c r="G164" s="3"/>
      <c r="H164" s="3"/>
      <c r="I164" s="3"/>
      <c r="J164" s="3"/>
      <c r="K164" s="3"/>
      <c r="L164" s="143"/>
      <c r="M164" s="3"/>
      <c r="N164" s="3"/>
      <c r="O164" s="3"/>
      <c r="P164" s="3"/>
      <c r="Q164" s="3"/>
      <c r="R164" s="3"/>
      <c r="S164" s="3"/>
      <c r="T164" s="14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28"/>
      <c r="B165" s="3"/>
      <c r="C165" s="28"/>
      <c r="D165" s="3"/>
      <c r="E165" s="4"/>
      <c r="F165" s="3"/>
      <c r="G165" s="3"/>
      <c r="H165" s="3"/>
      <c r="I165" s="3"/>
      <c r="J165" s="3"/>
      <c r="K165" s="3"/>
      <c r="L165" s="143"/>
      <c r="M165" s="3"/>
      <c r="N165" s="3"/>
      <c r="O165" s="3"/>
      <c r="P165" s="3"/>
      <c r="Q165" s="3"/>
      <c r="R165" s="3"/>
      <c r="S165" s="3"/>
      <c r="T165" s="14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65534" spans="10:32" ht="15">
      <c r="J65534" s="256"/>
      <c r="K65534" s="256"/>
      <c r="AE65534" s="256"/>
      <c r="AF65534" s="256"/>
    </row>
  </sheetData>
  <sheetProtection/>
  <mergeCells count="33">
    <mergeCell ref="V28:AJ28"/>
    <mergeCell ref="D29:R29"/>
    <mergeCell ref="T29:U29"/>
    <mergeCell ref="V29:AJ29"/>
    <mergeCell ref="V27:AJ27"/>
    <mergeCell ref="V30:AJ30"/>
    <mergeCell ref="B4:B5"/>
    <mergeCell ref="A9:A10"/>
    <mergeCell ref="B9:B10"/>
    <mergeCell ref="V39:AJ39"/>
    <mergeCell ref="V37:AJ37"/>
    <mergeCell ref="D39:R39"/>
    <mergeCell ref="T39:U39"/>
    <mergeCell ref="T37:U37"/>
    <mergeCell ref="T28:U28"/>
    <mergeCell ref="A4:A5"/>
    <mergeCell ref="V40:AJ40"/>
    <mergeCell ref="T38:U38"/>
    <mergeCell ref="V38:AJ38"/>
    <mergeCell ref="A1:AM3"/>
    <mergeCell ref="D4:D5"/>
    <mergeCell ref="AK4:AK5"/>
    <mergeCell ref="AL4:AL5"/>
    <mergeCell ref="AM4:AM5"/>
    <mergeCell ref="D9:D10"/>
    <mergeCell ref="A13:A14"/>
    <mergeCell ref="D13:D14"/>
    <mergeCell ref="A45:B45"/>
    <mergeCell ref="A16:A17"/>
    <mergeCell ref="B16:B17"/>
    <mergeCell ref="B13:B14"/>
    <mergeCell ref="D27:R27"/>
    <mergeCell ref="D16:D17"/>
  </mergeCells>
  <printOptions/>
  <pageMargins left="0.25" right="0.25" top="0.75" bottom="0.75" header="0.3" footer="0.3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showGridLines="0" zoomScale="75" zoomScaleNormal="75" zoomScaleSheetLayoutView="75" zoomScalePageLayoutView="0" workbookViewId="0" topLeftCell="A1">
      <selection activeCell="AO11" sqref="AO11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1.421875" style="11" customWidth="1"/>
    <col min="4" max="4" width="12.8515625" style="17" customWidth="1"/>
    <col min="5" max="5" width="5.7109375" style="138" customWidth="1"/>
    <col min="6" max="35" width="5.7109375" style="11" customWidth="1"/>
    <col min="36" max="36" width="5.7109375" style="11" hidden="1" customWidth="1"/>
    <col min="37" max="37" width="7.8515625" style="16" customWidth="1"/>
    <col min="38" max="38" width="5.7109375" style="16" customWidth="1"/>
    <col min="39" max="39" width="7.8515625" style="16" customWidth="1"/>
    <col min="40" max="219" width="9.140625" style="11" customWidth="1"/>
    <col min="220" max="243" width="9.140625" style="0" customWidth="1"/>
  </cols>
  <sheetData>
    <row r="1" spans="1:41" s="12" customFormat="1" ht="9.75" customHeight="1">
      <c r="A1" s="321" t="s">
        <v>167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3"/>
      <c r="AN1" s="24"/>
      <c r="AO1" s="25"/>
    </row>
    <row r="2" spans="1:41" s="12" customFormat="1" ht="19.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6"/>
      <c r="AN2" s="26"/>
      <c r="AO2" s="27"/>
    </row>
    <row r="3" spans="1:41" s="13" customFormat="1" ht="33.75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9"/>
      <c r="AN3" s="26"/>
      <c r="AO3" s="27"/>
    </row>
    <row r="4" spans="1:41" s="13" customFormat="1" ht="21.75" customHeight="1">
      <c r="A4" s="121" t="s">
        <v>0</v>
      </c>
      <c r="B4" s="122" t="s">
        <v>1</v>
      </c>
      <c r="C4" s="122" t="s">
        <v>9</v>
      </c>
      <c r="D4" s="330" t="s">
        <v>3</v>
      </c>
      <c r="E4" s="273">
        <v>1</v>
      </c>
      <c r="F4" s="273">
        <v>2</v>
      </c>
      <c r="G4" s="273">
        <v>3</v>
      </c>
      <c r="H4" s="273">
        <v>4</v>
      </c>
      <c r="I4" s="273">
        <v>5</v>
      </c>
      <c r="J4" s="273">
        <v>6</v>
      </c>
      <c r="K4" s="273">
        <v>7</v>
      </c>
      <c r="L4" s="273">
        <v>8</v>
      </c>
      <c r="M4" s="273">
        <v>9</v>
      </c>
      <c r="N4" s="273">
        <v>10</v>
      </c>
      <c r="O4" s="273">
        <v>11</v>
      </c>
      <c r="P4" s="273">
        <v>12</v>
      </c>
      <c r="Q4" s="273">
        <v>13</v>
      </c>
      <c r="R4" s="273">
        <v>14</v>
      </c>
      <c r="S4" s="273">
        <v>15</v>
      </c>
      <c r="T4" s="273">
        <v>16</v>
      </c>
      <c r="U4" s="273">
        <v>17</v>
      </c>
      <c r="V4" s="273">
        <v>18</v>
      </c>
      <c r="W4" s="273">
        <v>19</v>
      </c>
      <c r="X4" s="273">
        <v>20</v>
      </c>
      <c r="Y4" s="273">
        <v>21</v>
      </c>
      <c r="Z4" s="273">
        <v>22</v>
      </c>
      <c r="AA4" s="273">
        <v>23</v>
      </c>
      <c r="AB4" s="273">
        <v>24</v>
      </c>
      <c r="AC4" s="273">
        <v>25</v>
      </c>
      <c r="AD4" s="273">
        <v>26</v>
      </c>
      <c r="AE4" s="273">
        <v>27</v>
      </c>
      <c r="AF4" s="273">
        <v>28</v>
      </c>
      <c r="AG4" s="273">
        <v>29</v>
      </c>
      <c r="AH4" s="273">
        <v>30</v>
      </c>
      <c r="AI4" s="273">
        <v>31</v>
      </c>
      <c r="AJ4" s="142">
        <v>31</v>
      </c>
      <c r="AK4" s="331" t="s">
        <v>4</v>
      </c>
      <c r="AL4" s="332" t="s">
        <v>5</v>
      </c>
      <c r="AM4" s="333" t="s">
        <v>6</v>
      </c>
      <c r="AN4" s="12"/>
      <c r="AO4" s="12"/>
    </row>
    <row r="5" spans="1:41" s="13" customFormat="1" ht="21.75" customHeight="1">
      <c r="A5" s="121"/>
      <c r="B5" s="122" t="s">
        <v>12</v>
      </c>
      <c r="C5" s="122"/>
      <c r="D5" s="330"/>
      <c r="E5" s="276" t="s">
        <v>96</v>
      </c>
      <c r="F5" s="276" t="s">
        <v>97</v>
      </c>
      <c r="G5" s="276" t="s">
        <v>98</v>
      </c>
      <c r="H5" s="276" t="s">
        <v>99</v>
      </c>
      <c r="I5" s="276" t="s">
        <v>93</v>
      </c>
      <c r="J5" s="276" t="s">
        <v>94</v>
      </c>
      <c r="K5" s="276" t="s">
        <v>95</v>
      </c>
      <c r="L5" s="276" t="s">
        <v>96</v>
      </c>
      <c r="M5" s="276" t="s">
        <v>97</v>
      </c>
      <c r="N5" s="276" t="s">
        <v>98</v>
      </c>
      <c r="O5" s="276" t="s">
        <v>99</v>
      </c>
      <c r="P5" s="276" t="s">
        <v>93</v>
      </c>
      <c r="Q5" s="276" t="s">
        <v>94</v>
      </c>
      <c r="R5" s="276" t="s">
        <v>95</v>
      </c>
      <c r="S5" s="276" t="s">
        <v>96</v>
      </c>
      <c r="T5" s="276" t="s">
        <v>97</v>
      </c>
      <c r="U5" s="276" t="s">
        <v>98</v>
      </c>
      <c r="V5" s="276" t="s">
        <v>99</v>
      </c>
      <c r="W5" s="276" t="s">
        <v>93</v>
      </c>
      <c r="X5" s="276" t="s">
        <v>94</v>
      </c>
      <c r="Y5" s="276" t="s">
        <v>95</v>
      </c>
      <c r="Z5" s="276" t="s">
        <v>96</v>
      </c>
      <c r="AA5" s="276" t="s">
        <v>97</v>
      </c>
      <c r="AB5" s="276" t="s">
        <v>98</v>
      </c>
      <c r="AC5" s="276" t="s">
        <v>99</v>
      </c>
      <c r="AD5" s="276" t="s">
        <v>93</v>
      </c>
      <c r="AE5" s="276" t="s">
        <v>94</v>
      </c>
      <c r="AF5" s="276" t="s">
        <v>95</v>
      </c>
      <c r="AG5" s="276" t="s">
        <v>96</v>
      </c>
      <c r="AH5" s="276" t="s">
        <v>97</v>
      </c>
      <c r="AI5" s="276" t="s">
        <v>98</v>
      </c>
      <c r="AJ5" s="162" t="s">
        <v>96</v>
      </c>
      <c r="AK5" s="331"/>
      <c r="AL5" s="332"/>
      <c r="AM5" s="333"/>
      <c r="AN5" s="12"/>
      <c r="AO5" s="12"/>
    </row>
    <row r="6" spans="1:39" s="13" customFormat="1" ht="21.75" customHeight="1">
      <c r="A6" s="111" t="s">
        <v>38</v>
      </c>
      <c r="B6" s="112" t="s">
        <v>34</v>
      </c>
      <c r="C6" s="113">
        <v>1378</v>
      </c>
      <c r="D6" s="114" t="s">
        <v>135</v>
      </c>
      <c r="E6" s="252" t="s">
        <v>130</v>
      </c>
      <c r="F6" s="252" t="s">
        <v>130</v>
      </c>
      <c r="G6" s="252" t="s">
        <v>130</v>
      </c>
      <c r="H6" s="252" t="s">
        <v>130</v>
      </c>
      <c r="I6" s="252" t="s">
        <v>130</v>
      </c>
      <c r="J6" s="256"/>
      <c r="K6" s="256" t="s">
        <v>139</v>
      </c>
      <c r="L6" s="252" t="s">
        <v>130</v>
      </c>
      <c r="M6" s="252" t="s">
        <v>130</v>
      </c>
      <c r="N6" s="252" t="s">
        <v>130</v>
      </c>
      <c r="O6" s="252" t="s">
        <v>130</v>
      </c>
      <c r="P6" s="252" t="s">
        <v>130</v>
      </c>
      <c r="Q6" s="282"/>
      <c r="R6" s="256" t="s">
        <v>129</v>
      </c>
      <c r="S6" s="252" t="s">
        <v>130</v>
      </c>
      <c r="T6" s="252" t="s">
        <v>130</v>
      </c>
      <c r="U6" s="252" t="s">
        <v>130</v>
      </c>
      <c r="V6" s="252" t="s">
        <v>130</v>
      </c>
      <c r="W6" s="252" t="s">
        <v>130</v>
      </c>
      <c r="X6" s="256" t="s">
        <v>129</v>
      </c>
      <c r="Y6" s="256"/>
      <c r="Z6" s="252" t="s">
        <v>130</v>
      </c>
      <c r="AA6" s="252" t="s">
        <v>130</v>
      </c>
      <c r="AB6" s="252" t="s">
        <v>130</v>
      </c>
      <c r="AC6" s="252" t="s">
        <v>163</v>
      </c>
      <c r="AD6" s="252" t="s">
        <v>130</v>
      </c>
      <c r="AE6" s="256"/>
      <c r="AF6" s="256" t="s">
        <v>129</v>
      </c>
      <c r="AG6" s="252" t="s">
        <v>130</v>
      </c>
      <c r="AH6" s="252" t="s">
        <v>130</v>
      </c>
      <c r="AI6" s="252" t="s">
        <v>130</v>
      </c>
      <c r="AJ6" s="123"/>
      <c r="AK6" s="125">
        <v>110.4</v>
      </c>
      <c r="AL6" s="126">
        <f>COUNTIF(D6:AK6,"T")*5+COUNTIF(D6:AK6,"P")*12+COUNTIF(D6:AK6,"M")*5+COUNTIF(D6:AK6,"D2")*6+COUNTIF(D6:AK6,"N")*12+COUNTIF(D6:AK6,"T1")*5+COUNTIF(D6:AK6,"D1N")*18+COUNTIF(D6:AK6,"MN")*17+COUNTIF(D6:AK6,"D1")*6+COUNTIF(D6:AK6,"MT1")*10</f>
        <v>175</v>
      </c>
      <c r="AM6" s="127">
        <f>SUM(AL6-110.4)</f>
        <v>64.6</v>
      </c>
    </row>
    <row r="7" spans="1:40" s="13" customFormat="1" ht="21.75" customHeight="1">
      <c r="A7" s="115" t="s">
        <v>0</v>
      </c>
      <c r="B7" s="116" t="s">
        <v>1</v>
      </c>
      <c r="C7" s="116" t="s">
        <v>9</v>
      </c>
      <c r="D7" s="312" t="s">
        <v>3</v>
      </c>
      <c r="E7" s="273">
        <v>1</v>
      </c>
      <c r="F7" s="273">
        <v>2</v>
      </c>
      <c r="G7" s="273">
        <v>3</v>
      </c>
      <c r="H7" s="273">
        <v>4</v>
      </c>
      <c r="I7" s="273">
        <v>5</v>
      </c>
      <c r="J7" s="273">
        <v>6</v>
      </c>
      <c r="K7" s="273">
        <v>7</v>
      </c>
      <c r="L7" s="273">
        <v>8</v>
      </c>
      <c r="M7" s="273">
        <v>9</v>
      </c>
      <c r="N7" s="273">
        <v>10</v>
      </c>
      <c r="O7" s="273">
        <v>11</v>
      </c>
      <c r="P7" s="273">
        <v>12</v>
      </c>
      <c r="Q7" s="273">
        <v>13</v>
      </c>
      <c r="R7" s="273">
        <v>14</v>
      </c>
      <c r="S7" s="273">
        <v>15</v>
      </c>
      <c r="T7" s="273">
        <v>16</v>
      </c>
      <c r="U7" s="273">
        <v>17</v>
      </c>
      <c r="V7" s="273">
        <v>18</v>
      </c>
      <c r="W7" s="273">
        <v>19</v>
      </c>
      <c r="X7" s="273">
        <v>20</v>
      </c>
      <c r="Y7" s="273">
        <v>21</v>
      </c>
      <c r="Z7" s="273">
        <v>22</v>
      </c>
      <c r="AA7" s="273">
        <v>23</v>
      </c>
      <c r="AB7" s="273">
        <v>24</v>
      </c>
      <c r="AC7" s="273">
        <v>25</v>
      </c>
      <c r="AD7" s="273">
        <v>26</v>
      </c>
      <c r="AE7" s="273">
        <v>27</v>
      </c>
      <c r="AF7" s="273">
        <v>28</v>
      </c>
      <c r="AG7" s="273">
        <v>29</v>
      </c>
      <c r="AH7" s="273">
        <v>30</v>
      </c>
      <c r="AI7" s="273">
        <v>31</v>
      </c>
      <c r="AJ7" s="151">
        <v>31</v>
      </c>
      <c r="AK7" s="313" t="s">
        <v>4</v>
      </c>
      <c r="AL7" s="309" t="s">
        <v>5</v>
      </c>
      <c r="AM7" s="315" t="s">
        <v>6</v>
      </c>
      <c r="AN7" s="74"/>
    </row>
    <row r="8" spans="1:41" s="13" customFormat="1" ht="21.75" customHeight="1">
      <c r="A8" s="115"/>
      <c r="B8" s="116" t="s">
        <v>12</v>
      </c>
      <c r="C8" s="116"/>
      <c r="D8" s="312"/>
      <c r="E8" s="276" t="s">
        <v>96</v>
      </c>
      <c r="F8" s="276" t="s">
        <v>97</v>
      </c>
      <c r="G8" s="276" t="s">
        <v>98</v>
      </c>
      <c r="H8" s="276" t="s">
        <v>99</v>
      </c>
      <c r="I8" s="276" t="s">
        <v>93</v>
      </c>
      <c r="J8" s="276" t="s">
        <v>94</v>
      </c>
      <c r="K8" s="276" t="s">
        <v>95</v>
      </c>
      <c r="L8" s="276" t="s">
        <v>96</v>
      </c>
      <c r="M8" s="276" t="s">
        <v>97</v>
      </c>
      <c r="N8" s="276" t="s">
        <v>98</v>
      </c>
      <c r="O8" s="276" t="s">
        <v>99</v>
      </c>
      <c r="P8" s="276" t="s">
        <v>93</v>
      </c>
      <c r="Q8" s="276" t="s">
        <v>94</v>
      </c>
      <c r="R8" s="276" t="s">
        <v>95</v>
      </c>
      <c r="S8" s="276" t="s">
        <v>96</v>
      </c>
      <c r="T8" s="276" t="s">
        <v>97</v>
      </c>
      <c r="U8" s="276" t="s">
        <v>98</v>
      </c>
      <c r="V8" s="276" t="s">
        <v>99</v>
      </c>
      <c r="W8" s="276" t="s">
        <v>93</v>
      </c>
      <c r="X8" s="276" t="s">
        <v>94</v>
      </c>
      <c r="Y8" s="276" t="s">
        <v>95</v>
      </c>
      <c r="Z8" s="276" t="s">
        <v>96</v>
      </c>
      <c r="AA8" s="276" t="s">
        <v>97</v>
      </c>
      <c r="AB8" s="276" t="s">
        <v>98</v>
      </c>
      <c r="AC8" s="276" t="s">
        <v>99</v>
      </c>
      <c r="AD8" s="276" t="s">
        <v>93</v>
      </c>
      <c r="AE8" s="276" t="s">
        <v>94</v>
      </c>
      <c r="AF8" s="276" t="s">
        <v>95</v>
      </c>
      <c r="AG8" s="276" t="s">
        <v>96</v>
      </c>
      <c r="AH8" s="276" t="s">
        <v>97</v>
      </c>
      <c r="AI8" s="276" t="s">
        <v>98</v>
      </c>
      <c r="AJ8" s="162" t="s">
        <v>7</v>
      </c>
      <c r="AK8" s="313"/>
      <c r="AL8" s="309"/>
      <c r="AM8" s="315"/>
      <c r="AN8" s="12"/>
      <c r="AO8" s="12"/>
    </row>
    <row r="9" spans="1:39" s="13" customFormat="1" ht="21.75" customHeight="1">
      <c r="A9" s="117" t="s">
        <v>39</v>
      </c>
      <c r="B9" s="118" t="s">
        <v>56</v>
      </c>
      <c r="C9" s="120" t="s">
        <v>55</v>
      </c>
      <c r="D9" s="114" t="s">
        <v>134</v>
      </c>
      <c r="E9" s="252" t="s">
        <v>141</v>
      </c>
      <c r="F9" s="252" t="s">
        <v>141</v>
      </c>
      <c r="G9" s="252" t="s">
        <v>141</v>
      </c>
      <c r="H9" s="252" t="s">
        <v>141</v>
      </c>
      <c r="I9" s="252" t="s">
        <v>141</v>
      </c>
      <c r="J9" s="256"/>
      <c r="K9" s="256"/>
      <c r="L9" s="252" t="s">
        <v>141</v>
      </c>
      <c r="M9" s="252" t="s">
        <v>141</v>
      </c>
      <c r="N9" s="252" t="s">
        <v>141</v>
      </c>
      <c r="O9" s="252" t="s">
        <v>141</v>
      </c>
      <c r="P9" s="252" t="s">
        <v>141</v>
      </c>
      <c r="Q9" s="256"/>
      <c r="R9" s="256"/>
      <c r="S9" s="252" t="s">
        <v>141</v>
      </c>
      <c r="T9" s="252" t="s">
        <v>141</v>
      </c>
      <c r="U9" s="252" t="s">
        <v>141</v>
      </c>
      <c r="V9" s="252" t="s">
        <v>164</v>
      </c>
      <c r="W9" s="252" t="s">
        <v>141</v>
      </c>
      <c r="X9" s="256"/>
      <c r="Y9" s="256"/>
      <c r="Z9" s="252" t="s">
        <v>141</v>
      </c>
      <c r="AA9" s="252" t="s">
        <v>141</v>
      </c>
      <c r="AB9" s="252" t="s">
        <v>141</v>
      </c>
      <c r="AC9" s="252" t="s">
        <v>141</v>
      </c>
      <c r="AD9" s="252" t="s">
        <v>141</v>
      </c>
      <c r="AE9" s="256"/>
      <c r="AF9" s="256"/>
      <c r="AG9" s="252" t="s">
        <v>141</v>
      </c>
      <c r="AH9" s="252" t="s">
        <v>141</v>
      </c>
      <c r="AI9" s="252" t="s">
        <v>164</v>
      </c>
      <c r="AJ9" s="124"/>
      <c r="AK9" s="125">
        <v>110.4</v>
      </c>
      <c r="AL9" s="126">
        <f>COUNTIF(D9:AK9,"T")*5+COUNTIF(D9:AK9,"P")*12+COUNTIF(D9:AK9,"M")*5+COUNTIF(D9:AK9,"D2")*6+COUNTIF(D9:AK9,"N")*12+COUNTIF(D9:AK9,"T1")*5+COUNTIF(D9:AK9,"TT1")*9+COUNTIF(D9:AK9,"MN")*16+COUNTIF(D9:AK9,"D1")*6+COUNTIF(D9:AK9,"MT1")*10</f>
        <v>123</v>
      </c>
      <c r="AM9" s="127">
        <f>SUM(AL9-110.4)</f>
        <v>12.599999999999994</v>
      </c>
    </row>
    <row r="10" spans="1:39" s="13" customFormat="1" ht="21.75" customHeight="1">
      <c r="A10" s="115" t="s">
        <v>0</v>
      </c>
      <c r="B10" s="116" t="s">
        <v>1</v>
      </c>
      <c r="C10" s="116" t="s">
        <v>9</v>
      </c>
      <c r="D10" s="312" t="s">
        <v>3</v>
      </c>
      <c r="E10" s="273">
        <v>1</v>
      </c>
      <c r="F10" s="273">
        <v>2</v>
      </c>
      <c r="G10" s="273">
        <v>3</v>
      </c>
      <c r="H10" s="273">
        <v>4</v>
      </c>
      <c r="I10" s="273">
        <v>5</v>
      </c>
      <c r="J10" s="273">
        <v>6</v>
      </c>
      <c r="K10" s="273">
        <v>7</v>
      </c>
      <c r="L10" s="273">
        <v>8</v>
      </c>
      <c r="M10" s="273">
        <v>9</v>
      </c>
      <c r="N10" s="273">
        <v>10</v>
      </c>
      <c r="O10" s="273">
        <v>11</v>
      </c>
      <c r="P10" s="273">
        <v>12</v>
      </c>
      <c r="Q10" s="273">
        <v>13</v>
      </c>
      <c r="R10" s="273">
        <v>14</v>
      </c>
      <c r="S10" s="273">
        <v>15</v>
      </c>
      <c r="T10" s="273">
        <v>16</v>
      </c>
      <c r="U10" s="273">
        <v>17</v>
      </c>
      <c r="V10" s="273">
        <v>18</v>
      </c>
      <c r="W10" s="273">
        <v>19</v>
      </c>
      <c r="X10" s="273">
        <v>20</v>
      </c>
      <c r="Y10" s="273">
        <v>21</v>
      </c>
      <c r="Z10" s="273">
        <v>22</v>
      </c>
      <c r="AA10" s="273">
        <v>23</v>
      </c>
      <c r="AB10" s="273">
        <v>24</v>
      </c>
      <c r="AC10" s="273">
        <v>25</v>
      </c>
      <c r="AD10" s="273">
        <v>26</v>
      </c>
      <c r="AE10" s="273">
        <v>27</v>
      </c>
      <c r="AF10" s="273">
        <v>28</v>
      </c>
      <c r="AG10" s="273">
        <v>29</v>
      </c>
      <c r="AH10" s="273">
        <v>30</v>
      </c>
      <c r="AI10" s="273">
        <v>31</v>
      </c>
      <c r="AJ10" s="151">
        <v>31</v>
      </c>
      <c r="AK10" s="313" t="s">
        <v>4</v>
      </c>
      <c r="AL10" s="309" t="s">
        <v>5</v>
      </c>
      <c r="AM10" s="315" t="s">
        <v>6</v>
      </c>
    </row>
    <row r="11" spans="1:41" s="13" customFormat="1" ht="21.75" customHeight="1">
      <c r="A11" s="115"/>
      <c r="B11" s="116" t="s">
        <v>12</v>
      </c>
      <c r="C11" s="116"/>
      <c r="D11" s="312"/>
      <c r="E11" s="276" t="s">
        <v>96</v>
      </c>
      <c r="F11" s="276" t="s">
        <v>97</v>
      </c>
      <c r="G11" s="276" t="s">
        <v>98</v>
      </c>
      <c r="H11" s="276" t="s">
        <v>99</v>
      </c>
      <c r="I11" s="276" t="s">
        <v>93</v>
      </c>
      <c r="J11" s="276" t="s">
        <v>94</v>
      </c>
      <c r="K11" s="276" t="s">
        <v>95</v>
      </c>
      <c r="L11" s="276" t="s">
        <v>96</v>
      </c>
      <c r="M11" s="276" t="s">
        <v>97</v>
      </c>
      <c r="N11" s="276" t="s">
        <v>98</v>
      </c>
      <c r="O11" s="276" t="s">
        <v>99</v>
      </c>
      <c r="P11" s="276" t="s">
        <v>93</v>
      </c>
      <c r="Q11" s="276" t="s">
        <v>94</v>
      </c>
      <c r="R11" s="276" t="s">
        <v>95</v>
      </c>
      <c r="S11" s="276" t="s">
        <v>96</v>
      </c>
      <c r="T11" s="276" t="s">
        <v>97</v>
      </c>
      <c r="U11" s="276" t="s">
        <v>98</v>
      </c>
      <c r="V11" s="276" t="s">
        <v>99</v>
      </c>
      <c r="W11" s="276" t="s">
        <v>93</v>
      </c>
      <c r="X11" s="276" t="s">
        <v>94</v>
      </c>
      <c r="Y11" s="276" t="s">
        <v>95</v>
      </c>
      <c r="Z11" s="276" t="s">
        <v>96</v>
      </c>
      <c r="AA11" s="276" t="s">
        <v>97</v>
      </c>
      <c r="AB11" s="276" t="s">
        <v>98</v>
      </c>
      <c r="AC11" s="276" t="s">
        <v>99</v>
      </c>
      <c r="AD11" s="276" t="s">
        <v>93</v>
      </c>
      <c r="AE11" s="276" t="s">
        <v>94</v>
      </c>
      <c r="AF11" s="276" t="s">
        <v>95</v>
      </c>
      <c r="AG11" s="276" t="s">
        <v>96</v>
      </c>
      <c r="AH11" s="276" t="s">
        <v>97</v>
      </c>
      <c r="AI11" s="276" t="s">
        <v>98</v>
      </c>
      <c r="AJ11" s="162" t="s">
        <v>7</v>
      </c>
      <c r="AK11" s="313"/>
      <c r="AL11" s="309"/>
      <c r="AM11" s="315"/>
      <c r="AN11" s="12"/>
      <c r="AO11" s="12"/>
    </row>
    <row r="12" spans="1:39" s="13" customFormat="1" ht="21.75" customHeight="1">
      <c r="A12" s="111" t="s">
        <v>40</v>
      </c>
      <c r="B12" s="119" t="s">
        <v>35</v>
      </c>
      <c r="C12" s="120" t="s">
        <v>48</v>
      </c>
      <c r="D12" s="114" t="s">
        <v>13</v>
      </c>
      <c r="E12" s="252" t="s">
        <v>128</v>
      </c>
      <c r="F12" s="252" t="s">
        <v>129</v>
      </c>
      <c r="G12" s="252"/>
      <c r="H12" s="252" t="s">
        <v>129</v>
      </c>
      <c r="I12" s="252" t="s">
        <v>128</v>
      </c>
      <c r="J12" s="256"/>
      <c r="K12" s="256"/>
      <c r="L12" s="252" t="s">
        <v>129</v>
      </c>
      <c r="M12" s="252" t="s">
        <v>128</v>
      </c>
      <c r="N12" s="252" t="s">
        <v>129</v>
      </c>
      <c r="O12" s="252" t="s">
        <v>128</v>
      </c>
      <c r="P12" s="252"/>
      <c r="Q12" s="256"/>
      <c r="R12" s="256"/>
      <c r="S12" s="252" t="s">
        <v>129</v>
      </c>
      <c r="T12" s="252"/>
      <c r="U12" s="252" t="s">
        <v>129</v>
      </c>
      <c r="V12" s="252" t="s">
        <v>129</v>
      </c>
      <c r="W12" s="252"/>
      <c r="X12" s="256"/>
      <c r="Y12" s="256"/>
      <c r="Z12" s="252" t="s">
        <v>129</v>
      </c>
      <c r="AA12" s="252"/>
      <c r="AB12" s="252" t="s">
        <v>129</v>
      </c>
      <c r="AC12" s="252"/>
      <c r="AD12" s="252" t="s">
        <v>129</v>
      </c>
      <c r="AE12" s="256"/>
      <c r="AF12" s="256"/>
      <c r="AG12" s="252" t="s">
        <v>129</v>
      </c>
      <c r="AH12" s="252"/>
      <c r="AI12" s="252" t="s">
        <v>129</v>
      </c>
      <c r="AJ12" s="123"/>
      <c r="AK12" s="125">
        <v>110.4</v>
      </c>
      <c r="AL12" s="126">
        <f>COUNTIF(D12:AK12,"T")*5+COUNTIF(D12:AK12,"P")*12+COUNTIF(D12:AK12,"M")*5+COUNTIF(D12:AK12,"D2")*6+COUNTIF(D12:AK12,"N")*12+COUNTIF(D12:AK12,"T1")*5+COUNTIF(D12:AK12,"TN")*17+COUNTIF(D12:AK12,"MN")*16+COUNTIF(D12:AK12,"D1")*6+COUNTIF(D12:AK12,"MT1")*10</f>
        <v>164</v>
      </c>
      <c r="AM12" s="127">
        <f>SUM(AL12-110.4)</f>
        <v>53.599999999999994</v>
      </c>
    </row>
    <row r="13" spans="1:39" s="13" customFormat="1" ht="21.75" customHeight="1">
      <c r="A13" s="111" t="s">
        <v>41</v>
      </c>
      <c r="B13" s="119" t="s">
        <v>36</v>
      </c>
      <c r="C13" s="120">
        <v>65</v>
      </c>
      <c r="D13" s="114" t="s">
        <v>13</v>
      </c>
      <c r="E13" s="252"/>
      <c r="F13" s="252"/>
      <c r="G13" s="252" t="s">
        <v>129</v>
      </c>
      <c r="H13" s="252"/>
      <c r="I13" s="252" t="s">
        <v>129</v>
      </c>
      <c r="J13" s="256" t="s">
        <v>129</v>
      </c>
      <c r="K13" s="256"/>
      <c r="L13" s="252"/>
      <c r="M13" s="252"/>
      <c r="N13" s="252"/>
      <c r="O13" s="252" t="s">
        <v>129</v>
      </c>
      <c r="P13" s="252"/>
      <c r="Q13" s="256"/>
      <c r="R13" s="256"/>
      <c r="S13" s="252"/>
      <c r="T13" s="252" t="s">
        <v>129</v>
      </c>
      <c r="U13" s="252"/>
      <c r="V13" s="252"/>
      <c r="W13" s="252" t="s">
        <v>129</v>
      </c>
      <c r="X13" s="256"/>
      <c r="Y13" s="256"/>
      <c r="Z13" s="252"/>
      <c r="AA13" s="252" t="s">
        <v>129</v>
      </c>
      <c r="AB13" s="252"/>
      <c r="AC13" s="252"/>
      <c r="AD13" s="252"/>
      <c r="AE13" s="256" t="s">
        <v>129</v>
      </c>
      <c r="AF13" s="256"/>
      <c r="AG13" s="252"/>
      <c r="AH13" s="252" t="s">
        <v>129</v>
      </c>
      <c r="AI13" s="252"/>
      <c r="AJ13" s="123"/>
      <c r="AK13" s="125">
        <v>110.4</v>
      </c>
      <c r="AL13" s="126">
        <f>COUNTIF(D13:AK13,"T")*5+COUNTIF(D13:AK13,"P")*12+COUNTIF(D13:AK13,"M")*5+COUNTIF(D13:AK13,"D2")*6+COUNTIF(D13:AK13,"N")*12+COUNTIF(D13:AK13,"T1")*5+COUNTIF(D13:AK13,"D1N")*18+COUNTIF(D13:AK13,"MN")*16+COUNTIF(D13:AK13,"D1")*6+COUNTIF(D13:AK13,"MT1")*10</f>
        <v>108</v>
      </c>
      <c r="AM13" s="127">
        <f>SUM(AL13-110.4)</f>
        <v>-2.4000000000000057</v>
      </c>
    </row>
    <row r="14" spans="1:39" s="13" customFormat="1" ht="21.75" customHeight="1">
      <c r="A14" s="117" t="s">
        <v>42</v>
      </c>
      <c r="B14" s="118" t="s">
        <v>37</v>
      </c>
      <c r="C14" s="120" t="s">
        <v>49</v>
      </c>
      <c r="D14" s="114" t="s">
        <v>13</v>
      </c>
      <c r="E14" s="252" t="s">
        <v>129</v>
      </c>
      <c r="F14" s="252"/>
      <c r="G14" s="252"/>
      <c r="H14" s="252"/>
      <c r="I14" s="252"/>
      <c r="J14" s="256"/>
      <c r="K14" s="256" t="s">
        <v>129</v>
      </c>
      <c r="L14" s="252"/>
      <c r="M14" s="252"/>
      <c r="N14" s="252"/>
      <c r="O14" s="252"/>
      <c r="P14" s="252" t="s">
        <v>129</v>
      </c>
      <c r="Q14" s="256" t="s">
        <v>129</v>
      </c>
      <c r="R14" s="256"/>
      <c r="S14" s="334" t="s">
        <v>150</v>
      </c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6"/>
      <c r="AJ14" s="123"/>
      <c r="AK14" s="125">
        <v>48</v>
      </c>
      <c r="AL14" s="126">
        <f>COUNTIF(D14:AK14,"T")*5+COUNTIF(D14:AK14,"P")*12+COUNTIF(D14:AK14,"M")*5+COUNTIF(D14:AK14,"D2")*6+COUNTIF(D14:AK14,"N")*12+COUNTIF(D14:AK14,"T1")*5+COUNTIF(D14:AK14,"D1N")*18+COUNTIF(D14:AK14,"MN")*16+COUNTIF(D14:AK14,"D1")*6+COUNTIF(D14:AK14,"MT1")*10</f>
        <v>48</v>
      </c>
      <c r="AM14" s="127">
        <f>SUM(AL14-48)</f>
        <v>0</v>
      </c>
    </row>
    <row r="15" spans="1:39" s="13" customFormat="1" ht="21.75" customHeight="1">
      <c r="A15" s="115" t="s">
        <v>0</v>
      </c>
      <c r="B15" s="116" t="s">
        <v>1</v>
      </c>
      <c r="C15" s="116" t="s">
        <v>9</v>
      </c>
      <c r="D15" s="312" t="s">
        <v>3</v>
      </c>
      <c r="E15" s="273">
        <v>1</v>
      </c>
      <c r="F15" s="273">
        <v>2</v>
      </c>
      <c r="G15" s="273">
        <v>3</v>
      </c>
      <c r="H15" s="273">
        <v>4</v>
      </c>
      <c r="I15" s="273">
        <v>5</v>
      </c>
      <c r="J15" s="273">
        <v>6</v>
      </c>
      <c r="K15" s="273">
        <v>7</v>
      </c>
      <c r="L15" s="273">
        <v>8</v>
      </c>
      <c r="M15" s="273">
        <v>9</v>
      </c>
      <c r="N15" s="273">
        <v>10</v>
      </c>
      <c r="O15" s="273">
        <v>11</v>
      </c>
      <c r="P15" s="273">
        <v>12</v>
      </c>
      <c r="Q15" s="273">
        <v>13</v>
      </c>
      <c r="R15" s="273">
        <v>14</v>
      </c>
      <c r="S15" s="273">
        <v>15</v>
      </c>
      <c r="T15" s="273">
        <v>16</v>
      </c>
      <c r="U15" s="273">
        <v>17</v>
      </c>
      <c r="V15" s="273">
        <v>18</v>
      </c>
      <c r="W15" s="273">
        <v>19</v>
      </c>
      <c r="X15" s="273">
        <v>20</v>
      </c>
      <c r="Y15" s="273">
        <v>21</v>
      </c>
      <c r="Z15" s="273">
        <v>22</v>
      </c>
      <c r="AA15" s="273">
        <v>23</v>
      </c>
      <c r="AB15" s="273">
        <v>24</v>
      </c>
      <c r="AC15" s="273">
        <v>25</v>
      </c>
      <c r="AD15" s="273">
        <v>26</v>
      </c>
      <c r="AE15" s="273">
        <v>27</v>
      </c>
      <c r="AF15" s="273">
        <v>28</v>
      </c>
      <c r="AG15" s="273">
        <v>29</v>
      </c>
      <c r="AH15" s="273">
        <v>30</v>
      </c>
      <c r="AI15" s="273">
        <v>31</v>
      </c>
      <c r="AJ15" s="151">
        <v>31</v>
      </c>
      <c r="AK15" s="313" t="s">
        <v>4</v>
      </c>
      <c r="AL15" s="309" t="s">
        <v>5</v>
      </c>
      <c r="AM15" s="315" t="s">
        <v>6</v>
      </c>
    </row>
    <row r="16" spans="1:39" s="13" customFormat="1" ht="21.75" customHeight="1">
      <c r="A16" s="115"/>
      <c r="B16" s="116" t="s">
        <v>12</v>
      </c>
      <c r="C16" s="116"/>
      <c r="D16" s="312"/>
      <c r="E16" s="276" t="s">
        <v>96</v>
      </c>
      <c r="F16" s="276" t="s">
        <v>97</v>
      </c>
      <c r="G16" s="276" t="s">
        <v>98</v>
      </c>
      <c r="H16" s="276" t="s">
        <v>99</v>
      </c>
      <c r="I16" s="276" t="s">
        <v>93</v>
      </c>
      <c r="J16" s="276" t="s">
        <v>94</v>
      </c>
      <c r="K16" s="276" t="s">
        <v>95</v>
      </c>
      <c r="L16" s="276" t="s">
        <v>96</v>
      </c>
      <c r="M16" s="276" t="s">
        <v>97</v>
      </c>
      <c r="N16" s="276" t="s">
        <v>98</v>
      </c>
      <c r="O16" s="276" t="s">
        <v>99</v>
      </c>
      <c r="P16" s="276" t="s">
        <v>93</v>
      </c>
      <c r="Q16" s="276" t="s">
        <v>94</v>
      </c>
      <c r="R16" s="276" t="s">
        <v>95</v>
      </c>
      <c r="S16" s="276" t="s">
        <v>96</v>
      </c>
      <c r="T16" s="276" t="s">
        <v>97</v>
      </c>
      <c r="U16" s="276" t="s">
        <v>98</v>
      </c>
      <c r="V16" s="276" t="s">
        <v>99</v>
      </c>
      <c r="W16" s="276" t="s">
        <v>93</v>
      </c>
      <c r="X16" s="276" t="s">
        <v>94</v>
      </c>
      <c r="Y16" s="276" t="s">
        <v>95</v>
      </c>
      <c r="Z16" s="276" t="s">
        <v>96</v>
      </c>
      <c r="AA16" s="276" t="s">
        <v>97</v>
      </c>
      <c r="AB16" s="276" t="s">
        <v>98</v>
      </c>
      <c r="AC16" s="276" t="s">
        <v>99</v>
      </c>
      <c r="AD16" s="276" t="s">
        <v>93</v>
      </c>
      <c r="AE16" s="276" t="s">
        <v>94</v>
      </c>
      <c r="AF16" s="276" t="s">
        <v>95</v>
      </c>
      <c r="AG16" s="276" t="s">
        <v>96</v>
      </c>
      <c r="AH16" s="276" t="s">
        <v>97</v>
      </c>
      <c r="AI16" s="276" t="s">
        <v>98</v>
      </c>
      <c r="AJ16" s="162" t="s">
        <v>7</v>
      </c>
      <c r="AK16" s="313"/>
      <c r="AL16" s="309"/>
      <c r="AM16" s="315"/>
    </row>
    <row r="17" spans="1:39" s="13" customFormat="1" ht="21.75" customHeight="1">
      <c r="A17" s="117">
        <v>150525</v>
      </c>
      <c r="B17" s="118" t="s">
        <v>44</v>
      </c>
      <c r="C17" s="120" t="s">
        <v>50</v>
      </c>
      <c r="D17" s="114" t="s">
        <v>43</v>
      </c>
      <c r="E17" s="252"/>
      <c r="F17" s="262"/>
      <c r="G17" s="252"/>
      <c r="H17" s="252"/>
      <c r="I17" s="252"/>
      <c r="J17" s="256" t="s">
        <v>139</v>
      </c>
      <c r="K17" s="256"/>
      <c r="L17" s="252"/>
      <c r="M17" s="252"/>
      <c r="N17" s="252"/>
      <c r="O17" s="252"/>
      <c r="P17" s="252"/>
      <c r="Q17" s="256" t="s">
        <v>139</v>
      </c>
      <c r="R17" s="256" t="s">
        <v>139</v>
      </c>
      <c r="S17" s="252" t="s">
        <v>128</v>
      </c>
      <c r="T17" s="278"/>
      <c r="U17" s="252" t="s">
        <v>128</v>
      </c>
      <c r="V17" s="252"/>
      <c r="W17" s="252"/>
      <c r="X17" s="256" t="s">
        <v>139</v>
      </c>
      <c r="Y17" s="256" t="s">
        <v>139</v>
      </c>
      <c r="Z17" s="252" t="s">
        <v>128</v>
      </c>
      <c r="AA17" s="252"/>
      <c r="AB17" s="252" t="s">
        <v>128</v>
      </c>
      <c r="AC17" s="252"/>
      <c r="AD17" s="252" t="s">
        <v>128</v>
      </c>
      <c r="AE17" s="256" t="s">
        <v>139</v>
      </c>
      <c r="AF17" s="256" t="s">
        <v>139</v>
      </c>
      <c r="AG17" s="252" t="s">
        <v>128</v>
      </c>
      <c r="AH17" s="252"/>
      <c r="AI17" s="252"/>
      <c r="AJ17" s="137"/>
      <c r="AK17" s="125">
        <v>110.4</v>
      </c>
      <c r="AL17" s="126">
        <f>COUNTIF(D17:AK17,"T")*5+COUNTIF(D17:AK17,"P")*12+COUNTIF(D17:AK17,"M")*5+COUNTIF(D17:AK17,"D2")*6+COUNTIF(D17:AK17,"N")*12+COUNTIF(D17:AK17,"T1")*5+COUNTIF(D17:AK17,"D1N")*18+COUNTIF(D17:AK17,"MN")*16+COUNTIF(D17:AK17,"D1")*6+COUNTIF(D17:AK17,"MT1")*10</f>
        <v>114</v>
      </c>
      <c r="AM17" s="127">
        <f>SUM(AL17-110.4)</f>
        <v>3.5999999999999943</v>
      </c>
    </row>
    <row r="18" spans="1:39" s="13" customFormat="1" ht="21.75" customHeight="1">
      <c r="A18" s="115" t="s">
        <v>0</v>
      </c>
      <c r="B18" s="116" t="s">
        <v>1</v>
      </c>
      <c r="C18" s="116" t="s">
        <v>9</v>
      </c>
      <c r="D18" s="312" t="s">
        <v>3</v>
      </c>
      <c r="E18" s="273">
        <v>1</v>
      </c>
      <c r="F18" s="273">
        <v>2</v>
      </c>
      <c r="G18" s="273">
        <v>3</v>
      </c>
      <c r="H18" s="273">
        <v>4</v>
      </c>
      <c r="I18" s="273">
        <v>5</v>
      </c>
      <c r="J18" s="273">
        <v>6</v>
      </c>
      <c r="K18" s="273">
        <v>7</v>
      </c>
      <c r="L18" s="273">
        <v>8</v>
      </c>
      <c r="M18" s="273">
        <v>9</v>
      </c>
      <c r="N18" s="273">
        <v>10</v>
      </c>
      <c r="O18" s="273">
        <v>11</v>
      </c>
      <c r="P18" s="273">
        <v>12</v>
      </c>
      <c r="Q18" s="273">
        <v>13</v>
      </c>
      <c r="R18" s="273">
        <v>14</v>
      </c>
      <c r="S18" s="273">
        <v>15</v>
      </c>
      <c r="T18" s="273">
        <v>16</v>
      </c>
      <c r="U18" s="273">
        <v>17</v>
      </c>
      <c r="V18" s="273">
        <v>18</v>
      </c>
      <c r="W18" s="273">
        <v>19</v>
      </c>
      <c r="X18" s="273">
        <v>20</v>
      </c>
      <c r="Y18" s="273">
        <v>21</v>
      </c>
      <c r="Z18" s="273">
        <v>22</v>
      </c>
      <c r="AA18" s="273">
        <v>23</v>
      </c>
      <c r="AB18" s="273">
        <v>24</v>
      </c>
      <c r="AC18" s="273">
        <v>25</v>
      </c>
      <c r="AD18" s="273">
        <v>26</v>
      </c>
      <c r="AE18" s="273">
        <v>27</v>
      </c>
      <c r="AF18" s="273">
        <v>28</v>
      </c>
      <c r="AG18" s="273">
        <v>29</v>
      </c>
      <c r="AH18" s="273">
        <v>30</v>
      </c>
      <c r="AI18" s="273">
        <v>31</v>
      </c>
      <c r="AJ18" s="151">
        <v>31</v>
      </c>
      <c r="AK18" s="313" t="s">
        <v>4</v>
      </c>
      <c r="AL18" s="309" t="s">
        <v>5</v>
      </c>
      <c r="AM18" s="315" t="s">
        <v>6</v>
      </c>
    </row>
    <row r="19" spans="1:39" s="13" customFormat="1" ht="21.75" customHeight="1">
      <c r="A19" s="115"/>
      <c r="B19" s="116" t="s">
        <v>12</v>
      </c>
      <c r="C19" s="116"/>
      <c r="D19" s="312"/>
      <c r="E19" s="276" t="s">
        <v>96</v>
      </c>
      <c r="F19" s="276" t="s">
        <v>97</v>
      </c>
      <c r="G19" s="276" t="s">
        <v>98</v>
      </c>
      <c r="H19" s="276" t="s">
        <v>99</v>
      </c>
      <c r="I19" s="276" t="s">
        <v>93</v>
      </c>
      <c r="J19" s="276" t="s">
        <v>94</v>
      </c>
      <c r="K19" s="276" t="s">
        <v>95</v>
      </c>
      <c r="L19" s="276" t="s">
        <v>96</v>
      </c>
      <c r="M19" s="276" t="s">
        <v>97</v>
      </c>
      <c r="N19" s="276" t="s">
        <v>98</v>
      </c>
      <c r="O19" s="276" t="s">
        <v>99</v>
      </c>
      <c r="P19" s="276" t="s">
        <v>93</v>
      </c>
      <c r="Q19" s="276" t="s">
        <v>94</v>
      </c>
      <c r="R19" s="276" t="s">
        <v>95</v>
      </c>
      <c r="S19" s="276" t="s">
        <v>96</v>
      </c>
      <c r="T19" s="276" t="s">
        <v>97</v>
      </c>
      <c r="U19" s="276" t="s">
        <v>98</v>
      </c>
      <c r="V19" s="276" t="s">
        <v>99</v>
      </c>
      <c r="W19" s="276" t="s">
        <v>93</v>
      </c>
      <c r="X19" s="276" t="s">
        <v>94</v>
      </c>
      <c r="Y19" s="276" t="s">
        <v>95</v>
      </c>
      <c r="Z19" s="276" t="s">
        <v>96</v>
      </c>
      <c r="AA19" s="276" t="s">
        <v>97</v>
      </c>
      <c r="AB19" s="276" t="s">
        <v>98</v>
      </c>
      <c r="AC19" s="276" t="s">
        <v>99</v>
      </c>
      <c r="AD19" s="276" t="s">
        <v>93</v>
      </c>
      <c r="AE19" s="276" t="s">
        <v>94</v>
      </c>
      <c r="AF19" s="276" t="s">
        <v>95</v>
      </c>
      <c r="AG19" s="276" t="s">
        <v>96</v>
      </c>
      <c r="AH19" s="276" t="s">
        <v>97</v>
      </c>
      <c r="AI19" s="276" t="s">
        <v>98</v>
      </c>
      <c r="AJ19" s="162" t="s">
        <v>7</v>
      </c>
      <c r="AK19" s="313"/>
      <c r="AL19" s="309"/>
      <c r="AM19" s="315"/>
    </row>
    <row r="20" spans="1:39" s="13" customFormat="1" ht="21.75" customHeight="1">
      <c r="A20" s="117" t="s">
        <v>69</v>
      </c>
      <c r="B20" s="118" t="s">
        <v>70</v>
      </c>
      <c r="C20" s="120">
        <v>3291</v>
      </c>
      <c r="D20" s="114" t="s">
        <v>101</v>
      </c>
      <c r="E20" s="262"/>
      <c r="F20" s="262"/>
      <c r="G20" s="262"/>
      <c r="H20" s="262"/>
      <c r="I20" s="262"/>
      <c r="J20" s="282"/>
      <c r="K20" s="282"/>
      <c r="L20" s="262"/>
      <c r="M20" s="262" t="s">
        <v>129</v>
      </c>
      <c r="N20" s="262"/>
      <c r="O20" s="262"/>
      <c r="P20" s="262" t="s">
        <v>128</v>
      </c>
      <c r="Q20" s="282"/>
      <c r="R20" s="282"/>
      <c r="S20" s="262"/>
      <c r="T20" s="262"/>
      <c r="U20" s="262"/>
      <c r="V20" s="262"/>
      <c r="W20" s="262" t="s">
        <v>128</v>
      </c>
      <c r="X20" s="282"/>
      <c r="Y20" s="282" t="s">
        <v>129</v>
      </c>
      <c r="Z20" s="262"/>
      <c r="AA20" s="262" t="s">
        <v>128</v>
      </c>
      <c r="AB20" s="262"/>
      <c r="AC20" s="262" t="s">
        <v>128</v>
      </c>
      <c r="AD20" s="262"/>
      <c r="AE20" s="282"/>
      <c r="AF20" s="282"/>
      <c r="AG20" s="262"/>
      <c r="AH20" s="262" t="s">
        <v>128</v>
      </c>
      <c r="AI20" s="262"/>
      <c r="AJ20" s="128"/>
      <c r="AK20" s="125"/>
      <c r="AL20" s="126"/>
      <c r="AM20" s="129">
        <f>COUNTIF(D20:AL20,"T")*5+COUNTIF(D20:AL20,"P")*12+COUNTIF(D20:AL20,"M")*4+COUNTIF(D20:AL20,"D2")*6+COUNTIF(D20:AL20,"N")*12+COUNTIF(D20:AL20,"T1")*4+COUNTIF(D20:AL20,"T1.")*5+COUNTIF(D20:AL20,"MN")*16+COUNTIF(D20:AL20,"M1")*5</f>
        <v>49</v>
      </c>
    </row>
    <row r="21" spans="1:39" s="13" customFormat="1" ht="21.75" customHeight="1">
      <c r="A21" s="117" t="s">
        <v>132</v>
      </c>
      <c r="B21" s="118" t="s">
        <v>133</v>
      </c>
      <c r="C21" s="120"/>
      <c r="D21" s="114" t="s">
        <v>101</v>
      </c>
      <c r="E21" s="262"/>
      <c r="F21" s="262"/>
      <c r="G21" s="262" t="s">
        <v>128</v>
      </c>
      <c r="H21" s="262" t="s">
        <v>128</v>
      </c>
      <c r="I21" s="262"/>
      <c r="J21" s="282"/>
      <c r="K21" s="282"/>
      <c r="L21" s="262" t="s">
        <v>128</v>
      </c>
      <c r="M21" s="262"/>
      <c r="N21" s="262"/>
      <c r="O21" s="262"/>
      <c r="P21" s="262"/>
      <c r="Q21" s="282"/>
      <c r="R21" s="282"/>
      <c r="S21" s="262"/>
      <c r="T21" s="262"/>
      <c r="U21" s="262"/>
      <c r="V21" s="262"/>
      <c r="W21" s="262"/>
      <c r="X21" s="282"/>
      <c r="Y21" s="282"/>
      <c r="Z21" s="262"/>
      <c r="AA21" s="262"/>
      <c r="AB21" s="262"/>
      <c r="AC21" s="262"/>
      <c r="AD21" s="262"/>
      <c r="AE21" s="282"/>
      <c r="AF21" s="282"/>
      <c r="AG21" s="262"/>
      <c r="AH21" s="262"/>
      <c r="AI21" s="262"/>
      <c r="AJ21" s="128"/>
      <c r="AK21" s="125"/>
      <c r="AL21" s="126"/>
      <c r="AM21" s="129">
        <f>COUNTIF(D21:AL21,"T")*5+COUNTIF(D21:AL21,"P")*12+COUNTIF(D21:AL21,"M")*4+COUNTIF(D21:AL21,"D2")*6+COUNTIF(D21:AL21,"N")*12+COUNTIF(D21:AL21,"T1")*4+COUNTIF(D21:AL21,"T1.")*5+COUNTIF(D21:AL21,"MN")*16+COUNTIF(D21:AL21,"M1")*5</f>
        <v>15</v>
      </c>
    </row>
    <row r="22" spans="1:39" s="13" customFormat="1" ht="21.75" customHeight="1">
      <c r="A22" s="117"/>
      <c r="B22" s="118" t="s">
        <v>142</v>
      </c>
      <c r="C22" s="120"/>
      <c r="D22" s="114" t="s">
        <v>101</v>
      </c>
      <c r="E22" s="262"/>
      <c r="F22" s="262" t="s">
        <v>128</v>
      </c>
      <c r="G22" s="262"/>
      <c r="H22" s="262"/>
      <c r="I22" s="262"/>
      <c r="J22" s="282"/>
      <c r="K22" s="282"/>
      <c r="L22" s="262"/>
      <c r="M22" s="262"/>
      <c r="N22" s="262" t="s">
        <v>128</v>
      </c>
      <c r="O22" s="262"/>
      <c r="P22" s="262"/>
      <c r="Q22" s="282"/>
      <c r="R22" s="282"/>
      <c r="S22" s="262"/>
      <c r="T22" s="262" t="s">
        <v>128</v>
      </c>
      <c r="U22" s="262"/>
      <c r="V22" s="262"/>
      <c r="W22" s="262"/>
      <c r="X22" s="282"/>
      <c r="Y22" s="282"/>
      <c r="Z22" s="262"/>
      <c r="AA22" s="262"/>
      <c r="AB22" s="262"/>
      <c r="AC22" s="262"/>
      <c r="AD22" s="262"/>
      <c r="AE22" s="282"/>
      <c r="AF22" s="282"/>
      <c r="AG22" s="262"/>
      <c r="AH22" s="262"/>
      <c r="AI22" s="262"/>
      <c r="AJ22" s="128"/>
      <c r="AK22" s="125"/>
      <c r="AL22" s="126"/>
      <c r="AM22" s="129">
        <f>COUNTIF(D22:AL22,"T")*5+COUNTIF(D22:AL22,"P")*12+COUNTIF(D22:AL22,"M")*4+COUNTIF(D22:AL22,"D2")*6+COUNTIF(D22:AL22,"N")*12+COUNTIF(D22:AL22,"T1")*4+COUNTIF(D22:AL22,"T1.")*5+COUNTIF(D22:AL22,"MN")*16+COUNTIF(D22:AL22,"M1")*5</f>
        <v>15</v>
      </c>
    </row>
    <row r="23" spans="1:41" ht="15">
      <c r="A23" s="47"/>
      <c r="B23" s="31"/>
      <c r="C23" s="31"/>
      <c r="D23" s="31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31"/>
      <c r="AK23" s="31"/>
      <c r="AL23" s="42"/>
      <c r="AM23" s="48"/>
      <c r="AN23"/>
      <c r="AO23"/>
    </row>
    <row r="24" spans="1:39" ht="16.5" thickBot="1">
      <c r="A24" s="49"/>
      <c r="B24" s="133" t="s">
        <v>10</v>
      </c>
      <c r="C24" s="30"/>
      <c r="D24" s="31"/>
      <c r="E24" s="253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31"/>
      <c r="AK24" s="31"/>
      <c r="AL24" s="14"/>
      <c r="AM24" s="50"/>
    </row>
    <row r="25" spans="1:39" ht="21.75" customHeight="1">
      <c r="A25" s="51"/>
      <c r="B25" s="132" t="s">
        <v>65</v>
      </c>
      <c r="C25" s="32"/>
      <c r="D25" s="134"/>
      <c r="E25" s="145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31"/>
      <c r="AL25" s="14"/>
      <c r="AM25" s="50"/>
    </row>
    <row r="26" spans="1:52" ht="21.75" customHeight="1">
      <c r="A26" s="51"/>
      <c r="B26" s="130" t="s">
        <v>66</v>
      </c>
      <c r="C26" s="32"/>
      <c r="D26" s="310" t="s">
        <v>80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134"/>
      <c r="Q26" s="134"/>
      <c r="R26" s="134"/>
      <c r="S26" s="134"/>
      <c r="T26" s="134"/>
      <c r="U26" s="134"/>
      <c r="V26" s="318" t="s">
        <v>80</v>
      </c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"/>
      <c r="AL26" s="14"/>
      <c r="AM26" s="50"/>
      <c r="AO26" s="320" t="s">
        <v>80</v>
      </c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</row>
    <row r="27" spans="1:52" ht="21.75" customHeight="1">
      <c r="A27" s="52"/>
      <c r="B27" s="130" t="s">
        <v>67</v>
      </c>
      <c r="C27" s="33"/>
      <c r="D27" s="314" t="s">
        <v>34</v>
      </c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135"/>
      <c r="Q27" s="135"/>
      <c r="R27" s="135"/>
      <c r="S27" s="135"/>
      <c r="T27" s="135"/>
      <c r="U27" s="135"/>
      <c r="V27" s="317" t="s">
        <v>73</v>
      </c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14"/>
      <c r="AL27" s="14"/>
      <c r="AM27" s="50"/>
      <c r="AO27" s="308" t="s">
        <v>34</v>
      </c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</row>
    <row r="28" spans="1:52" ht="21.75" customHeight="1">
      <c r="A28" s="53"/>
      <c r="B28" s="130" t="s">
        <v>45</v>
      </c>
      <c r="C28" s="34"/>
      <c r="D28" s="314" t="s">
        <v>81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135"/>
      <c r="Q28" s="135"/>
      <c r="R28" s="135"/>
      <c r="S28" s="135"/>
      <c r="T28" s="135"/>
      <c r="U28" s="135"/>
      <c r="V28" s="311" t="s">
        <v>75</v>
      </c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14"/>
      <c r="AL28" s="14"/>
      <c r="AM28" s="50"/>
      <c r="AO28" s="308" t="s">
        <v>81</v>
      </c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</row>
    <row r="29" spans="1:52" ht="21.75" customHeight="1">
      <c r="A29" s="54"/>
      <c r="B29" s="130" t="s">
        <v>46</v>
      </c>
      <c r="C29" s="34"/>
      <c r="D29" s="314" t="s">
        <v>54</v>
      </c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135"/>
      <c r="Q29" s="135"/>
      <c r="R29" s="135"/>
      <c r="S29" s="135"/>
      <c r="T29" s="135"/>
      <c r="U29" s="135"/>
      <c r="V29" s="319" t="s">
        <v>53</v>
      </c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14"/>
      <c r="AL29" s="14"/>
      <c r="AM29" s="50"/>
      <c r="AO29" s="308" t="s">
        <v>54</v>
      </c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</row>
    <row r="30" spans="1:39" ht="21.75" customHeight="1">
      <c r="A30" s="49"/>
      <c r="B30" s="131" t="s">
        <v>47</v>
      </c>
      <c r="C30" s="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4"/>
      <c r="AL30" s="14"/>
      <c r="AM30" s="50"/>
    </row>
    <row r="31" spans="1:39" ht="21.75" customHeight="1" thickBot="1">
      <c r="A31" s="49" t="s">
        <v>59</v>
      </c>
      <c r="B31" s="257" t="s">
        <v>82</v>
      </c>
      <c r="C31" s="59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4"/>
      <c r="AL31" s="14"/>
      <c r="AM31" s="50"/>
    </row>
    <row r="32" spans="1:39" ht="15.75" thickBot="1">
      <c r="A32" s="55"/>
      <c r="B32" s="56"/>
      <c r="C32" s="56"/>
      <c r="D32" s="73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  <c r="AL32" s="57"/>
      <c r="AM32" s="58"/>
    </row>
    <row r="33" spans="4:15" ht="15"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4:15" ht="15"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4:15" ht="15"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</sheetData>
  <sheetProtection/>
  <mergeCells count="35">
    <mergeCell ref="AK15:AK16"/>
    <mergeCell ref="AM15:AM16"/>
    <mergeCell ref="AL10:AL11"/>
    <mergeCell ref="D18:D19"/>
    <mergeCell ref="D10:D11"/>
    <mergeCell ref="AM7:AM8"/>
    <mergeCell ref="AK7:AK8"/>
    <mergeCell ref="D7:D8"/>
    <mergeCell ref="S14:AI14"/>
    <mergeCell ref="A1:AM3"/>
    <mergeCell ref="D4:D5"/>
    <mergeCell ref="AK4:AK5"/>
    <mergeCell ref="AL4:AL5"/>
    <mergeCell ref="AM4:AM5"/>
    <mergeCell ref="AL7:AL8"/>
    <mergeCell ref="AO29:AZ29"/>
    <mergeCell ref="D31:O31"/>
    <mergeCell ref="AM10:AM11"/>
    <mergeCell ref="AK10:AK11"/>
    <mergeCell ref="D27:O27"/>
    <mergeCell ref="V27:AJ27"/>
    <mergeCell ref="V26:AJ26"/>
    <mergeCell ref="V29:AJ29"/>
    <mergeCell ref="D29:O29"/>
    <mergeCell ref="AO26:AZ26"/>
    <mergeCell ref="AO27:AZ27"/>
    <mergeCell ref="AO28:AZ28"/>
    <mergeCell ref="AL15:AL16"/>
    <mergeCell ref="D26:O26"/>
    <mergeCell ref="V28:AJ28"/>
    <mergeCell ref="AL18:AL19"/>
    <mergeCell ref="D15:D16"/>
    <mergeCell ref="AK18:AK19"/>
    <mergeCell ref="D28:O28"/>
    <mergeCell ref="AM18:AM19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372" t="s">
        <v>169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</row>
    <row r="2" spans="1:39" ht="12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</row>
    <row r="3" spans="1:39" ht="22.5" customHeight="1" thickBo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</row>
    <row r="4" spans="1:39" ht="15" customHeight="1" thickBot="1">
      <c r="A4" s="373"/>
      <c r="B4" s="374" t="s">
        <v>1</v>
      </c>
      <c r="C4" s="374"/>
      <c r="D4" s="375" t="s">
        <v>2</v>
      </c>
      <c r="E4" s="376" t="s">
        <v>3</v>
      </c>
      <c r="F4" s="377">
        <v>1</v>
      </c>
      <c r="G4" s="377">
        <v>2</v>
      </c>
      <c r="H4" s="377">
        <v>3</v>
      </c>
      <c r="I4" s="377">
        <v>4</v>
      </c>
      <c r="J4" s="377">
        <v>5</v>
      </c>
      <c r="K4" s="377">
        <v>6</v>
      </c>
      <c r="L4" s="377">
        <v>7</v>
      </c>
      <c r="M4" s="377">
        <v>8</v>
      </c>
      <c r="N4" s="377">
        <v>9</v>
      </c>
      <c r="O4" s="377">
        <v>10</v>
      </c>
      <c r="P4" s="377">
        <v>11</v>
      </c>
      <c r="Q4" s="377">
        <v>12</v>
      </c>
      <c r="R4" s="377">
        <v>13</v>
      </c>
      <c r="S4" s="377">
        <v>14</v>
      </c>
      <c r="T4" s="377">
        <v>15</v>
      </c>
      <c r="U4" s="377">
        <v>16</v>
      </c>
      <c r="V4" s="377">
        <v>17</v>
      </c>
      <c r="W4" s="377">
        <v>18</v>
      </c>
      <c r="X4" s="377">
        <v>19</v>
      </c>
      <c r="Y4" s="377">
        <v>20</v>
      </c>
      <c r="Z4" s="377">
        <v>21</v>
      </c>
      <c r="AA4" s="377">
        <v>22</v>
      </c>
      <c r="AB4" s="377">
        <v>23</v>
      </c>
      <c r="AC4" s="377">
        <v>24</v>
      </c>
      <c r="AD4" s="377">
        <v>25</v>
      </c>
      <c r="AE4" s="377">
        <v>26</v>
      </c>
      <c r="AF4" s="377">
        <v>27</v>
      </c>
      <c r="AG4" s="377">
        <v>28</v>
      </c>
      <c r="AH4" s="377">
        <v>29</v>
      </c>
      <c r="AI4" s="377">
        <v>30</v>
      </c>
      <c r="AJ4" s="377">
        <v>31</v>
      </c>
      <c r="AK4" s="378" t="s">
        <v>4</v>
      </c>
      <c r="AL4" s="379" t="s">
        <v>5</v>
      </c>
      <c r="AM4" s="380" t="s">
        <v>6</v>
      </c>
    </row>
    <row r="5" spans="1:39" ht="15" customHeight="1">
      <c r="A5" s="381"/>
      <c r="B5" s="382" t="s">
        <v>170</v>
      </c>
      <c r="C5" s="382" t="s">
        <v>171</v>
      </c>
      <c r="D5" s="383"/>
      <c r="E5" s="376"/>
      <c r="F5" s="384" t="s">
        <v>172</v>
      </c>
      <c r="G5" s="384" t="s">
        <v>128</v>
      </c>
      <c r="H5" s="384" t="s">
        <v>7</v>
      </c>
      <c r="I5" s="384" t="s">
        <v>7</v>
      </c>
      <c r="J5" s="384" t="s">
        <v>172</v>
      </c>
      <c r="K5" s="384" t="s">
        <v>172</v>
      </c>
      <c r="L5" s="384" t="s">
        <v>8</v>
      </c>
      <c r="M5" s="384" t="s">
        <v>172</v>
      </c>
      <c r="N5" s="384" t="s">
        <v>128</v>
      </c>
      <c r="O5" s="384" t="s">
        <v>7</v>
      </c>
      <c r="P5" s="384" t="s">
        <v>7</v>
      </c>
      <c r="Q5" s="384" t="s">
        <v>172</v>
      </c>
      <c r="R5" s="384" t="s">
        <v>172</v>
      </c>
      <c r="S5" s="384" t="s">
        <v>8</v>
      </c>
      <c r="T5" s="384" t="s">
        <v>172</v>
      </c>
      <c r="U5" s="384" t="s">
        <v>128</v>
      </c>
      <c r="V5" s="384" t="s">
        <v>7</v>
      </c>
      <c r="W5" s="384" t="s">
        <v>7</v>
      </c>
      <c r="X5" s="384" t="s">
        <v>172</v>
      </c>
      <c r="Y5" s="384" t="s">
        <v>172</v>
      </c>
      <c r="Z5" s="384" t="s">
        <v>8</v>
      </c>
      <c r="AA5" s="384" t="s">
        <v>172</v>
      </c>
      <c r="AB5" s="384" t="s">
        <v>128</v>
      </c>
      <c r="AC5" s="384" t="s">
        <v>7</v>
      </c>
      <c r="AD5" s="384" t="s">
        <v>7</v>
      </c>
      <c r="AE5" s="384" t="s">
        <v>172</v>
      </c>
      <c r="AF5" s="384" t="s">
        <v>172</v>
      </c>
      <c r="AG5" s="384" t="s">
        <v>8</v>
      </c>
      <c r="AH5" s="384" t="s">
        <v>172</v>
      </c>
      <c r="AI5" s="384" t="s">
        <v>128</v>
      </c>
      <c r="AJ5" s="384" t="s">
        <v>7</v>
      </c>
      <c r="AK5" s="385"/>
      <c r="AL5" s="386"/>
      <c r="AM5" s="387"/>
    </row>
    <row r="6" spans="1:39" ht="15" customHeight="1">
      <c r="A6" s="388">
        <v>145343</v>
      </c>
      <c r="B6" s="389" t="s">
        <v>173</v>
      </c>
      <c r="C6" s="390">
        <v>232053</v>
      </c>
      <c r="D6" s="391" t="s">
        <v>174</v>
      </c>
      <c r="E6" s="392" t="s">
        <v>175</v>
      </c>
      <c r="F6" s="393"/>
      <c r="G6" s="393"/>
      <c r="H6" s="394"/>
      <c r="I6" s="215"/>
      <c r="J6" s="215"/>
      <c r="K6" s="395"/>
      <c r="L6" s="395"/>
      <c r="M6" s="215"/>
      <c r="N6" s="215"/>
      <c r="O6" s="215"/>
      <c r="P6" s="215"/>
      <c r="Q6" s="215"/>
      <c r="R6" s="395"/>
      <c r="S6" s="395"/>
      <c r="T6" s="215"/>
      <c r="U6" s="215"/>
      <c r="V6" s="215"/>
      <c r="W6" s="215"/>
      <c r="X6" s="215"/>
      <c r="Y6" s="395"/>
      <c r="Z6" s="395"/>
      <c r="AA6" s="215"/>
      <c r="AB6" s="215"/>
      <c r="AC6" s="215"/>
      <c r="AD6" s="215"/>
      <c r="AE6" s="215"/>
      <c r="AF6" s="395"/>
      <c r="AG6" s="395"/>
      <c r="AH6" s="215"/>
      <c r="AI6" s="215"/>
      <c r="AJ6" s="215"/>
      <c r="AK6" s="396"/>
      <c r="AL6" s="397"/>
      <c r="AM6" s="398"/>
    </row>
    <row r="7" spans="1:39" ht="15" customHeight="1" thickBot="1">
      <c r="A7" s="381" t="s">
        <v>0</v>
      </c>
      <c r="B7" s="383" t="s">
        <v>1</v>
      </c>
      <c r="C7" s="383"/>
      <c r="D7" s="383" t="s">
        <v>2</v>
      </c>
      <c r="E7" s="399" t="s">
        <v>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  <c r="AA7" s="400">
        <v>22</v>
      </c>
      <c r="AB7" s="400">
        <v>23</v>
      </c>
      <c r="AC7" s="400">
        <v>24</v>
      </c>
      <c r="AD7" s="400">
        <v>25</v>
      </c>
      <c r="AE7" s="400">
        <v>26</v>
      </c>
      <c r="AF7" s="400">
        <v>27</v>
      </c>
      <c r="AG7" s="400">
        <v>28</v>
      </c>
      <c r="AH7" s="400">
        <v>29</v>
      </c>
      <c r="AI7" s="400">
        <v>30</v>
      </c>
      <c r="AJ7" s="400">
        <v>31</v>
      </c>
      <c r="AK7" s="401" t="s">
        <v>4</v>
      </c>
      <c r="AL7" s="402" t="s">
        <v>5</v>
      </c>
      <c r="AM7" s="403" t="s">
        <v>6</v>
      </c>
    </row>
    <row r="8" spans="1:39" ht="15" customHeight="1">
      <c r="A8" s="381"/>
      <c r="B8" s="383" t="s">
        <v>170</v>
      </c>
      <c r="C8" s="383"/>
      <c r="D8" s="383"/>
      <c r="E8" s="399"/>
      <c r="F8" s="384" t="s">
        <v>172</v>
      </c>
      <c r="G8" s="384" t="s">
        <v>128</v>
      </c>
      <c r="H8" s="384" t="s">
        <v>7</v>
      </c>
      <c r="I8" s="384" t="s">
        <v>7</v>
      </c>
      <c r="J8" s="384" t="s">
        <v>172</v>
      </c>
      <c r="K8" s="384" t="s">
        <v>172</v>
      </c>
      <c r="L8" s="384" t="s">
        <v>8</v>
      </c>
      <c r="M8" s="384" t="s">
        <v>172</v>
      </c>
      <c r="N8" s="384" t="s">
        <v>128</v>
      </c>
      <c r="O8" s="384" t="s">
        <v>7</v>
      </c>
      <c r="P8" s="384" t="s">
        <v>7</v>
      </c>
      <c r="Q8" s="384" t="s">
        <v>172</v>
      </c>
      <c r="R8" s="384" t="s">
        <v>172</v>
      </c>
      <c r="S8" s="384" t="s">
        <v>8</v>
      </c>
      <c r="T8" s="384" t="s">
        <v>172</v>
      </c>
      <c r="U8" s="384" t="s">
        <v>128</v>
      </c>
      <c r="V8" s="384" t="s">
        <v>7</v>
      </c>
      <c r="W8" s="384" t="s">
        <v>7</v>
      </c>
      <c r="X8" s="384" t="s">
        <v>172</v>
      </c>
      <c r="Y8" s="384" t="s">
        <v>172</v>
      </c>
      <c r="Z8" s="384" t="s">
        <v>8</v>
      </c>
      <c r="AA8" s="384" t="s">
        <v>172</v>
      </c>
      <c r="AB8" s="384" t="s">
        <v>128</v>
      </c>
      <c r="AC8" s="384" t="s">
        <v>7</v>
      </c>
      <c r="AD8" s="384" t="s">
        <v>7</v>
      </c>
      <c r="AE8" s="384" t="s">
        <v>172</v>
      </c>
      <c r="AF8" s="384" t="s">
        <v>172</v>
      </c>
      <c r="AG8" s="384" t="s">
        <v>8</v>
      </c>
      <c r="AH8" s="384" t="s">
        <v>172</v>
      </c>
      <c r="AI8" s="384" t="s">
        <v>128</v>
      </c>
      <c r="AJ8" s="384" t="s">
        <v>7</v>
      </c>
      <c r="AK8" s="385"/>
      <c r="AL8" s="386"/>
      <c r="AM8" s="387"/>
    </row>
    <row r="9" spans="1:39" ht="15" customHeight="1">
      <c r="A9" s="388">
        <v>151971</v>
      </c>
      <c r="B9" s="389" t="s">
        <v>176</v>
      </c>
      <c r="C9" s="390">
        <v>452489</v>
      </c>
      <c r="D9" s="391" t="s">
        <v>177</v>
      </c>
      <c r="E9" s="404" t="s">
        <v>178</v>
      </c>
      <c r="F9" s="393" t="s">
        <v>130</v>
      </c>
      <c r="G9" s="393"/>
      <c r="H9" s="394" t="s">
        <v>139</v>
      </c>
      <c r="I9" s="215"/>
      <c r="J9" s="215" t="s">
        <v>139</v>
      </c>
      <c r="K9" s="395"/>
      <c r="L9" s="395"/>
      <c r="M9" s="215"/>
      <c r="N9" s="215" t="s">
        <v>139</v>
      </c>
      <c r="O9" s="215"/>
      <c r="P9" s="215" t="s">
        <v>139</v>
      </c>
      <c r="Q9" s="215"/>
      <c r="R9" s="395"/>
      <c r="S9" s="395"/>
      <c r="T9" s="215" t="s">
        <v>139</v>
      </c>
      <c r="U9" s="215"/>
      <c r="V9" s="215" t="s">
        <v>139</v>
      </c>
      <c r="W9" s="215"/>
      <c r="X9" s="215" t="s">
        <v>139</v>
      </c>
      <c r="Y9" s="395"/>
      <c r="Z9" s="395"/>
      <c r="AA9" s="215"/>
      <c r="AB9" s="215" t="s">
        <v>139</v>
      </c>
      <c r="AC9" s="215"/>
      <c r="AD9" s="215" t="s">
        <v>139</v>
      </c>
      <c r="AE9" s="215"/>
      <c r="AF9" s="395"/>
      <c r="AG9" s="395"/>
      <c r="AH9" s="215" t="s">
        <v>139</v>
      </c>
      <c r="AI9" s="215"/>
      <c r="AJ9" s="215" t="s">
        <v>139</v>
      </c>
      <c r="AK9" s="396">
        <v>138</v>
      </c>
      <c r="AL9" s="39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138</v>
      </c>
      <c r="AM9" s="398">
        <f>SUM(AL9-138)</f>
        <v>0</v>
      </c>
    </row>
    <row r="10" spans="1:39" ht="15" customHeight="1">
      <c r="A10" s="388">
        <v>145602</v>
      </c>
      <c r="B10" s="389" t="s">
        <v>179</v>
      </c>
      <c r="C10" s="390">
        <v>116808</v>
      </c>
      <c r="D10" s="391" t="s">
        <v>180</v>
      </c>
      <c r="E10" s="405" t="s">
        <v>178</v>
      </c>
      <c r="F10" s="393"/>
      <c r="G10" s="393" t="s">
        <v>139</v>
      </c>
      <c r="H10" s="394"/>
      <c r="I10" s="215"/>
      <c r="J10" s="215" t="s">
        <v>139</v>
      </c>
      <c r="K10" s="395"/>
      <c r="L10" s="395"/>
      <c r="M10" s="406" t="s">
        <v>181</v>
      </c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8"/>
      <c r="AG10" s="395"/>
      <c r="AH10" s="215" t="s">
        <v>182</v>
      </c>
      <c r="AI10" s="215"/>
      <c r="AJ10" s="215" t="s">
        <v>182</v>
      </c>
      <c r="AK10" s="396">
        <v>48</v>
      </c>
      <c r="AL10" s="39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24</v>
      </c>
      <c r="AM10" s="398">
        <f>SUM(AL10-48)</f>
        <v>-24</v>
      </c>
    </row>
    <row r="11" spans="1:39" ht="15" customHeight="1" thickBot="1">
      <c r="A11" s="381" t="s">
        <v>0</v>
      </c>
      <c r="B11" s="383" t="s">
        <v>1</v>
      </c>
      <c r="C11" s="383"/>
      <c r="D11" s="383" t="s">
        <v>2</v>
      </c>
      <c r="E11" s="409" t="s">
        <v>3</v>
      </c>
      <c r="F11" s="400">
        <v>1</v>
      </c>
      <c r="G11" s="400">
        <v>2</v>
      </c>
      <c r="H11" s="400">
        <v>3</v>
      </c>
      <c r="I11" s="400">
        <v>4</v>
      </c>
      <c r="J11" s="400">
        <v>5</v>
      </c>
      <c r="K11" s="400">
        <v>6</v>
      </c>
      <c r="L11" s="400">
        <v>7</v>
      </c>
      <c r="M11" s="400">
        <v>8</v>
      </c>
      <c r="N11" s="400">
        <v>9</v>
      </c>
      <c r="O11" s="400">
        <v>10</v>
      </c>
      <c r="P11" s="400">
        <v>11</v>
      </c>
      <c r="Q11" s="400">
        <v>12</v>
      </c>
      <c r="R11" s="400">
        <v>13</v>
      </c>
      <c r="S11" s="400">
        <v>14</v>
      </c>
      <c r="T11" s="400">
        <v>15</v>
      </c>
      <c r="U11" s="400">
        <v>16</v>
      </c>
      <c r="V11" s="400">
        <v>17</v>
      </c>
      <c r="W11" s="400">
        <v>18</v>
      </c>
      <c r="X11" s="400">
        <v>19</v>
      </c>
      <c r="Y11" s="400">
        <v>20</v>
      </c>
      <c r="Z11" s="400">
        <v>21</v>
      </c>
      <c r="AA11" s="400">
        <v>22</v>
      </c>
      <c r="AB11" s="400">
        <v>23</v>
      </c>
      <c r="AC11" s="400">
        <v>24</v>
      </c>
      <c r="AD11" s="400">
        <v>25</v>
      </c>
      <c r="AE11" s="400">
        <v>26</v>
      </c>
      <c r="AF11" s="400">
        <v>27</v>
      </c>
      <c r="AG11" s="400">
        <v>28</v>
      </c>
      <c r="AH11" s="400">
        <v>29</v>
      </c>
      <c r="AI11" s="400">
        <v>30</v>
      </c>
      <c r="AJ11" s="400">
        <v>31</v>
      </c>
      <c r="AK11" s="401" t="s">
        <v>4</v>
      </c>
      <c r="AL11" s="402" t="s">
        <v>5</v>
      </c>
      <c r="AM11" s="403" t="s">
        <v>6</v>
      </c>
    </row>
    <row r="12" spans="1:39" ht="15" customHeight="1">
      <c r="A12" s="381"/>
      <c r="B12" s="383" t="s">
        <v>170</v>
      </c>
      <c r="C12" s="383"/>
      <c r="D12" s="383"/>
      <c r="E12" s="409"/>
      <c r="F12" s="384" t="s">
        <v>172</v>
      </c>
      <c r="G12" s="384" t="s">
        <v>128</v>
      </c>
      <c r="H12" s="384" t="s">
        <v>7</v>
      </c>
      <c r="I12" s="384" t="s">
        <v>7</v>
      </c>
      <c r="J12" s="384" t="s">
        <v>172</v>
      </c>
      <c r="K12" s="384" t="s">
        <v>172</v>
      </c>
      <c r="L12" s="384" t="s">
        <v>8</v>
      </c>
      <c r="M12" s="384" t="s">
        <v>172</v>
      </c>
      <c r="N12" s="384" t="s">
        <v>128</v>
      </c>
      <c r="O12" s="384" t="s">
        <v>7</v>
      </c>
      <c r="P12" s="384" t="s">
        <v>7</v>
      </c>
      <c r="Q12" s="384" t="s">
        <v>172</v>
      </c>
      <c r="R12" s="384" t="s">
        <v>172</v>
      </c>
      <c r="S12" s="384" t="s">
        <v>8</v>
      </c>
      <c r="T12" s="384" t="s">
        <v>172</v>
      </c>
      <c r="U12" s="384" t="s">
        <v>128</v>
      </c>
      <c r="V12" s="384" t="s">
        <v>7</v>
      </c>
      <c r="W12" s="384" t="s">
        <v>7</v>
      </c>
      <c r="X12" s="384" t="s">
        <v>172</v>
      </c>
      <c r="Y12" s="384" t="s">
        <v>172</v>
      </c>
      <c r="Z12" s="384" t="s">
        <v>8</v>
      </c>
      <c r="AA12" s="384" t="s">
        <v>172</v>
      </c>
      <c r="AB12" s="384" t="s">
        <v>128</v>
      </c>
      <c r="AC12" s="384" t="s">
        <v>7</v>
      </c>
      <c r="AD12" s="384" t="s">
        <v>7</v>
      </c>
      <c r="AE12" s="384" t="s">
        <v>172</v>
      </c>
      <c r="AF12" s="384" t="s">
        <v>172</v>
      </c>
      <c r="AG12" s="384" t="s">
        <v>8</v>
      </c>
      <c r="AH12" s="384" t="s">
        <v>172</v>
      </c>
      <c r="AI12" s="384" t="s">
        <v>128</v>
      </c>
      <c r="AJ12" s="384" t="s">
        <v>7</v>
      </c>
      <c r="AK12" s="385"/>
      <c r="AL12" s="386"/>
      <c r="AM12" s="387"/>
    </row>
    <row r="13" spans="1:39" ht="15" customHeight="1">
      <c r="A13" s="388">
        <v>153400</v>
      </c>
      <c r="B13" s="410" t="s">
        <v>183</v>
      </c>
      <c r="C13" s="411">
        <v>124770</v>
      </c>
      <c r="D13" s="391" t="s">
        <v>177</v>
      </c>
      <c r="E13" s="405" t="s">
        <v>178</v>
      </c>
      <c r="F13" s="393"/>
      <c r="G13" s="393" t="s">
        <v>139</v>
      </c>
      <c r="H13" s="394" t="s">
        <v>139</v>
      </c>
      <c r="I13" s="215"/>
      <c r="J13" s="215"/>
      <c r="K13" s="395" t="s">
        <v>139</v>
      </c>
      <c r="L13" s="395"/>
      <c r="M13" s="215" t="s">
        <v>139</v>
      </c>
      <c r="N13" s="215" t="s">
        <v>139</v>
      </c>
      <c r="O13" s="215"/>
      <c r="P13" s="215"/>
      <c r="Q13" s="215" t="s">
        <v>139</v>
      </c>
      <c r="R13" s="395"/>
      <c r="S13" s="395"/>
      <c r="T13" s="215" t="s">
        <v>139</v>
      </c>
      <c r="U13" s="215"/>
      <c r="V13" s="215"/>
      <c r="W13" s="215" t="s">
        <v>139</v>
      </c>
      <c r="X13" s="215"/>
      <c r="Y13" s="395"/>
      <c r="Z13" s="395" t="s">
        <v>139</v>
      </c>
      <c r="AA13" s="215"/>
      <c r="AB13" s="215"/>
      <c r="AC13" s="215" t="s">
        <v>139</v>
      </c>
      <c r="AD13" s="215"/>
      <c r="AE13" s="215"/>
      <c r="AF13" s="395" t="s">
        <v>139</v>
      </c>
      <c r="AG13" s="395"/>
      <c r="AH13" s="215"/>
      <c r="AI13" s="215" t="s">
        <v>139</v>
      </c>
      <c r="AJ13" s="215"/>
      <c r="AK13" s="396">
        <v>138</v>
      </c>
      <c r="AL13" s="397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144</v>
      </c>
      <c r="AM13" s="398">
        <f>SUM(AL13-138)</f>
        <v>6</v>
      </c>
    </row>
    <row r="14" spans="1:39" ht="15" customHeight="1">
      <c r="A14" s="412">
        <v>434949</v>
      </c>
      <c r="B14" s="389" t="s">
        <v>184</v>
      </c>
      <c r="C14" s="390">
        <v>406404</v>
      </c>
      <c r="D14" s="391" t="s">
        <v>180</v>
      </c>
      <c r="E14" s="405" t="s">
        <v>178</v>
      </c>
      <c r="F14" s="393"/>
      <c r="G14" s="393" t="s">
        <v>139</v>
      </c>
      <c r="H14" s="394"/>
      <c r="I14" s="215" t="s">
        <v>139</v>
      </c>
      <c r="J14" s="215"/>
      <c r="K14" s="395" t="s">
        <v>139</v>
      </c>
      <c r="L14" s="395"/>
      <c r="M14" s="215"/>
      <c r="N14" s="215" t="s">
        <v>139</v>
      </c>
      <c r="O14" s="215"/>
      <c r="P14" s="215" t="s">
        <v>139</v>
      </c>
      <c r="Q14" s="215" t="s">
        <v>139</v>
      </c>
      <c r="R14" s="395"/>
      <c r="S14" s="395"/>
      <c r="T14" s="215" t="s">
        <v>139</v>
      </c>
      <c r="U14" s="215"/>
      <c r="V14" s="215" t="s">
        <v>139</v>
      </c>
      <c r="W14" s="215" t="s">
        <v>139</v>
      </c>
      <c r="X14" s="215"/>
      <c r="Y14" s="395"/>
      <c r="Z14" s="395" t="s">
        <v>139</v>
      </c>
      <c r="AA14" s="215"/>
      <c r="AB14" s="215" t="s">
        <v>139</v>
      </c>
      <c r="AC14" s="215" t="s">
        <v>139</v>
      </c>
      <c r="AD14" s="215"/>
      <c r="AE14" s="215"/>
      <c r="AF14" s="395" t="s">
        <v>139</v>
      </c>
      <c r="AG14" s="395"/>
      <c r="AH14" s="215"/>
      <c r="AI14" s="215" t="s">
        <v>139</v>
      </c>
      <c r="AJ14" s="215"/>
      <c r="AK14" s="396">
        <v>138</v>
      </c>
      <c r="AL14" s="397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168</v>
      </c>
      <c r="AM14" s="398">
        <f>SUM(AL14-138)</f>
        <v>30</v>
      </c>
    </row>
    <row r="15" spans="1:39" ht="15" customHeight="1" thickBot="1">
      <c r="A15" s="381" t="s">
        <v>0</v>
      </c>
      <c r="B15" s="383" t="s">
        <v>1</v>
      </c>
      <c r="C15" s="383"/>
      <c r="D15" s="383" t="s">
        <v>2</v>
      </c>
      <c r="E15" s="409" t="s">
        <v>3</v>
      </c>
      <c r="F15" s="400">
        <v>1</v>
      </c>
      <c r="G15" s="400">
        <v>2</v>
      </c>
      <c r="H15" s="400">
        <v>3</v>
      </c>
      <c r="I15" s="400">
        <v>4</v>
      </c>
      <c r="J15" s="400">
        <v>5</v>
      </c>
      <c r="K15" s="400">
        <v>6</v>
      </c>
      <c r="L15" s="400">
        <v>7</v>
      </c>
      <c r="M15" s="400">
        <v>8</v>
      </c>
      <c r="N15" s="400">
        <v>9</v>
      </c>
      <c r="O15" s="400">
        <v>10</v>
      </c>
      <c r="P15" s="400">
        <v>11</v>
      </c>
      <c r="Q15" s="400">
        <v>12</v>
      </c>
      <c r="R15" s="400">
        <v>13</v>
      </c>
      <c r="S15" s="400">
        <v>14</v>
      </c>
      <c r="T15" s="400">
        <v>15</v>
      </c>
      <c r="U15" s="400">
        <v>16</v>
      </c>
      <c r="V15" s="400">
        <v>17</v>
      </c>
      <c r="W15" s="400">
        <v>18</v>
      </c>
      <c r="X15" s="400">
        <v>19</v>
      </c>
      <c r="Y15" s="400">
        <v>20</v>
      </c>
      <c r="Z15" s="400">
        <v>21</v>
      </c>
      <c r="AA15" s="400">
        <v>22</v>
      </c>
      <c r="AB15" s="400">
        <v>23</v>
      </c>
      <c r="AC15" s="400">
        <v>24</v>
      </c>
      <c r="AD15" s="400">
        <v>25</v>
      </c>
      <c r="AE15" s="400">
        <v>26</v>
      </c>
      <c r="AF15" s="400">
        <v>27</v>
      </c>
      <c r="AG15" s="400">
        <v>28</v>
      </c>
      <c r="AH15" s="400">
        <v>29</v>
      </c>
      <c r="AI15" s="400">
        <v>30</v>
      </c>
      <c r="AJ15" s="400">
        <v>31</v>
      </c>
      <c r="AK15" s="401" t="s">
        <v>4</v>
      </c>
      <c r="AL15" s="402" t="s">
        <v>5</v>
      </c>
      <c r="AM15" s="403" t="s">
        <v>6</v>
      </c>
    </row>
    <row r="16" spans="1:39" ht="15" customHeight="1">
      <c r="A16" s="381"/>
      <c r="B16" s="383" t="s">
        <v>170</v>
      </c>
      <c r="C16" s="383"/>
      <c r="D16" s="383"/>
      <c r="E16" s="409"/>
      <c r="F16" s="384" t="s">
        <v>172</v>
      </c>
      <c r="G16" s="384" t="s">
        <v>128</v>
      </c>
      <c r="H16" s="384" t="s">
        <v>7</v>
      </c>
      <c r="I16" s="384" t="s">
        <v>7</v>
      </c>
      <c r="J16" s="384" t="s">
        <v>172</v>
      </c>
      <c r="K16" s="384" t="s">
        <v>172</v>
      </c>
      <c r="L16" s="384" t="s">
        <v>8</v>
      </c>
      <c r="M16" s="384" t="s">
        <v>172</v>
      </c>
      <c r="N16" s="384" t="s">
        <v>128</v>
      </c>
      <c r="O16" s="384" t="s">
        <v>7</v>
      </c>
      <c r="P16" s="384" t="s">
        <v>7</v>
      </c>
      <c r="Q16" s="384" t="s">
        <v>172</v>
      </c>
      <c r="R16" s="384" t="s">
        <v>172</v>
      </c>
      <c r="S16" s="384" t="s">
        <v>8</v>
      </c>
      <c r="T16" s="384" t="s">
        <v>172</v>
      </c>
      <c r="U16" s="384" t="s">
        <v>128</v>
      </c>
      <c r="V16" s="384" t="s">
        <v>7</v>
      </c>
      <c r="W16" s="384" t="s">
        <v>7</v>
      </c>
      <c r="X16" s="384" t="s">
        <v>172</v>
      </c>
      <c r="Y16" s="384" t="s">
        <v>172</v>
      </c>
      <c r="Z16" s="384" t="s">
        <v>8</v>
      </c>
      <c r="AA16" s="384" t="s">
        <v>172</v>
      </c>
      <c r="AB16" s="384" t="s">
        <v>128</v>
      </c>
      <c r="AC16" s="384" t="s">
        <v>7</v>
      </c>
      <c r="AD16" s="384" t="s">
        <v>7</v>
      </c>
      <c r="AE16" s="384" t="s">
        <v>172</v>
      </c>
      <c r="AF16" s="384" t="s">
        <v>172</v>
      </c>
      <c r="AG16" s="384" t="s">
        <v>8</v>
      </c>
      <c r="AH16" s="384" t="s">
        <v>172</v>
      </c>
      <c r="AI16" s="384" t="s">
        <v>128</v>
      </c>
      <c r="AJ16" s="384" t="s">
        <v>7</v>
      </c>
      <c r="AK16" s="385"/>
      <c r="AL16" s="386"/>
      <c r="AM16" s="387"/>
    </row>
    <row r="17" spans="1:39" ht="15" customHeight="1">
      <c r="A17" s="388">
        <v>152986</v>
      </c>
      <c r="B17" s="389" t="s">
        <v>185</v>
      </c>
      <c r="C17" s="390">
        <v>108525</v>
      </c>
      <c r="D17" s="391" t="s">
        <v>177</v>
      </c>
      <c r="E17" s="405" t="s">
        <v>178</v>
      </c>
      <c r="F17" s="393" t="s">
        <v>139</v>
      </c>
      <c r="G17" s="393"/>
      <c r="H17" s="394"/>
      <c r="I17" s="215" t="s">
        <v>139</v>
      </c>
      <c r="J17" s="215"/>
      <c r="K17" s="395"/>
      <c r="L17" s="395" t="s">
        <v>139</v>
      </c>
      <c r="M17" s="215"/>
      <c r="N17" s="215"/>
      <c r="O17" s="215" t="s">
        <v>139</v>
      </c>
      <c r="P17" s="215"/>
      <c r="Q17" s="215"/>
      <c r="R17" s="395" t="s">
        <v>139</v>
      </c>
      <c r="S17" s="395"/>
      <c r="T17" s="215"/>
      <c r="U17" s="215" t="s">
        <v>139</v>
      </c>
      <c r="V17" s="215"/>
      <c r="W17" s="215"/>
      <c r="X17" s="215" t="s">
        <v>139</v>
      </c>
      <c r="Y17" s="395"/>
      <c r="Z17" s="395"/>
      <c r="AA17" s="215" t="s">
        <v>139</v>
      </c>
      <c r="AB17" s="215"/>
      <c r="AC17" s="215"/>
      <c r="AD17" s="215" t="s">
        <v>139</v>
      </c>
      <c r="AE17" s="215" t="s">
        <v>139</v>
      </c>
      <c r="AF17" s="395"/>
      <c r="AG17" s="395" t="s">
        <v>139</v>
      </c>
      <c r="AH17" s="215"/>
      <c r="AI17" s="215"/>
      <c r="AJ17" s="215" t="s">
        <v>139</v>
      </c>
      <c r="AK17" s="396">
        <v>138</v>
      </c>
      <c r="AL17" s="397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144</v>
      </c>
      <c r="AM17" s="398">
        <f>SUM(AL17-138)</f>
        <v>6</v>
      </c>
    </row>
    <row r="18" spans="1:39" ht="15" customHeight="1">
      <c r="A18" s="388">
        <v>150711</v>
      </c>
      <c r="B18" s="389" t="s">
        <v>186</v>
      </c>
      <c r="C18" s="390">
        <v>118769</v>
      </c>
      <c r="D18" s="391" t="s">
        <v>180</v>
      </c>
      <c r="E18" s="405" t="s">
        <v>178</v>
      </c>
      <c r="F18" s="393" t="s">
        <v>139</v>
      </c>
      <c r="G18" s="393"/>
      <c r="H18" s="394"/>
      <c r="I18" s="215" t="s">
        <v>139</v>
      </c>
      <c r="J18" s="215"/>
      <c r="K18" s="395"/>
      <c r="L18" s="395" t="s">
        <v>139</v>
      </c>
      <c r="M18" s="215" t="s">
        <v>139</v>
      </c>
      <c r="N18" s="215" t="s">
        <v>187</v>
      </c>
      <c r="O18" s="215" t="s">
        <v>139</v>
      </c>
      <c r="P18" s="215"/>
      <c r="Q18" s="215"/>
      <c r="R18" s="395" t="s">
        <v>139</v>
      </c>
      <c r="S18" s="395"/>
      <c r="T18" s="215"/>
      <c r="U18" s="215" t="s">
        <v>139</v>
      </c>
      <c r="V18" s="215" t="s">
        <v>139</v>
      </c>
      <c r="W18" s="215"/>
      <c r="X18" s="215" t="s">
        <v>139</v>
      </c>
      <c r="Y18" s="395" t="s">
        <v>139</v>
      </c>
      <c r="Z18" s="395"/>
      <c r="AA18" s="215" t="s">
        <v>139</v>
      </c>
      <c r="AB18" s="215"/>
      <c r="AC18" s="215"/>
      <c r="AD18" s="215" t="s">
        <v>139</v>
      </c>
      <c r="AE18" s="215" t="s">
        <v>139</v>
      </c>
      <c r="AF18" s="395"/>
      <c r="AG18" s="395" t="s">
        <v>139</v>
      </c>
      <c r="AH18" s="215"/>
      <c r="AI18" s="215"/>
      <c r="AJ18" s="215"/>
      <c r="AK18" s="396">
        <v>138</v>
      </c>
      <c r="AL18" s="397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168</v>
      </c>
      <c r="AM18" s="398">
        <f>SUM(AL18-138)</f>
        <v>30</v>
      </c>
    </row>
    <row r="19" spans="1:39" ht="15" customHeight="1" thickBot="1">
      <c r="A19" s="413" t="s">
        <v>0</v>
      </c>
      <c r="B19" s="414" t="s">
        <v>1</v>
      </c>
      <c r="C19" s="414"/>
      <c r="D19" s="414" t="s">
        <v>2</v>
      </c>
      <c r="E19" s="415" t="s">
        <v>3</v>
      </c>
      <c r="F19" s="400">
        <v>1</v>
      </c>
      <c r="G19" s="400">
        <v>2</v>
      </c>
      <c r="H19" s="400">
        <v>3</v>
      </c>
      <c r="I19" s="400">
        <v>4</v>
      </c>
      <c r="J19" s="400">
        <v>5</v>
      </c>
      <c r="K19" s="400">
        <v>6</v>
      </c>
      <c r="L19" s="400">
        <v>7</v>
      </c>
      <c r="M19" s="400">
        <v>8</v>
      </c>
      <c r="N19" s="400">
        <v>9</v>
      </c>
      <c r="O19" s="400">
        <v>10</v>
      </c>
      <c r="P19" s="400">
        <v>11</v>
      </c>
      <c r="Q19" s="400">
        <v>12</v>
      </c>
      <c r="R19" s="400">
        <v>13</v>
      </c>
      <c r="S19" s="400">
        <v>14</v>
      </c>
      <c r="T19" s="400">
        <v>15</v>
      </c>
      <c r="U19" s="400">
        <v>16</v>
      </c>
      <c r="V19" s="400">
        <v>17</v>
      </c>
      <c r="W19" s="400">
        <v>18</v>
      </c>
      <c r="X19" s="400">
        <v>19</v>
      </c>
      <c r="Y19" s="400">
        <v>20</v>
      </c>
      <c r="Z19" s="400">
        <v>21</v>
      </c>
      <c r="AA19" s="400">
        <v>22</v>
      </c>
      <c r="AB19" s="400">
        <v>23</v>
      </c>
      <c r="AC19" s="400">
        <v>24</v>
      </c>
      <c r="AD19" s="400">
        <v>25</v>
      </c>
      <c r="AE19" s="400">
        <v>26</v>
      </c>
      <c r="AF19" s="400">
        <v>27</v>
      </c>
      <c r="AG19" s="400">
        <v>28</v>
      </c>
      <c r="AH19" s="400">
        <v>29</v>
      </c>
      <c r="AI19" s="400">
        <v>30</v>
      </c>
      <c r="AJ19" s="400">
        <v>31</v>
      </c>
      <c r="AK19" s="401" t="s">
        <v>4</v>
      </c>
      <c r="AL19" s="402" t="s">
        <v>5</v>
      </c>
      <c r="AM19" s="403" t="s">
        <v>6</v>
      </c>
    </row>
    <row r="20" spans="1:43" ht="15" customHeight="1">
      <c r="A20" s="381"/>
      <c r="B20" s="383" t="s">
        <v>170</v>
      </c>
      <c r="C20" s="383"/>
      <c r="D20" s="383"/>
      <c r="E20" s="409"/>
      <c r="F20" s="384" t="s">
        <v>172</v>
      </c>
      <c r="G20" s="384" t="s">
        <v>128</v>
      </c>
      <c r="H20" s="384" t="s">
        <v>7</v>
      </c>
      <c r="I20" s="384" t="s">
        <v>7</v>
      </c>
      <c r="J20" s="384" t="s">
        <v>172</v>
      </c>
      <c r="K20" s="384" t="s">
        <v>172</v>
      </c>
      <c r="L20" s="384" t="s">
        <v>8</v>
      </c>
      <c r="M20" s="384" t="s">
        <v>172</v>
      </c>
      <c r="N20" s="384" t="s">
        <v>128</v>
      </c>
      <c r="O20" s="384" t="s">
        <v>7</v>
      </c>
      <c r="P20" s="384" t="s">
        <v>7</v>
      </c>
      <c r="Q20" s="384" t="s">
        <v>172</v>
      </c>
      <c r="R20" s="384" t="s">
        <v>172</v>
      </c>
      <c r="S20" s="384" t="s">
        <v>8</v>
      </c>
      <c r="T20" s="384" t="s">
        <v>172</v>
      </c>
      <c r="U20" s="384" t="s">
        <v>128</v>
      </c>
      <c r="V20" s="384" t="s">
        <v>7</v>
      </c>
      <c r="W20" s="384" t="s">
        <v>7</v>
      </c>
      <c r="X20" s="384" t="s">
        <v>172</v>
      </c>
      <c r="Y20" s="384" t="s">
        <v>172</v>
      </c>
      <c r="Z20" s="384" t="s">
        <v>8</v>
      </c>
      <c r="AA20" s="384" t="s">
        <v>172</v>
      </c>
      <c r="AB20" s="384" t="s">
        <v>128</v>
      </c>
      <c r="AC20" s="384" t="s">
        <v>7</v>
      </c>
      <c r="AD20" s="384" t="s">
        <v>7</v>
      </c>
      <c r="AE20" s="384" t="s">
        <v>172</v>
      </c>
      <c r="AF20" s="384" t="s">
        <v>172</v>
      </c>
      <c r="AG20" s="384" t="s">
        <v>8</v>
      </c>
      <c r="AH20" s="384" t="s">
        <v>172</v>
      </c>
      <c r="AI20" s="384" t="s">
        <v>128</v>
      </c>
      <c r="AJ20" s="384" t="s">
        <v>7</v>
      </c>
      <c r="AK20" s="385"/>
      <c r="AL20" s="386"/>
      <c r="AM20" s="387"/>
      <c r="AQ20" t="s">
        <v>187</v>
      </c>
    </row>
    <row r="21" spans="1:39" ht="15" customHeight="1">
      <c r="A21" s="388">
        <v>122092</v>
      </c>
      <c r="B21" s="389" t="s">
        <v>188</v>
      </c>
      <c r="C21" s="390">
        <v>60541</v>
      </c>
      <c r="D21" s="416" t="s">
        <v>189</v>
      </c>
      <c r="E21" s="405" t="s">
        <v>178</v>
      </c>
      <c r="F21" s="417" t="s">
        <v>181</v>
      </c>
      <c r="G21" s="418"/>
      <c r="H21" s="418"/>
      <c r="I21" s="418"/>
      <c r="J21" s="418"/>
      <c r="K21" s="418"/>
      <c r="L21" s="418"/>
      <c r="M21" s="418"/>
      <c r="N21" s="418"/>
      <c r="O21" s="419"/>
      <c r="P21" s="419"/>
      <c r="Q21" s="393"/>
      <c r="R21" s="395"/>
      <c r="S21" s="395"/>
      <c r="T21" s="215" t="s">
        <v>139</v>
      </c>
      <c r="U21" s="215" t="s">
        <v>139</v>
      </c>
      <c r="V21" s="215"/>
      <c r="W21" s="215" t="s">
        <v>139</v>
      </c>
      <c r="X21" s="215"/>
      <c r="Y21" s="395" t="s">
        <v>139</v>
      </c>
      <c r="Z21" s="395"/>
      <c r="AA21" s="215" t="s">
        <v>139</v>
      </c>
      <c r="AB21" s="215"/>
      <c r="AC21" s="215" t="s">
        <v>139</v>
      </c>
      <c r="AD21" s="215"/>
      <c r="AE21" s="215" t="s">
        <v>139</v>
      </c>
      <c r="AF21" s="395"/>
      <c r="AG21" s="395"/>
      <c r="AH21" s="215" t="s">
        <v>139</v>
      </c>
      <c r="AI21" s="215" t="s">
        <v>139</v>
      </c>
      <c r="AJ21" s="215"/>
      <c r="AK21" s="396">
        <v>78</v>
      </c>
      <c r="AL21" s="397">
        <f>COUNTIF(E21:AK21,"T")*6+COUNTIF(E21:AK21,"P")*12+COUNTIF(E21:AK21,"M")*6+COUNTIF(E21:AK21,"I")*6+COUNTIF(E21:AK21,"N")*12+COUNTIF(E21:AK21,"TI")*12+COUNTIF(E21:AK21,"MT")*12+COUNTIF(E21:AK21,"MN")*18+COUNTIF(E21:AK21,"PI")*18+COUNTIF(E21:AK21,"TN")*18+COUNTIF(E21:AK21,"NB")*6+COUNTIF(E21:AK21,"AF")*6</f>
        <v>108</v>
      </c>
      <c r="AM21" s="398">
        <f>SUM(AL21-78)</f>
        <v>30</v>
      </c>
    </row>
    <row r="22" spans="1:39" ht="15" customHeight="1">
      <c r="A22" s="412">
        <v>432881</v>
      </c>
      <c r="B22" s="389" t="s">
        <v>190</v>
      </c>
      <c r="C22" s="420">
        <v>165474</v>
      </c>
      <c r="D22" s="421" t="s">
        <v>191</v>
      </c>
      <c r="E22" s="405" t="s">
        <v>178</v>
      </c>
      <c r="F22" s="393" t="s">
        <v>139</v>
      </c>
      <c r="G22" s="422"/>
      <c r="H22" s="394" t="s">
        <v>139</v>
      </c>
      <c r="I22" s="215"/>
      <c r="J22" s="215" t="s">
        <v>139</v>
      </c>
      <c r="K22" s="395"/>
      <c r="L22" s="395"/>
      <c r="M22" s="215" t="s">
        <v>139</v>
      </c>
      <c r="N22" s="215" t="s">
        <v>139</v>
      </c>
      <c r="O22" s="215"/>
      <c r="P22" s="215" t="s">
        <v>139</v>
      </c>
      <c r="Q22" s="215" t="s">
        <v>139</v>
      </c>
      <c r="R22" s="395"/>
      <c r="S22" s="395" t="s">
        <v>139</v>
      </c>
      <c r="T22" s="215"/>
      <c r="U22" s="215"/>
      <c r="V22" s="215" t="s">
        <v>139</v>
      </c>
      <c r="W22" s="215"/>
      <c r="X22" s="215" t="s">
        <v>139</v>
      </c>
      <c r="Y22" s="395"/>
      <c r="Z22" s="395"/>
      <c r="AA22" s="215"/>
      <c r="AB22" s="215" t="s">
        <v>139</v>
      </c>
      <c r="AC22" s="215"/>
      <c r="AD22" s="215" t="s">
        <v>139</v>
      </c>
      <c r="AE22" s="215"/>
      <c r="AF22" s="395"/>
      <c r="AG22" s="395"/>
      <c r="AH22" s="215" t="s">
        <v>139</v>
      </c>
      <c r="AI22" s="215"/>
      <c r="AJ22" s="215" t="s">
        <v>139</v>
      </c>
      <c r="AK22" s="396">
        <v>138</v>
      </c>
      <c r="AL22" s="397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168</v>
      </c>
      <c r="AM22" s="398">
        <f>SUM(AL22-138)</f>
        <v>30</v>
      </c>
    </row>
    <row r="23" spans="1:39" ht="15" customHeight="1" thickBot="1">
      <c r="A23" s="381" t="s">
        <v>0</v>
      </c>
      <c r="B23" s="383" t="s">
        <v>1</v>
      </c>
      <c r="C23" s="383"/>
      <c r="D23" s="383" t="s">
        <v>2</v>
      </c>
      <c r="E23" s="409" t="s">
        <v>3</v>
      </c>
      <c r="F23" s="400">
        <v>1</v>
      </c>
      <c r="G23" s="400">
        <v>2</v>
      </c>
      <c r="H23" s="400">
        <v>3</v>
      </c>
      <c r="I23" s="400">
        <v>4</v>
      </c>
      <c r="J23" s="400">
        <v>5</v>
      </c>
      <c r="K23" s="400">
        <v>6</v>
      </c>
      <c r="L23" s="400">
        <v>7</v>
      </c>
      <c r="M23" s="400">
        <v>8</v>
      </c>
      <c r="N23" s="400">
        <v>9</v>
      </c>
      <c r="O23" s="400">
        <v>10</v>
      </c>
      <c r="P23" s="400">
        <v>11</v>
      </c>
      <c r="Q23" s="400">
        <v>12</v>
      </c>
      <c r="R23" s="400">
        <v>13</v>
      </c>
      <c r="S23" s="400">
        <v>14</v>
      </c>
      <c r="T23" s="400">
        <v>15</v>
      </c>
      <c r="U23" s="400">
        <v>16</v>
      </c>
      <c r="V23" s="400">
        <v>17</v>
      </c>
      <c r="W23" s="400">
        <v>18</v>
      </c>
      <c r="X23" s="400">
        <v>19</v>
      </c>
      <c r="Y23" s="400">
        <v>20</v>
      </c>
      <c r="Z23" s="400">
        <v>21</v>
      </c>
      <c r="AA23" s="400">
        <v>22</v>
      </c>
      <c r="AB23" s="400">
        <v>23</v>
      </c>
      <c r="AC23" s="400">
        <v>24</v>
      </c>
      <c r="AD23" s="400">
        <v>25</v>
      </c>
      <c r="AE23" s="400">
        <v>26</v>
      </c>
      <c r="AF23" s="400">
        <v>27</v>
      </c>
      <c r="AG23" s="400">
        <v>28</v>
      </c>
      <c r="AH23" s="400">
        <v>29</v>
      </c>
      <c r="AI23" s="400">
        <v>30</v>
      </c>
      <c r="AJ23" s="400">
        <v>31</v>
      </c>
      <c r="AK23" s="401" t="s">
        <v>4</v>
      </c>
      <c r="AL23" s="402" t="s">
        <v>5</v>
      </c>
      <c r="AM23" s="403" t="s">
        <v>6</v>
      </c>
    </row>
    <row r="24" spans="1:41" ht="15" customHeight="1">
      <c r="A24" s="381"/>
      <c r="B24" s="383" t="s">
        <v>170</v>
      </c>
      <c r="C24" s="383"/>
      <c r="D24" s="383"/>
      <c r="E24" s="409"/>
      <c r="F24" s="384" t="s">
        <v>172</v>
      </c>
      <c r="G24" s="384" t="s">
        <v>128</v>
      </c>
      <c r="H24" s="384" t="s">
        <v>7</v>
      </c>
      <c r="I24" s="384" t="s">
        <v>7</v>
      </c>
      <c r="J24" s="384" t="s">
        <v>172</v>
      </c>
      <c r="K24" s="384" t="s">
        <v>172</v>
      </c>
      <c r="L24" s="384" t="s">
        <v>8</v>
      </c>
      <c r="M24" s="384" t="s">
        <v>172</v>
      </c>
      <c r="N24" s="384" t="s">
        <v>128</v>
      </c>
      <c r="O24" s="384" t="s">
        <v>7</v>
      </c>
      <c r="P24" s="384" t="s">
        <v>7</v>
      </c>
      <c r="Q24" s="384" t="s">
        <v>172</v>
      </c>
      <c r="R24" s="384" t="s">
        <v>172</v>
      </c>
      <c r="S24" s="384" t="s">
        <v>8</v>
      </c>
      <c r="T24" s="384" t="s">
        <v>172</v>
      </c>
      <c r="U24" s="384" t="s">
        <v>128</v>
      </c>
      <c r="V24" s="384" t="s">
        <v>7</v>
      </c>
      <c r="W24" s="384" t="s">
        <v>7</v>
      </c>
      <c r="X24" s="384" t="s">
        <v>172</v>
      </c>
      <c r="Y24" s="384" t="s">
        <v>172</v>
      </c>
      <c r="Z24" s="384" t="s">
        <v>8</v>
      </c>
      <c r="AA24" s="384" t="s">
        <v>172</v>
      </c>
      <c r="AB24" s="384" t="s">
        <v>128</v>
      </c>
      <c r="AC24" s="384" t="s">
        <v>7</v>
      </c>
      <c r="AD24" s="384" t="s">
        <v>7</v>
      </c>
      <c r="AE24" s="384" t="s">
        <v>172</v>
      </c>
      <c r="AF24" s="384" t="s">
        <v>172</v>
      </c>
      <c r="AG24" s="384" t="s">
        <v>8</v>
      </c>
      <c r="AH24" s="384" t="s">
        <v>172</v>
      </c>
      <c r="AI24" s="384" t="s">
        <v>128</v>
      </c>
      <c r="AJ24" s="384" t="s">
        <v>7</v>
      </c>
      <c r="AK24" s="385"/>
      <c r="AL24" s="386"/>
      <c r="AM24" s="387"/>
      <c r="AO24" t="s">
        <v>187</v>
      </c>
    </row>
    <row r="25" spans="1:39" ht="15" customHeight="1">
      <c r="A25" s="388">
        <v>150630</v>
      </c>
      <c r="B25" s="423" t="s">
        <v>192</v>
      </c>
      <c r="C25" s="390">
        <v>194941</v>
      </c>
      <c r="D25" s="391" t="s">
        <v>177</v>
      </c>
      <c r="E25" s="405" t="s">
        <v>193</v>
      </c>
      <c r="F25" s="393" t="s">
        <v>129</v>
      </c>
      <c r="G25" s="393"/>
      <c r="H25" s="394"/>
      <c r="I25" s="215"/>
      <c r="J25" s="215" t="s">
        <v>129</v>
      </c>
      <c r="K25" s="395"/>
      <c r="L25" s="395" t="s">
        <v>129</v>
      </c>
      <c r="M25" s="215" t="s">
        <v>129</v>
      </c>
      <c r="N25" s="215"/>
      <c r="O25" s="215"/>
      <c r="P25" s="215" t="s">
        <v>129</v>
      </c>
      <c r="Q25" s="215"/>
      <c r="R25" s="395"/>
      <c r="S25" s="395" t="s">
        <v>129</v>
      </c>
      <c r="T25" s="215"/>
      <c r="U25" s="215" t="s">
        <v>129</v>
      </c>
      <c r="V25" s="215"/>
      <c r="W25" s="215"/>
      <c r="X25" s="215"/>
      <c r="Y25" s="395" t="s">
        <v>182</v>
      </c>
      <c r="Z25" s="395"/>
      <c r="AA25" s="215"/>
      <c r="AB25" s="215" t="s">
        <v>182</v>
      </c>
      <c r="AC25" s="215"/>
      <c r="AD25" s="215"/>
      <c r="AE25" s="215" t="s">
        <v>182</v>
      </c>
      <c r="AF25" s="395"/>
      <c r="AG25" s="395"/>
      <c r="AH25" s="215" t="s">
        <v>129</v>
      </c>
      <c r="AI25" s="215"/>
      <c r="AJ25" s="215" t="s">
        <v>129</v>
      </c>
      <c r="AK25" s="396">
        <v>138</v>
      </c>
      <c r="AL25" s="397">
        <f>COUNTIF(E25:AK25,"T")*6+COUNTIF(E25:AK25,"P")*12+COUNTIF(E25:AK25,"M")*6+COUNTIF(E25:AK25,"I")*6+COUNTIF(E25:AK25,"N")*12+COUNTIF(E25:AK25,"TI")*12+COUNTIF(E25:AK25,"MT")*12+COUNTIF(E25:AK25,"MN")*18+COUNTIF(E25:AK25,"PI")*18+COUNTIF(E25:AK25,"TN")*18+COUNTIF(E25:AK25,"NB")*6+COUNTIF(E25:AK25,"AF")*6</f>
        <v>108</v>
      </c>
      <c r="AM25" s="398">
        <f>SUM(AL25-138)</f>
        <v>-30</v>
      </c>
    </row>
    <row r="26" spans="1:39" ht="15" customHeight="1">
      <c r="A26" s="388">
        <v>145459</v>
      </c>
      <c r="B26" s="424" t="s">
        <v>194</v>
      </c>
      <c r="C26" s="425">
        <v>232036</v>
      </c>
      <c r="D26" s="391" t="s">
        <v>180</v>
      </c>
      <c r="E26" s="405" t="s">
        <v>193</v>
      </c>
      <c r="F26" s="393"/>
      <c r="G26" s="393" t="s">
        <v>129</v>
      </c>
      <c r="H26" s="394"/>
      <c r="I26" s="215"/>
      <c r="J26" s="215" t="s">
        <v>129</v>
      </c>
      <c r="K26" s="395"/>
      <c r="L26" s="395"/>
      <c r="M26" s="215" t="s">
        <v>129</v>
      </c>
      <c r="N26" s="215"/>
      <c r="O26" s="215"/>
      <c r="P26" s="215" t="s">
        <v>129</v>
      </c>
      <c r="Q26" s="215"/>
      <c r="R26" s="395" t="s">
        <v>129</v>
      </c>
      <c r="S26" s="395"/>
      <c r="T26" s="215"/>
      <c r="U26" s="215" t="s">
        <v>129</v>
      </c>
      <c r="V26" s="215"/>
      <c r="W26" s="406" t="s">
        <v>181</v>
      </c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8"/>
      <c r="AK26" s="396">
        <v>78</v>
      </c>
      <c r="AL26" s="397">
        <f>COUNTIF(E26:AK26,"T")*6+COUNTIF(E26:AK26,"P")*12+COUNTIF(E26:AK26,"M")*6+COUNTIF(E26:AK26,"I")*6+COUNTIF(E26:AK26,"N")*12+COUNTIF(E26:AK26,"TI")*12+COUNTIF(E26:AK26,"MT")*12+COUNTIF(E26:AK26,"MN")*18+COUNTIF(E26:AK26,"PI")*18+COUNTIF(E26:AK26,"TN")*18+COUNTIF(E26:AK26,"NB")*6+COUNTIF(E26:AK26,"AF")*6</f>
        <v>72</v>
      </c>
      <c r="AM26" s="398">
        <f>SUM(AL26-78)</f>
        <v>-6</v>
      </c>
    </row>
    <row r="27" spans="1:39" ht="15" customHeight="1" thickBot="1">
      <c r="A27" s="381" t="s">
        <v>0</v>
      </c>
      <c r="B27" s="383" t="s">
        <v>1</v>
      </c>
      <c r="C27" s="383"/>
      <c r="D27" s="383" t="s">
        <v>2</v>
      </c>
      <c r="E27" s="409" t="s">
        <v>3</v>
      </c>
      <c r="F27" s="400">
        <v>1</v>
      </c>
      <c r="G27" s="400">
        <v>2</v>
      </c>
      <c r="H27" s="400">
        <v>3</v>
      </c>
      <c r="I27" s="400">
        <v>4</v>
      </c>
      <c r="J27" s="400">
        <v>5</v>
      </c>
      <c r="K27" s="400">
        <v>6</v>
      </c>
      <c r="L27" s="400">
        <v>7</v>
      </c>
      <c r="M27" s="400">
        <v>8</v>
      </c>
      <c r="N27" s="400">
        <v>9</v>
      </c>
      <c r="O27" s="400">
        <v>10</v>
      </c>
      <c r="P27" s="400">
        <v>11</v>
      </c>
      <c r="Q27" s="400">
        <v>12</v>
      </c>
      <c r="R27" s="400">
        <v>13</v>
      </c>
      <c r="S27" s="400">
        <v>14</v>
      </c>
      <c r="T27" s="400">
        <v>15</v>
      </c>
      <c r="U27" s="400">
        <v>16</v>
      </c>
      <c r="V27" s="400">
        <v>17</v>
      </c>
      <c r="W27" s="400">
        <v>18</v>
      </c>
      <c r="X27" s="400">
        <v>19</v>
      </c>
      <c r="Y27" s="400">
        <v>20</v>
      </c>
      <c r="Z27" s="400">
        <v>21</v>
      </c>
      <c r="AA27" s="400">
        <v>22</v>
      </c>
      <c r="AB27" s="400">
        <v>23</v>
      </c>
      <c r="AC27" s="400">
        <v>24</v>
      </c>
      <c r="AD27" s="400">
        <v>25</v>
      </c>
      <c r="AE27" s="400">
        <v>26</v>
      </c>
      <c r="AF27" s="400">
        <v>27</v>
      </c>
      <c r="AG27" s="400">
        <v>28</v>
      </c>
      <c r="AH27" s="400">
        <v>29</v>
      </c>
      <c r="AI27" s="400">
        <v>30</v>
      </c>
      <c r="AJ27" s="400">
        <v>31</v>
      </c>
      <c r="AK27" s="401" t="s">
        <v>4</v>
      </c>
      <c r="AL27" s="402" t="s">
        <v>5</v>
      </c>
      <c r="AM27" s="403" t="s">
        <v>6</v>
      </c>
    </row>
    <row r="28" spans="1:39" ht="15" customHeight="1">
      <c r="A28" s="381"/>
      <c r="B28" s="383" t="s">
        <v>170</v>
      </c>
      <c r="C28" s="383"/>
      <c r="D28" s="383"/>
      <c r="E28" s="409"/>
      <c r="F28" s="384" t="s">
        <v>172</v>
      </c>
      <c r="G28" s="384" t="s">
        <v>128</v>
      </c>
      <c r="H28" s="384" t="s">
        <v>7</v>
      </c>
      <c r="I28" s="384" t="s">
        <v>7</v>
      </c>
      <c r="J28" s="384" t="s">
        <v>172</v>
      </c>
      <c r="K28" s="384" t="s">
        <v>172</v>
      </c>
      <c r="L28" s="384" t="s">
        <v>8</v>
      </c>
      <c r="M28" s="384" t="s">
        <v>172</v>
      </c>
      <c r="N28" s="384" t="s">
        <v>128</v>
      </c>
      <c r="O28" s="384" t="s">
        <v>7</v>
      </c>
      <c r="P28" s="384" t="s">
        <v>7</v>
      </c>
      <c r="Q28" s="384" t="s">
        <v>172</v>
      </c>
      <c r="R28" s="384" t="s">
        <v>172</v>
      </c>
      <c r="S28" s="384" t="s">
        <v>8</v>
      </c>
      <c r="T28" s="384" t="s">
        <v>172</v>
      </c>
      <c r="U28" s="384" t="s">
        <v>128</v>
      </c>
      <c r="V28" s="384" t="s">
        <v>7</v>
      </c>
      <c r="W28" s="384" t="s">
        <v>7</v>
      </c>
      <c r="X28" s="384" t="s">
        <v>172</v>
      </c>
      <c r="Y28" s="384" t="s">
        <v>172</v>
      </c>
      <c r="Z28" s="384" t="s">
        <v>8</v>
      </c>
      <c r="AA28" s="384" t="s">
        <v>172</v>
      </c>
      <c r="AB28" s="384" t="s">
        <v>128</v>
      </c>
      <c r="AC28" s="384" t="s">
        <v>7</v>
      </c>
      <c r="AD28" s="384" t="s">
        <v>7</v>
      </c>
      <c r="AE28" s="384" t="s">
        <v>172</v>
      </c>
      <c r="AF28" s="384" t="s">
        <v>172</v>
      </c>
      <c r="AG28" s="384" t="s">
        <v>8</v>
      </c>
      <c r="AH28" s="384" t="s">
        <v>172</v>
      </c>
      <c r="AI28" s="384" t="s">
        <v>128</v>
      </c>
      <c r="AJ28" s="384" t="s">
        <v>7</v>
      </c>
      <c r="AK28" s="385"/>
      <c r="AL28" s="386"/>
      <c r="AM28" s="387"/>
    </row>
    <row r="29" spans="1:39" ht="15" customHeight="1">
      <c r="A29" s="388">
        <v>434850</v>
      </c>
      <c r="B29" s="424" t="s">
        <v>195</v>
      </c>
      <c r="C29" s="390">
        <v>244880</v>
      </c>
      <c r="D29" s="391" t="s">
        <v>177</v>
      </c>
      <c r="E29" s="405" t="s">
        <v>193</v>
      </c>
      <c r="F29" s="393"/>
      <c r="G29" s="393"/>
      <c r="H29" s="394" t="s">
        <v>129</v>
      </c>
      <c r="I29" s="215"/>
      <c r="J29" s="215"/>
      <c r="K29" s="395" t="s">
        <v>129</v>
      </c>
      <c r="L29" s="395"/>
      <c r="M29" s="215"/>
      <c r="N29" s="215" t="s">
        <v>129</v>
      </c>
      <c r="O29" s="215"/>
      <c r="P29" s="215"/>
      <c r="Q29" s="215" t="s">
        <v>140</v>
      </c>
      <c r="R29" s="395"/>
      <c r="S29" s="395"/>
      <c r="T29" s="215" t="s">
        <v>129</v>
      </c>
      <c r="U29" s="215"/>
      <c r="V29" s="215"/>
      <c r="W29" s="215" t="s">
        <v>129</v>
      </c>
      <c r="X29" s="215"/>
      <c r="Y29" s="395" t="s">
        <v>129</v>
      </c>
      <c r="Z29" s="395"/>
      <c r="AA29" s="215" t="s">
        <v>129</v>
      </c>
      <c r="AB29" s="215"/>
      <c r="AC29" s="215" t="s">
        <v>129</v>
      </c>
      <c r="AD29" s="215"/>
      <c r="AE29" s="215" t="s">
        <v>129</v>
      </c>
      <c r="AF29" s="395" t="s">
        <v>129</v>
      </c>
      <c r="AG29" s="395"/>
      <c r="AH29" s="215"/>
      <c r="AI29" s="215" t="s">
        <v>129</v>
      </c>
      <c r="AJ29" s="215"/>
      <c r="AK29" s="396">
        <v>138</v>
      </c>
      <c r="AL29" s="397">
        <f>COUNTIF(E29:AK29,"T")*6+COUNTIF(E29:AK29,"P")*12+COUNTIF(E29:AK29,"M")*6+COUNTIF(E29:AK29,"I")*6+COUNTIF(E29:AK29,"N")*12+COUNTIF(E29:AK29,"TI")*12+COUNTIF(E29:AK29,"MT")*12+COUNTIF(E29:AK29,"MN")*18+COUNTIF(E29:AK29,"PI")*18+COUNTIF(E29:AK29,"TN")*18+COUNTIF(E29:AK29,"NB")*6+COUNTIF(E29:AK29,"AF")*6</f>
        <v>138</v>
      </c>
      <c r="AM29" s="398">
        <f>SUM(AL29-138)</f>
        <v>0</v>
      </c>
    </row>
    <row r="30" spans="1:39" ht="15" customHeight="1">
      <c r="A30" s="388">
        <v>150584</v>
      </c>
      <c r="B30" s="424" t="s">
        <v>196</v>
      </c>
      <c r="C30" s="425">
        <v>157587</v>
      </c>
      <c r="D30" s="391" t="s">
        <v>180</v>
      </c>
      <c r="E30" s="405" t="s">
        <v>193</v>
      </c>
      <c r="F30" s="393"/>
      <c r="G30" s="393"/>
      <c r="H30" s="394" t="s">
        <v>129</v>
      </c>
      <c r="I30" s="215"/>
      <c r="J30" s="215"/>
      <c r="K30" s="395" t="s">
        <v>129</v>
      </c>
      <c r="L30" s="395"/>
      <c r="M30" s="215"/>
      <c r="N30" s="215" t="s">
        <v>129</v>
      </c>
      <c r="O30" s="215"/>
      <c r="P30" s="215"/>
      <c r="Q30" s="215" t="s">
        <v>129</v>
      </c>
      <c r="R30" s="395"/>
      <c r="S30" s="395"/>
      <c r="T30" s="215" t="s">
        <v>129</v>
      </c>
      <c r="U30" s="215"/>
      <c r="V30" s="215" t="s">
        <v>129</v>
      </c>
      <c r="W30" s="215"/>
      <c r="X30" s="215" t="s">
        <v>129</v>
      </c>
      <c r="Y30" s="395"/>
      <c r="Z30" s="395" t="s">
        <v>129</v>
      </c>
      <c r="AA30" s="215"/>
      <c r="AB30" s="215" t="s">
        <v>129</v>
      </c>
      <c r="AC30" s="215"/>
      <c r="AD30" s="215" t="s">
        <v>129</v>
      </c>
      <c r="AE30" s="215"/>
      <c r="AF30" s="395" t="s">
        <v>129</v>
      </c>
      <c r="AG30" s="395"/>
      <c r="AH30" s="215" t="s">
        <v>129</v>
      </c>
      <c r="AI30" s="215"/>
      <c r="AJ30" s="215"/>
      <c r="AK30" s="396">
        <v>138</v>
      </c>
      <c r="AL30" s="397">
        <f>COUNTIF(E30:AK30,"T")*6+COUNTIF(E30:AK30,"P")*12+COUNTIF(E30:AK30,"M")*6+COUNTIF(E30:AK30,"I")*6+COUNTIF(E30:AK30,"N")*12+COUNTIF(E30:AK30,"TI")*12+COUNTIF(E30:AK30,"MT")*12+COUNTIF(E30:AK30,"MN")*18+COUNTIF(E30:AK30,"PI")*18+COUNTIF(E30:AK30,"TN")*18+COUNTIF(E30:AK30,"NB")*6+COUNTIF(E30:AK30,"AF")*6</f>
        <v>144</v>
      </c>
      <c r="AM30" s="398">
        <f>SUM(AL30-138)</f>
        <v>6</v>
      </c>
    </row>
    <row r="31" spans="1:39" ht="15" customHeight="1" thickBot="1">
      <c r="A31" s="381" t="s">
        <v>0</v>
      </c>
      <c r="B31" s="383" t="s">
        <v>1</v>
      </c>
      <c r="C31" s="383"/>
      <c r="D31" s="383" t="s">
        <v>2</v>
      </c>
      <c r="E31" s="409" t="s">
        <v>3</v>
      </c>
      <c r="F31" s="400">
        <v>1</v>
      </c>
      <c r="G31" s="400">
        <v>2</v>
      </c>
      <c r="H31" s="400">
        <v>3</v>
      </c>
      <c r="I31" s="400">
        <v>4</v>
      </c>
      <c r="J31" s="400">
        <v>5</v>
      </c>
      <c r="K31" s="400">
        <v>6</v>
      </c>
      <c r="L31" s="400">
        <v>7</v>
      </c>
      <c r="M31" s="400">
        <v>8</v>
      </c>
      <c r="N31" s="400">
        <v>9</v>
      </c>
      <c r="O31" s="400">
        <v>10</v>
      </c>
      <c r="P31" s="400">
        <v>11</v>
      </c>
      <c r="Q31" s="400">
        <v>12</v>
      </c>
      <c r="R31" s="400">
        <v>13</v>
      </c>
      <c r="S31" s="400">
        <v>14</v>
      </c>
      <c r="T31" s="400">
        <v>15</v>
      </c>
      <c r="U31" s="400">
        <v>16</v>
      </c>
      <c r="V31" s="400">
        <v>17</v>
      </c>
      <c r="W31" s="400">
        <v>18</v>
      </c>
      <c r="X31" s="400">
        <v>19</v>
      </c>
      <c r="Y31" s="400">
        <v>20</v>
      </c>
      <c r="Z31" s="400">
        <v>21</v>
      </c>
      <c r="AA31" s="400">
        <v>22</v>
      </c>
      <c r="AB31" s="400">
        <v>23</v>
      </c>
      <c r="AC31" s="400">
        <v>24</v>
      </c>
      <c r="AD31" s="400">
        <v>25</v>
      </c>
      <c r="AE31" s="400">
        <v>26</v>
      </c>
      <c r="AF31" s="400">
        <v>27</v>
      </c>
      <c r="AG31" s="400">
        <v>28</v>
      </c>
      <c r="AH31" s="400">
        <v>29</v>
      </c>
      <c r="AI31" s="400">
        <v>30</v>
      </c>
      <c r="AJ31" s="400">
        <v>31</v>
      </c>
      <c r="AK31" s="401" t="s">
        <v>4</v>
      </c>
      <c r="AL31" s="402" t="s">
        <v>5</v>
      </c>
      <c r="AM31" s="403" t="s">
        <v>6</v>
      </c>
    </row>
    <row r="32" spans="1:39" ht="15" customHeight="1">
      <c r="A32" s="381"/>
      <c r="B32" s="383" t="s">
        <v>170</v>
      </c>
      <c r="C32" s="383"/>
      <c r="D32" s="383"/>
      <c r="E32" s="409"/>
      <c r="F32" s="384" t="s">
        <v>172</v>
      </c>
      <c r="G32" s="384" t="s">
        <v>128</v>
      </c>
      <c r="H32" s="384" t="s">
        <v>7</v>
      </c>
      <c r="I32" s="384" t="s">
        <v>7</v>
      </c>
      <c r="J32" s="384" t="s">
        <v>172</v>
      </c>
      <c r="K32" s="384" t="s">
        <v>172</v>
      </c>
      <c r="L32" s="384" t="s">
        <v>8</v>
      </c>
      <c r="M32" s="384" t="s">
        <v>172</v>
      </c>
      <c r="N32" s="384" t="s">
        <v>128</v>
      </c>
      <c r="O32" s="384" t="s">
        <v>7</v>
      </c>
      <c r="P32" s="384" t="s">
        <v>7</v>
      </c>
      <c r="Q32" s="384" t="s">
        <v>172</v>
      </c>
      <c r="R32" s="384" t="s">
        <v>172</v>
      </c>
      <c r="S32" s="384" t="s">
        <v>8</v>
      </c>
      <c r="T32" s="384" t="s">
        <v>172</v>
      </c>
      <c r="U32" s="384" t="s">
        <v>128</v>
      </c>
      <c r="V32" s="384" t="s">
        <v>7</v>
      </c>
      <c r="W32" s="384" t="s">
        <v>7</v>
      </c>
      <c r="X32" s="384" t="s">
        <v>172</v>
      </c>
      <c r="Y32" s="384" t="s">
        <v>172</v>
      </c>
      <c r="Z32" s="384" t="s">
        <v>8</v>
      </c>
      <c r="AA32" s="384" t="s">
        <v>172</v>
      </c>
      <c r="AB32" s="384" t="s">
        <v>128</v>
      </c>
      <c r="AC32" s="384" t="s">
        <v>7</v>
      </c>
      <c r="AD32" s="384" t="s">
        <v>7</v>
      </c>
      <c r="AE32" s="384" t="s">
        <v>172</v>
      </c>
      <c r="AF32" s="384" t="s">
        <v>172</v>
      </c>
      <c r="AG32" s="384" t="s">
        <v>8</v>
      </c>
      <c r="AH32" s="384" t="s">
        <v>172</v>
      </c>
      <c r="AI32" s="384" t="s">
        <v>128</v>
      </c>
      <c r="AJ32" s="384" t="s">
        <v>7</v>
      </c>
      <c r="AK32" s="385"/>
      <c r="AL32" s="386"/>
      <c r="AM32" s="387"/>
    </row>
    <row r="33" spans="1:39" ht="15" customHeight="1">
      <c r="A33" s="388">
        <v>131903</v>
      </c>
      <c r="B33" s="389" t="s">
        <v>197</v>
      </c>
      <c r="C33" s="390">
        <v>97965</v>
      </c>
      <c r="D33" s="391" t="s">
        <v>177</v>
      </c>
      <c r="E33" s="405" t="s">
        <v>193</v>
      </c>
      <c r="F33" s="393" t="s">
        <v>129</v>
      </c>
      <c r="G33" s="393"/>
      <c r="H33" s="394"/>
      <c r="I33" s="215" t="s">
        <v>129</v>
      </c>
      <c r="J33" s="215"/>
      <c r="K33" s="395"/>
      <c r="L33" s="395" t="s">
        <v>129</v>
      </c>
      <c r="M33" s="215"/>
      <c r="N33" s="215"/>
      <c r="O33" s="215" t="s">
        <v>129</v>
      </c>
      <c r="P33" s="215"/>
      <c r="Q33" s="215"/>
      <c r="R33" s="395" t="s">
        <v>129</v>
      </c>
      <c r="S33" s="395"/>
      <c r="T33" s="215"/>
      <c r="U33" s="215"/>
      <c r="V33" s="215" t="s">
        <v>129</v>
      </c>
      <c r="W33" s="215"/>
      <c r="X33" s="215" t="s">
        <v>129</v>
      </c>
      <c r="Y33" s="395"/>
      <c r="Z33" s="395" t="s">
        <v>129</v>
      </c>
      <c r="AA33" s="215"/>
      <c r="AB33" s="215" t="s">
        <v>129</v>
      </c>
      <c r="AC33" s="215"/>
      <c r="AD33" s="215" t="s">
        <v>129</v>
      </c>
      <c r="AE33" s="215"/>
      <c r="AF33" s="395"/>
      <c r="AG33" s="395" t="s">
        <v>129</v>
      </c>
      <c r="AH33" s="215"/>
      <c r="AI33" s="215"/>
      <c r="AJ33" s="215" t="s">
        <v>129</v>
      </c>
      <c r="AK33" s="396">
        <v>138</v>
      </c>
      <c r="AL33" s="397">
        <f>COUNTIF(E33:AK33,"T")*6+COUNTIF(E33:AK33,"P")*12+COUNTIF(E33:AK33,"M")*6+COUNTIF(E33:AK33,"I")*6+COUNTIF(E33:AK33,"N")*12+COUNTIF(E33:AK33,"TI")*12+COUNTIF(E33:AK33,"MT")*12+COUNTIF(E33:AK33,"MN")*18+COUNTIF(E33:AK33,"PI")*18+COUNTIF(E33:AK33,"TN")*18+COUNTIF(E33:AK33,"NB")*6+COUNTIF(E33:AK33,"AF")*6</f>
        <v>144</v>
      </c>
      <c r="AM33" s="398">
        <f>SUM(AL33-138)</f>
        <v>6</v>
      </c>
    </row>
    <row r="34" spans="1:39" ht="15" customHeight="1">
      <c r="A34" s="426">
        <v>431753</v>
      </c>
      <c r="B34" s="427" t="s">
        <v>198</v>
      </c>
      <c r="C34" s="428">
        <v>417423</v>
      </c>
      <c r="D34" s="391" t="s">
        <v>180</v>
      </c>
      <c r="E34" s="405" t="s">
        <v>193</v>
      </c>
      <c r="F34" s="393"/>
      <c r="G34" s="393" t="s">
        <v>129</v>
      </c>
      <c r="H34" s="394"/>
      <c r="I34" s="215" t="s">
        <v>129</v>
      </c>
      <c r="J34" s="215"/>
      <c r="K34" s="395"/>
      <c r="L34" s="395"/>
      <c r="M34" s="215"/>
      <c r="N34" s="215"/>
      <c r="O34" s="215" t="s">
        <v>129</v>
      </c>
      <c r="P34" s="215"/>
      <c r="Q34" s="215" t="s">
        <v>129</v>
      </c>
      <c r="R34" s="395"/>
      <c r="S34" s="395" t="s">
        <v>129</v>
      </c>
      <c r="T34" s="215"/>
      <c r="U34" s="215"/>
      <c r="V34" s="215"/>
      <c r="W34" s="215" t="s">
        <v>129</v>
      </c>
      <c r="X34" s="215"/>
      <c r="Y34" s="395" t="s">
        <v>129</v>
      </c>
      <c r="Z34" s="395"/>
      <c r="AA34" s="215" t="s">
        <v>129</v>
      </c>
      <c r="AB34" s="215"/>
      <c r="AC34" s="215" t="s">
        <v>129</v>
      </c>
      <c r="AD34" s="215"/>
      <c r="AE34" s="215" t="s">
        <v>129</v>
      </c>
      <c r="AF34" s="395"/>
      <c r="AG34" s="395" t="s">
        <v>129</v>
      </c>
      <c r="AH34" s="215"/>
      <c r="AI34" s="215" t="s">
        <v>129</v>
      </c>
      <c r="AJ34" s="215"/>
      <c r="AK34" s="396">
        <v>138</v>
      </c>
      <c r="AL34" s="397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144</v>
      </c>
      <c r="AM34" s="398">
        <f>SUM(AL34-138)</f>
        <v>6</v>
      </c>
    </row>
    <row r="35" spans="1:39" ht="15" customHeight="1" thickBot="1">
      <c r="A35" s="413" t="s">
        <v>0</v>
      </c>
      <c r="B35" s="414" t="s">
        <v>1</v>
      </c>
      <c r="C35" s="414"/>
      <c r="D35" s="414" t="s">
        <v>2</v>
      </c>
      <c r="E35" s="415" t="s">
        <v>3</v>
      </c>
      <c r="F35" s="400">
        <v>1</v>
      </c>
      <c r="G35" s="400">
        <v>2</v>
      </c>
      <c r="H35" s="400">
        <v>3</v>
      </c>
      <c r="I35" s="400">
        <v>4</v>
      </c>
      <c r="J35" s="400">
        <v>5</v>
      </c>
      <c r="K35" s="400">
        <v>6</v>
      </c>
      <c r="L35" s="400">
        <v>7</v>
      </c>
      <c r="M35" s="400">
        <v>8</v>
      </c>
      <c r="N35" s="400">
        <v>9</v>
      </c>
      <c r="O35" s="400">
        <v>10</v>
      </c>
      <c r="P35" s="400">
        <v>11</v>
      </c>
      <c r="Q35" s="400">
        <v>12</v>
      </c>
      <c r="R35" s="400">
        <v>13</v>
      </c>
      <c r="S35" s="400">
        <v>14</v>
      </c>
      <c r="T35" s="400">
        <v>15</v>
      </c>
      <c r="U35" s="400">
        <v>16</v>
      </c>
      <c r="V35" s="400">
        <v>17</v>
      </c>
      <c r="W35" s="400">
        <v>18</v>
      </c>
      <c r="X35" s="400">
        <v>19</v>
      </c>
      <c r="Y35" s="400">
        <v>20</v>
      </c>
      <c r="Z35" s="400">
        <v>21</v>
      </c>
      <c r="AA35" s="400">
        <v>22</v>
      </c>
      <c r="AB35" s="400">
        <v>23</v>
      </c>
      <c r="AC35" s="400">
        <v>24</v>
      </c>
      <c r="AD35" s="400">
        <v>25</v>
      </c>
      <c r="AE35" s="400">
        <v>26</v>
      </c>
      <c r="AF35" s="400">
        <v>27</v>
      </c>
      <c r="AG35" s="400">
        <v>28</v>
      </c>
      <c r="AH35" s="400">
        <v>29</v>
      </c>
      <c r="AI35" s="400">
        <v>30</v>
      </c>
      <c r="AJ35" s="400">
        <v>31</v>
      </c>
      <c r="AK35" s="401" t="s">
        <v>4</v>
      </c>
      <c r="AL35" s="402" t="s">
        <v>5</v>
      </c>
      <c r="AM35" s="403" t="s">
        <v>6</v>
      </c>
    </row>
    <row r="36" spans="1:39" ht="15" customHeight="1">
      <c r="A36" s="429"/>
      <c r="B36" s="430" t="s">
        <v>170</v>
      </c>
      <c r="C36" s="430"/>
      <c r="D36" s="430"/>
      <c r="E36" s="431"/>
      <c r="F36" s="384" t="s">
        <v>172</v>
      </c>
      <c r="G36" s="384" t="s">
        <v>128</v>
      </c>
      <c r="H36" s="384" t="s">
        <v>7</v>
      </c>
      <c r="I36" s="384" t="s">
        <v>7</v>
      </c>
      <c r="J36" s="384" t="s">
        <v>172</v>
      </c>
      <c r="K36" s="384" t="s">
        <v>172</v>
      </c>
      <c r="L36" s="384" t="s">
        <v>8</v>
      </c>
      <c r="M36" s="384" t="s">
        <v>172</v>
      </c>
      <c r="N36" s="384" t="s">
        <v>128</v>
      </c>
      <c r="O36" s="384" t="s">
        <v>7</v>
      </c>
      <c r="P36" s="384" t="s">
        <v>7</v>
      </c>
      <c r="Q36" s="384" t="s">
        <v>172</v>
      </c>
      <c r="R36" s="384" t="s">
        <v>172</v>
      </c>
      <c r="S36" s="384" t="s">
        <v>8</v>
      </c>
      <c r="T36" s="384" t="s">
        <v>172</v>
      </c>
      <c r="U36" s="384" t="s">
        <v>128</v>
      </c>
      <c r="V36" s="384" t="s">
        <v>7</v>
      </c>
      <c r="W36" s="384" t="s">
        <v>7</v>
      </c>
      <c r="X36" s="384" t="s">
        <v>172</v>
      </c>
      <c r="Y36" s="384" t="s">
        <v>172</v>
      </c>
      <c r="Z36" s="384" t="s">
        <v>8</v>
      </c>
      <c r="AA36" s="384" t="s">
        <v>172</v>
      </c>
      <c r="AB36" s="384" t="s">
        <v>128</v>
      </c>
      <c r="AC36" s="384" t="s">
        <v>7</v>
      </c>
      <c r="AD36" s="384" t="s">
        <v>7</v>
      </c>
      <c r="AE36" s="384" t="s">
        <v>172</v>
      </c>
      <c r="AF36" s="384" t="s">
        <v>172</v>
      </c>
      <c r="AG36" s="384" t="s">
        <v>8</v>
      </c>
      <c r="AH36" s="384" t="s">
        <v>172</v>
      </c>
      <c r="AI36" s="384" t="s">
        <v>128</v>
      </c>
      <c r="AJ36" s="384" t="s">
        <v>7</v>
      </c>
      <c r="AK36" s="385"/>
      <c r="AL36" s="386"/>
      <c r="AM36" s="387"/>
    </row>
    <row r="37" spans="1:39" ht="15" customHeight="1">
      <c r="A37" s="432"/>
      <c r="B37" s="433" t="s">
        <v>199</v>
      </c>
      <c r="C37" s="432"/>
      <c r="D37" s="434"/>
      <c r="E37" s="432"/>
      <c r="F37" s="422"/>
      <c r="G37" s="422"/>
      <c r="H37" s="435"/>
      <c r="I37" s="436"/>
      <c r="J37" s="436"/>
      <c r="K37" s="437"/>
      <c r="L37" s="437"/>
      <c r="M37" s="436"/>
      <c r="N37" s="215"/>
      <c r="O37" s="215"/>
      <c r="P37" s="215" t="s">
        <v>139</v>
      </c>
      <c r="Q37" s="215"/>
      <c r="R37" s="395"/>
      <c r="S37" s="395" t="s">
        <v>139</v>
      </c>
      <c r="T37" s="215"/>
      <c r="U37" s="215"/>
      <c r="V37" s="215"/>
      <c r="W37" s="215"/>
      <c r="X37" s="215"/>
      <c r="Y37" s="395"/>
      <c r="Z37" s="395"/>
      <c r="AA37" s="215"/>
      <c r="AB37" s="215" t="s">
        <v>139</v>
      </c>
      <c r="AC37" s="215"/>
      <c r="AD37" s="436"/>
      <c r="AE37" s="436"/>
      <c r="AF37" s="437"/>
      <c r="AG37" s="437"/>
      <c r="AH37" s="436"/>
      <c r="AI37" s="436"/>
      <c r="AJ37" s="436"/>
      <c r="AK37" s="396"/>
      <c r="AL37" s="397">
        <f>COUNTIF(E37:AK37,"T")*6+COUNTIF(E37:AK37,"P")*12+COUNTIF(E37:AK37,"M")*6+COUNTIF(E37:AK37,"I")*6+COUNTIF(E37:AK37,"N")*12+COUNTIF(E37:AK37,"TI")*12+COUNTIF(E37:AK37,"MT")*12+COUNTIF(E37:AK37,"MN")*18+COUNTIF(E37:AK37,"PI")*18+COUNTIF(E37:AK37,"TN")*18+COUNTIF(E37:AK37,"NB")*6+COUNTIF(E37:AK37,"AF")*6</f>
        <v>36</v>
      </c>
      <c r="AM37" s="398"/>
    </row>
    <row r="38" spans="1:39" ht="15" customHeight="1" thickBot="1">
      <c r="A38" s="438"/>
      <c r="B38" s="439"/>
      <c r="C38" s="440"/>
      <c r="D38" s="441"/>
      <c r="E38" s="442"/>
      <c r="F38" s="443"/>
      <c r="G38" s="443"/>
      <c r="H38" s="444"/>
      <c r="I38" s="445"/>
      <c r="J38" s="445"/>
      <c r="K38" s="446"/>
      <c r="L38" s="446"/>
      <c r="M38" s="445"/>
      <c r="N38" s="445"/>
      <c r="O38" s="445"/>
      <c r="P38" s="445"/>
      <c r="Q38" s="445"/>
      <c r="R38" s="446"/>
      <c r="S38" s="446"/>
      <c r="T38" s="445"/>
      <c r="U38" s="445"/>
      <c r="V38" s="445"/>
      <c r="W38" s="445"/>
      <c r="X38" s="445"/>
      <c r="Y38" s="446"/>
      <c r="Z38" s="446"/>
      <c r="AA38" s="445"/>
      <c r="AB38" s="445"/>
      <c r="AC38" s="445"/>
      <c r="AD38" s="445"/>
      <c r="AE38" s="447"/>
      <c r="AF38" s="446"/>
      <c r="AG38" s="446"/>
      <c r="AH38" s="445"/>
      <c r="AI38" s="445"/>
      <c r="AJ38" s="445"/>
      <c r="AK38" s="448"/>
      <c r="AL38" s="449">
        <f>COUNTIF(E38:AK38,"T")*6+COUNTIF(E38:AK38,"P")*12+COUNTIF(E38:AK38,"M")*6+COUNTIF(E38:AK38,"I")*6+COUNTIF(E38:AK38,"N")*12+COUNTIF(E38:AK38,"TI")*12+COUNTIF(E38:AK38,"MT")*12+COUNTIF(E38:AK38,"MN")*18+COUNTIF(E38:AK38,"PI")*18+COUNTIF(E38:AK38,"TN")*18+COUNTIF(E38:AK38,"NB")*6+COUNTIF(E38:AK38,"AF")*6</f>
        <v>0</v>
      </c>
      <c r="AM38" s="450"/>
    </row>
    <row r="39" spans="1:39" ht="15" customHeight="1">
      <c r="A39" s="451"/>
      <c r="B39" s="83"/>
      <c r="C39" s="182"/>
      <c r="D39" s="451"/>
      <c r="E39" s="452"/>
      <c r="F39" s="453"/>
      <c r="G39" s="453"/>
      <c r="H39" s="453"/>
      <c r="I39" s="453"/>
      <c r="J39" s="453"/>
      <c r="K39" s="453"/>
      <c r="L39" s="453"/>
      <c r="M39" s="453"/>
      <c r="N39" s="454"/>
      <c r="O39" s="452"/>
      <c r="P39" s="452"/>
      <c r="Q39" s="452"/>
      <c r="R39" s="452"/>
      <c r="S39" s="452"/>
      <c r="T39" s="454"/>
      <c r="U39" s="454"/>
      <c r="V39" s="452"/>
      <c r="W39" s="452"/>
      <c r="X39" s="452"/>
      <c r="Y39" s="452"/>
      <c r="Z39" s="452"/>
      <c r="AA39" s="454"/>
      <c r="AB39" s="454"/>
      <c r="AC39" s="452"/>
      <c r="AD39" s="452"/>
      <c r="AE39" s="452"/>
      <c r="AF39" s="452"/>
      <c r="AG39" s="452"/>
      <c r="AH39" s="452"/>
      <c r="AI39" s="452"/>
      <c r="AJ39" s="452"/>
      <c r="AK39" s="178"/>
      <c r="AL39" s="455"/>
      <c r="AM39" s="456"/>
    </row>
    <row r="40" spans="1:39" s="2" customFormat="1" ht="12" customHeight="1">
      <c r="A40" s="457"/>
      <c r="B40" s="458"/>
      <c r="C40" s="458"/>
      <c r="D40" s="458"/>
      <c r="E40" s="458"/>
      <c r="F40" s="459"/>
      <c r="G40" s="459"/>
      <c r="H40" s="459"/>
      <c r="I40" s="460"/>
      <c r="J40" s="460"/>
      <c r="K40" s="460"/>
      <c r="L40" s="461" t="s">
        <v>200</v>
      </c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2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.75" thickBot="1">
      <c r="A43" s="463" t="s">
        <v>201</v>
      </c>
      <c r="B43" s="464"/>
      <c r="C43" s="464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465" t="s">
        <v>202</v>
      </c>
      <c r="B44" s="465"/>
      <c r="C44" s="465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466" t="s">
        <v>203</v>
      </c>
      <c r="B45" s="466"/>
      <c r="C45" s="466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466" t="s">
        <v>204</v>
      </c>
      <c r="B46" s="466"/>
      <c r="C46" s="466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466" t="s">
        <v>205</v>
      </c>
      <c r="B47" s="466"/>
      <c r="C47" s="466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466" t="s">
        <v>206</v>
      </c>
      <c r="B48" s="466"/>
      <c r="C48" s="466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467" t="s">
        <v>207</v>
      </c>
      <c r="B49" s="467"/>
      <c r="C49" s="467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468" t="s">
        <v>208</v>
      </c>
      <c r="B50" s="468"/>
      <c r="C50" s="468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469" t="s">
        <v>209</v>
      </c>
      <c r="B51" s="470"/>
      <c r="C51" s="471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.75" thickBot="1">
      <c r="A52" s="472"/>
      <c r="B52" s="472"/>
      <c r="C52" s="472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</sheetData>
  <sheetProtection/>
  <mergeCells count="50">
    <mergeCell ref="A51:C51"/>
    <mergeCell ref="A52:C52"/>
    <mergeCell ref="A45:C45"/>
    <mergeCell ref="A46:C46"/>
    <mergeCell ref="A47:C47"/>
    <mergeCell ref="A48:C48"/>
    <mergeCell ref="A49:C49"/>
    <mergeCell ref="A50:C50"/>
    <mergeCell ref="E35:E36"/>
    <mergeCell ref="AK35:AK36"/>
    <mergeCell ref="AL35:AL36"/>
    <mergeCell ref="AM35:AM36"/>
    <mergeCell ref="L40:AL40"/>
    <mergeCell ref="A44:C44"/>
    <mergeCell ref="W26:AJ26"/>
    <mergeCell ref="E27:E28"/>
    <mergeCell ref="AK27:AK28"/>
    <mergeCell ref="AL27:AL28"/>
    <mergeCell ref="AM27:AM28"/>
    <mergeCell ref="E31:E32"/>
    <mergeCell ref="AK31:AK32"/>
    <mergeCell ref="AL31:AL32"/>
    <mergeCell ref="AM31:AM32"/>
    <mergeCell ref="E19:E20"/>
    <mergeCell ref="AK19:AK20"/>
    <mergeCell ref="AL19:AL20"/>
    <mergeCell ref="AM19:AM20"/>
    <mergeCell ref="F21:N21"/>
    <mergeCell ref="E23:E24"/>
    <mergeCell ref="AK23:AK24"/>
    <mergeCell ref="AL23:AL24"/>
    <mergeCell ref="AM23:AM24"/>
    <mergeCell ref="M10:AF10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0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7" customWidth="1"/>
    <col min="6" max="8" width="2.8515625" style="11" customWidth="1"/>
    <col min="9" max="9" width="2.8515625" style="665" customWidth="1"/>
    <col min="10" max="36" width="2.8515625" style="11" customWidth="1"/>
    <col min="37" max="38" width="4.00390625" style="16" customWidth="1"/>
    <col min="39" max="39" width="5.140625" style="16" customWidth="1"/>
    <col min="40" max="243" width="9.140625" style="11" customWidth="1"/>
  </cols>
  <sheetData>
    <row r="1" spans="1:39" ht="24" customHeight="1" thickBot="1">
      <c r="A1" s="473" t="s">
        <v>210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</row>
    <row r="2" spans="1:39" s="12" customFormat="1" ht="24" customHeight="1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</row>
    <row r="3" spans="1:39" s="13" customFormat="1" ht="24" customHeight="1" thickBot="1">
      <c r="A3" s="474" t="s">
        <v>0</v>
      </c>
      <c r="B3" s="475" t="s">
        <v>1</v>
      </c>
      <c r="C3" s="475" t="s">
        <v>9</v>
      </c>
      <c r="D3" s="476" t="s">
        <v>2</v>
      </c>
      <c r="E3" s="477" t="s">
        <v>3</v>
      </c>
      <c r="F3" s="478">
        <v>1</v>
      </c>
      <c r="G3" s="478">
        <v>2</v>
      </c>
      <c r="H3" s="478">
        <v>3</v>
      </c>
      <c r="I3" s="478">
        <v>4</v>
      </c>
      <c r="J3" s="478">
        <v>5</v>
      </c>
      <c r="K3" s="478">
        <v>6</v>
      </c>
      <c r="L3" s="478">
        <v>7</v>
      </c>
      <c r="M3" s="478">
        <v>8</v>
      </c>
      <c r="N3" s="478">
        <v>9</v>
      </c>
      <c r="O3" s="478">
        <v>10</v>
      </c>
      <c r="P3" s="478">
        <v>11</v>
      </c>
      <c r="Q3" s="478">
        <v>12</v>
      </c>
      <c r="R3" s="478">
        <v>13</v>
      </c>
      <c r="S3" s="478">
        <v>14</v>
      </c>
      <c r="T3" s="478">
        <v>15</v>
      </c>
      <c r="U3" s="478">
        <v>16</v>
      </c>
      <c r="V3" s="478">
        <v>17</v>
      </c>
      <c r="W3" s="478">
        <v>18</v>
      </c>
      <c r="X3" s="478">
        <v>19</v>
      </c>
      <c r="Y3" s="478">
        <v>20</v>
      </c>
      <c r="Z3" s="478">
        <v>21</v>
      </c>
      <c r="AA3" s="478">
        <v>22</v>
      </c>
      <c r="AB3" s="479">
        <v>23</v>
      </c>
      <c r="AC3" s="479">
        <v>24</v>
      </c>
      <c r="AD3" s="479">
        <v>25</v>
      </c>
      <c r="AE3" s="479">
        <v>26</v>
      </c>
      <c r="AF3" s="479">
        <v>27</v>
      </c>
      <c r="AG3" s="479">
        <v>28</v>
      </c>
      <c r="AH3" s="479">
        <v>29</v>
      </c>
      <c r="AI3" s="479">
        <v>30</v>
      </c>
      <c r="AJ3" s="479">
        <v>31</v>
      </c>
      <c r="AK3" s="378" t="s">
        <v>4</v>
      </c>
      <c r="AL3" s="379" t="s">
        <v>5</v>
      </c>
      <c r="AM3" s="380" t="s">
        <v>6</v>
      </c>
    </row>
    <row r="4" spans="1:39" s="13" customFormat="1" ht="24" customHeight="1">
      <c r="A4" s="480"/>
      <c r="B4" s="481" t="s">
        <v>211</v>
      </c>
      <c r="C4" s="481" t="s">
        <v>171</v>
      </c>
      <c r="D4" s="482" t="s">
        <v>212</v>
      </c>
      <c r="E4" s="477"/>
      <c r="F4" s="483" t="s">
        <v>172</v>
      </c>
      <c r="G4" s="483" t="s">
        <v>128</v>
      </c>
      <c r="H4" s="483" t="s">
        <v>7</v>
      </c>
      <c r="I4" s="483" t="s">
        <v>7</v>
      </c>
      <c r="J4" s="483" t="s">
        <v>172</v>
      </c>
      <c r="K4" s="483" t="s">
        <v>172</v>
      </c>
      <c r="L4" s="483" t="s">
        <v>8</v>
      </c>
      <c r="M4" s="483" t="s">
        <v>172</v>
      </c>
      <c r="N4" s="483" t="s">
        <v>128</v>
      </c>
      <c r="O4" s="483" t="s">
        <v>7</v>
      </c>
      <c r="P4" s="483" t="s">
        <v>7</v>
      </c>
      <c r="Q4" s="483" t="s">
        <v>172</v>
      </c>
      <c r="R4" s="483" t="s">
        <v>172</v>
      </c>
      <c r="S4" s="483" t="s">
        <v>8</v>
      </c>
      <c r="T4" s="483" t="s">
        <v>172</v>
      </c>
      <c r="U4" s="483" t="s">
        <v>128</v>
      </c>
      <c r="V4" s="483" t="s">
        <v>7</v>
      </c>
      <c r="W4" s="483" t="s">
        <v>7</v>
      </c>
      <c r="X4" s="483" t="s">
        <v>172</v>
      </c>
      <c r="Y4" s="483" t="s">
        <v>172</v>
      </c>
      <c r="Z4" s="483" t="s">
        <v>8</v>
      </c>
      <c r="AA4" s="483" t="s">
        <v>172</v>
      </c>
      <c r="AB4" s="483" t="s">
        <v>128</v>
      </c>
      <c r="AC4" s="483" t="s">
        <v>7</v>
      </c>
      <c r="AD4" s="483" t="s">
        <v>7</v>
      </c>
      <c r="AE4" s="483" t="s">
        <v>172</v>
      </c>
      <c r="AF4" s="483" t="s">
        <v>172</v>
      </c>
      <c r="AG4" s="483" t="s">
        <v>8</v>
      </c>
      <c r="AH4" s="483" t="s">
        <v>172</v>
      </c>
      <c r="AI4" s="483" t="s">
        <v>128</v>
      </c>
      <c r="AJ4" s="483" t="s">
        <v>7</v>
      </c>
      <c r="AK4" s="484"/>
      <c r="AL4" s="379"/>
      <c r="AM4" s="380"/>
    </row>
    <row r="5" spans="1:40" s="13" customFormat="1" ht="24" customHeight="1">
      <c r="A5" s="485">
        <v>117200</v>
      </c>
      <c r="B5" s="486" t="s">
        <v>213</v>
      </c>
      <c r="C5" s="487" t="s">
        <v>214</v>
      </c>
      <c r="D5" s="488" t="s">
        <v>215</v>
      </c>
      <c r="E5" s="489" t="s">
        <v>178</v>
      </c>
      <c r="F5" s="490"/>
      <c r="G5" s="491" t="s">
        <v>139</v>
      </c>
      <c r="H5" s="491" t="s">
        <v>139</v>
      </c>
      <c r="I5" s="491"/>
      <c r="J5" s="491" t="s">
        <v>139</v>
      </c>
      <c r="K5" s="492"/>
      <c r="L5" s="492"/>
      <c r="M5" s="491" t="s">
        <v>139</v>
      </c>
      <c r="N5" s="491"/>
      <c r="O5" s="491" t="s">
        <v>139</v>
      </c>
      <c r="P5" s="491" t="s">
        <v>139</v>
      </c>
      <c r="Q5" s="491"/>
      <c r="R5" s="492"/>
      <c r="S5" s="492" t="s">
        <v>139</v>
      </c>
      <c r="T5" s="491"/>
      <c r="U5" s="491"/>
      <c r="V5" s="491" t="s">
        <v>139</v>
      </c>
      <c r="W5" s="491" t="s">
        <v>139</v>
      </c>
      <c r="X5" s="491"/>
      <c r="Y5" s="492" t="s">
        <v>139</v>
      </c>
      <c r="Z5" s="492"/>
      <c r="AA5" s="491"/>
      <c r="AB5" s="491" t="s">
        <v>139</v>
      </c>
      <c r="AC5" s="491" t="s">
        <v>139</v>
      </c>
      <c r="AD5" s="491"/>
      <c r="AE5" s="491" t="s">
        <v>139</v>
      </c>
      <c r="AF5" s="492"/>
      <c r="AG5" s="492"/>
      <c r="AH5" s="491" t="s">
        <v>139</v>
      </c>
      <c r="AI5" s="491"/>
      <c r="AJ5" s="491"/>
      <c r="AK5" s="493">
        <v>138</v>
      </c>
      <c r="AL5" s="494">
        <f>COUNTIF(E5:AK5,"T")*6+COUNTIF(E5:AK5,"P")*12+COUNTIF(E5:AK5,"M")*6+COUNTIF(E5:AK5,"I")*6+COUNTIF(E5:AK5,"N")*12+COUNTIF(E5:AK5,"TI")*12+COUNTIF(E5:AK5,"MT")*12+COUNTIF(E5:AK5,"MN")*18+COUNTIF(E5:AK5,"PI")*18+COUNTIF(E5:AK5,"TN")*18+COUNTIF(E5:AK5,"NB")*6+COUNTIF(E5:AK5,"AF")*6</f>
        <v>168</v>
      </c>
      <c r="AM5" s="495">
        <f>SUM(AL5-138)</f>
        <v>30</v>
      </c>
      <c r="AN5" s="496"/>
    </row>
    <row r="6" spans="1:39" s="13" customFormat="1" ht="24" customHeight="1">
      <c r="A6" s="485">
        <v>123374</v>
      </c>
      <c r="B6" s="497" t="s">
        <v>216</v>
      </c>
      <c r="C6" s="498" t="s">
        <v>217</v>
      </c>
      <c r="D6" s="488" t="s">
        <v>215</v>
      </c>
      <c r="E6" s="489" t="s">
        <v>178</v>
      </c>
      <c r="F6" s="499" t="s">
        <v>218</v>
      </c>
      <c r="G6" s="500"/>
      <c r="H6" s="500"/>
      <c r="I6" s="500"/>
      <c r="J6" s="500"/>
      <c r="K6" s="501"/>
      <c r="L6" s="492"/>
      <c r="M6" s="491" t="s">
        <v>139</v>
      </c>
      <c r="N6" s="491"/>
      <c r="O6" s="491"/>
      <c r="P6" s="491" t="s">
        <v>139</v>
      </c>
      <c r="Q6" s="491"/>
      <c r="R6" s="492"/>
      <c r="S6" s="492" t="s">
        <v>139</v>
      </c>
      <c r="T6" s="491"/>
      <c r="U6" s="491"/>
      <c r="V6" s="491" t="s">
        <v>139</v>
      </c>
      <c r="W6" s="491"/>
      <c r="X6" s="491"/>
      <c r="Y6" s="492" t="s">
        <v>139</v>
      </c>
      <c r="Z6" s="492"/>
      <c r="AA6" s="491"/>
      <c r="AB6" s="491" t="s">
        <v>139</v>
      </c>
      <c r="AC6" s="491"/>
      <c r="AD6" s="491"/>
      <c r="AE6" s="491" t="s">
        <v>139</v>
      </c>
      <c r="AF6" s="492"/>
      <c r="AG6" s="492"/>
      <c r="AH6" s="491" t="s">
        <v>139</v>
      </c>
      <c r="AI6" s="502"/>
      <c r="AJ6" s="491" t="s">
        <v>139</v>
      </c>
      <c r="AK6" s="493">
        <v>108</v>
      </c>
      <c r="AL6" s="494">
        <f aca="true" t="shared" si="0" ref="AL6:AL16"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108</v>
      </c>
      <c r="AM6" s="495">
        <f>SUM(AL6-108)</f>
        <v>0</v>
      </c>
    </row>
    <row r="7" spans="1:39" s="13" customFormat="1" ht="24" customHeight="1">
      <c r="A7" s="485">
        <v>151009</v>
      </c>
      <c r="B7" s="497" t="s">
        <v>219</v>
      </c>
      <c r="C7" s="503" t="s">
        <v>220</v>
      </c>
      <c r="D7" s="488" t="s">
        <v>215</v>
      </c>
      <c r="E7" s="489" t="s">
        <v>178</v>
      </c>
      <c r="F7" s="491" t="s">
        <v>139</v>
      </c>
      <c r="G7" s="491" t="s">
        <v>139</v>
      </c>
      <c r="H7" s="491"/>
      <c r="I7" s="491"/>
      <c r="J7" s="491" t="s">
        <v>139</v>
      </c>
      <c r="K7" s="492"/>
      <c r="L7" s="492"/>
      <c r="M7" s="491" t="s">
        <v>139</v>
      </c>
      <c r="N7" s="491" t="s">
        <v>139</v>
      </c>
      <c r="O7" s="491"/>
      <c r="P7" s="491" t="s">
        <v>139</v>
      </c>
      <c r="Q7" s="491"/>
      <c r="R7" s="492"/>
      <c r="S7" s="492" t="s">
        <v>139</v>
      </c>
      <c r="T7" s="491"/>
      <c r="U7" s="491"/>
      <c r="V7" s="491" t="s">
        <v>139</v>
      </c>
      <c r="W7" s="491" t="s">
        <v>139</v>
      </c>
      <c r="X7" s="491"/>
      <c r="Y7" s="492" t="s">
        <v>139</v>
      </c>
      <c r="Z7" s="492"/>
      <c r="AA7" s="491"/>
      <c r="AB7" s="491" t="s">
        <v>139</v>
      </c>
      <c r="AC7" s="491"/>
      <c r="AD7" s="491"/>
      <c r="AE7" s="491" t="s">
        <v>139</v>
      </c>
      <c r="AF7" s="492"/>
      <c r="AG7" s="492"/>
      <c r="AH7" s="491" t="s">
        <v>139</v>
      </c>
      <c r="AI7" s="491"/>
      <c r="AJ7" s="491" t="s">
        <v>139</v>
      </c>
      <c r="AK7" s="493">
        <v>138</v>
      </c>
      <c r="AL7" s="494">
        <f t="shared" si="0"/>
        <v>168</v>
      </c>
      <c r="AM7" s="495">
        <f aca="true" t="shared" si="1" ref="AM7:AM16">SUM(AL7-138)</f>
        <v>30</v>
      </c>
    </row>
    <row r="8" spans="1:39" s="13" customFormat="1" ht="24" customHeight="1">
      <c r="A8" s="485">
        <v>135283</v>
      </c>
      <c r="B8" s="486" t="s">
        <v>221</v>
      </c>
      <c r="C8" s="504" t="s">
        <v>222</v>
      </c>
      <c r="D8" s="488" t="s">
        <v>215</v>
      </c>
      <c r="E8" s="489" t="s">
        <v>178</v>
      </c>
      <c r="F8" s="491" t="s">
        <v>139</v>
      </c>
      <c r="G8" s="491" t="s">
        <v>139</v>
      </c>
      <c r="H8" s="491"/>
      <c r="I8" s="491"/>
      <c r="J8" s="491" t="s">
        <v>139</v>
      </c>
      <c r="K8" s="492" t="s">
        <v>139</v>
      </c>
      <c r="L8" s="492"/>
      <c r="M8" s="491" t="s">
        <v>139</v>
      </c>
      <c r="N8" s="491"/>
      <c r="O8" s="491"/>
      <c r="P8" s="491" t="s">
        <v>139</v>
      </c>
      <c r="Q8" s="491" t="s">
        <v>139</v>
      </c>
      <c r="R8" s="492"/>
      <c r="S8" s="492" t="s">
        <v>139</v>
      </c>
      <c r="T8" s="491"/>
      <c r="U8" s="491"/>
      <c r="V8" s="491" t="s">
        <v>139</v>
      </c>
      <c r="W8" s="491" t="s">
        <v>139</v>
      </c>
      <c r="X8" s="491"/>
      <c r="Y8" s="492" t="s">
        <v>139</v>
      </c>
      <c r="Z8" s="492"/>
      <c r="AA8" s="491"/>
      <c r="AB8" s="491" t="s">
        <v>139</v>
      </c>
      <c r="AC8" s="491"/>
      <c r="AD8" s="491"/>
      <c r="AE8" s="491" t="s">
        <v>139</v>
      </c>
      <c r="AF8" s="492"/>
      <c r="AG8" s="492" t="s">
        <v>139</v>
      </c>
      <c r="AH8" s="491" t="s">
        <v>139</v>
      </c>
      <c r="AI8" s="491"/>
      <c r="AJ8" s="490"/>
      <c r="AK8" s="493">
        <v>138</v>
      </c>
      <c r="AL8" s="494">
        <f t="shared" si="0"/>
        <v>180</v>
      </c>
      <c r="AM8" s="495">
        <f t="shared" si="1"/>
        <v>42</v>
      </c>
    </row>
    <row r="9" spans="1:39" s="13" customFormat="1" ht="24" customHeight="1">
      <c r="A9" s="485">
        <v>120243</v>
      </c>
      <c r="B9" s="505" t="s">
        <v>223</v>
      </c>
      <c r="C9" s="504" t="s">
        <v>224</v>
      </c>
      <c r="D9" s="488" t="s">
        <v>215</v>
      </c>
      <c r="E9" s="489" t="s">
        <v>178</v>
      </c>
      <c r="F9" s="491"/>
      <c r="G9" s="491" t="s">
        <v>139</v>
      </c>
      <c r="H9" s="491"/>
      <c r="I9" s="491"/>
      <c r="J9" s="491" t="s">
        <v>139</v>
      </c>
      <c r="K9" s="492"/>
      <c r="L9" s="492"/>
      <c r="M9" s="491" t="s">
        <v>139</v>
      </c>
      <c r="N9" s="491"/>
      <c r="O9" s="491"/>
      <c r="P9" s="491" t="s">
        <v>139</v>
      </c>
      <c r="Q9" s="491"/>
      <c r="R9" s="492"/>
      <c r="S9" s="492" t="s">
        <v>139</v>
      </c>
      <c r="T9" s="491" t="s">
        <v>139</v>
      </c>
      <c r="U9" s="491"/>
      <c r="V9" s="491" t="s">
        <v>139</v>
      </c>
      <c r="W9" s="491"/>
      <c r="X9" s="491" t="s">
        <v>139</v>
      </c>
      <c r="Y9" s="492" t="s">
        <v>139</v>
      </c>
      <c r="Z9" s="492"/>
      <c r="AA9" s="491"/>
      <c r="AB9" s="491" t="s">
        <v>139</v>
      </c>
      <c r="AC9" s="491" t="s">
        <v>139</v>
      </c>
      <c r="AD9" s="491"/>
      <c r="AE9" s="491" t="s">
        <v>139</v>
      </c>
      <c r="AF9" s="492" t="s">
        <v>139</v>
      </c>
      <c r="AG9" s="492"/>
      <c r="AH9" s="491" t="s">
        <v>139</v>
      </c>
      <c r="AI9" s="491"/>
      <c r="AJ9" s="491"/>
      <c r="AK9" s="493">
        <v>138</v>
      </c>
      <c r="AL9" s="494">
        <f t="shared" si="0"/>
        <v>168</v>
      </c>
      <c r="AM9" s="495">
        <f t="shared" si="1"/>
        <v>30</v>
      </c>
    </row>
    <row r="10" spans="1:39" s="13" customFormat="1" ht="24" customHeight="1">
      <c r="A10" s="485">
        <v>152188</v>
      </c>
      <c r="B10" s="497" t="s">
        <v>225</v>
      </c>
      <c r="C10" s="504" t="s">
        <v>226</v>
      </c>
      <c r="D10" s="488" t="s">
        <v>215</v>
      </c>
      <c r="E10" s="489" t="s">
        <v>178</v>
      </c>
      <c r="F10" s="506"/>
      <c r="G10" s="491" t="s">
        <v>139</v>
      </c>
      <c r="H10" s="491"/>
      <c r="I10" s="491"/>
      <c r="J10" s="491" t="s">
        <v>139</v>
      </c>
      <c r="K10" s="492" t="s">
        <v>139</v>
      </c>
      <c r="L10" s="492" t="s">
        <v>139</v>
      </c>
      <c r="M10" s="491" t="s">
        <v>139</v>
      </c>
      <c r="N10" s="491"/>
      <c r="O10" s="491" t="s">
        <v>139</v>
      </c>
      <c r="P10" s="491" t="s">
        <v>139</v>
      </c>
      <c r="Q10" s="491"/>
      <c r="R10" s="492"/>
      <c r="S10" s="492" t="s">
        <v>139</v>
      </c>
      <c r="T10" s="491"/>
      <c r="U10" s="491"/>
      <c r="V10" s="491" t="s">
        <v>139</v>
      </c>
      <c r="W10" s="491"/>
      <c r="X10" s="491"/>
      <c r="Y10" s="492" t="s">
        <v>139</v>
      </c>
      <c r="Z10" s="492"/>
      <c r="AA10" s="491"/>
      <c r="AB10" s="491" t="s">
        <v>139</v>
      </c>
      <c r="AC10" s="491" t="s">
        <v>139</v>
      </c>
      <c r="AD10" s="491"/>
      <c r="AE10" s="491" t="s">
        <v>139</v>
      </c>
      <c r="AF10" s="492"/>
      <c r="AG10" s="492"/>
      <c r="AH10" s="491" t="s">
        <v>139</v>
      </c>
      <c r="AI10" s="491"/>
      <c r="AJ10" s="491"/>
      <c r="AK10" s="493">
        <v>138</v>
      </c>
      <c r="AL10" s="494">
        <f t="shared" si="0"/>
        <v>168</v>
      </c>
      <c r="AM10" s="495">
        <f t="shared" si="1"/>
        <v>30</v>
      </c>
    </row>
    <row r="11" spans="1:42" s="12" customFormat="1" ht="24" customHeight="1">
      <c r="A11" s="485">
        <v>151033</v>
      </c>
      <c r="B11" s="497" t="s">
        <v>227</v>
      </c>
      <c r="C11" s="487" t="s">
        <v>228</v>
      </c>
      <c r="D11" s="488" t="s">
        <v>215</v>
      </c>
      <c r="E11" s="489" t="s">
        <v>178</v>
      </c>
      <c r="F11" s="506"/>
      <c r="G11" s="491" t="s">
        <v>139</v>
      </c>
      <c r="H11" s="491"/>
      <c r="I11" s="491" t="s">
        <v>139</v>
      </c>
      <c r="J11" s="491" t="s">
        <v>139</v>
      </c>
      <c r="K11" s="492"/>
      <c r="L11" s="492"/>
      <c r="M11" s="491" t="s">
        <v>139</v>
      </c>
      <c r="N11" s="491"/>
      <c r="O11" s="491"/>
      <c r="P11" s="491" t="s">
        <v>139</v>
      </c>
      <c r="Q11" s="491"/>
      <c r="R11" s="492"/>
      <c r="S11" s="492" t="s">
        <v>139</v>
      </c>
      <c r="T11" s="491"/>
      <c r="U11" s="491"/>
      <c r="V11" s="491" t="s">
        <v>139</v>
      </c>
      <c r="W11" s="491"/>
      <c r="X11" s="491"/>
      <c r="Y11" s="492" t="s">
        <v>139</v>
      </c>
      <c r="Z11" s="492"/>
      <c r="AA11" s="491"/>
      <c r="AB11" s="491" t="s">
        <v>139</v>
      </c>
      <c r="AC11" s="491"/>
      <c r="AD11" s="491"/>
      <c r="AE11" s="491" t="s">
        <v>139</v>
      </c>
      <c r="AF11" s="492"/>
      <c r="AG11" s="492"/>
      <c r="AH11" s="491" t="s">
        <v>139</v>
      </c>
      <c r="AI11" s="491" t="s">
        <v>139</v>
      </c>
      <c r="AJ11" s="491"/>
      <c r="AK11" s="493">
        <v>138</v>
      </c>
      <c r="AL11" s="494">
        <f t="shared" si="0"/>
        <v>144</v>
      </c>
      <c r="AM11" s="495">
        <f t="shared" si="1"/>
        <v>6</v>
      </c>
      <c r="AP11" s="12" t="s">
        <v>187</v>
      </c>
    </row>
    <row r="12" spans="1:39" s="12" customFormat="1" ht="24" customHeight="1">
      <c r="A12" s="485">
        <v>130222</v>
      </c>
      <c r="B12" s="497" t="s">
        <v>229</v>
      </c>
      <c r="C12" s="487" t="s">
        <v>230</v>
      </c>
      <c r="D12" s="488" t="s">
        <v>215</v>
      </c>
      <c r="E12" s="489" t="s">
        <v>178</v>
      </c>
      <c r="F12" s="506"/>
      <c r="G12" s="491" t="s">
        <v>139</v>
      </c>
      <c r="H12" s="491" t="s">
        <v>139</v>
      </c>
      <c r="I12" s="491"/>
      <c r="J12" s="491" t="s">
        <v>139</v>
      </c>
      <c r="K12" s="492"/>
      <c r="L12" s="492"/>
      <c r="M12" s="491" t="s">
        <v>139</v>
      </c>
      <c r="N12" s="491"/>
      <c r="O12" s="491"/>
      <c r="P12" s="491" t="s">
        <v>139</v>
      </c>
      <c r="Q12" s="491"/>
      <c r="R12" s="492"/>
      <c r="S12" s="492" t="s">
        <v>139</v>
      </c>
      <c r="T12" s="491"/>
      <c r="U12" s="491"/>
      <c r="V12" s="491" t="s">
        <v>139</v>
      </c>
      <c r="W12" s="491"/>
      <c r="X12" s="491"/>
      <c r="Y12" s="492" t="s">
        <v>139</v>
      </c>
      <c r="Z12" s="492" t="s">
        <v>139</v>
      </c>
      <c r="AA12" s="491"/>
      <c r="AB12" s="491" t="s">
        <v>139</v>
      </c>
      <c r="AC12" s="491"/>
      <c r="AD12" s="491"/>
      <c r="AE12" s="491" t="s">
        <v>139</v>
      </c>
      <c r="AF12" s="492"/>
      <c r="AG12" s="492"/>
      <c r="AH12" s="491" t="s">
        <v>139</v>
      </c>
      <c r="AI12" s="491"/>
      <c r="AJ12" s="491"/>
      <c r="AK12" s="493">
        <v>138</v>
      </c>
      <c r="AL12" s="494">
        <f t="shared" si="0"/>
        <v>144</v>
      </c>
      <c r="AM12" s="495">
        <f t="shared" si="1"/>
        <v>6</v>
      </c>
    </row>
    <row r="13" spans="1:39" s="12" customFormat="1" ht="24" customHeight="1">
      <c r="A13" s="507">
        <v>433020</v>
      </c>
      <c r="B13" s="508" t="s">
        <v>231</v>
      </c>
      <c r="C13" s="509" t="s">
        <v>232</v>
      </c>
      <c r="D13" s="488" t="s">
        <v>215</v>
      </c>
      <c r="E13" s="489" t="s">
        <v>178</v>
      </c>
      <c r="F13" s="506"/>
      <c r="G13" s="491" t="s">
        <v>139</v>
      </c>
      <c r="H13" s="491"/>
      <c r="I13" s="491"/>
      <c r="J13" s="491" t="s">
        <v>139</v>
      </c>
      <c r="K13" s="492"/>
      <c r="L13" s="492" t="s">
        <v>139</v>
      </c>
      <c r="M13" s="491" t="s">
        <v>139</v>
      </c>
      <c r="N13" s="491"/>
      <c r="O13" s="491"/>
      <c r="P13" s="491" t="s">
        <v>139</v>
      </c>
      <c r="Q13" s="491"/>
      <c r="R13" s="492"/>
      <c r="S13" s="492" t="s">
        <v>139</v>
      </c>
      <c r="T13" s="491"/>
      <c r="U13" s="491" t="s">
        <v>139</v>
      </c>
      <c r="V13" s="491" t="s">
        <v>139</v>
      </c>
      <c r="W13" s="491"/>
      <c r="X13" s="491"/>
      <c r="Y13" s="492" t="s">
        <v>139</v>
      </c>
      <c r="Z13" s="492"/>
      <c r="AA13" s="491"/>
      <c r="AB13" s="491" t="s">
        <v>139</v>
      </c>
      <c r="AC13" s="491"/>
      <c r="AD13" s="491"/>
      <c r="AE13" s="491" t="s">
        <v>139</v>
      </c>
      <c r="AF13" s="492"/>
      <c r="AG13" s="492"/>
      <c r="AH13" s="491" t="s">
        <v>139</v>
      </c>
      <c r="AI13" s="491" t="s">
        <v>139</v>
      </c>
      <c r="AJ13" s="491"/>
      <c r="AK13" s="493">
        <v>138</v>
      </c>
      <c r="AL13" s="494">
        <f t="shared" si="0"/>
        <v>156</v>
      </c>
      <c r="AM13" s="495">
        <f t="shared" si="1"/>
        <v>18</v>
      </c>
    </row>
    <row r="14" spans="1:39" s="12" customFormat="1" ht="24" customHeight="1">
      <c r="A14" s="507">
        <v>434310</v>
      </c>
      <c r="B14" s="508" t="s">
        <v>233</v>
      </c>
      <c r="C14" s="510" t="s">
        <v>232</v>
      </c>
      <c r="D14" s="488" t="s">
        <v>215</v>
      </c>
      <c r="E14" s="489" t="s">
        <v>178</v>
      </c>
      <c r="F14" s="491"/>
      <c r="G14" s="491" t="s">
        <v>139</v>
      </c>
      <c r="H14" s="491" t="s">
        <v>139</v>
      </c>
      <c r="I14" s="491"/>
      <c r="J14" s="491" t="s">
        <v>139</v>
      </c>
      <c r="K14" s="492"/>
      <c r="L14" s="492"/>
      <c r="M14" s="491" t="s">
        <v>139</v>
      </c>
      <c r="N14" s="491"/>
      <c r="O14" s="491"/>
      <c r="P14" s="491" t="s">
        <v>139</v>
      </c>
      <c r="Q14" s="491"/>
      <c r="R14" s="492"/>
      <c r="S14" s="492" t="s">
        <v>139</v>
      </c>
      <c r="T14" s="491" t="s">
        <v>139</v>
      </c>
      <c r="U14" s="491"/>
      <c r="V14" s="491" t="s">
        <v>139</v>
      </c>
      <c r="W14" s="491"/>
      <c r="X14" s="491"/>
      <c r="Y14" s="492" t="s">
        <v>139</v>
      </c>
      <c r="Z14" s="492"/>
      <c r="AA14" s="491"/>
      <c r="AB14" s="491" t="s">
        <v>139</v>
      </c>
      <c r="AC14" s="491"/>
      <c r="AD14" s="491" t="s">
        <v>139</v>
      </c>
      <c r="AE14" s="491" t="s">
        <v>139</v>
      </c>
      <c r="AF14" s="492"/>
      <c r="AG14" s="492"/>
      <c r="AH14" s="491" t="s">
        <v>139</v>
      </c>
      <c r="AI14" s="491"/>
      <c r="AJ14" s="491"/>
      <c r="AK14" s="493">
        <v>138</v>
      </c>
      <c r="AL14" s="494">
        <f t="shared" si="0"/>
        <v>156</v>
      </c>
      <c r="AM14" s="495">
        <f t="shared" si="1"/>
        <v>18</v>
      </c>
    </row>
    <row r="15" spans="1:39" s="12" customFormat="1" ht="24" customHeight="1">
      <c r="A15" s="507"/>
      <c r="B15" s="508"/>
      <c r="C15" s="510" t="s">
        <v>232</v>
      </c>
      <c r="D15" s="488" t="s">
        <v>215</v>
      </c>
      <c r="E15" s="489" t="s">
        <v>178</v>
      </c>
      <c r="F15" s="491"/>
      <c r="G15" s="491" t="s">
        <v>139</v>
      </c>
      <c r="H15" s="491"/>
      <c r="I15" s="491"/>
      <c r="J15" s="491" t="s">
        <v>139</v>
      </c>
      <c r="K15" s="492"/>
      <c r="L15" s="492"/>
      <c r="M15" s="491" t="s">
        <v>139</v>
      </c>
      <c r="N15" s="491" t="s">
        <v>139</v>
      </c>
      <c r="O15" s="491"/>
      <c r="P15" s="491" t="s">
        <v>139</v>
      </c>
      <c r="Q15" s="491"/>
      <c r="R15" s="492"/>
      <c r="S15" s="492" t="s">
        <v>139</v>
      </c>
      <c r="T15" s="491"/>
      <c r="U15" s="491"/>
      <c r="V15" s="491" t="s">
        <v>139</v>
      </c>
      <c r="W15" s="491"/>
      <c r="X15" s="491" t="s">
        <v>139</v>
      </c>
      <c r="Y15" s="492" t="s">
        <v>139</v>
      </c>
      <c r="Z15" s="492"/>
      <c r="AA15" s="491"/>
      <c r="AB15" s="491" t="s">
        <v>139</v>
      </c>
      <c r="AC15" s="491"/>
      <c r="AD15" s="491"/>
      <c r="AE15" s="491" t="s">
        <v>139</v>
      </c>
      <c r="AF15" s="492"/>
      <c r="AG15" s="492"/>
      <c r="AH15" s="491" t="s">
        <v>139</v>
      </c>
      <c r="AI15" s="491"/>
      <c r="AJ15" s="491"/>
      <c r="AK15" s="493">
        <v>138</v>
      </c>
      <c r="AL15" s="494">
        <f t="shared" si="0"/>
        <v>144</v>
      </c>
      <c r="AM15" s="495">
        <f t="shared" si="1"/>
        <v>6</v>
      </c>
    </row>
    <row r="16" spans="1:39" s="12" customFormat="1" ht="24" customHeight="1">
      <c r="A16" s="507"/>
      <c r="B16" s="508"/>
      <c r="C16" s="510" t="s">
        <v>232</v>
      </c>
      <c r="D16" s="488" t="s">
        <v>215</v>
      </c>
      <c r="E16" s="489" t="s">
        <v>178</v>
      </c>
      <c r="F16" s="491"/>
      <c r="G16" s="491" t="s">
        <v>139</v>
      </c>
      <c r="H16" s="491" t="s">
        <v>139</v>
      </c>
      <c r="I16" s="491"/>
      <c r="J16" s="491" t="s">
        <v>139</v>
      </c>
      <c r="K16" s="492"/>
      <c r="L16" s="492"/>
      <c r="M16" s="491" t="s">
        <v>139</v>
      </c>
      <c r="N16" s="491" t="s">
        <v>139</v>
      </c>
      <c r="O16" s="491"/>
      <c r="P16" s="491" t="s">
        <v>139</v>
      </c>
      <c r="Q16" s="491"/>
      <c r="R16" s="492"/>
      <c r="S16" s="492" t="s">
        <v>139</v>
      </c>
      <c r="T16" s="491"/>
      <c r="U16" s="491"/>
      <c r="V16" s="491" t="s">
        <v>139</v>
      </c>
      <c r="W16" s="491"/>
      <c r="X16" s="491"/>
      <c r="Y16" s="492" t="s">
        <v>139</v>
      </c>
      <c r="Z16" s="492"/>
      <c r="AA16" s="491"/>
      <c r="AB16" s="491" t="s">
        <v>139</v>
      </c>
      <c r="AC16" s="491"/>
      <c r="AD16" s="491"/>
      <c r="AE16" s="491" t="s">
        <v>139</v>
      </c>
      <c r="AF16" s="492"/>
      <c r="AG16" s="492"/>
      <c r="AH16" s="491" t="s">
        <v>139</v>
      </c>
      <c r="AI16" s="491"/>
      <c r="AJ16" s="491"/>
      <c r="AK16" s="493">
        <v>138</v>
      </c>
      <c r="AL16" s="494">
        <f t="shared" si="0"/>
        <v>144</v>
      </c>
      <c r="AM16" s="495">
        <f t="shared" si="1"/>
        <v>6</v>
      </c>
    </row>
    <row r="17" spans="1:42" s="12" customFormat="1" ht="24" customHeight="1" thickBot="1">
      <c r="A17" s="511"/>
      <c r="B17" s="512" t="s">
        <v>187</v>
      </c>
      <c r="C17" s="513"/>
      <c r="D17" s="514">
        <v>12</v>
      </c>
      <c r="E17" s="515"/>
      <c r="F17" s="516"/>
      <c r="G17" s="517">
        <v>17</v>
      </c>
      <c r="H17" s="517"/>
      <c r="I17" s="516"/>
      <c r="J17" s="517">
        <v>17</v>
      </c>
      <c r="K17" s="518"/>
      <c r="L17" s="518"/>
      <c r="M17" s="517">
        <v>17</v>
      </c>
      <c r="N17" s="517"/>
      <c r="O17" s="517"/>
      <c r="P17" s="517">
        <v>17</v>
      </c>
      <c r="Q17" s="517"/>
      <c r="R17" s="518"/>
      <c r="S17" s="518">
        <v>16</v>
      </c>
      <c r="T17" s="517"/>
      <c r="U17" s="517"/>
      <c r="V17" s="517">
        <v>17</v>
      </c>
      <c r="W17" s="517"/>
      <c r="X17" s="517"/>
      <c r="Y17" s="518">
        <v>17</v>
      </c>
      <c r="Z17" s="518"/>
      <c r="AA17" s="517"/>
      <c r="AB17" s="517">
        <v>17</v>
      </c>
      <c r="AC17" s="517"/>
      <c r="AD17" s="517"/>
      <c r="AE17" s="517">
        <v>17</v>
      </c>
      <c r="AF17" s="518"/>
      <c r="AG17" s="518"/>
      <c r="AH17" s="517">
        <v>17</v>
      </c>
      <c r="AI17" s="517"/>
      <c r="AJ17" s="517"/>
      <c r="AK17" s="519"/>
      <c r="AL17" s="520"/>
      <c r="AM17" s="521"/>
      <c r="AP17" s="12" t="s">
        <v>187</v>
      </c>
    </row>
    <row r="18" spans="1:39" s="12" customFormat="1" ht="13.5" customHeight="1">
      <c r="A18" s="522"/>
      <c r="B18" s="523"/>
      <c r="C18" s="524"/>
      <c r="D18" s="525"/>
      <c r="E18" s="526"/>
      <c r="F18" s="527"/>
      <c r="G18" s="527"/>
      <c r="H18" s="527"/>
      <c r="I18" s="528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9"/>
      <c r="AM18" s="530"/>
    </row>
    <row r="19" spans="1:39" s="12" customFormat="1" ht="13.5" customHeight="1">
      <c r="A19" s="522"/>
      <c r="B19" s="523"/>
      <c r="C19" s="524"/>
      <c r="D19" s="525"/>
      <c r="E19" s="526"/>
      <c r="F19" s="527"/>
      <c r="G19" s="527"/>
      <c r="H19" s="527"/>
      <c r="I19" s="528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9"/>
      <c r="AM19" s="530"/>
    </row>
    <row r="20" spans="1:39" s="12" customFormat="1" ht="13.5" customHeight="1">
      <c r="A20" s="522"/>
      <c r="B20" s="523"/>
      <c r="C20" s="524"/>
      <c r="D20" s="525"/>
      <c r="E20" s="526"/>
      <c r="F20" s="527"/>
      <c r="G20" s="527"/>
      <c r="H20" s="527"/>
      <c r="I20" s="528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9"/>
      <c r="AM20" s="530"/>
    </row>
    <row r="21" spans="1:39" s="12" customFormat="1" ht="13.5" customHeight="1">
      <c r="A21" s="522"/>
      <c r="B21" s="523"/>
      <c r="C21" s="524"/>
      <c r="D21" s="525"/>
      <c r="E21" s="526"/>
      <c r="F21" s="527"/>
      <c r="G21" s="527"/>
      <c r="H21" s="527"/>
      <c r="I21" s="528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9"/>
      <c r="AM21" s="530"/>
    </row>
    <row r="22" spans="1:39" s="12" customFormat="1" ht="13.5" customHeight="1">
      <c r="A22" s="522"/>
      <c r="B22" s="523"/>
      <c r="C22" s="524"/>
      <c r="D22" s="525"/>
      <c r="E22" s="526"/>
      <c r="F22" s="527"/>
      <c r="G22" s="527"/>
      <c r="H22" s="527"/>
      <c r="I22" s="528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9"/>
      <c r="AM22" s="530"/>
    </row>
    <row r="23" spans="1:39" s="12" customFormat="1" ht="13.5" customHeight="1">
      <c r="A23" s="522"/>
      <c r="B23" s="523"/>
      <c r="C23" s="524"/>
      <c r="D23" s="525"/>
      <c r="E23" s="526"/>
      <c r="F23" s="527"/>
      <c r="G23" s="527"/>
      <c r="H23" s="527"/>
      <c r="I23" s="528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9"/>
      <c r="AM23" s="530"/>
    </row>
    <row r="24" spans="1:39" s="12" customFormat="1" ht="13.5" customHeight="1">
      <c r="A24" s="522"/>
      <c r="B24" s="523"/>
      <c r="C24" s="524"/>
      <c r="D24" s="525"/>
      <c r="E24" s="526"/>
      <c r="F24" s="527"/>
      <c r="G24" s="527"/>
      <c r="H24" s="527"/>
      <c r="I24" s="528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9"/>
      <c r="AM24" s="530"/>
    </row>
    <row r="25" spans="1:39" s="12" customFormat="1" ht="13.5" customHeight="1">
      <c r="A25" s="522"/>
      <c r="B25" s="523"/>
      <c r="C25" s="524"/>
      <c r="D25" s="525"/>
      <c r="E25" s="526"/>
      <c r="F25" s="527"/>
      <c r="G25" s="527"/>
      <c r="H25" s="527"/>
      <c r="I25" s="528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9"/>
      <c r="AM25" s="530"/>
    </row>
    <row r="26" spans="1:39" s="12" customFormat="1" ht="13.5" customHeight="1">
      <c r="A26" s="522"/>
      <c r="B26" s="523"/>
      <c r="C26" s="524"/>
      <c r="D26" s="525"/>
      <c r="E26" s="526"/>
      <c r="F26" s="527"/>
      <c r="G26" s="527"/>
      <c r="H26" s="527"/>
      <c r="I26" s="528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9"/>
      <c r="AM26" s="530"/>
    </row>
    <row r="27" spans="1:39" s="12" customFormat="1" ht="13.5" customHeight="1">
      <c r="A27" s="522"/>
      <c r="B27" s="523"/>
      <c r="C27" s="524"/>
      <c r="D27" s="525"/>
      <c r="E27" s="526"/>
      <c r="F27" s="527"/>
      <c r="G27" s="527"/>
      <c r="H27" s="527"/>
      <c r="I27" s="528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9"/>
      <c r="AM27" s="530"/>
    </row>
    <row r="28" spans="1:39" s="12" customFormat="1" ht="13.5" customHeight="1">
      <c r="A28" s="522"/>
      <c r="B28" s="523"/>
      <c r="C28" s="524"/>
      <c r="D28" s="525"/>
      <c r="E28" s="526"/>
      <c r="F28" s="527"/>
      <c r="G28" s="527"/>
      <c r="H28" s="527"/>
      <c r="I28" s="528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9"/>
      <c r="AM28" s="530"/>
    </row>
    <row r="29" spans="1:39" s="12" customFormat="1" ht="13.5" customHeight="1">
      <c r="A29" s="522"/>
      <c r="B29" s="523"/>
      <c r="C29" s="524"/>
      <c r="D29" s="525"/>
      <c r="E29" s="526"/>
      <c r="F29" s="527"/>
      <c r="G29" s="527"/>
      <c r="H29" s="527"/>
      <c r="I29" s="528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9"/>
      <c r="AM29" s="530"/>
    </row>
    <row r="30" spans="1:39" s="12" customFormat="1" ht="13.5" customHeight="1" thickBot="1">
      <c r="A30" s="522"/>
      <c r="B30" s="523"/>
      <c r="C30" s="524"/>
      <c r="D30" s="525"/>
      <c r="E30" s="526"/>
      <c r="F30" s="527"/>
      <c r="G30" s="527"/>
      <c r="H30" s="527"/>
      <c r="I30" s="528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9"/>
      <c r="AM30" s="530"/>
    </row>
    <row r="31" spans="1:39" s="13" customFormat="1" ht="24" customHeight="1" thickBot="1">
      <c r="A31" s="531" t="s">
        <v>0</v>
      </c>
      <c r="B31" s="532" t="s">
        <v>1</v>
      </c>
      <c r="C31" s="532" t="s">
        <v>9</v>
      </c>
      <c r="D31" s="533" t="s">
        <v>2</v>
      </c>
      <c r="E31" s="534" t="s">
        <v>3</v>
      </c>
      <c r="F31" s="478">
        <v>1</v>
      </c>
      <c r="G31" s="478">
        <v>2</v>
      </c>
      <c r="H31" s="478">
        <v>3</v>
      </c>
      <c r="I31" s="478">
        <v>4</v>
      </c>
      <c r="J31" s="478">
        <v>5</v>
      </c>
      <c r="K31" s="478">
        <v>6</v>
      </c>
      <c r="L31" s="478">
        <v>7</v>
      </c>
      <c r="M31" s="478">
        <v>8</v>
      </c>
      <c r="N31" s="478">
        <v>9</v>
      </c>
      <c r="O31" s="478">
        <v>10</v>
      </c>
      <c r="P31" s="478">
        <v>11</v>
      </c>
      <c r="Q31" s="478">
        <v>12</v>
      </c>
      <c r="R31" s="478">
        <v>13</v>
      </c>
      <c r="S31" s="478">
        <v>14</v>
      </c>
      <c r="T31" s="478">
        <v>15</v>
      </c>
      <c r="U31" s="478">
        <v>16</v>
      </c>
      <c r="V31" s="478">
        <v>17</v>
      </c>
      <c r="W31" s="478">
        <v>18</v>
      </c>
      <c r="X31" s="478">
        <v>19</v>
      </c>
      <c r="Y31" s="478">
        <v>20</v>
      </c>
      <c r="Z31" s="478">
        <v>21</v>
      </c>
      <c r="AA31" s="478">
        <v>22</v>
      </c>
      <c r="AB31" s="479">
        <v>23</v>
      </c>
      <c r="AC31" s="479">
        <v>24</v>
      </c>
      <c r="AD31" s="479">
        <v>25</v>
      </c>
      <c r="AE31" s="479">
        <v>26</v>
      </c>
      <c r="AF31" s="479">
        <v>27</v>
      </c>
      <c r="AG31" s="479">
        <v>28</v>
      </c>
      <c r="AH31" s="479">
        <v>29</v>
      </c>
      <c r="AI31" s="479">
        <v>30</v>
      </c>
      <c r="AJ31" s="479">
        <v>31</v>
      </c>
      <c r="AK31" s="378" t="s">
        <v>4</v>
      </c>
      <c r="AL31" s="379" t="s">
        <v>5</v>
      </c>
      <c r="AM31" s="380" t="s">
        <v>6</v>
      </c>
    </row>
    <row r="32" spans="1:39" s="13" customFormat="1" ht="24" customHeight="1">
      <c r="A32" s="535"/>
      <c r="B32" s="481" t="s">
        <v>211</v>
      </c>
      <c r="C32" s="481" t="s">
        <v>171</v>
      </c>
      <c r="D32" s="482" t="s">
        <v>212</v>
      </c>
      <c r="E32" s="534"/>
      <c r="F32" s="483" t="s">
        <v>172</v>
      </c>
      <c r="G32" s="483" t="s">
        <v>128</v>
      </c>
      <c r="H32" s="483" t="s">
        <v>7</v>
      </c>
      <c r="I32" s="483" t="s">
        <v>7</v>
      </c>
      <c r="J32" s="483" t="s">
        <v>172</v>
      </c>
      <c r="K32" s="483" t="s">
        <v>172</v>
      </c>
      <c r="L32" s="483" t="s">
        <v>8</v>
      </c>
      <c r="M32" s="483" t="s">
        <v>172</v>
      </c>
      <c r="N32" s="483" t="s">
        <v>128</v>
      </c>
      <c r="O32" s="483" t="s">
        <v>7</v>
      </c>
      <c r="P32" s="483" t="s">
        <v>7</v>
      </c>
      <c r="Q32" s="483" t="s">
        <v>172</v>
      </c>
      <c r="R32" s="483" t="s">
        <v>172</v>
      </c>
      <c r="S32" s="483" t="s">
        <v>8</v>
      </c>
      <c r="T32" s="483" t="s">
        <v>172</v>
      </c>
      <c r="U32" s="483" t="s">
        <v>128</v>
      </c>
      <c r="V32" s="483" t="s">
        <v>7</v>
      </c>
      <c r="W32" s="483" t="s">
        <v>7</v>
      </c>
      <c r="X32" s="483" t="s">
        <v>172</v>
      </c>
      <c r="Y32" s="483" t="s">
        <v>172</v>
      </c>
      <c r="Z32" s="483" t="s">
        <v>8</v>
      </c>
      <c r="AA32" s="483" t="s">
        <v>172</v>
      </c>
      <c r="AB32" s="483" t="s">
        <v>128</v>
      </c>
      <c r="AC32" s="483" t="s">
        <v>7</v>
      </c>
      <c r="AD32" s="483" t="s">
        <v>7</v>
      </c>
      <c r="AE32" s="483" t="s">
        <v>172</v>
      </c>
      <c r="AF32" s="483" t="s">
        <v>172</v>
      </c>
      <c r="AG32" s="483" t="s">
        <v>8</v>
      </c>
      <c r="AH32" s="483" t="s">
        <v>172</v>
      </c>
      <c r="AI32" s="483" t="s">
        <v>128</v>
      </c>
      <c r="AJ32" s="483" t="s">
        <v>7</v>
      </c>
      <c r="AK32" s="484"/>
      <c r="AL32" s="379"/>
      <c r="AM32" s="380"/>
    </row>
    <row r="33" spans="1:39" s="13" customFormat="1" ht="24" customHeight="1">
      <c r="A33" s="485">
        <v>137227</v>
      </c>
      <c r="B33" s="497" t="s">
        <v>234</v>
      </c>
      <c r="C33" s="498" t="s">
        <v>235</v>
      </c>
      <c r="D33" s="488" t="s">
        <v>236</v>
      </c>
      <c r="E33" s="536" t="s">
        <v>178</v>
      </c>
      <c r="F33" s="537" t="s">
        <v>181</v>
      </c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1"/>
      <c r="AJ33" s="491" t="s">
        <v>139</v>
      </c>
      <c r="AK33" s="493">
        <v>6</v>
      </c>
      <c r="AL33" s="494">
        <f>COUNTIF(E33:AK33,"T")*6+COUNTIF(E33:AK33,"P")*12+COUNTIF(E33:AK33,"M")*6+COUNTIF(E33:AK33,"I")*6+COUNTIF(E33:AK33,"N")*12+COUNTIF(E33:AK33,"TI")*12+COUNTIF(E33:AK33,"MT")*12+COUNTIF(E33:AK33,"MN")*18+COUNTIF(E33:AK33,"PI")*18+COUNTIF(E33:AK33,"TN")*18+COUNTIF(E33:AK33,"NB")*6+COUNTIF(E33:AK33,"AF")*6</f>
        <v>12</v>
      </c>
      <c r="AM33" s="495">
        <f>SUM(AL33-6)</f>
        <v>6</v>
      </c>
    </row>
    <row r="34" spans="1:39" s="13" customFormat="1" ht="24" customHeight="1">
      <c r="A34" s="485">
        <v>151106</v>
      </c>
      <c r="B34" s="538" t="s">
        <v>237</v>
      </c>
      <c r="C34" s="487" t="s">
        <v>238</v>
      </c>
      <c r="D34" s="488" t="s">
        <v>236</v>
      </c>
      <c r="E34" s="536" t="s">
        <v>178</v>
      </c>
      <c r="F34" s="502"/>
      <c r="G34" s="502"/>
      <c r="H34" s="491" t="s">
        <v>139</v>
      </c>
      <c r="I34" s="491"/>
      <c r="J34" s="491" t="s">
        <v>139</v>
      </c>
      <c r="K34" s="492" t="s">
        <v>139</v>
      </c>
      <c r="L34" s="492"/>
      <c r="M34" s="491"/>
      <c r="N34" s="491" t="s">
        <v>139</v>
      </c>
      <c r="O34" s="491"/>
      <c r="P34" s="491"/>
      <c r="Q34" s="491" t="s">
        <v>139</v>
      </c>
      <c r="R34" s="492"/>
      <c r="S34" s="492"/>
      <c r="T34" s="491" t="s">
        <v>139</v>
      </c>
      <c r="U34" s="491"/>
      <c r="V34" s="491"/>
      <c r="W34" s="491" t="s">
        <v>139</v>
      </c>
      <c r="X34" s="491"/>
      <c r="Y34" s="492"/>
      <c r="Z34" s="492" t="s">
        <v>139</v>
      </c>
      <c r="AA34" s="491"/>
      <c r="AB34" s="491"/>
      <c r="AC34" s="491" t="s">
        <v>139</v>
      </c>
      <c r="AD34" s="491"/>
      <c r="AE34" s="491"/>
      <c r="AF34" s="492" t="s">
        <v>139</v>
      </c>
      <c r="AG34" s="492"/>
      <c r="AH34" s="491"/>
      <c r="AI34" s="491" t="s">
        <v>139</v>
      </c>
      <c r="AJ34" s="491" t="s">
        <v>139</v>
      </c>
      <c r="AK34" s="493">
        <v>138</v>
      </c>
      <c r="AL34" s="494">
        <f aca="true" t="shared" si="2" ref="AL34:AL44"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144</v>
      </c>
      <c r="AM34" s="495">
        <f aca="true" t="shared" si="3" ref="AM34:AM44">SUM(AL34-138)</f>
        <v>6</v>
      </c>
    </row>
    <row r="35" spans="1:39" s="13" customFormat="1" ht="24" customHeight="1">
      <c r="A35" s="485">
        <v>133027</v>
      </c>
      <c r="B35" s="539" t="s">
        <v>239</v>
      </c>
      <c r="C35" s="487" t="s">
        <v>240</v>
      </c>
      <c r="D35" s="488" t="s">
        <v>236</v>
      </c>
      <c r="E35" s="536" t="s">
        <v>178</v>
      </c>
      <c r="F35" s="491"/>
      <c r="G35" s="491"/>
      <c r="H35" s="491" t="s">
        <v>139</v>
      </c>
      <c r="I35" s="491"/>
      <c r="J35" s="491"/>
      <c r="K35" s="492" t="s">
        <v>139</v>
      </c>
      <c r="L35" s="492"/>
      <c r="M35" s="491" t="s">
        <v>139</v>
      </c>
      <c r="N35" s="491" t="s">
        <v>139</v>
      </c>
      <c r="O35" s="491"/>
      <c r="P35" s="491"/>
      <c r="Q35" s="491" t="s">
        <v>139</v>
      </c>
      <c r="R35" s="492" t="s">
        <v>139</v>
      </c>
      <c r="S35" s="492"/>
      <c r="T35" s="491" t="s">
        <v>139</v>
      </c>
      <c r="U35" s="491"/>
      <c r="V35" s="499" t="s">
        <v>241</v>
      </c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1"/>
      <c r="AK35" s="493">
        <v>72</v>
      </c>
      <c r="AL35" s="494">
        <f t="shared" si="2"/>
        <v>84</v>
      </c>
      <c r="AM35" s="495">
        <f>SUM(AL35-72)</f>
        <v>12</v>
      </c>
    </row>
    <row r="36" spans="1:39" s="13" customFormat="1" ht="24" customHeight="1">
      <c r="A36" s="485">
        <v>152595</v>
      </c>
      <c r="B36" s="497" t="s">
        <v>242</v>
      </c>
      <c r="C36" s="504" t="s">
        <v>224</v>
      </c>
      <c r="D36" s="488" t="s">
        <v>236</v>
      </c>
      <c r="E36" s="536" t="s">
        <v>178</v>
      </c>
      <c r="F36" s="506"/>
      <c r="G36" s="491" t="s">
        <v>139</v>
      </c>
      <c r="H36" s="491" t="s">
        <v>139</v>
      </c>
      <c r="I36" s="491"/>
      <c r="J36" s="491" t="s">
        <v>139</v>
      </c>
      <c r="K36" s="492" t="s">
        <v>139</v>
      </c>
      <c r="L36" s="492"/>
      <c r="M36" s="491"/>
      <c r="N36" s="491" t="s">
        <v>139</v>
      </c>
      <c r="O36" s="491"/>
      <c r="P36" s="491" t="s">
        <v>139</v>
      </c>
      <c r="Q36" s="491" t="s">
        <v>139</v>
      </c>
      <c r="R36" s="492"/>
      <c r="S36" s="492"/>
      <c r="T36" s="491" t="s">
        <v>139</v>
      </c>
      <c r="U36" s="491"/>
      <c r="V36" s="491" t="s">
        <v>139</v>
      </c>
      <c r="W36" s="491" t="s">
        <v>139</v>
      </c>
      <c r="X36" s="491"/>
      <c r="Y36" s="492"/>
      <c r="Z36" s="492" t="s">
        <v>139</v>
      </c>
      <c r="AA36" s="491"/>
      <c r="AB36" s="491"/>
      <c r="AC36" s="491" t="s">
        <v>139</v>
      </c>
      <c r="AD36" s="491"/>
      <c r="AE36" s="491"/>
      <c r="AF36" s="492" t="s">
        <v>139</v>
      </c>
      <c r="AG36" s="492"/>
      <c r="AH36" s="491"/>
      <c r="AI36" s="491" t="s">
        <v>139</v>
      </c>
      <c r="AJ36" s="490"/>
      <c r="AK36" s="493">
        <v>138</v>
      </c>
      <c r="AL36" s="494">
        <f t="shared" si="2"/>
        <v>168</v>
      </c>
      <c r="AM36" s="495">
        <f t="shared" si="3"/>
        <v>30</v>
      </c>
    </row>
    <row r="37" spans="1:39" s="13" customFormat="1" ht="24" customHeight="1">
      <c r="A37" s="485">
        <v>142670</v>
      </c>
      <c r="B37" s="497" t="s">
        <v>243</v>
      </c>
      <c r="C37" s="504" t="s">
        <v>244</v>
      </c>
      <c r="D37" s="488" t="s">
        <v>236</v>
      </c>
      <c r="E37" s="536" t="s">
        <v>178</v>
      </c>
      <c r="F37" s="491"/>
      <c r="G37" s="491" t="s">
        <v>139</v>
      </c>
      <c r="H37" s="491" t="s">
        <v>139</v>
      </c>
      <c r="I37" s="491"/>
      <c r="J37" s="491"/>
      <c r="K37" s="492" t="s">
        <v>139</v>
      </c>
      <c r="L37" s="492"/>
      <c r="M37" s="491"/>
      <c r="N37" s="491" t="s">
        <v>139</v>
      </c>
      <c r="O37" s="491"/>
      <c r="P37" s="491"/>
      <c r="Q37" s="491" t="s">
        <v>139</v>
      </c>
      <c r="R37" s="492" t="s">
        <v>139</v>
      </c>
      <c r="S37" s="492"/>
      <c r="T37" s="491" t="s">
        <v>139</v>
      </c>
      <c r="U37" s="491"/>
      <c r="V37" s="491"/>
      <c r="W37" s="491" t="s">
        <v>139</v>
      </c>
      <c r="X37" s="491"/>
      <c r="Y37" s="492"/>
      <c r="Z37" s="492" t="s">
        <v>139</v>
      </c>
      <c r="AA37" s="491" t="s">
        <v>139</v>
      </c>
      <c r="AB37" s="491"/>
      <c r="AC37" s="491" t="s">
        <v>139</v>
      </c>
      <c r="AD37" s="491" t="s">
        <v>139</v>
      </c>
      <c r="AE37" s="491"/>
      <c r="AF37" s="492" t="s">
        <v>139</v>
      </c>
      <c r="AG37" s="492"/>
      <c r="AH37" s="491" t="s">
        <v>139</v>
      </c>
      <c r="AI37" s="491" t="s">
        <v>139</v>
      </c>
      <c r="AJ37" s="491"/>
      <c r="AK37" s="493">
        <v>138</v>
      </c>
      <c r="AL37" s="494">
        <f t="shared" si="2"/>
        <v>180</v>
      </c>
      <c r="AM37" s="495">
        <f t="shared" si="3"/>
        <v>42</v>
      </c>
    </row>
    <row r="38" spans="1:39" s="13" customFormat="1" ht="24" customHeight="1">
      <c r="A38" s="485">
        <v>150894</v>
      </c>
      <c r="B38" s="486" t="s">
        <v>245</v>
      </c>
      <c r="C38" s="540" t="s">
        <v>246</v>
      </c>
      <c r="D38" s="488" t="s">
        <v>236</v>
      </c>
      <c r="E38" s="536" t="s">
        <v>178</v>
      </c>
      <c r="F38" s="506"/>
      <c r="G38" s="491" t="s">
        <v>139</v>
      </c>
      <c r="H38" s="491" t="s">
        <v>139</v>
      </c>
      <c r="I38" s="491"/>
      <c r="J38" s="491"/>
      <c r="K38" s="492" t="s">
        <v>139</v>
      </c>
      <c r="L38" s="492"/>
      <c r="M38" s="491" t="s">
        <v>139</v>
      </c>
      <c r="N38" s="491" t="s">
        <v>139</v>
      </c>
      <c r="O38" s="491"/>
      <c r="P38" s="491"/>
      <c r="Q38" s="491" t="s">
        <v>139</v>
      </c>
      <c r="R38" s="492"/>
      <c r="S38" s="492"/>
      <c r="T38" s="491" t="s">
        <v>139</v>
      </c>
      <c r="U38" s="491"/>
      <c r="V38" s="491"/>
      <c r="W38" s="499" t="s">
        <v>247</v>
      </c>
      <c r="X38" s="501"/>
      <c r="Y38" s="492"/>
      <c r="Z38" s="492" t="s">
        <v>139</v>
      </c>
      <c r="AA38" s="491"/>
      <c r="AB38" s="491" t="s">
        <v>139</v>
      </c>
      <c r="AC38" s="491" t="s">
        <v>139</v>
      </c>
      <c r="AD38" s="491"/>
      <c r="AE38" s="491"/>
      <c r="AF38" s="492" t="s">
        <v>139</v>
      </c>
      <c r="AG38" s="492" t="s">
        <v>139</v>
      </c>
      <c r="AH38" s="491"/>
      <c r="AI38" s="491" t="s">
        <v>139</v>
      </c>
      <c r="AJ38" s="491"/>
      <c r="AK38" s="493">
        <v>126</v>
      </c>
      <c r="AL38" s="494">
        <f t="shared" si="2"/>
        <v>156</v>
      </c>
      <c r="AM38" s="495">
        <f>SUM(AL38-126)</f>
        <v>30</v>
      </c>
    </row>
    <row r="39" spans="1:39" s="12" customFormat="1" ht="24" customHeight="1">
      <c r="A39" s="485">
        <v>150940</v>
      </c>
      <c r="B39" s="486" t="s">
        <v>248</v>
      </c>
      <c r="C39" s="487" t="s">
        <v>249</v>
      </c>
      <c r="D39" s="488" t="s">
        <v>236</v>
      </c>
      <c r="E39" s="536" t="s">
        <v>178</v>
      </c>
      <c r="F39" s="491" t="s">
        <v>139</v>
      </c>
      <c r="G39" s="491"/>
      <c r="H39" s="491" t="s">
        <v>139</v>
      </c>
      <c r="I39" s="491"/>
      <c r="J39" s="491" t="s">
        <v>139</v>
      </c>
      <c r="K39" s="492" t="s">
        <v>139</v>
      </c>
      <c r="L39" s="492"/>
      <c r="M39" s="491"/>
      <c r="N39" s="491" t="s">
        <v>139</v>
      </c>
      <c r="O39" s="491"/>
      <c r="P39" s="491" t="s">
        <v>139</v>
      </c>
      <c r="Q39" s="491" t="s">
        <v>139</v>
      </c>
      <c r="R39" s="492"/>
      <c r="S39" s="492"/>
      <c r="T39" s="491" t="s">
        <v>139</v>
      </c>
      <c r="U39" s="491"/>
      <c r="V39" s="491"/>
      <c r="W39" s="491" t="s">
        <v>139</v>
      </c>
      <c r="X39" s="491"/>
      <c r="Y39" s="492"/>
      <c r="Z39" s="492" t="s">
        <v>139</v>
      </c>
      <c r="AA39" s="491" t="s">
        <v>139</v>
      </c>
      <c r="AB39" s="491"/>
      <c r="AC39" s="491" t="s">
        <v>139</v>
      </c>
      <c r="AD39" s="491"/>
      <c r="AE39" s="491"/>
      <c r="AF39" s="492" t="s">
        <v>139</v>
      </c>
      <c r="AG39" s="492"/>
      <c r="AH39" s="491"/>
      <c r="AI39" s="491" t="s">
        <v>139</v>
      </c>
      <c r="AJ39" s="491"/>
      <c r="AK39" s="493">
        <v>138</v>
      </c>
      <c r="AL39" s="494">
        <f t="shared" si="2"/>
        <v>168</v>
      </c>
      <c r="AM39" s="495">
        <f t="shared" si="3"/>
        <v>30</v>
      </c>
    </row>
    <row r="40" spans="1:39" s="12" customFormat="1" ht="24" customHeight="1">
      <c r="A40" s="485">
        <v>136930</v>
      </c>
      <c r="B40" s="497" t="s">
        <v>250</v>
      </c>
      <c r="C40" s="487" t="s">
        <v>251</v>
      </c>
      <c r="D40" s="488" t="s">
        <v>236</v>
      </c>
      <c r="E40" s="536" t="s">
        <v>178</v>
      </c>
      <c r="F40" s="506"/>
      <c r="G40" s="491"/>
      <c r="H40" s="491" t="s">
        <v>139</v>
      </c>
      <c r="I40" s="491"/>
      <c r="J40" s="491"/>
      <c r="K40" s="492" t="s">
        <v>139</v>
      </c>
      <c r="L40" s="492"/>
      <c r="M40" s="491"/>
      <c r="N40" s="491" t="s">
        <v>139</v>
      </c>
      <c r="O40" s="491"/>
      <c r="P40" s="491"/>
      <c r="Q40" s="491" t="s">
        <v>139</v>
      </c>
      <c r="R40" s="492"/>
      <c r="S40" s="492"/>
      <c r="T40" s="491" t="s">
        <v>139</v>
      </c>
      <c r="U40" s="491" t="s">
        <v>139</v>
      </c>
      <c r="V40" s="491"/>
      <c r="W40" s="491" t="s">
        <v>139</v>
      </c>
      <c r="X40" s="491"/>
      <c r="Y40" s="492"/>
      <c r="Z40" s="492" t="s">
        <v>139</v>
      </c>
      <c r="AA40" s="491"/>
      <c r="AB40" s="491"/>
      <c r="AC40" s="491" t="s">
        <v>139</v>
      </c>
      <c r="AD40" s="491"/>
      <c r="AE40" s="491" t="s">
        <v>139</v>
      </c>
      <c r="AF40" s="492" t="s">
        <v>139</v>
      </c>
      <c r="AG40" s="492"/>
      <c r="AH40" s="491"/>
      <c r="AI40" s="491" t="s">
        <v>139</v>
      </c>
      <c r="AJ40" s="491"/>
      <c r="AK40" s="493">
        <v>138</v>
      </c>
      <c r="AL40" s="494">
        <f t="shared" si="2"/>
        <v>144</v>
      </c>
      <c r="AM40" s="495">
        <f t="shared" si="3"/>
        <v>6</v>
      </c>
    </row>
    <row r="41" spans="1:39" s="12" customFormat="1" ht="24" customHeight="1">
      <c r="A41" s="485">
        <v>136875</v>
      </c>
      <c r="B41" s="538" t="s">
        <v>252</v>
      </c>
      <c r="C41" s="487" t="s">
        <v>253</v>
      </c>
      <c r="D41" s="488" t="s">
        <v>236</v>
      </c>
      <c r="E41" s="536" t="s">
        <v>178</v>
      </c>
      <c r="F41" s="541" t="s">
        <v>254</v>
      </c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3"/>
      <c r="AK41" s="493">
        <v>138</v>
      </c>
      <c r="AL41" s="494">
        <f t="shared" si="2"/>
        <v>0</v>
      </c>
      <c r="AM41" s="495">
        <f t="shared" si="3"/>
        <v>-138</v>
      </c>
    </row>
    <row r="42" spans="1:39" s="12" customFormat="1" ht="24" customHeight="1">
      <c r="A42" s="485">
        <v>127698</v>
      </c>
      <c r="B42" s="497" t="s">
        <v>255</v>
      </c>
      <c r="C42" s="487" t="s">
        <v>256</v>
      </c>
      <c r="D42" s="488" t="s">
        <v>236</v>
      </c>
      <c r="E42" s="536" t="s">
        <v>178</v>
      </c>
      <c r="F42" s="491"/>
      <c r="G42" s="491"/>
      <c r="H42" s="491" t="s">
        <v>139</v>
      </c>
      <c r="I42" s="491"/>
      <c r="J42" s="491"/>
      <c r="K42" s="492" t="s">
        <v>139</v>
      </c>
      <c r="L42" s="492"/>
      <c r="M42" s="491"/>
      <c r="N42" s="491" t="s">
        <v>139</v>
      </c>
      <c r="O42" s="491"/>
      <c r="P42" s="491"/>
      <c r="Q42" s="491" t="s">
        <v>139</v>
      </c>
      <c r="R42" s="492"/>
      <c r="S42" s="492" t="s">
        <v>139</v>
      </c>
      <c r="T42" s="491" t="s">
        <v>139</v>
      </c>
      <c r="U42" s="491"/>
      <c r="V42" s="491" t="s">
        <v>139</v>
      </c>
      <c r="W42" s="491" t="s">
        <v>139</v>
      </c>
      <c r="X42" s="491"/>
      <c r="Y42" s="492"/>
      <c r="Z42" s="492" t="s">
        <v>139</v>
      </c>
      <c r="AA42" s="491"/>
      <c r="AB42" s="491"/>
      <c r="AC42" s="491" t="s">
        <v>139</v>
      </c>
      <c r="AD42" s="491"/>
      <c r="AE42" s="491"/>
      <c r="AF42" s="492" t="s">
        <v>139</v>
      </c>
      <c r="AG42" s="492"/>
      <c r="AH42" s="491" t="s">
        <v>139</v>
      </c>
      <c r="AI42" s="491" t="s">
        <v>139</v>
      </c>
      <c r="AJ42" s="491"/>
      <c r="AK42" s="493">
        <v>138</v>
      </c>
      <c r="AL42" s="494">
        <f t="shared" si="2"/>
        <v>156</v>
      </c>
      <c r="AM42" s="495">
        <f t="shared" si="3"/>
        <v>18</v>
      </c>
    </row>
    <row r="43" spans="1:40" s="12" customFormat="1" ht="24" customHeight="1">
      <c r="A43" s="507">
        <v>433012</v>
      </c>
      <c r="B43" s="544" t="s">
        <v>257</v>
      </c>
      <c r="C43" s="509" t="s">
        <v>232</v>
      </c>
      <c r="D43" s="545" t="s">
        <v>236</v>
      </c>
      <c r="E43" s="546" t="s">
        <v>178</v>
      </c>
      <c r="F43" s="491"/>
      <c r="G43" s="491"/>
      <c r="H43" s="491" t="s">
        <v>139</v>
      </c>
      <c r="I43" s="491"/>
      <c r="J43" s="491"/>
      <c r="K43" s="492" t="s">
        <v>139</v>
      </c>
      <c r="L43" s="492"/>
      <c r="M43" s="491"/>
      <c r="N43" s="491" t="s">
        <v>139</v>
      </c>
      <c r="O43" s="491"/>
      <c r="P43" s="491"/>
      <c r="Q43" s="491" t="s">
        <v>139</v>
      </c>
      <c r="R43" s="492"/>
      <c r="S43" s="492"/>
      <c r="T43" s="491" t="s">
        <v>139</v>
      </c>
      <c r="U43" s="491"/>
      <c r="V43" s="491"/>
      <c r="W43" s="491" t="s">
        <v>139</v>
      </c>
      <c r="X43" s="491"/>
      <c r="Y43" s="492"/>
      <c r="Z43" s="492" t="s">
        <v>139</v>
      </c>
      <c r="AA43" s="491" t="s">
        <v>139</v>
      </c>
      <c r="AB43" s="491"/>
      <c r="AC43" s="491" t="s">
        <v>139</v>
      </c>
      <c r="AD43" s="491"/>
      <c r="AE43" s="491" t="s">
        <v>139</v>
      </c>
      <c r="AF43" s="492" t="s">
        <v>139</v>
      </c>
      <c r="AG43" s="492"/>
      <c r="AH43" s="491"/>
      <c r="AI43" s="491" t="s">
        <v>139</v>
      </c>
      <c r="AJ43" s="491"/>
      <c r="AK43" s="493">
        <v>138</v>
      </c>
      <c r="AL43" s="494">
        <f t="shared" si="2"/>
        <v>144</v>
      </c>
      <c r="AM43" s="495">
        <f t="shared" si="3"/>
        <v>6</v>
      </c>
      <c r="AN43" s="547"/>
    </row>
    <row r="44" spans="1:40" s="12" customFormat="1" ht="24" customHeight="1">
      <c r="A44" s="507"/>
      <c r="B44" s="544"/>
      <c r="C44" s="509" t="s">
        <v>232</v>
      </c>
      <c r="D44" s="545" t="s">
        <v>236</v>
      </c>
      <c r="E44" s="546" t="s">
        <v>178</v>
      </c>
      <c r="F44" s="491"/>
      <c r="G44" s="491"/>
      <c r="H44" s="491" t="s">
        <v>139</v>
      </c>
      <c r="I44" s="491"/>
      <c r="J44" s="491"/>
      <c r="K44" s="492" t="s">
        <v>139</v>
      </c>
      <c r="L44" s="492"/>
      <c r="M44" s="491" t="s">
        <v>139</v>
      </c>
      <c r="N44" s="491" t="s">
        <v>139</v>
      </c>
      <c r="O44" s="491"/>
      <c r="P44" s="491"/>
      <c r="Q44" s="491" t="s">
        <v>139</v>
      </c>
      <c r="R44" s="492"/>
      <c r="S44" s="492"/>
      <c r="T44" s="491" t="s">
        <v>139</v>
      </c>
      <c r="U44" s="491"/>
      <c r="V44" s="491"/>
      <c r="W44" s="491" t="s">
        <v>139</v>
      </c>
      <c r="X44" s="491"/>
      <c r="Y44" s="492"/>
      <c r="Z44" s="492" t="s">
        <v>139</v>
      </c>
      <c r="AA44" s="491"/>
      <c r="AB44" s="491" t="s">
        <v>139</v>
      </c>
      <c r="AC44" s="491" t="s">
        <v>139</v>
      </c>
      <c r="AD44" s="491"/>
      <c r="AE44" s="491"/>
      <c r="AF44" s="492" t="s">
        <v>139</v>
      </c>
      <c r="AG44" s="492"/>
      <c r="AH44" s="491"/>
      <c r="AI44" s="491" t="s">
        <v>139</v>
      </c>
      <c r="AJ44" s="491"/>
      <c r="AK44" s="493">
        <v>138</v>
      </c>
      <c r="AL44" s="494">
        <f t="shared" si="2"/>
        <v>144</v>
      </c>
      <c r="AM44" s="495">
        <f t="shared" si="3"/>
        <v>6</v>
      </c>
      <c r="AN44" s="547"/>
    </row>
    <row r="45" spans="1:39" s="12" customFormat="1" ht="24" customHeight="1" thickBot="1">
      <c r="A45" s="548"/>
      <c r="B45" s="549"/>
      <c r="C45" s="550"/>
      <c r="D45" s="551">
        <v>12</v>
      </c>
      <c r="E45" s="515"/>
      <c r="F45" s="517"/>
      <c r="G45" s="517"/>
      <c r="H45" s="517">
        <v>17</v>
      </c>
      <c r="I45" s="516"/>
      <c r="J45" s="517"/>
      <c r="K45" s="518">
        <v>17</v>
      </c>
      <c r="L45" s="518"/>
      <c r="M45" s="517"/>
      <c r="N45" s="517">
        <v>17</v>
      </c>
      <c r="O45" s="517"/>
      <c r="P45" s="517"/>
      <c r="Q45" s="517">
        <v>17</v>
      </c>
      <c r="R45" s="518"/>
      <c r="S45" s="518"/>
      <c r="T45" s="517">
        <v>17</v>
      </c>
      <c r="U45" s="517"/>
      <c r="V45" s="517"/>
      <c r="W45" s="517">
        <v>16</v>
      </c>
      <c r="X45" s="517"/>
      <c r="Y45" s="518"/>
      <c r="Z45" s="518">
        <v>16</v>
      </c>
      <c r="AA45" s="517"/>
      <c r="AB45" s="517"/>
      <c r="AC45" s="517">
        <v>17</v>
      </c>
      <c r="AD45" s="517"/>
      <c r="AE45" s="517"/>
      <c r="AF45" s="518">
        <v>17</v>
      </c>
      <c r="AG45" s="518"/>
      <c r="AH45" s="517"/>
      <c r="AI45" s="517">
        <v>17</v>
      </c>
      <c r="AJ45" s="517"/>
      <c r="AK45" s="552"/>
      <c r="AL45" s="553"/>
      <c r="AM45" s="554"/>
    </row>
    <row r="46" spans="1:40" s="12" customFormat="1" ht="18" customHeight="1">
      <c r="A46" s="555"/>
      <c r="B46" s="523"/>
      <c r="C46" s="555"/>
      <c r="D46" s="556"/>
      <c r="E46" s="527"/>
      <c r="F46" s="557"/>
      <c r="G46" s="557"/>
      <c r="H46" s="557"/>
      <c r="I46" s="558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29"/>
      <c r="AM46" s="559"/>
      <c r="AN46" s="560"/>
    </row>
    <row r="47" spans="1:40" s="12" customFormat="1" ht="18" customHeight="1">
      <c r="A47" s="555"/>
      <c r="B47" s="523"/>
      <c r="C47" s="555"/>
      <c r="D47" s="556"/>
      <c r="E47" s="527"/>
      <c r="F47" s="557"/>
      <c r="G47" s="557"/>
      <c r="H47" s="557"/>
      <c r="I47" s="558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29"/>
      <c r="AM47" s="559"/>
      <c r="AN47" s="560"/>
    </row>
    <row r="48" spans="1:40" s="12" customFormat="1" ht="18" customHeight="1">
      <c r="A48" s="555"/>
      <c r="B48" s="523"/>
      <c r="C48" s="555"/>
      <c r="D48" s="556"/>
      <c r="E48" s="527"/>
      <c r="F48" s="557"/>
      <c r="G48" s="557"/>
      <c r="H48" s="557"/>
      <c r="I48" s="558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29"/>
      <c r="AM48" s="559"/>
      <c r="AN48" s="560"/>
    </row>
    <row r="49" spans="1:40" s="12" customFormat="1" ht="18" customHeight="1">
      <c r="A49" s="555"/>
      <c r="B49" s="523"/>
      <c r="C49" s="555"/>
      <c r="D49" s="556"/>
      <c r="E49" s="527"/>
      <c r="F49" s="557"/>
      <c r="G49" s="557"/>
      <c r="H49" s="557"/>
      <c r="I49" s="558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29"/>
      <c r="AM49" s="559"/>
      <c r="AN49" s="560"/>
    </row>
    <row r="50" spans="1:40" s="12" customFormat="1" ht="18" customHeight="1">
      <c r="A50" s="555"/>
      <c r="B50" s="523"/>
      <c r="C50" s="555"/>
      <c r="D50" s="556"/>
      <c r="E50" s="527"/>
      <c r="F50" s="557"/>
      <c r="G50" s="557"/>
      <c r="H50" s="557"/>
      <c r="I50" s="558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29"/>
      <c r="AM50" s="559"/>
      <c r="AN50" s="560"/>
    </row>
    <row r="51" spans="1:40" s="12" customFormat="1" ht="18" customHeight="1">
      <c r="A51" s="555"/>
      <c r="B51" s="523"/>
      <c r="C51" s="555"/>
      <c r="D51" s="556"/>
      <c r="E51" s="527"/>
      <c r="F51" s="557"/>
      <c r="G51" s="557"/>
      <c r="H51" s="557"/>
      <c r="I51" s="558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29"/>
      <c r="AM51" s="559"/>
      <c r="AN51" s="560"/>
    </row>
    <row r="52" spans="1:40" s="12" customFormat="1" ht="18" customHeight="1">
      <c r="A52" s="555"/>
      <c r="B52" s="523"/>
      <c r="C52" s="555"/>
      <c r="D52" s="556"/>
      <c r="E52" s="527"/>
      <c r="F52" s="557"/>
      <c r="G52" s="557"/>
      <c r="H52" s="557"/>
      <c r="I52" s="558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557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7"/>
      <c r="AL52" s="529"/>
      <c r="AM52" s="559"/>
      <c r="AN52" s="560"/>
    </row>
    <row r="53" spans="1:40" s="12" customFormat="1" ht="18" customHeight="1">
      <c r="A53" s="555"/>
      <c r="B53" s="523"/>
      <c r="C53" s="555"/>
      <c r="D53" s="556"/>
      <c r="E53" s="527"/>
      <c r="F53" s="557"/>
      <c r="G53" s="557"/>
      <c r="H53" s="557"/>
      <c r="I53" s="558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29"/>
      <c r="AM53" s="559"/>
      <c r="AN53" s="560"/>
    </row>
    <row r="54" spans="1:40" s="12" customFormat="1" ht="18" customHeight="1">
      <c r="A54" s="555"/>
      <c r="B54" s="523"/>
      <c r="C54" s="555"/>
      <c r="D54" s="556"/>
      <c r="E54" s="527"/>
      <c r="F54" s="557"/>
      <c r="G54" s="557"/>
      <c r="H54" s="557"/>
      <c r="I54" s="558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29"/>
      <c r="AM54" s="559"/>
      <c r="AN54" s="560"/>
    </row>
    <row r="55" spans="1:40" s="12" customFormat="1" ht="18" customHeight="1">
      <c r="A55" s="555"/>
      <c r="B55" s="523"/>
      <c r="C55" s="555"/>
      <c r="D55" s="556"/>
      <c r="E55" s="527"/>
      <c r="F55" s="557"/>
      <c r="G55" s="557"/>
      <c r="H55" s="557"/>
      <c r="I55" s="558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29"/>
      <c r="AM55" s="559"/>
      <c r="AN55" s="560"/>
    </row>
    <row r="56" spans="1:40" s="12" customFormat="1" ht="18" customHeight="1" thickBot="1">
      <c r="A56" s="555"/>
      <c r="B56" s="523"/>
      <c r="C56" s="555"/>
      <c r="D56" s="556"/>
      <c r="E56" s="527"/>
      <c r="F56" s="557"/>
      <c r="G56" s="557"/>
      <c r="H56" s="557"/>
      <c r="I56" s="558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29"/>
      <c r="AM56" s="559"/>
      <c r="AN56" s="560"/>
    </row>
    <row r="57" spans="1:39" s="13" customFormat="1" ht="24" customHeight="1" thickBot="1">
      <c r="A57" s="531" t="s">
        <v>0</v>
      </c>
      <c r="B57" s="532" t="s">
        <v>1</v>
      </c>
      <c r="C57" s="532" t="s">
        <v>9</v>
      </c>
      <c r="D57" s="533" t="s">
        <v>2</v>
      </c>
      <c r="E57" s="534" t="s">
        <v>3</v>
      </c>
      <c r="F57" s="478">
        <v>1</v>
      </c>
      <c r="G57" s="478">
        <v>2</v>
      </c>
      <c r="H57" s="478">
        <v>3</v>
      </c>
      <c r="I57" s="478">
        <v>4</v>
      </c>
      <c r="J57" s="478">
        <v>5</v>
      </c>
      <c r="K57" s="478">
        <v>6</v>
      </c>
      <c r="L57" s="478">
        <v>7</v>
      </c>
      <c r="M57" s="478">
        <v>8</v>
      </c>
      <c r="N57" s="478">
        <v>9</v>
      </c>
      <c r="O57" s="478">
        <v>10</v>
      </c>
      <c r="P57" s="478">
        <v>11</v>
      </c>
      <c r="Q57" s="478">
        <v>12</v>
      </c>
      <c r="R57" s="478">
        <v>13</v>
      </c>
      <c r="S57" s="478">
        <v>14</v>
      </c>
      <c r="T57" s="478">
        <v>15</v>
      </c>
      <c r="U57" s="478">
        <v>16</v>
      </c>
      <c r="V57" s="478">
        <v>17</v>
      </c>
      <c r="W57" s="478">
        <v>18</v>
      </c>
      <c r="X57" s="478">
        <v>19</v>
      </c>
      <c r="Y57" s="478">
        <v>20</v>
      </c>
      <c r="Z57" s="478">
        <v>21</v>
      </c>
      <c r="AA57" s="478">
        <v>22</v>
      </c>
      <c r="AB57" s="479">
        <v>23</v>
      </c>
      <c r="AC57" s="479">
        <v>24</v>
      </c>
      <c r="AD57" s="479">
        <v>25</v>
      </c>
      <c r="AE57" s="479">
        <v>26</v>
      </c>
      <c r="AF57" s="479">
        <v>27</v>
      </c>
      <c r="AG57" s="479">
        <v>28</v>
      </c>
      <c r="AH57" s="479">
        <v>29</v>
      </c>
      <c r="AI57" s="479">
        <v>30</v>
      </c>
      <c r="AJ57" s="479">
        <v>31</v>
      </c>
      <c r="AK57" s="378" t="s">
        <v>4</v>
      </c>
      <c r="AL57" s="379" t="s">
        <v>5</v>
      </c>
      <c r="AM57" s="380" t="s">
        <v>6</v>
      </c>
    </row>
    <row r="58" spans="1:39" s="13" customFormat="1" ht="24" customHeight="1">
      <c r="A58" s="480"/>
      <c r="B58" s="481" t="s">
        <v>211</v>
      </c>
      <c r="C58" s="481" t="s">
        <v>171</v>
      </c>
      <c r="D58" s="482" t="s">
        <v>212</v>
      </c>
      <c r="E58" s="534"/>
      <c r="F58" s="483" t="s">
        <v>172</v>
      </c>
      <c r="G58" s="483" t="s">
        <v>128</v>
      </c>
      <c r="H58" s="483" t="s">
        <v>7</v>
      </c>
      <c r="I58" s="483" t="s">
        <v>7</v>
      </c>
      <c r="J58" s="483" t="s">
        <v>172</v>
      </c>
      <c r="K58" s="483" t="s">
        <v>172</v>
      </c>
      <c r="L58" s="483" t="s">
        <v>8</v>
      </c>
      <c r="M58" s="483" t="s">
        <v>172</v>
      </c>
      <c r="N58" s="483" t="s">
        <v>128</v>
      </c>
      <c r="O58" s="483" t="s">
        <v>7</v>
      </c>
      <c r="P58" s="483" t="s">
        <v>7</v>
      </c>
      <c r="Q58" s="483" t="s">
        <v>172</v>
      </c>
      <c r="R58" s="483" t="s">
        <v>172</v>
      </c>
      <c r="S58" s="483" t="s">
        <v>8</v>
      </c>
      <c r="T58" s="483" t="s">
        <v>172</v>
      </c>
      <c r="U58" s="483" t="s">
        <v>128</v>
      </c>
      <c r="V58" s="483" t="s">
        <v>7</v>
      </c>
      <c r="W58" s="483" t="s">
        <v>7</v>
      </c>
      <c r="X58" s="483" t="s">
        <v>172</v>
      </c>
      <c r="Y58" s="483" t="s">
        <v>172</v>
      </c>
      <c r="Z58" s="483" t="s">
        <v>8</v>
      </c>
      <c r="AA58" s="483" t="s">
        <v>172</v>
      </c>
      <c r="AB58" s="483" t="s">
        <v>128</v>
      </c>
      <c r="AC58" s="483" t="s">
        <v>7</v>
      </c>
      <c r="AD58" s="483" t="s">
        <v>7</v>
      </c>
      <c r="AE58" s="483" t="s">
        <v>172</v>
      </c>
      <c r="AF58" s="483" t="s">
        <v>172</v>
      </c>
      <c r="AG58" s="483" t="s">
        <v>8</v>
      </c>
      <c r="AH58" s="483" t="s">
        <v>172</v>
      </c>
      <c r="AI58" s="483" t="s">
        <v>128</v>
      </c>
      <c r="AJ58" s="483" t="s">
        <v>7</v>
      </c>
      <c r="AK58" s="484"/>
      <c r="AL58" s="379"/>
      <c r="AM58" s="380"/>
    </row>
    <row r="59" spans="1:39" s="13" customFormat="1" ht="24" customHeight="1">
      <c r="A59" s="485">
        <v>151025</v>
      </c>
      <c r="B59" s="538" t="s">
        <v>258</v>
      </c>
      <c r="C59" s="487" t="s">
        <v>259</v>
      </c>
      <c r="D59" s="488" t="s">
        <v>260</v>
      </c>
      <c r="E59" s="536" t="s">
        <v>178</v>
      </c>
      <c r="F59" s="491" t="s">
        <v>139</v>
      </c>
      <c r="G59" s="491"/>
      <c r="H59" s="491"/>
      <c r="I59" s="491" t="s">
        <v>139</v>
      </c>
      <c r="J59" s="491"/>
      <c r="K59" s="492"/>
      <c r="L59" s="492" t="s">
        <v>139</v>
      </c>
      <c r="M59" s="491"/>
      <c r="N59" s="491" t="s">
        <v>139</v>
      </c>
      <c r="O59" s="491" t="s">
        <v>139</v>
      </c>
      <c r="P59" s="491"/>
      <c r="Q59" s="491"/>
      <c r="R59" s="492" t="s">
        <v>139</v>
      </c>
      <c r="S59" s="492"/>
      <c r="T59" s="491"/>
      <c r="U59" s="491" t="s">
        <v>139</v>
      </c>
      <c r="V59" s="491"/>
      <c r="W59" s="491"/>
      <c r="X59" s="491" t="s">
        <v>139</v>
      </c>
      <c r="Y59" s="492" t="s">
        <v>139</v>
      </c>
      <c r="Z59" s="492"/>
      <c r="AA59" s="491" t="s">
        <v>139</v>
      </c>
      <c r="AB59" s="491"/>
      <c r="AC59" s="491"/>
      <c r="AD59" s="491" t="s">
        <v>139</v>
      </c>
      <c r="AE59" s="491" t="s">
        <v>139</v>
      </c>
      <c r="AF59" s="492"/>
      <c r="AG59" s="492" t="s">
        <v>139</v>
      </c>
      <c r="AH59" s="491"/>
      <c r="AI59" s="491"/>
      <c r="AJ59" s="491" t="s">
        <v>139</v>
      </c>
      <c r="AK59" s="493">
        <v>138</v>
      </c>
      <c r="AL59" s="494">
        <f>COUNTIF(E59:AK59,"T")*6+COUNTIF(E59:AK59,"P")*12+COUNTIF(E59:AK59,"M")*6+COUNTIF(E59:AK59,"I")*6+COUNTIF(E59:AK59,"N")*12+COUNTIF(E59:AK59,"TI")*12+COUNTIF(E59:AK59,"MT")*12+COUNTIF(E59:AK59,"MN")*18+COUNTIF(E59:AK59,"PI")*18+COUNTIF(E59:AK59,"TN")*18+COUNTIF(E59:AK59,"NB")*6+COUNTIF(E59:AK59,"AF")*6</f>
        <v>168</v>
      </c>
      <c r="AM59" s="495">
        <f>SUM(AL59-138)</f>
        <v>30</v>
      </c>
    </row>
    <row r="60" spans="1:39" s="13" customFormat="1" ht="24" customHeight="1">
      <c r="A60" s="485">
        <v>137260</v>
      </c>
      <c r="B60" s="497" t="s">
        <v>261</v>
      </c>
      <c r="C60" s="487" t="s">
        <v>262</v>
      </c>
      <c r="D60" s="488" t="s">
        <v>260</v>
      </c>
      <c r="E60" s="536" t="s">
        <v>178</v>
      </c>
      <c r="F60" s="491" t="s">
        <v>139</v>
      </c>
      <c r="G60" s="491"/>
      <c r="H60" s="491"/>
      <c r="I60" s="491" t="s">
        <v>139</v>
      </c>
      <c r="J60" s="491"/>
      <c r="K60" s="492" t="s">
        <v>139</v>
      </c>
      <c r="L60" s="492" t="s">
        <v>139</v>
      </c>
      <c r="M60" s="491"/>
      <c r="N60" s="491"/>
      <c r="O60" s="491" t="s">
        <v>139</v>
      </c>
      <c r="P60" s="491"/>
      <c r="Q60" s="491" t="s">
        <v>139</v>
      </c>
      <c r="R60" s="492" t="s">
        <v>139</v>
      </c>
      <c r="S60" s="492"/>
      <c r="T60" s="491"/>
      <c r="U60" s="491" t="s">
        <v>139</v>
      </c>
      <c r="V60" s="491"/>
      <c r="W60" s="491"/>
      <c r="X60" s="491" t="s">
        <v>139</v>
      </c>
      <c r="Y60" s="492" t="s">
        <v>139</v>
      </c>
      <c r="Z60" s="492"/>
      <c r="AA60" s="491" t="s">
        <v>139</v>
      </c>
      <c r="AB60" s="491"/>
      <c r="AC60" s="491"/>
      <c r="AD60" s="491" t="s">
        <v>139</v>
      </c>
      <c r="AE60" s="491"/>
      <c r="AF60" s="492"/>
      <c r="AG60" s="492" t="s">
        <v>139</v>
      </c>
      <c r="AH60" s="491"/>
      <c r="AI60" s="491"/>
      <c r="AJ60" s="491" t="s">
        <v>139</v>
      </c>
      <c r="AK60" s="493">
        <v>138</v>
      </c>
      <c r="AL60" s="494">
        <f aca="true" t="shared" si="4" ref="AL60:AL70">COUNTIF(E60:AK60,"T")*6+COUNTIF(E60:AK60,"P")*12+COUNTIF(E60:AK60,"M")*6+COUNTIF(E60:AK60,"I")*6+COUNTIF(E60:AK60,"N")*12+COUNTIF(E60:AK60,"TI")*12+COUNTIF(E60:AK60,"MT")*12+COUNTIF(E60:AK60,"MN")*18+COUNTIF(E60:AK60,"PI")*18+COUNTIF(E60:AK60,"TN")*18+COUNTIF(E60:AK60,"NB")*6+COUNTIF(E60:AK60,"AF")*6</f>
        <v>168</v>
      </c>
      <c r="AM60" s="495">
        <f aca="true" t="shared" si="5" ref="AM60:AM70">SUM(AL60-138)</f>
        <v>30</v>
      </c>
    </row>
    <row r="61" spans="1:39" s="13" customFormat="1" ht="24" customHeight="1">
      <c r="A61" s="485">
        <v>151238</v>
      </c>
      <c r="B61" s="538" t="s">
        <v>263</v>
      </c>
      <c r="C61" s="487" t="s">
        <v>264</v>
      </c>
      <c r="D61" s="488" t="s">
        <v>260</v>
      </c>
      <c r="E61" s="536" t="s">
        <v>178</v>
      </c>
      <c r="F61" s="491" t="s">
        <v>139</v>
      </c>
      <c r="G61" s="491"/>
      <c r="H61" s="491"/>
      <c r="I61" s="491" t="s">
        <v>139</v>
      </c>
      <c r="J61" s="491"/>
      <c r="K61" s="492"/>
      <c r="L61" s="492" t="s">
        <v>139</v>
      </c>
      <c r="M61" s="491"/>
      <c r="N61" s="491"/>
      <c r="O61" s="491" t="s">
        <v>139</v>
      </c>
      <c r="P61" s="491"/>
      <c r="Q61" s="491"/>
      <c r="R61" s="492" t="s">
        <v>139</v>
      </c>
      <c r="S61" s="492"/>
      <c r="T61" s="491" t="s">
        <v>139</v>
      </c>
      <c r="U61" s="491" t="s">
        <v>139</v>
      </c>
      <c r="V61" s="491"/>
      <c r="W61" s="491"/>
      <c r="X61" s="491" t="s">
        <v>139</v>
      </c>
      <c r="Y61" s="492" t="s">
        <v>139</v>
      </c>
      <c r="Z61" s="492"/>
      <c r="AA61" s="491" t="s">
        <v>139</v>
      </c>
      <c r="AB61" s="491"/>
      <c r="AC61" s="491"/>
      <c r="AD61" s="491" t="s">
        <v>139</v>
      </c>
      <c r="AE61" s="491"/>
      <c r="AF61" s="492" t="s">
        <v>139</v>
      </c>
      <c r="AG61" s="492" t="s">
        <v>139</v>
      </c>
      <c r="AH61" s="491"/>
      <c r="AI61" s="491"/>
      <c r="AJ61" s="491" t="s">
        <v>139</v>
      </c>
      <c r="AK61" s="493">
        <v>138</v>
      </c>
      <c r="AL61" s="494">
        <f t="shared" si="4"/>
        <v>168</v>
      </c>
      <c r="AM61" s="495">
        <f t="shared" si="5"/>
        <v>30</v>
      </c>
    </row>
    <row r="62" spans="1:39" s="13" customFormat="1" ht="24" customHeight="1">
      <c r="A62" s="485">
        <v>142832</v>
      </c>
      <c r="B62" s="486" t="s">
        <v>265</v>
      </c>
      <c r="C62" s="503" t="s">
        <v>266</v>
      </c>
      <c r="D62" s="488" t="s">
        <v>260</v>
      </c>
      <c r="E62" s="536" t="s">
        <v>178</v>
      </c>
      <c r="F62" s="491" t="s">
        <v>139</v>
      </c>
      <c r="G62" s="491"/>
      <c r="H62" s="491"/>
      <c r="I62" s="491" t="s">
        <v>139</v>
      </c>
      <c r="J62" s="491"/>
      <c r="K62" s="492" t="s">
        <v>139</v>
      </c>
      <c r="L62" s="492" t="s">
        <v>139</v>
      </c>
      <c r="M62" s="491"/>
      <c r="N62" s="491"/>
      <c r="O62" s="491" t="s">
        <v>139</v>
      </c>
      <c r="P62" s="491"/>
      <c r="Q62" s="499" t="s">
        <v>181</v>
      </c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1"/>
      <c r="AK62" s="493">
        <v>54</v>
      </c>
      <c r="AL62" s="494">
        <f t="shared" si="4"/>
        <v>60</v>
      </c>
      <c r="AM62" s="495">
        <f>SUM(AL62-54)</f>
        <v>6</v>
      </c>
    </row>
    <row r="63" spans="1:39" s="13" customFormat="1" ht="24" customHeight="1">
      <c r="A63" s="485">
        <v>151076</v>
      </c>
      <c r="B63" s="497" t="s">
        <v>267</v>
      </c>
      <c r="C63" s="487" t="s">
        <v>268</v>
      </c>
      <c r="D63" s="488" t="s">
        <v>260</v>
      </c>
      <c r="E63" s="536" t="s">
        <v>178</v>
      </c>
      <c r="F63" s="491" t="s">
        <v>139</v>
      </c>
      <c r="G63" s="491"/>
      <c r="H63" s="491"/>
      <c r="I63" s="491" t="s">
        <v>139</v>
      </c>
      <c r="J63" s="491"/>
      <c r="K63" s="492"/>
      <c r="L63" s="492" t="s">
        <v>139</v>
      </c>
      <c r="M63" s="491"/>
      <c r="N63" s="491"/>
      <c r="O63" s="491" t="s">
        <v>139</v>
      </c>
      <c r="P63" s="491"/>
      <c r="Q63" s="491"/>
      <c r="R63" s="492" t="s">
        <v>139</v>
      </c>
      <c r="S63" s="492"/>
      <c r="T63" s="491"/>
      <c r="U63" s="491" t="s">
        <v>139</v>
      </c>
      <c r="V63" s="491"/>
      <c r="W63" s="491"/>
      <c r="X63" s="491" t="s">
        <v>139</v>
      </c>
      <c r="Y63" s="492"/>
      <c r="Z63" s="492"/>
      <c r="AA63" s="491" t="s">
        <v>139</v>
      </c>
      <c r="AB63" s="491"/>
      <c r="AC63" s="491" t="s">
        <v>139</v>
      </c>
      <c r="AD63" s="491" t="s">
        <v>139</v>
      </c>
      <c r="AE63" s="491"/>
      <c r="AF63" s="492"/>
      <c r="AG63" s="492" t="s">
        <v>139</v>
      </c>
      <c r="AH63" s="491"/>
      <c r="AI63" s="491"/>
      <c r="AJ63" s="491" t="s">
        <v>139</v>
      </c>
      <c r="AK63" s="493">
        <v>138</v>
      </c>
      <c r="AL63" s="494">
        <f t="shared" si="4"/>
        <v>144</v>
      </c>
      <c r="AM63" s="495">
        <f t="shared" si="5"/>
        <v>6</v>
      </c>
    </row>
    <row r="64" spans="1:39" s="13" customFormat="1" ht="24" customHeight="1">
      <c r="A64" s="485">
        <v>139530</v>
      </c>
      <c r="B64" s="497" t="s">
        <v>269</v>
      </c>
      <c r="C64" s="487" t="s">
        <v>270</v>
      </c>
      <c r="D64" s="488" t="s">
        <v>260</v>
      </c>
      <c r="E64" s="489" t="s">
        <v>178</v>
      </c>
      <c r="F64" s="491" t="s">
        <v>139</v>
      </c>
      <c r="G64" s="491"/>
      <c r="H64" s="491"/>
      <c r="I64" s="491" t="s">
        <v>139</v>
      </c>
      <c r="J64" s="491"/>
      <c r="K64" s="492"/>
      <c r="L64" s="492" t="s">
        <v>139</v>
      </c>
      <c r="M64" s="491"/>
      <c r="N64" s="491"/>
      <c r="O64" s="491" t="s">
        <v>139</v>
      </c>
      <c r="P64" s="491"/>
      <c r="Q64" s="491"/>
      <c r="R64" s="492" t="s">
        <v>139</v>
      </c>
      <c r="S64" s="492"/>
      <c r="T64" s="491"/>
      <c r="U64" s="491" t="s">
        <v>139</v>
      </c>
      <c r="V64" s="491" t="s">
        <v>139</v>
      </c>
      <c r="W64" s="491"/>
      <c r="X64" s="491" t="s">
        <v>139</v>
      </c>
      <c r="Y64" s="492"/>
      <c r="Z64" s="492"/>
      <c r="AA64" s="491" t="s">
        <v>139</v>
      </c>
      <c r="AB64" s="491"/>
      <c r="AC64" s="491"/>
      <c r="AD64" s="491" t="s">
        <v>139</v>
      </c>
      <c r="AE64" s="491"/>
      <c r="AF64" s="492"/>
      <c r="AG64" s="492" t="s">
        <v>139</v>
      </c>
      <c r="AH64" s="491"/>
      <c r="AI64" s="491" t="s">
        <v>139</v>
      </c>
      <c r="AJ64" s="491" t="s">
        <v>139</v>
      </c>
      <c r="AK64" s="493">
        <v>138</v>
      </c>
      <c r="AL64" s="494">
        <f t="shared" si="4"/>
        <v>156</v>
      </c>
      <c r="AM64" s="495">
        <f t="shared" si="5"/>
        <v>18</v>
      </c>
    </row>
    <row r="65" spans="1:39" s="13" customFormat="1" ht="24" customHeight="1">
      <c r="A65" s="485">
        <v>124656</v>
      </c>
      <c r="B65" s="497" t="s">
        <v>271</v>
      </c>
      <c r="C65" s="487" t="s">
        <v>272</v>
      </c>
      <c r="D65" s="488" t="s">
        <v>260</v>
      </c>
      <c r="E65" s="489" t="s">
        <v>178</v>
      </c>
      <c r="F65" s="491" t="s">
        <v>139</v>
      </c>
      <c r="G65" s="491"/>
      <c r="H65" s="491"/>
      <c r="I65" s="491" t="s">
        <v>139</v>
      </c>
      <c r="J65" s="491"/>
      <c r="K65" s="492"/>
      <c r="L65" s="492"/>
      <c r="M65" s="491"/>
      <c r="N65" s="491"/>
      <c r="O65" s="491" t="s">
        <v>139</v>
      </c>
      <c r="P65" s="491"/>
      <c r="Q65" s="491"/>
      <c r="R65" s="492" t="s">
        <v>139</v>
      </c>
      <c r="S65" s="492"/>
      <c r="T65" s="491" t="s">
        <v>139</v>
      </c>
      <c r="U65" s="491" t="s">
        <v>139</v>
      </c>
      <c r="V65" s="491"/>
      <c r="W65" s="491"/>
      <c r="X65" s="491" t="s">
        <v>139</v>
      </c>
      <c r="Y65" s="492"/>
      <c r="Z65" s="492" t="s">
        <v>139</v>
      </c>
      <c r="AA65" s="491" t="s">
        <v>139</v>
      </c>
      <c r="AB65" s="491"/>
      <c r="AC65" s="491"/>
      <c r="AD65" s="491" t="s">
        <v>139</v>
      </c>
      <c r="AE65" s="491" t="s">
        <v>139</v>
      </c>
      <c r="AF65" s="492" t="s">
        <v>139</v>
      </c>
      <c r="AG65" s="492" t="s">
        <v>139</v>
      </c>
      <c r="AH65" s="491"/>
      <c r="AI65" s="491"/>
      <c r="AJ65" s="491" t="s">
        <v>139</v>
      </c>
      <c r="AK65" s="493">
        <v>138</v>
      </c>
      <c r="AL65" s="494">
        <f t="shared" si="4"/>
        <v>168</v>
      </c>
      <c r="AM65" s="495">
        <f t="shared" si="5"/>
        <v>30</v>
      </c>
    </row>
    <row r="66" spans="1:39" s="13" customFormat="1" ht="24" customHeight="1">
      <c r="A66" s="485">
        <v>152366</v>
      </c>
      <c r="B66" s="497" t="s">
        <v>273</v>
      </c>
      <c r="C66" s="487" t="s">
        <v>274</v>
      </c>
      <c r="D66" s="488" t="s">
        <v>260</v>
      </c>
      <c r="E66" s="536" t="s">
        <v>178</v>
      </c>
      <c r="F66" s="491" t="s">
        <v>139</v>
      </c>
      <c r="G66" s="491"/>
      <c r="H66" s="491"/>
      <c r="I66" s="491" t="s">
        <v>139</v>
      </c>
      <c r="J66" s="491"/>
      <c r="K66" s="492"/>
      <c r="L66" s="492" t="s">
        <v>139</v>
      </c>
      <c r="M66" s="491" t="s">
        <v>139</v>
      </c>
      <c r="N66" s="491"/>
      <c r="O66" s="491" t="s">
        <v>139</v>
      </c>
      <c r="P66" s="491"/>
      <c r="Q66" s="491"/>
      <c r="R66" s="492" t="s">
        <v>139</v>
      </c>
      <c r="S66" s="492"/>
      <c r="T66" s="491"/>
      <c r="U66" s="491" t="s">
        <v>139</v>
      </c>
      <c r="V66" s="491"/>
      <c r="W66" s="491"/>
      <c r="X66" s="491" t="s">
        <v>139</v>
      </c>
      <c r="Y66" s="492"/>
      <c r="Z66" s="492"/>
      <c r="AA66" s="491" t="s">
        <v>139</v>
      </c>
      <c r="AB66" s="491"/>
      <c r="AC66" s="491"/>
      <c r="AD66" s="491" t="s">
        <v>139</v>
      </c>
      <c r="AE66" s="491"/>
      <c r="AF66" s="492"/>
      <c r="AG66" s="492" t="s">
        <v>139</v>
      </c>
      <c r="AH66" s="491"/>
      <c r="AI66" s="491"/>
      <c r="AJ66" s="491" t="s">
        <v>139</v>
      </c>
      <c r="AK66" s="493">
        <v>138</v>
      </c>
      <c r="AL66" s="494">
        <f t="shared" si="4"/>
        <v>144</v>
      </c>
      <c r="AM66" s="495">
        <f t="shared" si="5"/>
        <v>6</v>
      </c>
    </row>
    <row r="67" spans="1:39" s="13" customFormat="1" ht="24" customHeight="1">
      <c r="A67" s="485">
        <v>121800</v>
      </c>
      <c r="B67" s="497" t="s">
        <v>275</v>
      </c>
      <c r="C67" s="487" t="s">
        <v>276</v>
      </c>
      <c r="D67" s="488" t="s">
        <v>260</v>
      </c>
      <c r="E67" s="536" t="s">
        <v>178</v>
      </c>
      <c r="F67" s="506" t="s">
        <v>277</v>
      </c>
      <c r="G67" s="491"/>
      <c r="H67" s="491"/>
      <c r="I67" s="491" t="s">
        <v>139</v>
      </c>
      <c r="J67" s="491" t="s">
        <v>139</v>
      </c>
      <c r="K67" s="492"/>
      <c r="L67" s="492" t="s">
        <v>139</v>
      </c>
      <c r="M67" s="491"/>
      <c r="N67" s="491"/>
      <c r="O67" s="491" t="s">
        <v>139</v>
      </c>
      <c r="P67" s="491"/>
      <c r="Q67" s="491"/>
      <c r="R67" s="492" t="s">
        <v>139</v>
      </c>
      <c r="S67" s="492" t="s">
        <v>139</v>
      </c>
      <c r="T67" s="491"/>
      <c r="U67" s="491" t="s">
        <v>139</v>
      </c>
      <c r="V67" s="491"/>
      <c r="W67" s="491"/>
      <c r="X67" s="491" t="s">
        <v>139</v>
      </c>
      <c r="Y67" s="492"/>
      <c r="Z67" s="492" t="s">
        <v>139</v>
      </c>
      <c r="AA67" s="491" t="s">
        <v>139</v>
      </c>
      <c r="AB67" s="491"/>
      <c r="AC67" s="491"/>
      <c r="AD67" s="491" t="s">
        <v>139</v>
      </c>
      <c r="AE67" s="491"/>
      <c r="AF67" s="492"/>
      <c r="AG67" s="492" t="s">
        <v>139</v>
      </c>
      <c r="AH67" s="491"/>
      <c r="AI67" s="491"/>
      <c r="AJ67" s="491" t="s">
        <v>139</v>
      </c>
      <c r="AK67" s="493">
        <v>138</v>
      </c>
      <c r="AL67" s="494">
        <f t="shared" si="4"/>
        <v>156</v>
      </c>
      <c r="AM67" s="495">
        <f t="shared" si="5"/>
        <v>18</v>
      </c>
    </row>
    <row r="68" spans="1:39" s="13" customFormat="1" ht="24" customHeight="1">
      <c r="A68" s="485">
        <v>103551</v>
      </c>
      <c r="B68" s="538" t="s">
        <v>278</v>
      </c>
      <c r="C68" s="487" t="s">
        <v>279</v>
      </c>
      <c r="D68" s="488" t="s">
        <v>260</v>
      </c>
      <c r="E68" s="536" t="s">
        <v>178</v>
      </c>
      <c r="F68" s="491" t="s">
        <v>139</v>
      </c>
      <c r="G68" s="491"/>
      <c r="H68" s="491"/>
      <c r="I68" s="491" t="s">
        <v>139</v>
      </c>
      <c r="J68" s="491"/>
      <c r="K68" s="492"/>
      <c r="L68" s="492" t="s">
        <v>139</v>
      </c>
      <c r="M68" s="491"/>
      <c r="N68" s="491"/>
      <c r="O68" s="491" t="s">
        <v>139</v>
      </c>
      <c r="P68" s="491"/>
      <c r="Q68" s="491" t="s">
        <v>139</v>
      </c>
      <c r="R68" s="492" t="s">
        <v>139</v>
      </c>
      <c r="S68" s="492" t="s">
        <v>139</v>
      </c>
      <c r="T68" s="491"/>
      <c r="U68" s="491" t="s">
        <v>139</v>
      </c>
      <c r="V68" s="491"/>
      <c r="W68" s="491"/>
      <c r="X68" s="491" t="s">
        <v>139</v>
      </c>
      <c r="Y68" s="492"/>
      <c r="Z68" s="492"/>
      <c r="AA68" s="491" t="s">
        <v>139</v>
      </c>
      <c r="AB68" s="491"/>
      <c r="AC68" s="491"/>
      <c r="AD68" s="491" t="s">
        <v>139</v>
      </c>
      <c r="AE68" s="491"/>
      <c r="AF68" s="492"/>
      <c r="AG68" s="492" t="s">
        <v>139</v>
      </c>
      <c r="AH68" s="491"/>
      <c r="AI68" s="491" t="s">
        <v>139</v>
      </c>
      <c r="AJ68" s="491" t="s">
        <v>139</v>
      </c>
      <c r="AK68" s="493">
        <v>138</v>
      </c>
      <c r="AL68" s="494">
        <f t="shared" si="4"/>
        <v>168</v>
      </c>
      <c r="AM68" s="495">
        <f t="shared" si="5"/>
        <v>30</v>
      </c>
    </row>
    <row r="69" spans="1:39" s="13" customFormat="1" ht="24" customHeight="1">
      <c r="A69" s="485">
        <v>150738</v>
      </c>
      <c r="B69" s="497" t="s">
        <v>280</v>
      </c>
      <c r="C69" s="487" t="s">
        <v>281</v>
      </c>
      <c r="D69" s="488" t="s">
        <v>260</v>
      </c>
      <c r="E69" s="536" t="s">
        <v>178</v>
      </c>
      <c r="F69" s="491" t="s">
        <v>139</v>
      </c>
      <c r="G69" s="491"/>
      <c r="H69" s="491"/>
      <c r="I69" s="491" t="s">
        <v>139</v>
      </c>
      <c r="J69" s="491"/>
      <c r="K69" s="492"/>
      <c r="L69" s="492" t="s">
        <v>139</v>
      </c>
      <c r="M69" s="491"/>
      <c r="N69" s="491"/>
      <c r="O69" s="491" t="s">
        <v>139</v>
      </c>
      <c r="P69" s="491"/>
      <c r="Q69" s="491" t="s">
        <v>139</v>
      </c>
      <c r="R69" s="492" t="s">
        <v>139</v>
      </c>
      <c r="S69" s="492"/>
      <c r="T69" s="491"/>
      <c r="U69" s="491" t="s">
        <v>139</v>
      </c>
      <c r="V69" s="491"/>
      <c r="W69" s="491"/>
      <c r="X69" s="491" t="s">
        <v>139</v>
      </c>
      <c r="Y69" s="492"/>
      <c r="Z69" s="492"/>
      <c r="AA69" s="491" t="s">
        <v>139</v>
      </c>
      <c r="AB69" s="491"/>
      <c r="AC69" s="491" t="s">
        <v>139</v>
      </c>
      <c r="AD69" s="491" t="s">
        <v>139</v>
      </c>
      <c r="AE69" s="491"/>
      <c r="AF69" s="492"/>
      <c r="AG69" s="492" t="s">
        <v>139</v>
      </c>
      <c r="AH69" s="491" t="s">
        <v>139</v>
      </c>
      <c r="AI69" s="491"/>
      <c r="AJ69" s="491" t="s">
        <v>139</v>
      </c>
      <c r="AK69" s="493">
        <v>138</v>
      </c>
      <c r="AL69" s="494">
        <f t="shared" si="4"/>
        <v>168</v>
      </c>
      <c r="AM69" s="495">
        <f t="shared" si="5"/>
        <v>30</v>
      </c>
    </row>
    <row r="70" spans="1:39" s="13" customFormat="1" ht="24" customHeight="1">
      <c r="A70" s="507">
        <v>434094</v>
      </c>
      <c r="B70" s="508" t="s">
        <v>282</v>
      </c>
      <c r="C70" s="509" t="s">
        <v>232</v>
      </c>
      <c r="D70" s="488" t="s">
        <v>260</v>
      </c>
      <c r="E70" s="536" t="s">
        <v>178</v>
      </c>
      <c r="F70" s="491" t="s">
        <v>139</v>
      </c>
      <c r="G70" s="491"/>
      <c r="H70" s="491"/>
      <c r="I70" s="491" t="s">
        <v>139</v>
      </c>
      <c r="J70" s="491"/>
      <c r="K70" s="492"/>
      <c r="L70" s="492" t="s">
        <v>139</v>
      </c>
      <c r="M70" s="491"/>
      <c r="N70" s="491"/>
      <c r="O70" s="491" t="s">
        <v>139</v>
      </c>
      <c r="P70" s="491"/>
      <c r="Q70" s="491"/>
      <c r="R70" s="492" t="s">
        <v>139</v>
      </c>
      <c r="S70" s="492"/>
      <c r="T70" s="491"/>
      <c r="U70" s="491" t="s">
        <v>139</v>
      </c>
      <c r="V70" s="491"/>
      <c r="W70" s="491" t="s">
        <v>139</v>
      </c>
      <c r="X70" s="491" t="s">
        <v>139</v>
      </c>
      <c r="Y70" s="492"/>
      <c r="Z70" s="492"/>
      <c r="AA70" s="491" t="s">
        <v>139</v>
      </c>
      <c r="AB70" s="491"/>
      <c r="AC70" s="491"/>
      <c r="AD70" s="491" t="s">
        <v>139</v>
      </c>
      <c r="AE70" s="491"/>
      <c r="AF70" s="492"/>
      <c r="AG70" s="492" t="s">
        <v>139</v>
      </c>
      <c r="AH70" s="491"/>
      <c r="AI70" s="491"/>
      <c r="AJ70" s="491" t="s">
        <v>139</v>
      </c>
      <c r="AK70" s="493">
        <v>138</v>
      </c>
      <c r="AL70" s="494">
        <f t="shared" si="4"/>
        <v>144</v>
      </c>
      <c r="AM70" s="495">
        <f t="shared" si="5"/>
        <v>6</v>
      </c>
    </row>
    <row r="71" spans="1:39" s="13" customFormat="1" ht="24" customHeight="1">
      <c r="A71" s="507">
        <v>434345</v>
      </c>
      <c r="B71" s="544" t="s">
        <v>283</v>
      </c>
      <c r="C71" s="509" t="s">
        <v>232</v>
      </c>
      <c r="D71" s="488" t="s">
        <v>260</v>
      </c>
      <c r="E71" s="536" t="s">
        <v>178</v>
      </c>
      <c r="F71" s="491" t="s">
        <v>139</v>
      </c>
      <c r="G71" s="491"/>
      <c r="H71" s="491"/>
      <c r="I71" s="491" t="s">
        <v>139</v>
      </c>
      <c r="J71" s="491"/>
      <c r="K71" s="492"/>
      <c r="L71" s="492" t="s">
        <v>139</v>
      </c>
      <c r="M71" s="491"/>
      <c r="N71" s="491"/>
      <c r="O71" s="491" t="s">
        <v>139</v>
      </c>
      <c r="P71" s="491"/>
      <c r="Q71" s="491"/>
      <c r="R71" s="492" t="s">
        <v>139</v>
      </c>
      <c r="S71" s="492"/>
      <c r="T71" s="491"/>
      <c r="U71" s="491" t="s">
        <v>139</v>
      </c>
      <c r="V71" s="491"/>
      <c r="W71" s="491" t="s">
        <v>139</v>
      </c>
      <c r="X71" s="491" t="s">
        <v>139</v>
      </c>
      <c r="Y71" s="492"/>
      <c r="Z71" s="492"/>
      <c r="AA71" s="491" t="s">
        <v>139</v>
      </c>
      <c r="AB71" s="491"/>
      <c r="AC71" s="491"/>
      <c r="AD71" s="491" t="s">
        <v>139</v>
      </c>
      <c r="AE71" s="491"/>
      <c r="AF71" s="492"/>
      <c r="AG71" s="492" t="s">
        <v>139</v>
      </c>
      <c r="AH71" s="491"/>
      <c r="AI71" s="491"/>
      <c r="AJ71" s="491" t="s">
        <v>139</v>
      </c>
      <c r="AK71" s="493">
        <v>138</v>
      </c>
      <c r="AL71" s="494">
        <f>COUNTIF(E71:AK71,"T")*6+COUNTIF(E71:AK71,"P")*12+COUNTIF(E71:AK71,"M")*6+COUNTIF(E71:AK71,"I")*6+COUNTIF(E71:AK71,"N")*12+COUNTIF(E71:AK71,"TI")*12+COUNTIF(E71:AK71,"MT")*12+COUNTIF(E71:AK71,"MN")*18+COUNTIF(E71:AK71,"PI")*18+COUNTIF(E71:AK71,"TN")*18+COUNTIF(E71:AK71,"NB")*6+COUNTIF(E71:AK71,"AF")*6</f>
        <v>144</v>
      </c>
      <c r="AM71" s="495">
        <f>SUM(AL71-138)</f>
        <v>6</v>
      </c>
    </row>
    <row r="72" spans="1:39" s="13" customFormat="1" ht="24" customHeight="1" thickBot="1">
      <c r="A72" s="549"/>
      <c r="B72" s="561"/>
      <c r="C72" s="562"/>
      <c r="D72" s="514">
        <v>13</v>
      </c>
      <c r="E72" s="563"/>
      <c r="F72" s="564">
        <v>17</v>
      </c>
      <c r="G72" s="517"/>
      <c r="H72" s="517"/>
      <c r="I72" s="517">
        <v>17</v>
      </c>
      <c r="J72" s="517"/>
      <c r="K72" s="518"/>
      <c r="L72" s="518">
        <v>17</v>
      </c>
      <c r="M72" s="517"/>
      <c r="N72" s="517"/>
      <c r="O72" s="517">
        <v>17</v>
      </c>
      <c r="P72" s="517"/>
      <c r="Q72" s="517"/>
      <c r="R72" s="518">
        <v>16</v>
      </c>
      <c r="S72" s="518"/>
      <c r="T72" s="517"/>
      <c r="U72" s="517">
        <v>17</v>
      </c>
      <c r="V72" s="517"/>
      <c r="W72" s="517"/>
      <c r="X72" s="517">
        <v>17</v>
      </c>
      <c r="Y72" s="518"/>
      <c r="Z72" s="518"/>
      <c r="AA72" s="517">
        <v>17</v>
      </c>
      <c r="AB72" s="517"/>
      <c r="AC72" s="517"/>
      <c r="AD72" s="517">
        <v>17</v>
      </c>
      <c r="AE72" s="517"/>
      <c r="AF72" s="518"/>
      <c r="AG72" s="518">
        <v>16</v>
      </c>
      <c r="AH72" s="517"/>
      <c r="AI72" s="517"/>
      <c r="AJ72" s="517">
        <v>17</v>
      </c>
      <c r="AK72" s="565"/>
      <c r="AL72" s="566"/>
      <c r="AM72" s="567"/>
    </row>
    <row r="73" spans="1:39" s="13" customFormat="1" ht="21.75" customHeight="1">
      <c r="A73" s="568"/>
      <c r="B73" s="569"/>
      <c r="C73" s="569"/>
      <c r="D73" s="570"/>
      <c r="E73" s="571"/>
      <c r="F73" s="454"/>
      <c r="G73" s="572"/>
      <c r="H73" s="453"/>
      <c r="I73" s="57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2"/>
      <c r="AD73" s="452"/>
      <c r="AE73" s="452"/>
      <c r="AF73" s="452"/>
      <c r="AG73" s="452"/>
      <c r="AH73" s="452"/>
      <c r="AI73" s="452"/>
      <c r="AJ73" s="452"/>
      <c r="AK73" s="178"/>
      <c r="AL73" s="455"/>
      <c r="AM73" s="456"/>
    </row>
    <row r="74" spans="1:39" s="13" customFormat="1" ht="21.75" customHeight="1">
      <c r="A74" s="568"/>
      <c r="B74" s="569"/>
      <c r="C74" s="569"/>
      <c r="D74" s="570"/>
      <c r="E74" s="571"/>
      <c r="F74" s="454"/>
      <c r="G74" s="572"/>
      <c r="H74" s="453"/>
      <c r="I74" s="57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2"/>
      <c r="AD74" s="452"/>
      <c r="AE74" s="452"/>
      <c r="AF74" s="452"/>
      <c r="AG74" s="452"/>
      <c r="AH74" s="452"/>
      <c r="AI74" s="452"/>
      <c r="AJ74" s="452"/>
      <c r="AK74" s="178"/>
      <c r="AL74" s="455"/>
      <c r="AM74" s="456"/>
    </row>
    <row r="75" spans="1:39" s="13" customFormat="1" ht="21.75" customHeight="1">
      <c r="A75" s="568"/>
      <c r="B75" s="569"/>
      <c r="C75" s="569"/>
      <c r="D75" s="570"/>
      <c r="E75" s="571"/>
      <c r="F75" s="454"/>
      <c r="G75" s="572"/>
      <c r="H75" s="453"/>
      <c r="I75" s="57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2"/>
      <c r="AD75" s="452"/>
      <c r="AE75" s="452"/>
      <c r="AF75" s="452"/>
      <c r="AG75" s="452"/>
      <c r="AH75" s="452"/>
      <c r="AI75" s="452"/>
      <c r="AJ75" s="452"/>
      <c r="AK75" s="178"/>
      <c r="AL75" s="455"/>
      <c r="AM75" s="456"/>
    </row>
    <row r="76" spans="1:39" s="13" customFormat="1" ht="21.75" customHeight="1">
      <c r="A76" s="568"/>
      <c r="B76" s="569"/>
      <c r="C76" s="569"/>
      <c r="D76" s="570"/>
      <c r="E76" s="571"/>
      <c r="F76" s="454"/>
      <c r="G76" s="572"/>
      <c r="H76" s="453"/>
      <c r="I76" s="57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2"/>
      <c r="AD76" s="452"/>
      <c r="AE76" s="452"/>
      <c r="AF76" s="452"/>
      <c r="AG76" s="452"/>
      <c r="AH76" s="452"/>
      <c r="AI76" s="452"/>
      <c r="AJ76" s="452"/>
      <c r="AK76" s="178"/>
      <c r="AL76" s="455"/>
      <c r="AM76" s="456"/>
    </row>
    <row r="77" spans="1:39" s="13" customFormat="1" ht="21.75" customHeight="1">
      <c r="A77" s="568"/>
      <c r="B77" s="569"/>
      <c r="C77" s="569"/>
      <c r="D77" s="570"/>
      <c r="E77" s="571"/>
      <c r="F77" s="454"/>
      <c r="G77" s="572"/>
      <c r="H77" s="453"/>
      <c r="I77" s="57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2"/>
      <c r="AD77" s="452"/>
      <c r="AE77" s="452"/>
      <c r="AF77" s="452"/>
      <c r="AG77" s="452"/>
      <c r="AH77" s="452"/>
      <c r="AI77" s="452"/>
      <c r="AJ77" s="452"/>
      <c r="AK77" s="178"/>
      <c r="AL77" s="455"/>
      <c r="AM77" s="456"/>
    </row>
    <row r="78" spans="1:39" s="13" customFormat="1" ht="21.75" customHeight="1" thickBot="1">
      <c r="A78" s="568"/>
      <c r="B78" s="569"/>
      <c r="C78" s="569"/>
      <c r="D78" s="570"/>
      <c r="E78" s="571"/>
      <c r="F78" s="454"/>
      <c r="G78" s="572"/>
      <c r="H78" s="453"/>
      <c r="I78" s="57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2"/>
      <c r="AD78" s="452"/>
      <c r="AE78" s="452"/>
      <c r="AF78" s="452"/>
      <c r="AG78" s="452"/>
      <c r="AH78" s="452"/>
      <c r="AI78" s="452"/>
      <c r="AJ78" s="452"/>
      <c r="AK78" s="178"/>
      <c r="AL78" s="455"/>
      <c r="AM78" s="456"/>
    </row>
    <row r="79" spans="1:39" s="13" customFormat="1" ht="24" customHeight="1" thickBot="1">
      <c r="A79" s="531" t="s">
        <v>0</v>
      </c>
      <c r="B79" s="532" t="s">
        <v>1</v>
      </c>
      <c r="C79" s="532" t="s">
        <v>9</v>
      </c>
      <c r="D79" s="533" t="s">
        <v>2</v>
      </c>
      <c r="E79" s="534" t="s">
        <v>3</v>
      </c>
      <c r="F79" s="478">
        <v>1</v>
      </c>
      <c r="G79" s="478">
        <v>2</v>
      </c>
      <c r="H79" s="478">
        <v>3</v>
      </c>
      <c r="I79" s="478">
        <v>4</v>
      </c>
      <c r="J79" s="478">
        <v>5</v>
      </c>
      <c r="K79" s="478">
        <v>6</v>
      </c>
      <c r="L79" s="478">
        <v>7</v>
      </c>
      <c r="M79" s="478">
        <v>8</v>
      </c>
      <c r="N79" s="478">
        <v>9</v>
      </c>
      <c r="O79" s="478">
        <v>10</v>
      </c>
      <c r="P79" s="478">
        <v>11</v>
      </c>
      <c r="Q79" s="478">
        <v>12</v>
      </c>
      <c r="R79" s="478">
        <v>13</v>
      </c>
      <c r="S79" s="478">
        <v>14</v>
      </c>
      <c r="T79" s="478">
        <v>15</v>
      </c>
      <c r="U79" s="478">
        <v>16</v>
      </c>
      <c r="V79" s="478">
        <v>17</v>
      </c>
      <c r="W79" s="478">
        <v>18</v>
      </c>
      <c r="X79" s="478">
        <v>19</v>
      </c>
      <c r="Y79" s="478">
        <v>20</v>
      </c>
      <c r="Z79" s="478">
        <v>21</v>
      </c>
      <c r="AA79" s="478">
        <v>22</v>
      </c>
      <c r="AB79" s="479">
        <v>23</v>
      </c>
      <c r="AC79" s="479">
        <v>24</v>
      </c>
      <c r="AD79" s="479">
        <v>25</v>
      </c>
      <c r="AE79" s="479">
        <v>26</v>
      </c>
      <c r="AF79" s="479">
        <v>27</v>
      </c>
      <c r="AG79" s="479">
        <v>28</v>
      </c>
      <c r="AH79" s="479">
        <v>29</v>
      </c>
      <c r="AI79" s="479">
        <v>30</v>
      </c>
      <c r="AJ79" s="479">
        <v>31</v>
      </c>
      <c r="AK79" s="378" t="s">
        <v>4</v>
      </c>
      <c r="AL79" s="379" t="s">
        <v>5</v>
      </c>
      <c r="AM79" s="380" t="s">
        <v>6</v>
      </c>
    </row>
    <row r="80" spans="1:39" s="13" customFormat="1" ht="24" customHeight="1">
      <c r="A80" s="574"/>
      <c r="B80" s="575" t="s">
        <v>211</v>
      </c>
      <c r="C80" s="575" t="s">
        <v>171</v>
      </c>
      <c r="D80" s="576" t="s">
        <v>212</v>
      </c>
      <c r="E80" s="577"/>
      <c r="F80" s="483" t="s">
        <v>172</v>
      </c>
      <c r="G80" s="483" t="s">
        <v>128</v>
      </c>
      <c r="H80" s="483" t="s">
        <v>7</v>
      </c>
      <c r="I80" s="483" t="s">
        <v>7</v>
      </c>
      <c r="J80" s="483" t="s">
        <v>172</v>
      </c>
      <c r="K80" s="483" t="s">
        <v>172</v>
      </c>
      <c r="L80" s="483" t="s">
        <v>8</v>
      </c>
      <c r="M80" s="483" t="s">
        <v>172</v>
      </c>
      <c r="N80" s="483" t="s">
        <v>128</v>
      </c>
      <c r="O80" s="483" t="s">
        <v>7</v>
      </c>
      <c r="P80" s="483" t="s">
        <v>7</v>
      </c>
      <c r="Q80" s="483" t="s">
        <v>172</v>
      </c>
      <c r="R80" s="483" t="s">
        <v>172</v>
      </c>
      <c r="S80" s="483" t="s">
        <v>8</v>
      </c>
      <c r="T80" s="483" t="s">
        <v>172</v>
      </c>
      <c r="U80" s="483" t="s">
        <v>128</v>
      </c>
      <c r="V80" s="483" t="s">
        <v>7</v>
      </c>
      <c r="W80" s="483" t="s">
        <v>7</v>
      </c>
      <c r="X80" s="483" t="s">
        <v>172</v>
      </c>
      <c r="Y80" s="483" t="s">
        <v>172</v>
      </c>
      <c r="Z80" s="483" t="s">
        <v>8</v>
      </c>
      <c r="AA80" s="483" t="s">
        <v>172</v>
      </c>
      <c r="AB80" s="483" t="s">
        <v>128</v>
      </c>
      <c r="AC80" s="483" t="s">
        <v>7</v>
      </c>
      <c r="AD80" s="483" t="s">
        <v>7</v>
      </c>
      <c r="AE80" s="483" t="s">
        <v>172</v>
      </c>
      <c r="AF80" s="483" t="s">
        <v>172</v>
      </c>
      <c r="AG80" s="483" t="s">
        <v>8</v>
      </c>
      <c r="AH80" s="483" t="s">
        <v>172</v>
      </c>
      <c r="AI80" s="483" t="s">
        <v>128</v>
      </c>
      <c r="AJ80" s="483" t="s">
        <v>7</v>
      </c>
      <c r="AK80" s="484"/>
      <c r="AL80" s="379"/>
      <c r="AM80" s="380"/>
    </row>
    <row r="81" spans="1:39" s="13" customFormat="1" ht="24" customHeight="1">
      <c r="A81" s="507">
        <v>150908</v>
      </c>
      <c r="B81" s="578" t="s">
        <v>284</v>
      </c>
      <c r="C81" s="509" t="s">
        <v>285</v>
      </c>
      <c r="D81" s="579" t="s">
        <v>286</v>
      </c>
      <c r="E81" s="580" t="s">
        <v>178</v>
      </c>
      <c r="F81" s="491" t="s">
        <v>139</v>
      </c>
      <c r="G81" s="491"/>
      <c r="H81" s="491" t="s">
        <v>139</v>
      </c>
      <c r="I81" s="491"/>
      <c r="J81" s="491"/>
      <c r="K81" s="492"/>
      <c r="L81" s="492" t="s">
        <v>139</v>
      </c>
      <c r="M81" s="491"/>
      <c r="N81" s="491" t="s">
        <v>139</v>
      </c>
      <c r="O81" s="491"/>
      <c r="P81" s="491"/>
      <c r="Q81" s="491"/>
      <c r="R81" s="492"/>
      <c r="S81" s="492"/>
      <c r="T81" s="491" t="s">
        <v>139</v>
      </c>
      <c r="U81" s="491"/>
      <c r="V81" s="491" t="s">
        <v>139</v>
      </c>
      <c r="W81" s="491"/>
      <c r="X81" s="491" t="s">
        <v>139</v>
      </c>
      <c r="Y81" s="492"/>
      <c r="Z81" s="492" t="s">
        <v>139</v>
      </c>
      <c r="AA81" s="491"/>
      <c r="AB81" s="491" t="s">
        <v>139</v>
      </c>
      <c r="AC81" s="491"/>
      <c r="AD81" s="491" t="s">
        <v>139</v>
      </c>
      <c r="AE81" s="491"/>
      <c r="AF81" s="492" t="s">
        <v>139</v>
      </c>
      <c r="AG81" s="492"/>
      <c r="AH81" s="491" t="s">
        <v>139</v>
      </c>
      <c r="AI81" s="491"/>
      <c r="AJ81" s="491"/>
      <c r="AK81" s="493">
        <v>138</v>
      </c>
      <c r="AL81" s="494">
        <f aca="true" t="shared" si="6" ref="AL81:AL86">COUNTIF(E81:AK81,"T")*6+COUNTIF(E81:AK81,"P")*12+COUNTIF(E81:AK81,"M")*6+COUNTIF(E81:AK81,"I")*6+COUNTIF(E81:AK81,"N")*12+COUNTIF(E81:AK81,"TI")*12+COUNTIF(E81:AK81,"MT")*12+COUNTIF(E81:AK81,"MN")*18+COUNTIF(E81:AK81,"PI")*18+COUNTIF(E81:AK81,"TN")*18+COUNTIF(E81:AK81,"NB")*6+COUNTIF(E81:AK81,"AF")*6</f>
        <v>144</v>
      </c>
      <c r="AM81" s="495">
        <f aca="true" t="shared" si="7" ref="AM81:AM86">SUM(AL81-138)</f>
        <v>6</v>
      </c>
    </row>
    <row r="82" spans="1:39" s="13" customFormat="1" ht="24" customHeight="1">
      <c r="A82" s="507">
        <v>432164</v>
      </c>
      <c r="B82" s="507" t="s">
        <v>287</v>
      </c>
      <c r="C82" s="580" t="s">
        <v>288</v>
      </c>
      <c r="D82" s="579" t="s">
        <v>289</v>
      </c>
      <c r="E82" s="580" t="s">
        <v>178</v>
      </c>
      <c r="F82" s="491"/>
      <c r="G82" s="491" t="s">
        <v>139</v>
      </c>
      <c r="H82" s="491"/>
      <c r="I82" s="491" t="s">
        <v>139</v>
      </c>
      <c r="J82" s="491"/>
      <c r="K82" s="492" t="s">
        <v>139</v>
      </c>
      <c r="L82" s="492"/>
      <c r="M82" s="491" t="s">
        <v>139</v>
      </c>
      <c r="N82" s="491"/>
      <c r="O82" s="491"/>
      <c r="P82" s="491"/>
      <c r="Q82" s="491" t="s">
        <v>139</v>
      </c>
      <c r="R82" s="492"/>
      <c r="S82" s="492" t="s">
        <v>139</v>
      </c>
      <c r="T82" s="491"/>
      <c r="U82" s="491" t="s">
        <v>139</v>
      </c>
      <c r="V82" s="491"/>
      <c r="W82" s="491" t="s">
        <v>139</v>
      </c>
      <c r="X82" s="491"/>
      <c r="Y82" s="492"/>
      <c r="Z82" s="492"/>
      <c r="AA82" s="491" t="s">
        <v>139</v>
      </c>
      <c r="AB82" s="491"/>
      <c r="AC82" s="491" t="s">
        <v>139</v>
      </c>
      <c r="AD82" s="491"/>
      <c r="AE82" s="491"/>
      <c r="AF82" s="492"/>
      <c r="AG82" s="492" t="s">
        <v>139</v>
      </c>
      <c r="AH82" s="491"/>
      <c r="AI82" s="491" t="s">
        <v>139</v>
      </c>
      <c r="AJ82" s="491"/>
      <c r="AK82" s="493">
        <v>138</v>
      </c>
      <c r="AL82" s="494">
        <f>COUNTIF(E82:AK82,"T")*6+COUNTIF(E82:AK82,"P")*12+COUNTIF(E82:AK82,"M")*6+COUNTIF(E82:AK82,"I")*6+COUNTIF(E82:AK82,"N")*12+COUNTIF(E82:AK82,"TI")*12+COUNTIF(E82:AK82,"MT")*12+COUNTIF(E82:AK82,"MN")*18+COUNTIF(E82:AK82,"PI")*18+COUNTIF(E82:AK82,"TN")*18+COUNTIF(E82:AK82,"NB")*6+COUNTIF(E82:AK82,"AF")*6</f>
        <v>144</v>
      </c>
      <c r="AM82" s="495">
        <f>SUM(AL82-138)</f>
        <v>6</v>
      </c>
    </row>
    <row r="83" spans="1:39" s="13" customFormat="1" ht="24" customHeight="1">
      <c r="A83" s="507">
        <v>432920</v>
      </c>
      <c r="B83" s="508" t="s">
        <v>290</v>
      </c>
      <c r="C83" s="509" t="s">
        <v>232</v>
      </c>
      <c r="D83" s="579" t="s">
        <v>286</v>
      </c>
      <c r="E83" s="580" t="s">
        <v>178</v>
      </c>
      <c r="F83" s="491"/>
      <c r="G83" s="491"/>
      <c r="H83" s="491" t="s">
        <v>139</v>
      </c>
      <c r="I83" s="491"/>
      <c r="J83" s="491" t="s">
        <v>139</v>
      </c>
      <c r="K83" s="492"/>
      <c r="L83" s="492"/>
      <c r="M83" s="491"/>
      <c r="N83" s="491" t="s">
        <v>139</v>
      </c>
      <c r="O83" s="491"/>
      <c r="P83" s="491" t="s">
        <v>139</v>
      </c>
      <c r="Q83" s="491"/>
      <c r="R83" s="492" t="s">
        <v>139</v>
      </c>
      <c r="S83" s="492"/>
      <c r="T83" s="491" t="s">
        <v>139</v>
      </c>
      <c r="U83" s="491"/>
      <c r="V83" s="491" t="s">
        <v>139</v>
      </c>
      <c r="W83" s="491"/>
      <c r="X83" s="491"/>
      <c r="Y83" s="492"/>
      <c r="Z83" s="492" t="s">
        <v>139</v>
      </c>
      <c r="AA83" s="491"/>
      <c r="AB83" s="491" t="s">
        <v>139</v>
      </c>
      <c r="AC83" s="491"/>
      <c r="AD83" s="491" t="s">
        <v>139</v>
      </c>
      <c r="AE83" s="491"/>
      <c r="AF83" s="492" t="s">
        <v>139</v>
      </c>
      <c r="AG83" s="492"/>
      <c r="AH83" s="491"/>
      <c r="AI83" s="491"/>
      <c r="AJ83" s="491" t="s">
        <v>139</v>
      </c>
      <c r="AK83" s="493">
        <v>138</v>
      </c>
      <c r="AL83" s="494">
        <f t="shared" si="6"/>
        <v>144</v>
      </c>
      <c r="AM83" s="495">
        <f t="shared" si="7"/>
        <v>6</v>
      </c>
    </row>
    <row r="84" spans="1:39" s="13" customFormat="1" ht="24" customHeight="1">
      <c r="A84" s="507">
        <v>434183</v>
      </c>
      <c r="B84" s="508" t="s">
        <v>291</v>
      </c>
      <c r="C84" s="509" t="s">
        <v>232</v>
      </c>
      <c r="D84" s="579" t="s">
        <v>289</v>
      </c>
      <c r="E84" s="581" t="s">
        <v>178</v>
      </c>
      <c r="F84" s="506"/>
      <c r="G84" s="491" t="s">
        <v>139</v>
      </c>
      <c r="H84" s="491"/>
      <c r="I84" s="491" t="s">
        <v>139</v>
      </c>
      <c r="J84" s="491"/>
      <c r="K84" s="492" t="s">
        <v>139</v>
      </c>
      <c r="L84" s="492"/>
      <c r="M84" s="491"/>
      <c r="N84" s="491"/>
      <c r="O84" s="491" t="s">
        <v>139</v>
      </c>
      <c r="P84" s="491"/>
      <c r="Q84" s="491" t="s">
        <v>139</v>
      </c>
      <c r="R84" s="492"/>
      <c r="S84" s="492"/>
      <c r="T84" s="491"/>
      <c r="U84" s="491" t="s">
        <v>139</v>
      </c>
      <c r="V84" s="491"/>
      <c r="W84" s="491" t="s">
        <v>139</v>
      </c>
      <c r="X84" s="491"/>
      <c r="Y84" s="492" t="s">
        <v>139</v>
      </c>
      <c r="Z84" s="492"/>
      <c r="AA84" s="491" t="s">
        <v>139</v>
      </c>
      <c r="AB84" s="491"/>
      <c r="AC84" s="491" t="s">
        <v>139</v>
      </c>
      <c r="AD84" s="491"/>
      <c r="AE84" s="491"/>
      <c r="AF84" s="492"/>
      <c r="AG84" s="492" t="s">
        <v>139</v>
      </c>
      <c r="AH84" s="491"/>
      <c r="AI84" s="491" t="s">
        <v>139</v>
      </c>
      <c r="AJ84" s="491"/>
      <c r="AK84" s="493">
        <v>138</v>
      </c>
      <c r="AL84" s="494">
        <f t="shared" si="6"/>
        <v>144</v>
      </c>
      <c r="AM84" s="495">
        <f t="shared" si="7"/>
        <v>6</v>
      </c>
    </row>
    <row r="85" spans="1:39" s="13" customFormat="1" ht="24" customHeight="1">
      <c r="A85" s="507">
        <v>433055</v>
      </c>
      <c r="B85" s="508" t="s">
        <v>292</v>
      </c>
      <c r="C85" s="509" t="s">
        <v>232</v>
      </c>
      <c r="D85" s="582" t="s">
        <v>286</v>
      </c>
      <c r="E85" s="581" t="s">
        <v>178</v>
      </c>
      <c r="F85" s="491" t="s">
        <v>139</v>
      </c>
      <c r="G85" s="491"/>
      <c r="H85" s="491" t="s">
        <v>139</v>
      </c>
      <c r="I85" s="491"/>
      <c r="J85" s="491" t="s">
        <v>139</v>
      </c>
      <c r="K85" s="492"/>
      <c r="L85" s="492"/>
      <c r="M85" s="491"/>
      <c r="N85" s="491" t="s">
        <v>139</v>
      </c>
      <c r="O85" s="491"/>
      <c r="P85" s="491" t="s">
        <v>139</v>
      </c>
      <c r="Q85" s="491"/>
      <c r="R85" s="492" t="s">
        <v>139</v>
      </c>
      <c r="S85" s="492"/>
      <c r="T85" s="491" t="s">
        <v>139</v>
      </c>
      <c r="U85" s="491"/>
      <c r="V85" s="491"/>
      <c r="W85" s="491"/>
      <c r="X85" s="491" t="s">
        <v>139</v>
      </c>
      <c r="Y85" s="492"/>
      <c r="Z85" s="492" t="s">
        <v>139</v>
      </c>
      <c r="AA85" s="491"/>
      <c r="AB85" s="491"/>
      <c r="AC85" s="491"/>
      <c r="AD85" s="491" t="s">
        <v>139</v>
      </c>
      <c r="AE85" s="491"/>
      <c r="AF85" s="492" t="s">
        <v>139</v>
      </c>
      <c r="AG85" s="492"/>
      <c r="AH85" s="491" t="s">
        <v>139</v>
      </c>
      <c r="AI85" s="491"/>
      <c r="AJ85" s="491"/>
      <c r="AK85" s="493">
        <v>138</v>
      </c>
      <c r="AL85" s="494">
        <f t="shared" si="6"/>
        <v>144</v>
      </c>
      <c r="AM85" s="495">
        <f t="shared" si="7"/>
        <v>6</v>
      </c>
    </row>
    <row r="86" spans="1:39" s="13" customFormat="1" ht="24" customHeight="1">
      <c r="A86" s="507">
        <v>434027</v>
      </c>
      <c r="B86" s="508" t="s">
        <v>293</v>
      </c>
      <c r="C86" s="509" t="s">
        <v>232</v>
      </c>
      <c r="D86" s="582" t="s">
        <v>289</v>
      </c>
      <c r="E86" s="581" t="s">
        <v>178</v>
      </c>
      <c r="F86" s="506"/>
      <c r="G86" s="491" t="s">
        <v>139</v>
      </c>
      <c r="H86" s="491"/>
      <c r="I86" s="491" t="s">
        <v>139</v>
      </c>
      <c r="J86" s="491"/>
      <c r="K86" s="492" t="s">
        <v>139</v>
      </c>
      <c r="L86" s="492"/>
      <c r="M86" s="491"/>
      <c r="N86" s="491"/>
      <c r="O86" s="491" t="s">
        <v>139</v>
      </c>
      <c r="P86" s="491"/>
      <c r="Q86" s="491" t="s">
        <v>139</v>
      </c>
      <c r="R86" s="492"/>
      <c r="S86" s="492"/>
      <c r="T86" s="491"/>
      <c r="U86" s="491" t="s">
        <v>139</v>
      </c>
      <c r="V86" s="491"/>
      <c r="W86" s="491" t="s">
        <v>139</v>
      </c>
      <c r="X86" s="491"/>
      <c r="Y86" s="492" t="s">
        <v>139</v>
      </c>
      <c r="Z86" s="492"/>
      <c r="AA86" s="491"/>
      <c r="AB86" s="491"/>
      <c r="AC86" s="491" t="s">
        <v>139</v>
      </c>
      <c r="AD86" s="491"/>
      <c r="AE86" s="491" t="s">
        <v>139</v>
      </c>
      <c r="AF86" s="492"/>
      <c r="AG86" s="492" t="s">
        <v>139</v>
      </c>
      <c r="AH86" s="491"/>
      <c r="AI86" s="491" t="s">
        <v>139</v>
      </c>
      <c r="AJ86" s="491"/>
      <c r="AK86" s="493">
        <v>138</v>
      </c>
      <c r="AL86" s="494">
        <f t="shared" si="6"/>
        <v>144</v>
      </c>
      <c r="AM86" s="495">
        <f t="shared" si="7"/>
        <v>6</v>
      </c>
    </row>
    <row r="87" spans="1:39" s="13" customFormat="1" ht="24" customHeight="1" thickBot="1">
      <c r="A87" s="583"/>
      <c r="B87" s="584"/>
      <c r="C87" s="585"/>
      <c r="D87" s="586"/>
      <c r="E87" s="587"/>
      <c r="F87" s="516"/>
      <c r="G87" s="517"/>
      <c r="H87" s="517"/>
      <c r="I87" s="516"/>
      <c r="J87" s="517"/>
      <c r="K87" s="518"/>
      <c r="L87" s="518"/>
      <c r="M87" s="517"/>
      <c r="N87" s="517"/>
      <c r="O87" s="517"/>
      <c r="P87" s="517"/>
      <c r="Q87" s="517"/>
      <c r="R87" s="518"/>
      <c r="S87" s="518"/>
      <c r="T87" s="517"/>
      <c r="U87" s="517"/>
      <c r="V87" s="517"/>
      <c r="W87" s="517"/>
      <c r="X87" s="517"/>
      <c r="Y87" s="518"/>
      <c r="Z87" s="518"/>
      <c r="AA87" s="517"/>
      <c r="AB87" s="517"/>
      <c r="AC87" s="517"/>
      <c r="AD87" s="517"/>
      <c r="AE87" s="517"/>
      <c r="AF87" s="518"/>
      <c r="AG87" s="518"/>
      <c r="AH87" s="517"/>
      <c r="AI87" s="517"/>
      <c r="AJ87" s="517"/>
      <c r="AK87" s="588"/>
      <c r="AL87" s="566"/>
      <c r="AM87" s="567"/>
    </row>
    <row r="88" spans="1:39" s="13" customFormat="1" ht="21.75" customHeight="1">
      <c r="A88" s="568"/>
      <c r="B88" s="569"/>
      <c r="C88" s="569"/>
      <c r="D88" s="570"/>
      <c r="E88" s="571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  <c r="AJ88" s="453"/>
      <c r="AK88" s="178"/>
      <c r="AL88" s="455"/>
      <c r="AM88" s="456"/>
    </row>
    <row r="89" spans="1:39" s="13" customFormat="1" ht="21.75" customHeight="1">
      <c r="A89" s="568"/>
      <c r="B89" s="569"/>
      <c r="C89" s="569"/>
      <c r="D89" s="570"/>
      <c r="E89" s="571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178"/>
      <c r="AL89" s="455"/>
      <c r="AM89" s="456"/>
    </row>
    <row r="90" spans="1:39" s="13" customFormat="1" ht="21.75" customHeight="1">
      <c r="A90" s="568"/>
      <c r="B90" s="569"/>
      <c r="C90" s="569"/>
      <c r="D90" s="570"/>
      <c r="E90" s="571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178"/>
      <c r="AL90" s="455"/>
      <c r="AM90" s="456"/>
    </row>
    <row r="91" spans="1:39" s="13" customFormat="1" ht="21.75" customHeight="1">
      <c r="A91" s="568"/>
      <c r="B91" s="569"/>
      <c r="C91" s="569"/>
      <c r="D91" s="570"/>
      <c r="E91" s="571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589"/>
      <c r="AL91" s="455"/>
      <c r="AM91" s="590"/>
    </row>
    <row r="92" spans="1:39" s="13" customFormat="1" ht="21.75" customHeight="1">
      <c r="A92" s="568"/>
      <c r="B92" s="569"/>
      <c r="C92" s="569"/>
      <c r="D92" s="570"/>
      <c r="E92" s="571"/>
      <c r="F92" s="454"/>
      <c r="G92" s="572"/>
      <c r="H92" s="453"/>
      <c r="I92" s="57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2"/>
      <c r="AD92" s="452"/>
      <c r="AE92" s="452"/>
      <c r="AF92" s="452"/>
      <c r="AG92" s="452"/>
      <c r="AH92" s="452"/>
      <c r="AI92" s="452"/>
      <c r="AJ92" s="452"/>
      <c r="AK92" s="178"/>
      <c r="AL92" s="455"/>
      <c r="AM92" s="456"/>
    </row>
    <row r="93" spans="1:39" s="13" customFormat="1" ht="21.75" customHeight="1">
      <c r="A93" s="568"/>
      <c r="B93" s="569"/>
      <c r="C93" s="569"/>
      <c r="D93" s="570"/>
      <c r="E93" s="571"/>
      <c r="F93" s="454"/>
      <c r="G93" s="572"/>
      <c r="H93" s="453"/>
      <c r="I93" s="57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2"/>
      <c r="AD93" s="452"/>
      <c r="AE93" s="452"/>
      <c r="AF93" s="452"/>
      <c r="AG93" s="452"/>
      <c r="AH93" s="452"/>
      <c r="AI93" s="452"/>
      <c r="AJ93" s="452"/>
      <c r="AK93" s="178"/>
      <c r="AL93" s="455"/>
      <c r="AM93" s="456"/>
    </row>
    <row r="94" spans="1:39" s="13" customFormat="1" ht="21.75" customHeight="1">
      <c r="A94" s="568"/>
      <c r="B94" s="569"/>
      <c r="C94" s="569"/>
      <c r="D94" s="570"/>
      <c r="E94" s="571"/>
      <c r="F94" s="454"/>
      <c r="G94" s="572"/>
      <c r="H94" s="453"/>
      <c r="I94" s="57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2"/>
      <c r="AD94" s="452"/>
      <c r="AE94" s="452"/>
      <c r="AF94" s="452"/>
      <c r="AG94" s="452"/>
      <c r="AH94" s="452"/>
      <c r="AI94" s="452"/>
      <c r="AJ94" s="452"/>
      <c r="AK94" s="178"/>
      <c r="AL94" s="455"/>
      <c r="AM94" s="456"/>
    </row>
    <row r="95" spans="1:39" s="13" customFormat="1" ht="21.75" customHeight="1">
      <c r="A95" s="568"/>
      <c r="B95" s="569"/>
      <c r="C95" s="569"/>
      <c r="D95" s="570"/>
      <c r="E95" s="571"/>
      <c r="F95" s="454"/>
      <c r="G95" s="572"/>
      <c r="H95" s="453"/>
      <c r="I95" s="57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2"/>
      <c r="AD95" s="452"/>
      <c r="AE95" s="452"/>
      <c r="AF95" s="452"/>
      <c r="AG95" s="452"/>
      <c r="AH95" s="452"/>
      <c r="AI95" s="452"/>
      <c r="AJ95" s="452"/>
      <c r="AK95" s="178"/>
      <c r="AL95" s="455"/>
      <c r="AM95" s="456"/>
    </row>
    <row r="96" spans="1:39" s="13" customFormat="1" ht="21.75" customHeight="1">
      <c r="A96" s="568"/>
      <c r="B96" s="569"/>
      <c r="C96" s="569"/>
      <c r="D96" s="570"/>
      <c r="E96" s="571"/>
      <c r="F96" s="454"/>
      <c r="G96" s="572"/>
      <c r="H96" s="453"/>
      <c r="I96" s="57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2"/>
      <c r="AD96" s="452"/>
      <c r="AE96" s="452"/>
      <c r="AF96" s="452"/>
      <c r="AG96" s="452"/>
      <c r="AH96" s="452"/>
      <c r="AI96" s="452"/>
      <c r="AJ96" s="452"/>
      <c r="AK96" s="178"/>
      <c r="AL96" s="455"/>
      <c r="AM96" s="456"/>
    </row>
    <row r="97" spans="1:39" s="13" customFormat="1" ht="21.75" customHeight="1">
      <c r="A97" s="568"/>
      <c r="B97" s="569"/>
      <c r="C97" s="569"/>
      <c r="D97" s="570"/>
      <c r="E97" s="571"/>
      <c r="F97" s="454"/>
      <c r="G97" s="572"/>
      <c r="H97" s="453"/>
      <c r="I97" s="57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2"/>
      <c r="AD97" s="452"/>
      <c r="AE97" s="452"/>
      <c r="AF97" s="452"/>
      <c r="AG97" s="452"/>
      <c r="AH97" s="452"/>
      <c r="AI97" s="452"/>
      <c r="AJ97" s="452"/>
      <c r="AK97" s="178"/>
      <c r="AL97" s="455"/>
      <c r="AM97" s="456"/>
    </row>
    <row r="98" spans="1:39" s="13" customFormat="1" ht="21.75" customHeight="1">
      <c r="A98" s="568"/>
      <c r="B98" s="569"/>
      <c r="C98" s="569"/>
      <c r="D98" s="570"/>
      <c r="E98" s="571"/>
      <c r="F98" s="454"/>
      <c r="G98" s="572"/>
      <c r="H98" s="453"/>
      <c r="I98" s="57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2"/>
      <c r="AD98" s="452"/>
      <c r="AE98" s="452"/>
      <c r="AF98" s="452"/>
      <c r="AG98" s="452"/>
      <c r="AH98" s="452"/>
      <c r="AI98" s="452"/>
      <c r="AJ98" s="452"/>
      <c r="AK98" s="178"/>
      <c r="AL98" s="455"/>
      <c r="AM98" s="456"/>
    </row>
    <row r="99" spans="1:39" s="13" customFormat="1" ht="21.75" customHeight="1">
      <c r="A99" s="568"/>
      <c r="B99" s="569"/>
      <c r="C99" s="569"/>
      <c r="D99" s="570"/>
      <c r="E99" s="571"/>
      <c r="F99" s="454"/>
      <c r="G99" s="572"/>
      <c r="H99" s="453"/>
      <c r="I99" s="57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2"/>
      <c r="AD99" s="452"/>
      <c r="AE99" s="452"/>
      <c r="AF99" s="452"/>
      <c r="AG99" s="452"/>
      <c r="AH99" s="452"/>
      <c r="AI99" s="452"/>
      <c r="AJ99" s="452"/>
      <c r="AK99" s="178"/>
      <c r="AL99" s="455"/>
      <c r="AM99" s="456"/>
    </row>
    <row r="100" spans="1:39" s="13" customFormat="1" ht="21.75" customHeight="1">
      <c r="A100" s="568"/>
      <c r="B100" s="569"/>
      <c r="C100" s="569"/>
      <c r="D100" s="570"/>
      <c r="E100" s="571"/>
      <c r="F100" s="454"/>
      <c r="G100" s="572"/>
      <c r="H100" s="453"/>
      <c r="I100" s="57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2"/>
      <c r="AD100" s="452"/>
      <c r="AE100" s="452"/>
      <c r="AF100" s="452"/>
      <c r="AG100" s="452"/>
      <c r="AH100" s="452"/>
      <c r="AI100" s="452"/>
      <c r="AJ100" s="452"/>
      <c r="AK100" s="178"/>
      <c r="AL100" s="455"/>
      <c r="AM100" s="456"/>
    </row>
    <row r="101" spans="1:39" s="13" customFormat="1" ht="21.75" customHeight="1">
      <c r="A101" s="568"/>
      <c r="B101" s="569"/>
      <c r="C101" s="569"/>
      <c r="D101" s="570"/>
      <c r="E101" s="571"/>
      <c r="F101" s="454"/>
      <c r="G101" s="572"/>
      <c r="H101" s="453"/>
      <c r="I101" s="57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2"/>
      <c r="AD101" s="452"/>
      <c r="AE101" s="452"/>
      <c r="AF101" s="452"/>
      <c r="AG101" s="452"/>
      <c r="AH101" s="452"/>
      <c r="AI101" s="452"/>
      <c r="AJ101" s="452"/>
      <c r="AK101" s="178"/>
      <c r="AL101" s="455"/>
      <c r="AM101" s="456"/>
    </row>
    <row r="102" spans="1:39" s="13" customFormat="1" ht="21.75" customHeight="1">
      <c r="A102" s="568"/>
      <c r="B102" s="569"/>
      <c r="C102" s="569"/>
      <c r="D102" s="570"/>
      <c r="E102" s="571"/>
      <c r="F102" s="454"/>
      <c r="G102" s="572"/>
      <c r="H102" s="453"/>
      <c r="I102" s="57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2"/>
      <c r="AD102" s="452"/>
      <c r="AE102" s="452"/>
      <c r="AF102" s="452"/>
      <c r="AG102" s="452"/>
      <c r="AH102" s="452"/>
      <c r="AI102" s="452"/>
      <c r="AJ102" s="452"/>
      <c r="AK102" s="178"/>
      <c r="AL102" s="455"/>
      <c r="AM102" s="456"/>
    </row>
    <row r="103" spans="1:39" s="13" customFormat="1" ht="13.5" customHeight="1" thickBot="1">
      <c r="A103" s="555"/>
      <c r="B103" s="591"/>
      <c r="C103" s="592"/>
      <c r="D103" s="525"/>
      <c r="E103" s="527"/>
      <c r="F103" s="593"/>
      <c r="G103" s="593"/>
      <c r="H103" s="593"/>
      <c r="I103" s="594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593"/>
      <c r="AL103" s="595"/>
      <c r="AM103" s="596"/>
    </row>
    <row r="104" spans="1:39" s="13" customFormat="1" ht="21.75" customHeight="1" thickBot="1">
      <c r="A104" s="531" t="s">
        <v>0</v>
      </c>
      <c r="B104" s="532" t="s">
        <v>1</v>
      </c>
      <c r="C104" s="532" t="s">
        <v>9</v>
      </c>
      <c r="D104" s="533" t="s">
        <v>2</v>
      </c>
      <c r="E104" s="534" t="s">
        <v>3</v>
      </c>
      <c r="F104" s="478">
        <v>1</v>
      </c>
      <c r="G104" s="478">
        <v>2</v>
      </c>
      <c r="H104" s="478">
        <v>3</v>
      </c>
      <c r="I104" s="478">
        <v>4</v>
      </c>
      <c r="J104" s="478">
        <v>5</v>
      </c>
      <c r="K104" s="478">
        <v>6</v>
      </c>
      <c r="L104" s="478">
        <v>7</v>
      </c>
      <c r="M104" s="478">
        <v>8</v>
      </c>
      <c r="N104" s="478">
        <v>9</v>
      </c>
      <c r="O104" s="478">
        <v>10</v>
      </c>
      <c r="P104" s="478">
        <v>11</v>
      </c>
      <c r="Q104" s="478">
        <v>12</v>
      </c>
      <c r="R104" s="478">
        <v>13</v>
      </c>
      <c r="S104" s="478">
        <v>14</v>
      </c>
      <c r="T104" s="478">
        <v>15</v>
      </c>
      <c r="U104" s="478">
        <v>16</v>
      </c>
      <c r="V104" s="478">
        <v>17</v>
      </c>
      <c r="W104" s="478">
        <v>18</v>
      </c>
      <c r="X104" s="478">
        <v>19</v>
      </c>
      <c r="Y104" s="478">
        <v>20</v>
      </c>
      <c r="Z104" s="478">
        <v>21</v>
      </c>
      <c r="AA104" s="478">
        <v>22</v>
      </c>
      <c r="AB104" s="479">
        <v>23</v>
      </c>
      <c r="AC104" s="479">
        <v>24</v>
      </c>
      <c r="AD104" s="479">
        <v>25</v>
      </c>
      <c r="AE104" s="479">
        <v>26</v>
      </c>
      <c r="AF104" s="479">
        <v>27</v>
      </c>
      <c r="AG104" s="479">
        <v>28</v>
      </c>
      <c r="AH104" s="479">
        <v>29</v>
      </c>
      <c r="AI104" s="479">
        <v>30</v>
      </c>
      <c r="AJ104" s="479">
        <v>31</v>
      </c>
      <c r="AK104" s="378" t="s">
        <v>4</v>
      </c>
      <c r="AL104" s="379" t="s">
        <v>5</v>
      </c>
      <c r="AM104" s="380" t="s">
        <v>6</v>
      </c>
    </row>
    <row r="105" spans="1:39" s="13" customFormat="1" ht="21.75" customHeight="1">
      <c r="A105" s="480"/>
      <c r="B105" s="481" t="s">
        <v>211</v>
      </c>
      <c r="C105" s="481" t="s">
        <v>171</v>
      </c>
      <c r="D105" s="482" t="s">
        <v>212</v>
      </c>
      <c r="E105" s="597"/>
      <c r="F105" s="483" t="s">
        <v>172</v>
      </c>
      <c r="G105" s="483" t="s">
        <v>128</v>
      </c>
      <c r="H105" s="483" t="s">
        <v>7</v>
      </c>
      <c r="I105" s="483" t="s">
        <v>7</v>
      </c>
      <c r="J105" s="483" t="s">
        <v>172</v>
      </c>
      <c r="K105" s="483" t="s">
        <v>172</v>
      </c>
      <c r="L105" s="483" t="s">
        <v>8</v>
      </c>
      <c r="M105" s="483" t="s">
        <v>172</v>
      </c>
      <c r="N105" s="483" t="s">
        <v>128</v>
      </c>
      <c r="O105" s="483" t="s">
        <v>7</v>
      </c>
      <c r="P105" s="483" t="s">
        <v>7</v>
      </c>
      <c r="Q105" s="483" t="s">
        <v>172</v>
      </c>
      <c r="R105" s="483" t="s">
        <v>172</v>
      </c>
      <c r="S105" s="483" t="s">
        <v>8</v>
      </c>
      <c r="T105" s="483" t="s">
        <v>172</v>
      </c>
      <c r="U105" s="483" t="s">
        <v>128</v>
      </c>
      <c r="V105" s="483" t="s">
        <v>7</v>
      </c>
      <c r="W105" s="483" t="s">
        <v>7</v>
      </c>
      <c r="X105" s="483" t="s">
        <v>172</v>
      </c>
      <c r="Y105" s="483" t="s">
        <v>172</v>
      </c>
      <c r="Z105" s="483" t="s">
        <v>8</v>
      </c>
      <c r="AA105" s="483" t="s">
        <v>172</v>
      </c>
      <c r="AB105" s="483" t="s">
        <v>128</v>
      </c>
      <c r="AC105" s="483" t="s">
        <v>7</v>
      </c>
      <c r="AD105" s="483" t="s">
        <v>7</v>
      </c>
      <c r="AE105" s="483" t="s">
        <v>172</v>
      </c>
      <c r="AF105" s="483" t="s">
        <v>172</v>
      </c>
      <c r="AG105" s="483" t="s">
        <v>8</v>
      </c>
      <c r="AH105" s="483" t="s">
        <v>172</v>
      </c>
      <c r="AI105" s="483" t="s">
        <v>128</v>
      </c>
      <c r="AJ105" s="483" t="s">
        <v>7</v>
      </c>
      <c r="AK105" s="484"/>
      <c r="AL105" s="379"/>
      <c r="AM105" s="380"/>
    </row>
    <row r="106" spans="1:39" s="13" customFormat="1" ht="21.75" customHeight="1">
      <c r="A106" s="598">
        <v>151343</v>
      </c>
      <c r="B106" s="599" t="s">
        <v>294</v>
      </c>
      <c r="C106" s="600" t="s">
        <v>295</v>
      </c>
      <c r="D106" s="601" t="s">
        <v>289</v>
      </c>
      <c r="E106" s="602" t="s">
        <v>296</v>
      </c>
      <c r="F106" s="490"/>
      <c r="G106" s="491"/>
      <c r="H106" s="491"/>
      <c r="I106" s="491"/>
      <c r="J106" s="491"/>
      <c r="K106" s="492"/>
      <c r="L106" s="492"/>
      <c r="M106" s="491" t="s">
        <v>129</v>
      </c>
      <c r="N106" s="491"/>
      <c r="O106" s="491" t="s">
        <v>129</v>
      </c>
      <c r="P106" s="491"/>
      <c r="Q106" s="491" t="s">
        <v>129</v>
      </c>
      <c r="R106" s="492"/>
      <c r="S106" s="492" t="s">
        <v>129</v>
      </c>
      <c r="T106" s="491"/>
      <c r="U106" s="491" t="s">
        <v>140</v>
      </c>
      <c r="V106" s="491"/>
      <c r="W106" s="491" t="s">
        <v>129</v>
      </c>
      <c r="X106" s="491"/>
      <c r="Y106" s="492" t="s">
        <v>129</v>
      </c>
      <c r="Z106" s="492"/>
      <c r="AA106" s="491" t="s">
        <v>129</v>
      </c>
      <c r="AB106" s="491"/>
      <c r="AC106" s="491" t="s">
        <v>129</v>
      </c>
      <c r="AD106" s="491"/>
      <c r="AE106" s="491" t="s">
        <v>129</v>
      </c>
      <c r="AF106" s="492"/>
      <c r="AG106" s="492" t="s">
        <v>129</v>
      </c>
      <c r="AH106" s="491"/>
      <c r="AI106" s="491" t="s">
        <v>129</v>
      </c>
      <c r="AJ106" s="491"/>
      <c r="AK106" s="493">
        <v>138</v>
      </c>
      <c r="AL106" s="494">
        <f>COUNTIF(E106:AK106,"T")*6+COUNTIF(E106:AK106,"P")*12+COUNTIF(E106:AK106,"M")*6+COUNTIF(E106:AK106,"I")*6+COUNTIF(E106:AK106,"N")*12+COUNTIF(E106:AK106,"TI")*12+COUNTIF(E106:AK106,"MT")*12+COUNTIF(E106:AK106,"MN")*18+COUNTIF(E106:AK106,"PI")*18+COUNTIF(E106:AK106,"TN")*18+COUNTIF(E106:AK106,"NB")*6+COUNTIF(E106:AK106,"AF")*6</f>
        <v>138</v>
      </c>
      <c r="AM106" s="495">
        <f>SUM(AL106-138)</f>
        <v>0</v>
      </c>
    </row>
    <row r="107" spans="1:39" s="13" customFormat="1" ht="21.75" customHeight="1">
      <c r="A107" s="603">
        <v>128384</v>
      </c>
      <c r="B107" s="599" t="s">
        <v>297</v>
      </c>
      <c r="C107" s="600" t="s">
        <v>298</v>
      </c>
      <c r="D107" s="601" t="s">
        <v>286</v>
      </c>
      <c r="E107" s="604" t="s">
        <v>296</v>
      </c>
      <c r="F107" s="491" t="s">
        <v>129</v>
      </c>
      <c r="G107" s="491"/>
      <c r="H107" s="491" t="s">
        <v>129</v>
      </c>
      <c r="I107" s="491"/>
      <c r="J107" s="491" t="s">
        <v>129</v>
      </c>
      <c r="K107" s="492"/>
      <c r="L107" s="492"/>
      <c r="M107" s="491"/>
      <c r="N107" s="491" t="s">
        <v>129</v>
      </c>
      <c r="O107" s="491"/>
      <c r="P107" s="491" t="s">
        <v>129</v>
      </c>
      <c r="Q107" s="491"/>
      <c r="R107" s="492"/>
      <c r="S107" s="492"/>
      <c r="T107" s="491" t="s">
        <v>129</v>
      </c>
      <c r="U107" s="491"/>
      <c r="V107" s="491" t="s">
        <v>129</v>
      </c>
      <c r="W107" s="491"/>
      <c r="X107" s="491"/>
      <c r="Y107" s="492"/>
      <c r="Z107" s="492" t="s">
        <v>129</v>
      </c>
      <c r="AA107" s="491"/>
      <c r="AB107" s="491" t="s">
        <v>129</v>
      </c>
      <c r="AC107" s="491"/>
      <c r="AD107" s="491" t="s">
        <v>129</v>
      </c>
      <c r="AE107" s="491"/>
      <c r="AF107" s="492" t="s">
        <v>129</v>
      </c>
      <c r="AG107" s="492"/>
      <c r="AH107" s="491" t="s">
        <v>129</v>
      </c>
      <c r="AI107" s="491"/>
      <c r="AJ107" s="491"/>
      <c r="AK107" s="493">
        <v>138</v>
      </c>
      <c r="AL107" s="494">
        <f aca="true" t="shared" si="8" ref="AL107:AL123">COUNTIF(E107:AK107,"T")*6+COUNTIF(E107:AK107,"P")*12+COUNTIF(E107:AK107,"M")*6+COUNTIF(E107:AK107,"I")*6+COUNTIF(E107:AK107,"N")*12+COUNTIF(E107:AK107,"TI")*12+COUNTIF(E107:AK107,"MT")*12+COUNTIF(E107:AK107,"MN")*18+COUNTIF(E107:AK107,"PI")*18+COUNTIF(E107:AK107,"TN")*18+COUNTIF(E107:AK107,"NB")*6+COUNTIF(E107:AK107,"AF")*6</f>
        <v>144</v>
      </c>
      <c r="AM107" s="495">
        <f aca="true" t="shared" si="9" ref="AM107:AM123">SUM(AL107-138)</f>
        <v>6</v>
      </c>
    </row>
    <row r="108" spans="1:39" s="13" customFormat="1" ht="21.75" customHeight="1">
      <c r="A108" s="603">
        <v>142778</v>
      </c>
      <c r="B108" s="605" t="s">
        <v>299</v>
      </c>
      <c r="C108" s="606" t="s">
        <v>300</v>
      </c>
      <c r="D108" s="601" t="s">
        <v>289</v>
      </c>
      <c r="E108" s="604" t="s">
        <v>296</v>
      </c>
      <c r="F108" s="491"/>
      <c r="G108" s="491" t="s">
        <v>129</v>
      </c>
      <c r="H108" s="491"/>
      <c r="I108" s="491" t="s">
        <v>129</v>
      </c>
      <c r="J108" s="491"/>
      <c r="K108" s="492" t="s">
        <v>129</v>
      </c>
      <c r="L108" s="492"/>
      <c r="M108" s="491"/>
      <c r="N108" s="491"/>
      <c r="O108" s="491" t="s">
        <v>129</v>
      </c>
      <c r="P108" s="491"/>
      <c r="Q108" s="491" t="s">
        <v>129</v>
      </c>
      <c r="R108" s="492"/>
      <c r="S108" s="492"/>
      <c r="T108" s="499" t="s">
        <v>301</v>
      </c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1"/>
      <c r="AK108" s="493">
        <v>60</v>
      </c>
      <c r="AL108" s="494">
        <f t="shared" si="8"/>
        <v>60</v>
      </c>
      <c r="AM108" s="495">
        <f>SUM(AL108-60)</f>
        <v>0</v>
      </c>
    </row>
    <row r="109" spans="1:39" s="13" customFormat="1" ht="21.75" customHeight="1">
      <c r="A109" s="598">
        <v>113603</v>
      </c>
      <c r="B109" s="605" t="s">
        <v>302</v>
      </c>
      <c r="C109" s="607" t="s">
        <v>303</v>
      </c>
      <c r="D109" s="601" t="s">
        <v>289</v>
      </c>
      <c r="E109" s="602" t="s">
        <v>296</v>
      </c>
      <c r="F109" s="506"/>
      <c r="G109" s="491" t="s">
        <v>129</v>
      </c>
      <c r="H109" s="491"/>
      <c r="I109" s="491" t="s">
        <v>129</v>
      </c>
      <c r="J109" s="491"/>
      <c r="K109" s="492" t="s">
        <v>129</v>
      </c>
      <c r="L109" s="492"/>
      <c r="M109" s="491" t="s">
        <v>129</v>
      </c>
      <c r="N109" s="491"/>
      <c r="O109" s="491"/>
      <c r="P109" s="491"/>
      <c r="Q109" s="491" t="s">
        <v>129</v>
      </c>
      <c r="R109" s="492"/>
      <c r="S109" s="492" t="s">
        <v>129</v>
      </c>
      <c r="T109" s="491"/>
      <c r="U109" s="491" t="s">
        <v>129</v>
      </c>
      <c r="V109" s="491"/>
      <c r="W109" s="491" t="s">
        <v>129</v>
      </c>
      <c r="X109" s="491"/>
      <c r="Y109" s="492" t="s">
        <v>129</v>
      </c>
      <c r="Z109" s="492"/>
      <c r="AA109" s="491"/>
      <c r="AB109" s="491"/>
      <c r="AC109" s="491" t="s">
        <v>129</v>
      </c>
      <c r="AD109" s="491"/>
      <c r="AE109" s="491" t="s">
        <v>129</v>
      </c>
      <c r="AF109" s="492"/>
      <c r="AG109" s="492"/>
      <c r="AH109" s="491"/>
      <c r="AI109" s="491" t="s">
        <v>129</v>
      </c>
      <c r="AJ109" s="490"/>
      <c r="AK109" s="493">
        <v>138</v>
      </c>
      <c r="AL109" s="494">
        <f t="shared" si="8"/>
        <v>144</v>
      </c>
      <c r="AM109" s="495">
        <f t="shared" si="9"/>
        <v>6</v>
      </c>
    </row>
    <row r="110" spans="1:39" s="13" customFormat="1" ht="21.75" customHeight="1">
      <c r="A110" s="608">
        <v>151661</v>
      </c>
      <c r="B110" s="609" t="s">
        <v>304</v>
      </c>
      <c r="C110" s="610" t="s">
        <v>305</v>
      </c>
      <c r="D110" s="488" t="s">
        <v>215</v>
      </c>
      <c r="E110" s="489" t="s">
        <v>296</v>
      </c>
      <c r="F110" s="491"/>
      <c r="G110" s="491" t="s">
        <v>129</v>
      </c>
      <c r="H110" s="491" t="s">
        <v>129</v>
      </c>
      <c r="I110" s="491"/>
      <c r="J110" s="491"/>
      <c r="K110" s="492"/>
      <c r="L110" s="492"/>
      <c r="M110" s="499" t="s">
        <v>181</v>
      </c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00"/>
      <c r="Z110" s="500"/>
      <c r="AA110" s="500"/>
      <c r="AB110" s="500"/>
      <c r="AC110" s="500"/>
      <c r="AD110" s="500"/>
      <c r="AE110" s="500"/>
      <c r="AF110" s="501"/>
      <c r="AG110" s="492"/>
      <c r="AH110" s="491" t="s">
        <v>129</v>
      </c>
      <c r="AI110" s="491"/>
      <c r="AJ110" s="491" t="s">
        <v>129</v>
      </c>
      <c r="AK110" s="493">
        <v>48</v>
      </c>
      <c r="AL110" s="494">
        <f t="shared" si="8"/>
        <v>48</v>
      </c>
      <c r="AM110" s="495">
        <f>SUM(AL110-48)</f>
        <v>0</v>
      </c>
    </row>
    <row r="111" spans="1:39" s="13" customFormat="1" ht="21.75" customHeight="1">
      <c r="A111" s="485">
        <v>137367</v>
      </c>
      <c r="B111" s="486" t="s">
        <v>306</v>
      </c>
      <c r="C111" s="540" t="s">
        <v>307</v>
      </c>
      <c r="D111" s="488" t="s">
        <v>215</v>
      </c>
      <c r="E111" s="489" t="s">
        <v>296</v>
      </c>
      <c r="F111" s="506"/>
      <c r="G111" s="491" t="s">
        <v>129</v>
      </c>
      <c r="H111" s="491" t="s">
        <v>140</v>
      </c>
      <c r="I111" s="491"/>
      <c r="J111" s="491"/>
      <c r="K111" s="492"/>
      <c r="L111" s="492"/>
      <c r="M111" s="491" t="s">
        <v>129</v>
      </c>
      <c r="N111" s="491"/>
      <c r="O111" s="491"/>
      <c r="P111" s="491" t="s">
        <v>129</v>
      </c>
      <c r="Q111" s="491"/>
      <c r="R111" s="492" t="s">
        <v>129</v>
      </c>
      <c r="S111" s="492" t="s">
        <v>129</v>
      </c>
      <c r="T111" s="491"/>
      <c r="U111" s="491"/>
      <c r="V111" s="491" t="s">
        <v>129</v>
      </c>
      <c r="W111" s="491"/>
      <c r="X111" s="491" t="s">
        <v>129</v>
      </c>
      <c r="Y111" s="492" t="s">
        <v>129</v>
      </c>
      <c r="Z111" s="492"/>
      <c r="AA111" s="491"/>
      <c r="AB111" s="491" t="s">
        <v>129</v>
      </c>
      <c r="AC111" s="491"/>
      <c r="AD111" s="491"/>
      <c r="AE111" s="491" t="s">
        <v>129</v>
      </c>
      <c r="AF111" s="492" t="s">
        <v>140</v>
      </c>
      <c r="AG111" s="492"/>
      <c r="AH111" s="491" t="s">
        <v>129</v>
      </c>
      <c r="AI111" s="491" t="s">
        <v>129</v>
      </c>
      <c r="AJ111" s="491"/>
      <c r="AK111" s="493">
        <v>138</v>
      </c>
      <c r="AL111" s="494">
        <f t="shared" si="8"/>
        <v>156</v>
      </c>
      <c r="AM111" s="495">
        <f t="shared" si="9"/>
        <v>18</v>
      </c>
    </row>
    <row r="112" spans="1:39" s="13" customFormat="1" ht="21.75" customHeight="1">
      <c r="A112" s="485">
        <v>150827</v>
      </c>
      <c r="B112" s="486" t="s">
        <v>308</v>
      </c>
      <c r="C112" s="540" t="s">
        <v>309</v>
      </c>
      <c r="D112" s="488" t="s">
        <v>215</v>
      </c>
      <c r="E112" s="489" t="s">
        <v>296</v>
      </c>
      <c r="F112" s="506"/>
      <c r="G112" s="491" t="s">
        <v>129</v>
      </c>
      <c r="H112" s="491"/>
      <c r="I112" s="491" t="s">
        <v>129</v>
      </c>
      <c r="J112" s="491"/>
      <c r="K112" s="492"/>
      <c r="L112" s="492"/>
      <c r="M112" s="491" t="s">
        <v>129</v>
      </c>
      <c r="N112" s="491" t="s">
        <v>140</v>
      </c>
      <c r="O112" s="491" t="s">
        <v>129</v>
      </c>
      <c r="P112" s="491"/>
      <c r="Q112" s="491" t="s">
        <v>129</v>
      </c>
      <c r="R112" s="492"/>
      <c r="S112" s="492" t="s">
        <v>129</v>
      </c>
      <c r="T112" s="491"/>
      <c r="U112" s="491" t="s">
        <v>129</v>
      </c>
      <c r="V112" s="491"/>
      <c r="W112" s="491"/>
      <c r="X112" s="491"/>
      <c r="Y112" s="492"/>
      <c r="Z112" s="492"/>
      <c r="AA112" s="491" t="s">
        <v>129</v>
      </c>
      <c r="AB112" s="491"/>
      <c r="AC112" s="491"/>
      <c r="AD112" s="491"/>
      <c r="AE112" s="491" t="s">
        <v>129</v>
      </c>
      <c r="AF112" s="492" t="s">
        <v>129</v>
      </c>
      <c r="AG112" s="492" t="s">
        <v>129</v>
      </c>
      <c r="AH112" s="491"/>
      <c r="AI112" s="491"/>
      <c r="AJ112" s="491"/>
      <c r="AK112" s="493">
        <v>138</v>
      </c>
      <c r="AL112" s="494">
        <f t="shared" si="8"/>
        <v>138</v>
      </c>
      <c r="AM112" s="495">
        <f t="shared" si="9"/>
        <v>0</v>
      </c>
    </row>
    <row r="113" spans="1:39" s="13" customFormat="1" ht="21.75" customHeight="1">
      <c r="A113" s="485">
        <v>121932</v>
      </c>
      <c r="B113" s="538" t="s">
        <v>310</v>
      </c>
      <c r="C113" s="487" t="s">
        <v>311</v>
      </c>
      <c r="D113" s="488" t="s">
        <v>215</v>
      </c>
      <c r="E113" s="489" t="s">
        <v>296</v>
      </c>
      <c r="F113" s="506"/>
      <c r="G113" s="491" t="s">
        <v>129</v>
      </c>
      <c r="H113" s="491" t="s">
        <v>140</v>
      </c>
      <c r="I113" s="491"/>
      <c r="J113" s="491" t="s">
        <v>129</v>
      </c>
      <c r="K113" s="492"/>
      <c r="L113" s="492"/>
      <c r="M113" s="491" t="s">
        <v>129</v>
      </c>
      <c r="N113" s="491"/>
      <c r="O113" s="491"/>
      <c r="P113" s="491" t="s">
        <v>129</v>
      </c>
      <c r="Q113" s="491" t="s">
        <v>140</v>
      </c>
      <c r="R113" s="492"/>
      <c r="S113" s="492" t="s">
        <v>129</v>
      </c>
      <c r="T113" s="491"/>
      <c r="U113" s="491"/>
      <c r="V113" s="491" t="s">
        <v>129</v>
      </c>
      <c r="W113" s="491"/>
      <c r="X113" s="491"/>
      <c r="Y113" s="492" t="s">
        <v>129</v>
      </c>
      <c r="Z113" s="492"/>
      <c r="AA113" s="491"/>
      <c r="AB113" s="491" t="s">
        <v>129</v>
      </c>
      <c r="AC113" s="491" t="s">
        <v>129</v>
      </c>
      <c r="AD113" s="491"/>
      <c r="AE113" s="491" t="s">
        <v>129</v>
      </c>
      <c r="AF113" s="492" t="s">
        <v>140</v>
      </c>
      <c r="AG113" s="492"/>
      <c r="AH113" s="491" t="s">
        <v>129</v>
      </c>
      <c r="AI113" s="491"/>
      <c r="AJ113" s="491"/>
      <c r="AK113" s="493">
        <v>138</v>
      </c>
      <c r="AL113" s="494">
        <f t="shared" si="8"/>
        <v>150</v>
      </c>
      <c r="AM113" s="495">
        <f t="shared" si="9"/>
        <v>12</v>
      </c>
    </row>
    <row r="114" spans="1:39" s="13" customFormat="1" ht="21.75" customHeight="1">
      <c r="A114" s="485">
        <v>142824</v>
      </c>
      <c r="B114" s="497" t="s">
        <v>312</v>
      </c>
      <c r="C114" s="487" t="s">
        <v>313</v>
      </c>
      <c r="D114" s="488" t="s">
        <v>215</v>
      </c>
      <c r="E114" s="489" t="s">
        <v>296</v>
      </c>
      <c r="F114" s="506"/>
      <c r="G114" s="491" t="s">
        <v>129</v>
      </c>
      <c r="H114" s="491"/>
      <c r="I114" s="491"/>
      <c r="J114" s="491" t="s">
        <v>129</v>
      </c>
      <c r="K114" s="492"/>
      <c r="L114" s="492"/>
      <c r="M114" s="491" t="s">
        <v>129</v>
      </c>
      <c r="N114" s="491"/>
      <c r="O114" s="491"/>
      <c r="P114" s="491" t="s">
        <v>129</v>
      </c>
      <c r="Q114" s="491"/>
      <c r="R114" s="492" t="s">
        <v>140</v>
      </c>
      <c r="S114" s="492" t="s">
        <v>129</v>
      </c>
      <c r="T114" s="491"/>
      <c r="U114" s="491"/>
      <c r="V114" s="491" t="s">
        <v>129</v>
      </c>
      <c r="W114" s="491"/>
      <c r="X114" s="491" t="s">
        <v>140</v>
      </c>
      <c r="Y114" s="492" t="s">
        <v>129</v>
      </c>
      <c r="Z114" s="492" t="s">
        <v>129</v>
      </c>
      <c r="AA114" s="491"/>
      <c r="AB114" s="491" t="s">
        <v>129</v>
      </c>
      <c r="AC114" s="491"/>
      <c r="AD114" s="491" t="s">
        <v>140</v>
      </c>
      <c r="AE114" s="491" t="s">
        <v>129</v>
      </c>
      <c r="AF114" s="492" t="s">
        <v>139</v>
      </c>
      <c r="AG114" s="492"/>
      <c r="AH114" s="491" t="s">
        <v>129</v>
      </c>
      <c r="AI114" s="491" t="s">
        <v>129</v>
      </c>
      <c r="AJ114" s="491"/>
      <c r="AK114" s="493">
        <v>138</v>
      </c>
      <c r="AL114" s="494">
        <f t="shared" si="8"/>
        <v>174</v>
      </c>
      <c r="AM114" s="495">
        <f t="shared" si="9"/>
        <v>36</v>
      </c>
    </row>
    <row r="115" spans="1:39" s="13" customFormat="1" ht="21.75" customHeight="1">
      <c r="A115" s="485">
        <v>151017</v>
      </c>
      <c r="B115" s="486" t="s">
        <v>314</v>
      </c>
      <c r="C115" s="487" t="s">
        <v>315</v>
      </c>
      <c r="D115" s="488" t="s">
        <v>215</v>
      </c>
      <c r="E115" s="489" t="s">
        <v>296</v>
      </c>
      <c r="F115" s="491"/>
      <c r="G115" s="491"/>
      <c r="H115" s="491"/>
      <c r="I115" s="491"/>
      <c r="J115" s="491" t="s">
        <v>129</v>
      </c>
      <c r="K115" s="492"/>
      <c r="L115" s="492" t="s">
        <v>139</v>
      </c>
      <c r="M115" s="491"/>
      <c r="N115" s="491"/>
      <c r="O115" s="491"/>
      <c r="P115" s="491"/>
      <c r="Q115" s="491"/>
      <c r="R115" s="492" t="s">
        <v>129</v>
      </c>
      <c r="S115" s="492" t="s">
        <v>129</v>
      </c>
      <c r="T115" s="491"/>
      <c r="U115" s="491"/>
      <c r="V115" s="491" t="s">
        <v>129</v>
      </c>
      <c r="W115" s="491"/>
      <c r="X115" s="491" t="s">
        <v>129</v>
      </c>
      <c r="Y115" s="492" t="s">
        <v>129</v>
      </c>
      <c r="Z115" s="492" t="s">
        <v>129</v>
      </c>
      <c r="AA115" s="491"/>
      <c r="AB115" s="491" t="s">
        <v>129</v>
      </c>
      <c r="AC115" s="491"/>
      <c r="AD115" s="491"/>
      <c r="AE115" s="491" t="s">
        <v>129</v>
      </c>
      <c r="AF115" s="492" t="s">
        <v>129</v>
      </c>
      <c r="AG115" s="492" t="s">
        <v>129</v>
      </c>
      <c r="AH115" s="491"/>
      <c r="AI115" s="491"/>
      <c r="AJ115" s="491"/>
      <c r="AK115" s="493">
        <v>138</v>
      </c>
      <c r="AL115" s="494">
        <f t="shared" si="8"/>
        <v>144</v>
      </c>
      <c r="AM115" s="495">
        <f t="shared" si="9"/>
        <v>6</v>
      </c>
    </row>
    <row r="116" spans="1:39" s="13" customFormat="1" ht="21.75" customHeight="1">
      <c r="A116" s="485">
        <v>151068</v>
      </c>
      <c r="B116" s="497" t="s">
        <v>316</v>
      </c>
      <c r="C116" s="487" t="s">
        <v>317</v>
      </c>
      <c r="D116" s="488" t="s">
        <v>215</v>
      </c>
      <c r="E116" s="489" t="s">
        <v>296</v>
      </c>
      <c r="F116" s="491"/>
      <c r="G116" s="491" t="s">
        <v>129</v>
      </c>
      <c r="H116" s="491"/>
      <c r="I116" s="491"/>
      <c r="J116" s="491" t="s">
        <v>129</v>
      </c>
      <c r="K116" s="492" t="s">
        <v>129</v>
      </c>
      <c r="L116" s="492"/>
      <c r="M116" s="491" t="s">
        <v>129</v>
      </c>
      <c r="N116" s="491"/>
      <c r="O116" s="491" t="s">
        <v>140</v>
      </c>
      <c r="P116" s="491" t="s">
        <v>129</v>
      </c>
      <c r="Q116" s="491"/>
      <c r="R116" s="492" t="s">
        <v>129</v>
      </c>
      <c r="S116" s="492"/>
      <c r="T116" s="491"/>
      <c r="U116" s="491"/>
      <c r="V116" s="491" t="s">
        <v>129</v>
      </c>
      <c r="W116" s="491"/>
      <c r="X116" s="491"/>
      <c r="Y116" s="492" t="s">
        <v>129</v>
      </c>
      <c r="Z116" s="492"/>
      <c r="AA116" s="491"/>
      <c r="AB116" s="491" t="s">
        <v>129</v>
      </c>
      <c r="AC116" s="491"/>
      <c r="AD116" s="491"/>
      <c r="AE116" s="491" t="s">
        <v>129</v>
      </c>
      <c r="AF116" s="492" t="s">
        <v>139</v>
      </c>
      <c r="AG116" s="492"/>
      <c r="AH116" s="491" t="s">
        <v>129</v>
      </c>
      <c r="AI116" s="491"/>
      <c r="AJ116" s="491"/>
      <c r="AK116" s="493">
        <v>138</v>
      </c>
      <c r="AL116" s="494">
        <f t="shared" si="8"/>
        <v>150</v>
      </c>
      <c r="AM116" s="495">
        <f t="shared" si="9"/>
        <v>12</v>
      </c>
    </row>
    <row r="117" spans="1:39" s="13" customFormat="1" ht="21.75" customHeight="1">
      <c r="A117" s="485">
        <v>150762</v>
      </c>
      <c r="B117" s="486" t="s">
        <v>318</v>
      </c>
      <c r="C117" s="540" t="s">
        <v>319</v>
      </c>
      <c r="D117" s="488" t="s">
        <v>215</v>
      </c>
      <c r="E117" s="489" t="s">
        <v>296</v>
      </c>
      <c r="F117" s="491"/>
      <c r="G117" s="491"/>
      <c r="H117" s="491"/>
      <c r="I117" s="491"/>
      <c r="J117" s="491" t="s">
        <v>129</v>
      </c>
      <c r="K117" s="492"/>
      <c r="L117" s="492" t="s">
        <v>140</v>
      </c>
      <c r="M117" s="491" t="s">
        <v>129</v>
      </c>
      <c r="N117" s="491"/>
      <c r="O117" s="491"/>
      <c r="P117" s="491" t="s">
        <v>129</v>
      </c>
      <c r="Q117" s="491"/>
      <c r="R117" s="492"/>
      <c r="S117" s="492" t="s">
        <v>129</v>
      </c>
      <c r="T117" s="491" t="s">
        <v>129</v>
      </c>
      <c r="U117" s="491"/>
      <c r="V117" s="491" t="s">
        <v>129</v>
      </c>
      <c r="W117" s="491" t="s">
        <v>129</v>
      </c>
      <c r="X117" s="491"/>
      <c r="Y117" s="492" t="s">
        <v>129</v>
      </c>
      <c r="Z117" s="492" t="s">
        <v>129</v>
      </c>
      <c r="AA117" s="491"/>
      <c r="AB117" s="491"/>
      <c r="AC117" s="491"/>
      <c r="AD117" s="491"/>
      <c r="AE117" s="491" t="s">
        <v>129</v>
      </c>
      <c r="AF117" s="492"/>
      <c r="AG117" s="492"/>
      <c r="AH117" s="491" t="s">
        <v>129</v>
      </c>
      <c r="AI117" s="491" t="s">
        <v>129</v>
      </c>
      <c r="AJ117" s="491"/>
      <c r="AK117" s="493">
        <v>138</v>
      </c>
      <c r="AL117" s="494">
        <f t="shared" si="8"/>
        <v>150</v>
      </c>
      <c r="AM117" s="495">
        <f t="shared" si="9"/>
        <v>12</v>
      </c>
    </row>
    <row r="118" spans="1:39" s="13" customFormat="1" ht="21.75" customHeight="1">
      <c r="A118" s="485">
        <v>150924</v>
      </c>
      <c r="B118" s="538" t="s">
        <v>320</v>
      </c>
      <c r="C118" s="487" t="s">
        <v>321</v>
      </c>
      <c r="D118" s="488" t="s">
        <v>215</v>
      </c>
      <c r="E118" s="489" t="s">
        <v>296</v>
      </c>
      <c r="F118" s="491"/>
      <c r="G118" s="491" t="s">
        <v>129</v>
      </c>
      <c r="H118" s="491"/>
      <c r="I118" s="491"/>
      <c r="J118" s="491" t="s">
        <v>129</v>
      </c>
      <c r="K118" s="492" t="s">
        <v>140</v>
      </c>
      <c r="L118" s="492"/>
      <c r="M118" s="491" t="s">
        <v>129</v>
      </c>
      <c r="N118" s="491"/>
      <c r="O118" s="491"/>
      <c r="P118" s="491" t="s">
        <v>129</v>
      </c>
      <c r="Q118" s="491" t="s">
        <v>129</v>
      </c>
      <c r="R118" s="492"/>
      <c r="S118" s="492" t="s">
        <v>129</v>
      </c>
      <c r="T118" s="491"/>
      <c r="U118" s="491"/>
      <c r="V118" s="491" t="s">
        <v>129</v>
      </c>
      <c r="W118" s="491"/>
      <c r="X118" s="491"/>
      <c r="Y118" s="492" t="s">
        <v>129</v>
      </c>
      <c r="Z118" s="492"/>
      <c r="AA118" s="491"/>
      <c r="AB118" s="491" t="s">
        <v>129</v>
      </c>
      <c r="AC118" s="491"/>
      <c r="AD118" s="491"/>
      <c r="AE118" s="491" t="s">
        <v>129</v>
      </c>
      <c r="AF118" s="492"/>
      <c r="AG118" s="492"/>
      <c r="AH118" s="491" t="s">
        <v>129</v>
      </c>
      <c r="AI118" s="491"/>
      <c r="AJ118" s="491"/>
      <c r="AK118" s="493">
        <v>138</v>
      </c>
      <c r="AL118" s="494">
        <f t="shared" si="8"/>
        <v>138</v>
      </c>
      <c r="AM118" s="495">
        <f t="shared" si="9"/>
        <v>0</v>
      </c>
    </row>
    <row r="119" spans="1:39" s="13" customFormat="1" ht="21.75" customHeight="1">
      <c r="A119" s="485">
        <v>151246</v>
      </c>
      <c r="B119" s="538" t="s">
        <v>322</v>
      </c>
      <c r="C119" s="487" t="s">
        <v>323</v>
      </c>
      <c r="D119" s="488" t="s">
        <v>215</v>
      </c>
      <c r="E119" s="489" t="s">
        <v>296</v>
      </c>
      <c r="F119" s="491" t="s">
        <v>140</v>
      </c>
      <c r="G119" s="491" t="s">
        <v>129</v>
      </c>
      <c r="H119" s="491"/>
      <c r="I119" s="491"/>
      <c r="J119" s="491" t="s">
        <v>129</v>
      </c>
      <c r="K119" s="492"/>
      <c r="L119" s="492" t="s">
        <v>139</v>
      </c>
      <c r="M119" s="491" t="s">
        <v>129</v>
      </c>
      <c r="N119" s="491" t="s">
        <v>129</v>
      </c>
      <c r="O119" s="491"/>
      <c r="P119" s="491" t="s">
        <v>129</v>
      </c>
      <c r="Q119" s="491"/>
      <c r="R119" s="492"/>
      <c r="S119" s="492" t="s">
        <v>324</v>
      </c>
      <c r="T119" s="491"/>
      <c r="U119" s="491" t="s">
        <v>140</v>
      </c>
      <c r="V119" s="491" t="s">
        <v>129</v>
      </c>
      <c r="W119" s="491"/>
      <c r="X119" s="491" t="s">
        <v>139</v>
      </c>
      <c r="Y119" s="492" t="s">
        <v>129</v>
      </c>
      <c r="Z119" s="492"/>
      <c r="AA119" s="491"/>
      <c r="AB119" s="491" t="s">
        <v>129</v>
      </c>
      <c r="AC119" s="491" t="s">
        <v>140</v>
      </c>
      <c r="AD119" s="491"/>
      <c r="AE119" s="491" t="s">
        <v>129</v>
      </c>
      <c r="AF119" s="492"/>
      <c r="AG119" s="492"/>
      <c r="AH119" s="491" t="s">
        <v>129</v>
      </c>
      <c r="AI119" s="491"/>
      <c r="AJ119" s="491"/>
      <c r="AK119" s="493">
        <v>138</v>
      </c>
      <c r="AL119" s="494">
        <f>COUNTIF(E119:AK119,"T")*6+COUNTIF(E119:AK119,"P")*12+COUNTIF(E119:AK119,"M")*6+COUNTIF(E119:AK119,"I")*6+COUNTIF(E119:AK119,"N")*12+COUNTIF(E119:AK119,"TI")*12+COUNTIF(E119:AK119,"MT")*12+COUNTIF(E119:AK119,"MN")*18+COUNTIF(E119:AK119,"PI")*18+COUNTIF(E119:AK119,"TN")*18+COUNTIF(E119:AK119,"PN")*24+COUNTIF(E119:AK119,"AF")*6</f>
        <v>186</v>
      </c>
      <c r="AM119" s="495">
        <f t="shared" si="9"/>
        <v>48</v>
      </c>
    </row>
    <row r="120" spans="1:39" s="13" customFormat="1" ht="21.75" customHeight="1">
      <c r="A120" s="485">
        <v>137332</v>
      </c>
      <c r="B120" s="538" t="s">
        <v>325</v>
      </c>
      <c r="C120" s="487" t="s">
        <v>326</v>
      </c>
      <c r="D120" s="488" t="s">
        <v>215</v>
      </c>
      <c r="E120" s="489" t="s">
        <v>296</v>
      </c>
      <c r="F120" s="491"/>
      <c r="G120" s="491" t="s">
        <v>129</v>
      </c>
      <c r="H120" s="491" t="s">
        <v>129</v>
      </c>
      <c r="I120" s="491"/>
      <c r="J120" s="491" t="s">
        <v>129</v>
      </c>
      <c r="K120" s="492"/>
      <c r="L120" s="492" t="s">
        <v>140</v>
      </c>
      <c r="M120" s="491" t="s">
        <v>129</v>
      </c>
      <c r="N120" s="491"/>
      <c r="O120" s="491"/>
      <c r="P120" s="491" t="s">
        <v>129</v>
      </c>
      <c r="Q120" s="491"/>
      <c r="R120" s="492"/>
      <c r="S120" s="492" t="s">
        <v>129</v>
      </c>
      <c r="T120" s="491"/>
      <c r="U120" s="491"/>
      <c r="V120" s="491" t="s">
        <v>129</v>
      </c>
      <c r="W120" s="491"/>
      <c r="X120" s="491"/>
      <c r="Y120" s="492" t="s">
        <v>129</v>
      </c>
      <c r="Z120" s="492" t="s">
        <v>140</v>
      </c>
      <c r="AA120" s="491" t="s">
        <v>140</v>
      </c>
      <c r="AB120" s="491" t="s">
        <v>129</v>
      </c>
      <c r="AC120" s="491" t="s">
        <v>140</v>
      </c>
      <c r="AD120" s="491"/>
      <c r="AE120" s="491" t="s">
        <v>129</v>
      </c>
      <c r="AF120" s="492" t="s">
        <v>129</v>
      </c>
      <c r="AG120" s="492"/>
      <c r="AH120" s="491" t="s">
        <v>129</v>
      </c>
      <c r="AI120" s="491"/>
      <c r="AJ120" s="491"/>
      <c r="AK120" s="493">
        <v>138</v>
      </c>
      <c r="AL120" s="494">
        <f t="shared" si="8"/>
        <v>168</v>
      </c>
      <c r="AM120" s="495">
        <f t="shared" si="9"/>
        <v>30</v>
      </c>
    </row>
    <row r="121" spans="1:39" s="13" customFormat="1" ht="21.75" customHeight="1">
      <c r="A121" s="485"/>
      <c r="B121" s="538"/>
      <c r="C121" s="487"/>
      <c r="D121" s="488">
        <v>11</v>
      </c>
      <c r="E121" s="489"/>
      <c r="F121" s="491"/>
      <c r="G121" s="491">
        <v>16</v>
      </c>
      <c r="H121" s="491"/>
      <c r="I121" s="491"/>
      <c r="J121" s="491">
        <v>16</v>
      </c>
      <c r="K121" s="492"/>
      <c r="L121" s="492"/>
      <c r="M121" s="491">
        <v>16</v>
      </c>
      <c r="N121" s="491"/>
      <c r="O121" s="491"/>
      <c r="P121" s="491">
        <v>16</v>
      </c>
      <c r="Q121" s="491"/>
      <c r="R121" s="492"/>
      <c r="S121" s="492">
        <v>15</v>
      </c>
      <c r="T121" s="491"/>
      <c r="U121" s="491"/>
      <c r="V121" s="491">
        <v>16</v>
      </c>
      <c r="W121" s="491"/>
      <c r="X121" s="491"/>
      <c r="Y121" s="492">
        <v>14</v>
      </c>
      <c r="Z121" s="492"/>
      <c r="AA121" s="491"/>
      <c r="AB121" s="491">
        <v>16</v>
      </c>
      <c r="AC121" s="491"/>
      <c r="AD121" s="491"/>
      <c r="AE121" s="491">
        <v>16</v>
      </c>
      <c r="AF121" s="492"/>
      <c r="AG121" s="492"/>
      <c r="AH121" s="491">
        <v>16</v>
      </c>
      <c r="AI121" s="491"/>
      <c r="AJ121" s="491"/>
      <c r="AK121" s="493"/>
      <c r="AL121" s="494"/>
      <c r="AM121" s="495"/>
    </row>
    <row r="122" spans="1:39" s="13" customFormat="1" ht="21.75" customHeight="1">
      <c r="A122" s="611">
        <v>433837</v>
      </c>
      <c r="B122" s="612" t="s">
        <v>327</v>
      </c>
      <c r="C122" s="509" t="s">
        <v>232</v>
      </c>
      <c r="D122" s="488" t="s">
        <v>328</v>
      </c>
      <c r="E122" s="489" t="s">
        <v>329</v>
      </c>
      <c r="F122" s="491" t="s">
        <v>140</v>
      </c>
      <c r="G122" s="491" t="s">
        <v>140</v>
      </c>
      <c r="H122" s="491"/>
      <c r="I122" s="491" t="s">
        <v>140</v>
      </c>
      <c r="J122" s="491" t="s">
        <v>140</v>
      </c>
      <c r="K122" s="492" t="s">
        <v>140</v>
      </c>
      <c r="L122" s="492"/>
      <c r="M122" s="491"/>
      <c r="N122" s="491" t="s">
        <v>140</v>
      </c>
      <c r="O122" s="491" t="s">
        <v>140</v>
      </c>
      <c r="P122" s="491" t="s">
        <v>140</v>
      </c>
      <c r="Q122" s="491" t="s">
        <v>140</v>
      </c>
      <c r="R122" s="492"/>
      <c r="S122" s="492" t="s">
        <v>140</v>
      </c>
      <c r="T122" s="491" t="s">
        <v>140</v>
      </c>
      <c r="U122" s="491"/>
      <c r="V122" s="491" t="s">
        <v>140</v>
      </c>
      <c r="W122" s="491" t="s">
        <v>140</v>
      </c>
      <c r="X122" s="491" t="s">
        <v>140</v>
      </c>
      <c r="Y122" s="492"/>
      <c r="Z122" s="492"/>
      <c r="AA122" s="491" t="s">
        <v>140</v>
      </c>
      <c r="AB122" s="491" t="s">
        <v>140</v>
      </c>
      <c r="AC122" s="491" t="s">
        <v>140</v>
      </c>
      <c r="AD122" s="491" t="s">
        <v>140</v>
      </c>
      <c r="AE122" s="491" t="s">
        <v>140</v>
      </c>
      <c r="AF122" s="492"/>
      <c r="AG122" s="492" t="s">
        <v>140</v>
      </c>
      <c r="AH122" s="491" t="s">
        <v>140</v>
      </c>
      <c r="AI122" s="491" t="s">
        <v>140</v>
      </c>
      <c r="AJ122" s="491" t="s">
        <v>140</v>
      </c>
      <c r="AK122" s="493">
        <v>138</v>
      </c>
      <c r="AL122" s="494">
        <f t="shared" si="8"/>
        <v>138</v>
      </c>
      <c r="AM122" s="495">
        <f t="shared" si="9"/>
        <v>0</v>
      </c>
    </row>
    <row r="123" spans="1:39" s="13" customFormat="1" ht="21.75" customHeight="1">
      <c r="A123" s="611">
        <v>435406</v>
      </c>
      <c r="B123" s="612" t="s">
        <v>330</v>
      </c>
      <c r="C123" s="509" t="s">
        <v>232</v>
      </c>
      <c r="D123" s="488" t="s">
        <v>328</v>
      </c>
      <c r="E123" s="489" t="s">
        <v>329</v>
      </c>
      <c r="F123" s="491" t="s">
        <v>140</v>
      </c>
      <c r="G123" s="491" t="s">
        <v>140</v>
      </c>
      <c r="H123" s="491" t="s">
        <v>140</v>
      </c>
      <c r="I123" s="491" t="s">
        <v>140</v>
      </c>
      <c r="J123" s="491" t="s">
        <v>140</v>
      </c>
      <c r="K123" s="492" t="s">
        <v>140</v>
      </c>
      <c r="L123" s="492" t="s">
        <v>140</v>
      </c>
      <c r="M123" s="491" t="s">
        <v>140</v>
      </c>
      <c r="N123" s="491" t="s">
        <v>140</v>
      </c>
      <c r="O123" s="491" t="s">
        <v>140</v>
      </c>
      <c r="P123" s="491"/>
      <c r="Q123" s="491" t="s">
        <v>140</v>
      </c>
      <c r="R123" s="492" t="s">
        <v>140</v>
      </c>
      <c r="S123" s="492"/>
      <c r="T123" s="491" t="s">
        <v>140</v>
      </c>
      <c r="U123" s="491" t="s">
        <v>140</v>
      </c>
      <c r="V123" s="491"/>
      <c r="W123" s="491" t="s">
        <v>140</v>
      </c>
      <c r="X123" s="491" t="s">
        <v>140</v>
      </c>
      <c r="Y123" s="492" t="s">
        <v>140</v>
      </c>
      <c r="Z123" s="492" t="s">
        <v>140</v>
      </c>
      <c r="AA123" s="491" t="s">
        <v>140</v>
      </c>
      <c r="AB123" s="491" t="s">
        <v>140</v>
      </c>
      <c r="AC123" s="491"/>
      <c r="AD123" s="491" t="s">
        <v>140</v>
      </c>
      <c r="AE123" s="491" t="s">
        <v>140</v>
      </c>
      <c r="AF123" s="492" t="s">
        <v>140</v>
      </c>
      <c r="AG123" s="492"/>
      <c r="AH123" s="491" t="s">
        <v>140</v>
      </c>
      <c r="AI123" s="491" t="s">
        <v>140</v>
      </c>
      <c r="AJ123" s="491" t="s">
        <v>140</v>
      </c>
      <c r="AK123" s="493">
        <v>138</v>
      </c>
      <c r="AL123" s="494">
        <f t="shared" si="8"/>
        <v>156</v>
      </c>
      <c r="AM123" s="495">
        <f t="shared" si="9"/>
        <v>18</v>
      </c>
    </row>
    <row r="124" spans="1:39" s="13" customFormat="1" ht="21.75" customHeight="1" thickBot="1">
      <c r="A124" s="613">
        <v>126047</v>
      </c>
      <c r="B124" s="614" t="s">
        <v>331</v>
      </c>
      <c r="C124" s="615" t="s">
        <v>332</v>
      </c>
      <c r="D124" s="514" t="s">
        <v>328</v>
      </c>
      <c r="E124" s="616" t="s">
        <v>329</v>
      </c>
      <c r="F124" s="617" t="s">
        <v>333</v>
      </c>
      <c r="G124" s="618"/>
      <c r="H124" s="618"/>
      <c r="I124" s="618"/>
      <c r="J124" s="618"/>
      <c r="K124" s="618"/>
      <c r="L124" s="618"/>
      <c r="M124" s="618"/>
      <c r="N124" s="618"/>
      <c r="O124" s="618"/>
      <c r="P124" s="618"/>
      <c r="Q124" s="618"/>
      <c r="R124" s="618"/>
      <c r="S124" s="618"/>
      <c r="T124" s="618"/>
      <c r="U124" s="618"/>
      <c r="V124" s="618"/>
      <c r="W124" s="618"/>
      <c r="X124" s="618"/>
      <c r="Y124" s="618"/>
      <c r="Z124" s="618"/>
      <c r="AA124" s="618"/>
      <c r="AB124" s="618"/>
      <c r="AC124" s="618"/>
      <c r="AD124" s="618"/>
      <c r="AE124" s="618"/>
      <c r="AF124" s="618"/>
      <c r="AG124" s="618"/>
      <c r="AH124" s="618"/>
      <c r="AI124" s="618"/>
      <c r="AJ124" s="618"/>
      <c r="AK124" s="619"/>
      <c r="AL124" s="553"/>
      <c r="AM124" s="554"/>
    </row>
    <row r="125" spans="1:39" s="13" customFormat="1" ht="21.75" customHeight="1">
      <c r="A125" s="620"/>
      <c r="B125" s="621"/>
      <c r="C125" s="622"/>
      <c r="D125" s="570"/>
      <c r="E125" s="571"/>
      <c r="F125" s="623"/>
      <c r="G125" s="623"/>
      <c r="H125" s="623"/>
      <c r="I125" s="624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3"/>
      <c r="AH125" s="623"/>
      <c r="AI125" s="623"/>
      <c r="AJ125" s="623"/>
      <c r="AK125" s="625"/>
      <c r="AL125" s="455"/>
      <c r="AM125" s="590"/>
    </row>
    <row r="126" spans="1:39" s="13" customFormat="1" ht="21.75" customHeight="1">
      <c r="A126" s="620"/>
      <c r="B126" s="621"/>
      <c r="C126" s="622"/>
      <c r="D126" s="570"/>
      <c r="E126" s="571"/>
      <c r="F126" s="623"/>
      <c r="G126" s="623"/>
      <c r="H126" s="623"/>
      <c r="I126" s="624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5"/>
      <c r="AL126" s="455"/>
      <c r="AM126" s="590"/>
    </row>
    <row r="127" spans="1:39" s="13" customFormat="1" ht="21.75" customHeight="1">
      <c r="A127" s="620"/>
      <c r="B127" s="621"/>
      <c r="C127" s="622"/>
      <c r="D127" s="570"/>
      <c r="E127" s="571"/>
      <c r="F127" s="623"/>
      <c r="G127" s="623"/>
      <c r="H127" s="623"/>
      <c r="I127" s="624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  <c r="V127" s="623"/>
      <c r="W127" s="623" t="s">
        <v>187</v>
      </c>
      <c r="X127" s="623"/>
      <c r="Y127" s="623"/>
      <c r="Z127" s="623"/>
      <c r="AA127" s="623"/>
      <c r="AB127" s="623"/>
      <c r="AC127" s="623"/>
      <c r="AD127" s="623"/>
      <c r="AE127" s="623"/>
      <c r="AF127" s="623"/>
      <c r="AG127" s="623"/>
      <c r="AH127" s="623"/>
      <c r="AI127" s="623"/>
      <c r="AJ127" s="623"/>
      <c r="AK127" s="625"/>
      <c r="AL127" s="455"/>
      <c r="AM127" s="590"/>
    </row>
    <row r="128" spans="1:38" s="13" customFormat="1" ht="13.5" customHeight="1">
      <c r="A128" s="555"/>
      <c r="B128" s="626"/>
      <c r="C128" s="524"/>
      <c r="D128" s="525"/>
      <c r="E128" s="526"/>
      <c r="F128" s="627"/>
      <c r="G128" s="627"/>
      <c r="H128" s="627"/>
      <c r="I128" s="628"/>
      <c r="J128" s="627"/>
      <c r="K128" s="627"/>
      <c r="L128" s="627"/>
      <c r="M128" s="627"/>
      <c r="N128" s="627"/>
      <c r="O128" s="627"/>
      <c r="P128" s="627"/>
      <c r="Q128" s="627"/>
      <c r="R128" s="627"/>
      <c r="S128" s="627"/>
      <c r="T128" s="627"/>
      <c r="U128" s="627"/>
      <c r="V128" s="627"/>
      <c r="W128" s="627"/>
      <c r="X128" s="627"/>
      <c r="Y128" s="627"/>
      <c r="Z128" s="627"/>
      <c r="AA128" s="627"/>
      <c r="AB128" s="627"/>
      <c r="AC128" s="627"/>
      <c r="AD128" s="627"/>
      <c r="AE128" s="627"/>
      <c r="AF128" s="627"/>
      <c r="AG128" s="627"/>
      <c r="AH128" s="627"/>
      <c r="AI128" s="627"/>
      <c r="AJ128" s="627"/>
      <c r="AK128" s="529"/>
      <c r="AL128" s="530"/>
    </row>
    <row r="129" spans="1:39" s="13" customFormat="1" ht="13.5" customHeight="1" thickBot="1">
      <c r="A129" s="555"/>
      <c r="B129" s="626"/>
      <c r="C129" s="524"/>
      <c r="D129" s="525"/>
      <c r="E129" s="526"/>
      <c r="F129" s="629"/>
      <c r="G129" s="629"/>
      <c r="H129" s="629"/>
      <c r="I129" s="630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  <c r="T129" s="629"/>
      <c r="U129" s="629"/>
      <c r="V129" s="629"/>
      <c r="W129" s="629"/>
      <c r="X129" s="629"/>
      <c r="Y129" s="629"/>
      <c r="Z129" s="629"/>
      <c r="AA129" s="629"/>
      <c r="AB129" s="629"/>
      <c r="AC129" s="629"/>
      <c r="AD129" s="629"/>
      <c r="AE129" s="629"/>
      <c r="AF129" s="629"/>
      <c r="AG129" s="629"/>
      <c r="AH129" s="629"/>
      <c r="AI129" s="629"/>
      <c r="AJ129" s="629"/>
      <c r="AK129" s="593"/>
      <c r="AL129" s="595"/>
      <c r="AM129" s="596"/>
    </row>
    <row r="130" spans="1:39" s="13" customFormat="1" ht="21.75" customHeight="1" thickBot="1">
      <c r="A130" s="531" t="s">
        <v>0</v>
      </c>
      <c r="B130" s="532" t="s">
        <v>1</v>
      </c>
      <c r="C130" s="532" t="s">
        <v>9</v>
      </c>
      <c r="D130" s="533" t="s">
        <v>2</v>
      </c>
      <c r="E130" s="534" t="s">
        <v>3</v>
      </c>
      <c r="F130" s="478">
        <v>1</v>
      </c>
      <c r="G130" s="478">
        <v>2</v>
      </c>
      <c r="H130" s="478">
        <v>3</v>
      </c>
      <c r="I130" s="478">
        <v>4</v>
      </c>
      <c r="J130" s="478">
        <v>5</v>
      </c>
      <c r="K130" s="478">
        <v>6</v>
      </c>
      <c r="L130" s="478">
        <v>7</v>
      </c>
      <c r="M130" s="478">
        <v>8</v>
      </c>
      <c r="N130" s="478">
        <v>9</v>
      </c>
      <c r="O130" s="478">
        <v>10</v>
      </c>
      <c r="P130" s="478">
        <v>11</v>
      </c>
      <c r="Q130" s="478">
        <v>12</v>
      </c>
      <c r="R130" s="478">
        <v>13</v>
      </c>
      <c r="S130" s="478">
        <v>14</v>
      </c>
      <c r="T130" s="478">
        <v>15</v>
      </c>
      <c r="U130" s="478">
        <v>16</v>
      </c>
      <c r="V130" s="478">
        <v>17</v>
      </c>
      <c r="W130" s="478">
        <v>18</v>
      </c>
      <c r="X130" s="478">
        <v>19</v>
      </c>
      <c r="Y130" s="478">
        <v>20</v>
      </c>
      <c r="Z130" s="478">
        <v>21</v>
      </c>
      <c r="AA130" s="478">
        <v>22</v>
      </c>
      <c r="AB130" s="479">
        <v>23</v>
      </c>
      <c r="AC130" s="479">
        <v>24</v>
      </c>
      <c r="AD130" s="479">
        <v>25</v>
      </c>
      <c r="AE130" s="479">
        <v>26</v>
      </c>
      <c r="AF130" s="479">
        <v>27</v>
      </c>
      <c r="AG130" s="479">
        <v>28</v>
      </c>
      <c r="AH130" s="479">
        <v>29</v>
      </c>
      <c r="AI130" s="479">
        <v>30</v>
      </c>
      <c r="AJ130" s="479">
        <v>31</v>
      </c>
      <c r="AK130" s="378" t="s">
        <v>4</v>
      </c>
      <c r="AL130" s="379" t="s">
        <v>5</v>
      </c>
      <c r="AM130" s="380" t="s">
        <v>6</v>
      </c>
    </row>
    <row r="131" spans="1:39" s="13" customFormat="1" ht="21.75" customHeight="1">
      <c r="A131" s="480"/>
      <c r="B131" s="481" t="s">
        <v>211</v>
      </c>
      <c r="C131" s="481" t="s">
        <v>171</v>
      </c>
      <c r="D131" s="482" t="s">
        <v>212</v>
      </c>
      <c r="E131" s="534"/>
      <c r="F131" s="483" t="s">
        <v>172</v>
      </c>
      <c r="G131" s="483" t="s">
        <v>128</v>
      </c>
      <c r="H131" s="483" t="s">
        <v>7</v>
      </c>
      <c r="I131" s="483" t="s">
        <v>7</v>
      </c>
      <c r="J131" s="483" t="s">
        <v>172</v>
      </c>
      <c r="K131" s="483" t="s">
        <v>172</v>
      </c>
      <c r="L131" s="483" t="s">
        <v>8</v>
      </c>
      <c r="M131" s="483" t="s">
        <v>172</v>
      </c>
      <c r="N131" s="483" t="s">
        <v>128</v>
      </c>
      <c r="O131" s="483" t="s">
        <v>7</v>
      </c>
      <c r="P131" s="483" t="s">
        <v>7</v>
      </c>
      <c r="Q131" s="483" t="s">
        <v>172</v>
      </c>
      <c r="R131" s="483" t="s">
        <v>172</v>
      </c>
      <c r="S131" s="483" t="s">
        <v>8</v>
      </c>
      <c r="T131" s="483" t="s">
        <v>172</v>
      </c>
      <c r="U131" s="483" t="s">
        <v>128</v>
      </c>
      <c r="V131" s="483" t="s">
        <v>7</v>
      </c>
      <c r="W131" s="483" t="s">
        <v>7</v>
      </c>
      <c r="X131" s="483" t="s">
        <v>172</v>
      </c>
      <c r="Y131" s="483" t="s">
        <v>172</v>
      </c>
      <c r="Z131" s="483" t="s">
        <v>8</v>
      </c>
      <c r="AA131" s="483" t="s">
        <v>172</v>
      </c>
      <c r="AB131" s="483" t="s">
        <v>128</v>
      </c>
      <c r="AC131" s="483" t="s">
        <v>7</v>
      </c>
      <c r="AD131" s="483" t="s">
        <v>7</v>
      </c>
      <c r="AE131" s="483" t="s">
        <v>172</v>
      </c>
      <c r="AF131" s="483" t="s">
        <v>172</v>
      </c>
      <c r="AG131" s="483" t="s">
        <v>8</v>
      </c>
      <c r="AH131" s="483" t="s">
        <v>172</v>
      </c>
      <c r="AI131" s="483" t="s">
        <v>128</v>
      </c>
      <c r="AJ131" s="483" t="s">
        <v>7</v>
      </c>
      <c r="AK131" s="484"/>
      <c r="AL131" s="379"/>
      <c r="AM131" s="380"/>
    </row>
    <row r="132" spans="1:39" s="13" customFormat="1" ht="21.75" customHeight="1">
      <c r="A132" s="598">
        <v>151343</v>
      </c>
      <c r="B132" s="599" t="s">
        <v>294</v>
      </c>
      <c r="C132" s="600" t="s">
        <v>295</v>
      </c>
      <c r="D132" s="601" t="s">
        <v>289</v>
      </c>
      <c r="E132" s="604" t="s">
        <v>296</v>
      </c>
      <c r="F132" s="490"/>
      <c r="G132" s="491"/>
      <c r="H132" s="491"/>
      <c r="I132" s="491"/>
      <c r="J132" s="491"/>
      <c r="K132" s="492"/>
      <c r="L132" s="492"/>
      <c r="M132" s="491" t="s">
        <v>129</v>
      </c>
      <c r="N132" s="491"/>
      <c r="O132" s="491" t="s">
        <v>129</v>
      </c>
      <c r="P132" s="491"/>
      <c r="Q132" s="491" t="s">
        <v>129</v>
      </c>
      <c r="R132" s="492"/>
      <c r="S132" s="492" t="s">
        <v>129</v>
      </c>
      <c r="T132" s="491"/>
      <c r="U132" s="491" t="s">
        <v>140</v>
      </c>
      <c r="V132" s="491"/>
      <c r="W132" s="491" t="s">
        <v>129</v>
      </c>
      <c r="X132" s="491"/>
      <c r="Y132" s="492" t="s">
        <v>129</v>
      </c>
      <c r="Z132" s="492"/>
      <c r="AA132" s="491" t="s">
        <v>129</v>
      </c>
      <c r="AB132" s="491"/>
      <c r="AC132" s="491" t="s">
        <v>129</v>
      </c>
      <c r="AD132" s="491"/>
      <c r="AE132" s="491" t="s">
        <v>129</v>
      </c>
      <c r="AF132" s="492"/>
      <c r="AG132" s="492" t="s">
        <v>129</v>
      </c>
      <c r="AH132" s="491"/>
      <c r="AI132" s="491" t="s">
        <v>129</v>
      </c>
      <c r="AJ132" s="491"/>
      <c r="AK132" s="493">
        <v>138</v>
      </c>
      <c r="AL132" s="494">
        <f>COUNTIF(E132:AK132,"T")*6+COUNTIF(E132:AK132,"P")*12+COUNTIF(E132:AK132,"M")*6+COUNTIF(E132:AK132,"I")*6+COUNTIF(E132:AK132,"N")*12+COUNTIF(E132:AK132,"TI")*12+COUNTIF(E132:AK132,"MT")*12+COUNTIF(E132:AK132,"MN")*18+COUNTIF(E132:AK132,"PI")*18+COUNTIF(E132:AK132,"TN")*18+COUNTIF(E132:AK132,"NB")*6+COUNTIF(E132:AK132,"AF")*6</f>
        <v>138</v>
      </c>
      <c r="AM132" s="495">
        <f>SUM(AL132-138)</f>
        <v>0</v>
      </c>
    </row>
    <row r="133" spans="1:39" s="13" customFormat="1" ht="21.75" customHeight="1">
      <c r="A133" s="603">
        <v>128384</v>
      </c>
      <c r="B133" s="599" t="s">
        <v>297</v>
      </c>
      <c r="C133" s="600" t="s">
        <v>298</v>
      </c>
      <c r="D133" s="601" t="s">
        <v>286</v>
      </c>
      <c r="E133" s="604" t="s">
        <v>296</v>
      </c>
      <c r="F133" s="491" t="s">
        <v>129</v>
      </c>
      <c r="G133" s="491"/>
      <c r="H133" s="491" t="s">
        <v>129</v>
      </c>
      <c r="I133" s="491"/>
      <c r="J133" s="491" t="s">
        <v>129</v>
      </c>
      <c r="K133" s="492"/>
      <c r="L133" s="492"/>
      <c r="M133" s="491"/>
      <c r="N133" s="491" t="s">
        <v>129</v>
      </c>
      <c r="O133" s="491"/>
      <c r="P133" s="491" t="s">
        <v>129</v>
      </c>
      <c r="Q133" s="491"/>
      <c r="R133" s="492"/>
      <c r="S133" s="492"/>
      <c r="T133" s="491" t="s">
        <v>129</v>
      </c>
      <c r="U133" s="491"/>
      <c r="V133" s="491" t="s">
        <v>129</v>
      </c>
      <c r="W133" s="491"/>
      <c r="X133" s="491"/>
      <c r="Y133" s="492"/>
      <c r="Z133" s="492" t="s">
        <v>129</v>
      </c>
      <c r="AA133" s="491"/>
      <c r="AB133" s="491" t="s">
        <v>129</v>
      </c>
      <c r="AC133" s="491"/>
      <c r="AD133" s="491" t="s">
        <v>129</v>
      </c>
      <c r="AE133" s="491"/>
      <c r="AF133" s="492" t="s">
        <v>129</v>
      </c>
      <c r="AG133" s="492"/>
      <c r="AH133" s="491" t="s">
        <v>129</v>
      </c>
      <c r="AI133" s="491"/>
      <c r="AJ133" s="491"/>
      <c r="AK133" s="493">
        <v>138</v>
      </c>
      <c r="AL133" s="494">
        <f aca="true" t="shared" si="10" ref="AL133:AL149">COUNTIF(E133:AK133,"T")*6+COUNTIF(E133:AK133,"P")*12+COUNTIF(E133:AK133,"M")*6+COUNTIF(E133:AK133,"I")*6+COUNTIF(E133:AK133,"N")*12+COUNTIF(E133:AK133,"TI")*12+COUNTIF(E133:AK133,"MT")*12+COUNTIF(E133:AK133,"MN")*18+COUNTIF(E133:AK133,"PI")*18+COUNTIF(E133:AK133,"TN")*18+COUNTIF(E133:AK133,"NB")*6+COUNTIF(E133:AK133,"AF")*6</f>
        <v>144</v>
      </c>
      <c r="AM133" s="495">
        <f aca="true" t="shared" si="11" ref="AM133:AM149">SUM(AL133-138)</f>
        <v>6</v>
      </c>
    </row>
    <row r="134" spans="1:39" s="13" customFormat="1" ht="21.75" customHeight="1">
      <c r="A134" s="603">
        <v>142778</v>
      </c>
      <c r="B134" s="605" t="s">
        <v>299</v>
      </c>
      <c r="C134" s="606" t="s">
        <v>300</v>
      </c>
      <c r="D134" s="601" t="s">
        <v>289</v>
      </c>
      <c r="E134" s="604" t="s">
        <v>296</v>
      </c>
      <c r="F134" s="491"/>
      <c r="G134" s="491" t="s">
        <v>129</v>
      </c>
      <c r="H134" s="491"/>
      <c r="I134" s="491" t="s">
        <v>129</v>
      </c>
      <c r="J134" s="491"/>
      <c r="K134" s="492" t="s">
        <v>129</v>
      </c>
      <c r="L134" s="492"/>
      <c r="M134" s="491"/>
      <c r="N134" s="491"/>
      <c r="O134" s="491" t="s">
        <v>129</v>
      </c>
      <c r="P134" s="491"/>
      <c r="Q134" s="491" t="s">
        <v>129</v>
      </c>
      <c r="R134" s="492"/>
      <c r="S134" s="492"/>
      <c r="T134" s="499" t="s">
        <v>301</v>
      </c>
      <c r="U134" s="500"/>
      <c r="V134" s="500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1"/>
      <c r="AK134" s="493">
        <v>60</v>
      </c>
      <c r="AL134" s="494">
        <f t="shared" si="10"/>
        <v>60</v>
      </c>
      <c r="AM134" s="495">
        <f>SUM(AL134-60)</f>
        <v>0</v>
      </c>
    </row>
    <row r="135" spans="1:39" s="13" customFormat="1" ht="21.75" customHeight="1">
      <c r="A135" s="598">
        <v>113603</v>
      </c>
      <c r="B135" s="605" t="s">
        <v>302</v>
      </c>
      <c r="C135" s="607" t="s">
        <v>303</v>
      </c>
      <c r="D135" s="601" t="s">
        <v>289</v>
      </c>
      <c r="E135" s="604" t="s">
        <v>296</v>
      </c>
      <c r="F135" s="506"/>
      <c r="G135" s="491" t="s">
        <v>129</v>
      </c>
      <c r="H135" s="491"/>
      <c r="I135" s="491" t="s">
        <v>129</v>
      </c>
      <c r="J135" s="491"/>
      <c r="K135" s="492" t="s">
        <v>129</v>
      </c>
      <c r="L135" s="492"/>
      <c r="M135" s="491" t="s">
        <v>129</v>
      </c>
      <c r="N135" s="491"/>
      <c r="O135" s="491"/>
      <c r="P135" s="491"/>
      <c r="Q135" s="491" t="s">
        <v>129</v>
      </c>
      <c r="R135" s="492"/>
      <c r="S135" s="492" t="s">
        <v>129</v>
      </c>
      <c r="T135" s="491"/>
      <c r="U135" s="491" t="s">
        <v>129</v>
      </c>
      <c r="V135" s="491"/>
      <c r="W135" s="491" t="s">
        <v>129</v>
      </c>
      <c r="X135" s="491"/>
      <c r="Y135" s="492" t="s">
        <v>129</v>
      </c>
      <c r="Z135" s="492"/>
      <c r="AA135" s="491"/>
      <c r="AB135" s="491"/>
      <c r="AC135" s="491" t="s">
        <v>129</v>
      </c>
      <c r="AD135" s="491"/>
      <c r="AE135" s="491" t="s">
        <v>129</v>
      </c>
      <c r="AF135" s="492"/>
      <c r="AG135" s="492"/>
      <c r="AH135" s="491"/>
      <c r="AI135" s="491" t="s">
        <v>129</v>
      </c>
      <c r="AJ135" s="490"/>
      <c r="AK135" s="493">
        <v>138</v>
      </c>
      <c r="AL135" s="494">
        <f t="shared" si="10"/>
        <v>144</v>
      </c>
      <c r="AM135" s="495">
        <f t="shared" si="11"/>
        <v>6</v>
      </c>
    </row>
    <row r="136" spans="1:39" s="13" customFormat="1" ht="21.75" customHeight="1">
      <c r="A136" s="608">
        <v>150746</v>
      </c>
      <c r="B136" s="631" t="s">
        <v>334</v>
      </c>
      <c r="C136" s="487" t="s">
        <v>335</v>
      </c>
      <c r="D136" s="488" t="s">
        <v>236</v>
      </c>
      <c r="E136" s="489" t="s">
        <v>296</v>
      </c>
      <c r="F136" s="491"/>
      <c r="G136" s="491"/>
      <c r="H136" s="491" t="s">
        <v>129</v>
      </c>
      <c r="I136" s="491"/>
      <c r="J136" s="491" t="s">
        <v>129</v>
      </c>
      <c r="K136" s="492" t="s">
        <v>129</v>
      </c>
      <c r="L136" s="492"/>
      <c r="M136" s="491"/>
      <c r="N136" s="491" t="s">
        <v>129</v>
      </c>
      <c r="O136" s="491"/>
      <c r="P136" s="491"/>
      <c r="Q136" s="491"/>
      <c r="R136" s="492"/>
      <c r="S136" s="492"/>
      <c r="T136" s="491" t="s">
        <v>129</v>
      </c>
      <c r="U136" s="491"/>
      <c r="V136" s="491"/>
      <c r="W136" s="491" t="s">
        <v>129</v>
      </c>
      <c r="X136" s="491"/>
      <c r="Y136" s="492" t="s">
        <v>129</v>
      </c>
      <c r="Z136" s="492" t="s">
        <v>129</v>
      </c>
      <c r="AA136" s="491"/>
      <c r="AB136" s="491"/>
      <c r="AC136" s="491" t="s">
        <v>129</v>
      </c>
      <c r="AD136" s="491"/>
      <c r="AE136" s="491"/>
      <c r="AF136" s="492" t="s">
        <v>129</v>
      </c>
      <c r="AG136" s="492"/>
      <c r="AH136" s="491"/>
      <c r="AI136" s="491" t="s">
        <v>129</v>
      </c>
      <c r="AJ136" s="491" t="s">
        <v>129</v>
      </c>
      <c r="AK136" s="493">
        <v>138</v>
      </c>
      <c r="AL136" s="494">
        <f t="shared" si="10"/>
        <v>144</v>
      </c>
      <c r="AM136" s="495">
        <f t="shared" si="11"/>
        <v>6</v>
      </c>
    </row>
    <row r="137" spans="1:39" s="13" customFormat="1" ht="21.75" customHeight="1">
      <c r="A137" s="485">
        <v>151122</v>
      </c>
      <c r="B137" s="538" t="s">
        <v>336</v>
      </c>
      <c r="C137" s="487" t="s">
        <v>337</v>
      </c>
      <c r="D137" s="488" t="s">
        <v>236</v>
      </c>
      <c r="E137" s="536" t="s">
        <v>296</v>
      </c>
      <c r="F137" s="506"/>
      <c r="G137" s="491" t="s">
        <v>129</v>
      </c>
      <c r="H137" s="491" t="s">
        <v>129</v>
      </c>
      <c r="I137" s="491"/>
      <c r="J137" s="491"/>
      <c r="K137" s="492" t="s">
        <v>129</v>
      </c>
      <c r="L137" s="492"/>
      <c r="M137" s="491"/>
      <c r="N137" s="491" t="s">
        <v>129</v>
      </c>
      <c r="O137" s="491"/>
      <c r="P137" s="491"/>
      <c r="Q137" s="491" t="s">
        <v>129</v>
      </c>
      <c r="R137" s="492" t="s">
        <v>129</v>
      </c>
      <c r="S137" s="492"/>
      <c r="T137" s="491" t="s">
        <v>129</v>
      </c>
      <c r="U137" s="491"/>
      <c r="V137" s="491"/>
      <c r="W137" s="491" t="s">
        <v>129</v>
      </c>
      <c r="X137" s="491"/>
      <c r="Y137" s="492"/>
      <c r="Z137" s="492" t="s">
        <v>129</v>
      </c>
      <c r="AA137" s="491"/>
      <c r="AB137" s="491"/>
      <c r="AC137" s="491" t="s">
        <v>129</v>
      </c>
      <c r="AD137" s="491" t="s">
        <v>129</v>
      </c>
      <c r="AE137" s="491"/>
      <c r="AF137" s="492" t="s">
        <v>129</v>
      </c>
      <c r="AG137" s="492"/>
      <c r="AH137" s="491"/>
      <c r="AI137" s="491" t="s">
        <v>129</v>
      </c>
      <c r="AJ137" s="491"/>
      <c r="AK137" s="493">
        <v>138</v>
      </c>
      <c r="AL137" s="494">
        <f t="shared" si="10"/>
        <v>156</v>
      </c>
      <c r="AM137" s="495">
        <f t="shared" si="11"/>
        <v>18</v>
      </c>
    </row>
    <row r="138" spans="1:39" s="13" customFormat="1" ht="21.75" customHeight="1">
      <c r="A138" s="485">
        <v>151220</v>
      </c>
      <c r="B138" s="486" t="s">
        <v>338</v>
      </c>
      <c r="C138" s="487" t="s">
        <v>339</v>
      </c>
      <c r="D138" s="488" t="s">
        <v>236</v>
      </c>
      <c r="E138" s="536" t="s">
        <v>296</v>
      </c>
      <c r="F138" s="506"/>
      <c r="G138" s="491" t="s">
        <v>129</v>
      </c>
      <c r="H138" s="491" t="s">
        <v>129</v>
      </c>
      <c r="I138" s="491"/>
      <c r="J138" s="491"/>
      <c r="K138" s="492" t="s">
        <v>129</v>
      </c>
      <c r="L138" s="492"/>
      <c r="M138" s="491" t="s">
        <v>129</v>
      </c>
      <c r="N138" s="491" t="s">
        <v>129</v>
      </c>
      <c r="O138" s="491"/>
      <c r="P138" s="491"/>
      <c r="Q138" s="491" t="s">
        <v>129</v>
      </c>
      <c r="R138" s="492"/>
      <c r="S138" s="492" t="s">
        <v>129</v>
      </c>
      <c r="T138" s="491" t="s">
        <v>129</v>
      </c>
      <c r="U138" s="491" t="s">
        <v>129</v>
      </c>
      <c r="V138" s="491"/>
      <c r="W138" s="491" t="s">
        <v>129</v>
      </c>
      <c r="X138" s="491"/>
      <c r="Y138" s="492"/>
      <c r="Z138" s="492" t="s">
        <v>129</v>
      </c>
      <c r="AA138" s="491"/>
      <c r="AB138" s="491"/>
      <c r="AC138" s="491" t="s">
        <v>129</v>
      </c>
      <c r="AD138" s="491"/>
      <c r="AE138" s="491"/>
      <c r="AF138" s="492"/>
      <c r="AG138" s="492"/>
      <c r="AH138" s="491"/>
      <c r="AI138" s="491"/>
      <c r="AJ138" s="491"/>
      <c r="AK138" s="493">
        <v>138</v>
      </c>
      <c r="AL138" s="494">
        <f t="shared" si="10"/>
        <v>144</v>
      </c>
      <c r="AM138" s="495">
        <f t="shared" si="11"/>
        <v>6</v>
      </c>
    </row>
    <row r="139" spans="1:39" s="13" customFormat="1" ht="21.75" customHeight="1">
      <c r="A139" s="608">
        <v>150754</v>
      </c>
      <c r="B139" s="486" t="s">
        <v>340</v>
      </c>
      <c r="C139" s="540" t="s">
        <v>341</v>
      </c>
      <c r="D139" s="488" t="s">
        <v>236</v>
      </c>
      <c r="E139" s="536" t="s">
        <v>296</v>
      </c>
      <c r="F139" s="491" t="s">
        <v>129</v>
      </c>
      <c r="G139" s="491"/>
      <c r="H139" s="491" t="s">
        <v>129</v>
      </c>
      <c r="I139" s="491"/>
      <c r="J139" s="491"/>
      <c r="K139" s="492" t="s">
        <v>129</v>
      </c>
      <c r="L139" s="492"/>
      <c r="M139" s="491"/>
      <c r="N139" s="491" t="s">
        <v>129</v>
      </c>
      <c r="O139" s="491"/>
      <c r="P139" s="491"/>
      <c r="Q139" s="491"/>
      <c r="R139" s="492"/>
      <c r="S139" s="492" t="s">
        <v>140</v>
      </c>
      <c r="T139" s="491" t="s">
        <v>129</v>
      </c>
      <c r="U139" s="491" t="s">
        <v>129</v>
      </c>
      <c r="V139" s="491"/>
      <c r="W139" s="491"/>
      <c r="X139" s="491"/>
      <c r="Y139" s="492"/>
      <c r="Z139" s="492" t="s">
        <v>129</v>
      </c>
      <c r="AA139" s="491"/>
      <c r="AB139" s="491" t="s">
        <v>129</v>
      </c>
      <c r="AC139" s="491" t="s">
        <v>129</v>
      </c>
      <c r="AD139" s="491"/>
      <c r="AE139" s="491"/>
      <c r="AF139" s="492" t="s">
        <v>129</v>
      </c>
      <c r="AG139" s="492"/>
      <c r="AH139" s="491" t="s">
        <v>129</v>
      </c>
      <c r="AI139" s="491" t="s">
        <v>129</v>
      </c>
      <c r="AJ139" s="491"/>
      <c r="AK139" s="493">
        <v>138</v>
      </c>
      <c r="AL139" s="494">
        <f t="shared" si="10"/>
        <v>150</v>
      </c>
      <c r="AM139" s="495">
        <f t="shared" si="11"/>
        <v>12</v>
      </c>
    </row>
    <row r="140" spans="1:39" s="13" customFormat="1" ht="21.75" customHeight="1">
      <c r="A140" s="608">
        <v>151041</v>
      </c>
      <c r="B140" s="486" t="s">
        <v>342</v>
      </c>
      <c r="C140" s="540" t="s">
        <v>343</v>
      </c>
      <c r="D140" s="488" t="s">
        <v>236</v>
      </c>
      <c r="E140" s="536" t="s">
        <v>296</v>
      </c>
      <c r="F140" s="491" t="s">
        <v>129</v>
      </c>
      <c r="G140" s="491"/>
      <c r="H140" s="491" t="s">
        <v>129</v>
      </c>
      <c r="I140" s="491" t="s">
        <v>140</v>
      </c>
      <c r="J140" s="491"/>
      <c r="K140" s="492" t="s">
        <v>129</v>
      </c>
      <c r="L140" s="492"/>
      <c r="M140" s="491"/>
      <c r="N140" s="491" t="s">
        <v>129</v>
      </c>
      <c r="O140" s="491"/>
      <c r="P140" s="491" t="s">
        <v>140</v>
      </c>
      <c r="Q140" s="491" t="s">
        <v>129</v>
      </c>
      <c r="R140" s="492"/>
      <c r="S140" s="492"/>
      <c r="T140" s="491" t="s">
        <v>129</v>
      </c>
      <c r="U140" s="491"/>
      <c r="V140" s="491"/>
      <c r="W140" s="491" t="s">
        <v>129</v>
      </c>
      <c r="X140" s="491"/>
      <c r="Y140" s="492"/>
      <c r="Z140" s="492" t="s">
        <v>129</v>
      </c>
      <c r="AA140" s="491"/>
      <c r="AB140" s="491"/>
      <c r="AC140" s="491" t="s">
        <v>129</v>
      </c>
      <c r="AD140" s="491"/>
      <c r="AE140" s="491" t="s">
        <v>129</v>
      </c>
      <c r="AF140" s="492" t="s">
        <v>129</v>
      </c>
      <c r="AG140" s="492"/>
      <c r="AH140" s="491"/>
      <c r="AI140" s="491" t="s">
        <v>129</v>
      </c>
      <c r="AJ140" s="491"/>
      <c r="AK140" s="493">
        <v>138</v>
      </c>
      <c r="AL140" s="494">
        <f t="shared" si="10"/>
        <v>156</v>
      </c>
      <c r="AM140" s="495">
        <f t="shared" si="11"/>
        <v>18</v>
      </c>
    </row>
    <row r="141" spans="1:39" s="13" customFormat="1" ht="21.75" customHeight="1">
      <c r="A141" s="485">
        <v>151505</v>
      </c>
      <c r="B141" s="486" t="s">
        <v>344</v>
      </c>
      <c r="C141" s="487" t="s">
        <v>345</v>
      </c>
      <c r="D141" s="488" t="s">
        <v>236</v>
      </c>
      <c r="E141" s="489" t="s">
        <v>296</v>
      </c>
      <c r="F141" s="491"/>
      <c r="G141" s="491"/>
      <c r="H141" s="491"/>
      <c r="I141" s="491"/>
      <c r="J141" s="492" t="s">
        <v>247</v>
      </c>
      <c r="K141" s="492"/>
      <c r="L141" s="492" t="s">
        <v>129</v>
      </c>
      <c r="M141" s="491" t="s">
        <v>129</v>
      </c>
      <c r="N141" s="491"/>
      <c r="O141" s="491" t="s">
        <v>129</v>
      </c>
      <c r="P141" s="491" t="s">
        <v>129</v>
      </c>
      <c r="Q141" s="491"/>
      <c r="R141" s="492"/>
      <c r="S141" s="492"/>
      <c r="T141" s="491" t="s">
        <v>129</v>
      </c>
      <c r="U141" s="491" t="s">
        <v>129</v>
      </c>
      <c r="V141" s="491"/>
      <c r="W141" s="491" t="s">
        <v>129</v>
      </c>
      <c r="X141" s="491" t="s">
        <v>129</v>
      </c>
      <c r="Y141" s="492"/>
      <c r="Z141" s="492"/>
      <c r="AA141" s="499" t="s">
        <v>181</v>
      </c>
      <c r="AB141" s="500"/>
      <c r="AC141" s="500"/>
      <c r="AD141" s="500"/>
      <c r="AE141" s="501"/>
      <c r="AF141" s="492"/>
      <c r="AG141" s="492"/>
      <c r="AH141" s="491"/>
      <c r="AI141" s="491" t="s">
        <v>182</v>
      </c>
      <c r="AJ141" s="491"/>
      <c r="AK141" s="493">
        <v>102</v>
      </c>
      <c r="AL141" s="494">
        <f t="shared" si="10"/>
        <v>96</v>
      </c>
      <c r="AM141" s="495">
        <f>SUM(AL141-96)</f>
        <v>0</v>
      </c>
    </row>
    <row r="142" spans="1:39" s="13" customFormat="1" ht="21.75" customHeight="1">
      <c r="A142" s="485">
        <v>136867</v>
      </c>
      <c r="B142" s="486" t="s">
        <v>346</v>
      </c>
      <c r="C142" s="487" t="s">
        <v>347</v>
      </c>
      <c r="D142" s="488" t="s">
        <v>236</v>
      </c>
      <c r="E142" s="536" t="s">
        <v>296</v>
      </c>
      <c r="F142" s="491"/>
      <c r="G142" s="491"/>
      <c r="H142" s="491" t="s">
        <v>129</v>
      </c>
      <c r="I142" s="491"/>
      <c r="J142" s="491"/>
      <c r="K142" s="492" t="s">
        <v>129</v>
      </c>
      <c r="L142" s="492" t="s">
        <v>129</v>
      </c>
      <c r="M142" s="491"/>
      <c r="N142" s="491" t="s">
        <v>129</v>
      </c>
      <c r="O142" s="491"/>
      <c r="P142" s="491"/>
      <c r="Q142" s="491" t="s">
        <v>129</v>
      </c>
      <c r="R142" s="492"/>
      <c r="S142" s="492" t="s">
        <v>140</v>
      </c>
      <c r="T142" s="491" t="s">
        <v>129</v>
      </c>
      <c r="U142" s="491" t="s">
        <v>129</v>
      </c>
      <c r="V142" s="491"/>
      <c r="W142" s="491" t="s">
        <v>129</v>
      </c>
      <c r="X142" s="491"/>
      <c r="Y142" s="499" t="s">
        <v>348</v>
      </c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1"/>
      <c r="AK142" s="493">
        <v>90</v>
      </c>
      <c r="AL142" s="494">
        <f t="shared" si="10"/>
        <v>102</v>
      </c>
      <c r="AM142" s="495">
        <f>SUM(AL142-90)</f>
        <v>12</v>
      </c>
    </row>
    <row r="143" spans="1:39" s="13" customFormat="1" ht="21.75" customHeight="1">
      <c r="A143" s="485">
        <v>126306</v>
      </c>
      <c r="B143" s="486" t="s">
        <v>349</v>
      </c>
      <c r="C143" s="632" t="s">
        <v>350</v>
      </c>
      <c r="D143" s="488" t="s">
        <v>236</v>
      </c>
      <c r="E143" s="536" t="s">
        <v>296</v>
      </c>
      <c r="F143" s="491"/>
      <c r="G143" s="491"/>
      <c r="H143" s="491" t="s">
        <v>129</v>
      </c>
      <c r="I143" s="491"/>
      <c r="J143" s="491"/>
      <c r="K143" s="492" t="s">
        <v>129</v>
      </c>
      <c r="L143" s="492"/>
      <c r="M143" s="491"/>
      <c r="N143" s="491" t="s">
        <v>129</v>
      </c>
      <c r="O143" s="491"/>
      <c r="P143" s="491"/>
      <c r="Q143" s="491" t="s">
        <v>129</v>
      </c>
      <c r="R143" s="492"/>
      <c r="S143" s="492"/>
      <c r="T143" s="491" t="s">
        <v>129</v>
      </c>
      <c r="U143" s="491"/>
      <c r="V143" s="491" t="s">
        <v>129</v>
      </c>
      <c r="W143" s="491" t="s">
        <v>129</v>
      </c>
      <c r="X143" s="491"/>
      <c r="Y143" s="492"/>
      <c r="Z143" s="492" t="s">
        <v>129</v>
      </c>
      <c r="AA143" s="491"/>
      <c r="AB143" s="491"/>
      <c r="AC143" s="491" t="s">
        <v>129</v>
      </c>
      <c r="AD143" s="491"/>
      <c r="AE143" s="491" t="s">
        <v>140</v>
      </c>
      <c r="AF143" s="492" t="s">
        <v>129</v>
      </c>
      <c r="AG143" s="492"/>
      <c r="AH143" s="491"/>
      <c r="AI143" s="491" t="s">
        <v>129</v>
      </c>
      <c r="AJ143" s="491"/>
      <c r="AK143" s="493">
        <v>138</v>
      </c>
      <c r="AL143" s="494">
        <f t="shared" si="10"/>
        <v>138</v>
      </c>
      <c r="AM143" s="495">
        <f t="shared" si="11"/>
        <v>0</v>
      </c>
    </row>
    <row r="144" spans="1:39" s="13" customFormat="1" ht="21.75" customHeight="1">
      <c r="A144" s="633">
        <v>153303</v>
      </c>
      <c r="B144" s="634" t="s">
        <v>351</v>
      </c>
      <c r="C144" s="635" t="s">
        <v>352</v>
      </c>
      <c r="D144" s="488" t="s">
        <v>236</v>
      </c>
      <c r="E144" s="536" t="s">
        <v>296</v>
      </c>
      <c r="F144" s="491"/>
      <c r="G144" s="491"/>
      <c r="H144" s="491" t="s">
        <v>129</v>
      </c>
      <c r="I144" s="491"/>
      <c r="J144" s="491"/>
      <c r="K144" s="492" t="s">
        <v>129</v>
      </c>
      <c r="L144" s="492"/>
      <c r="M144" s="491"/>
      <c r="N144" s="491" t="s">
        <v>129</v>
      </c>
      <c r="O144" s="491"/>
      <c r="P144" s="491" t="s">
        <v>129</v>
      </c>
      <c r="Q144" s="491" t="s">
        <v>129</v>
      </c>
      <c r="R144" s="492"/>
      <c r="S144" s="492"/>
      <c r="T144" s="491" t="s">
        <v>129</v>
      </c>
      <c r="U144" s="491"/>
      <c r="V144" s="491" t="s">
        <v>140</v>
      </c>
      <c r="W144" s="491" t="s">
        <v>129</v>
      </c>
      <c r="X144" s="491"/>
      <c r="Y144" s="492"/>
      <c r="Z144" s="492" t="s">
        <v>129</v>
      </c>
      <c r="AA144" s="491" t="s">
        <v>129</v>
      </c>
      <c r="AB144" s="491"/>
      <c r="AC144" s="491" t="s">
        <v>129</v>
      </c>
      <c r="AD144" s="491"/>
      <c r="AE144" s="491"/>
      <c r="AF144" s="492" t="s">
        <v>129</v>
      </c>
      <c r="AG144" s="492"/>
      <c r="AH144" s="491"/>
      <c r="AI144" s="491" t="s">
        <v>129</v>
      </c>
      <c r="AJ144" s="491" t="s">
        <v>140</v>
      </c>
      <c r="AK144" s="493">
        <v>138</v>
      </c>
      <c r="AL144" s="494">
        <f t="shared" si="10"/>
        <v>156</v>
      </c>
      <c r="AM144" s="495">
        <f t="shared" si="11"/>
        <v>18</v>
      </c>
    </row>
    <row r="145" spans="1:39" s="13" customFormat="1" ht="21.75" customHeight="1">
      <c r="A145" s="485">
        <v>137146</v>
      </c>
      <c r="B145" s="486" t="s">
        <v>353</v>
      </c>
      <c r="C145" s="487" t="s">
        <v>354</v>
      </c>
      <c r="D145" s="488" t="s">
        <v>236</v>
      </c>
      <c r="E145" s="536" t="s">
        <v>296</v>
      </c>
      <c r="F145" s="491"/>
      <c r="G145" s="491"/>
      <c r="H145" s="491" t="s">
        <v>129</v>
      </c>
      <c r="I145" s="491"/>
      <c r="J145" s="491" t="s">
        <v>129</v>
      </c>
      <c r="K145" s="492" t="s">
        <v>129</v>
      </c>
      <c r="L145" s="492"/>
      <c r="M145" s="491"/>
      <c r="N145" s="491" t="s">
        <v>129</v>
      </c>
      <c r="O145" s="491"/>
      <c r="P145" s="491"/>
      <c r="Q145" s="491" t="s">
        <v>129</v>
      </c>
      <c r="R145" s="492"/>
      <c r="S145" s="492"/>
      <c r="T145" s="491" t="s">
        <v>129</v>
      </c>
      <c r="U145" s="491"/>
      <c r="V145" s="491"/>
      <c r="W145" s="491" t="s">
        <v>129</v>
      </c>
      <c r="X145" s="491"/>
      <c r="Y145" s="492"/>
      <c r="Z145" s="492" t="s">
        <v>129</v>
      </c>
      <c r="AA145" s="491"/>
      <c r="AB145" s="491" t="s">
        <v>129</v>
      </c>
      <c r="AC145" s="491" t="s">
        <v>129</v>
      </c>
      <c r="AD145" s="491"/>
      <c r="AE145" s="491"/>
      <c r="AF145" s="492" t="s">
        <v>129</v>
      </c>
      <c r="AG145" s="492"/>
      <c r="AH145" s="491" t="s">
        <v>140</v>
      </c>
      <c r="AI145" s="491" t="s">
        <v>129</v>
      </c>
      <c r="AJ145" s="491"/>
      <c r="AK145" s="493">
        <v>138</v>
      </c>
      <c r="AL145" s="494">
        <f t="shared" si="10"/>
        <v>150</v>
      </c>
      <c r="AM145" s="495">
        <f t="shared" si="11"/>
        <v>12</v>
      </c>
    </row>
    <row r="146" spans="1:39" s="13" customFormat="1" ht="21.75" customHeight="1">
      <c r="A146" s="485">
        <v>434485</v>
      </c>
      <c r="B146" s="497" t="s">
        <v>355</v>
      </c>
      <c r="C146" s="509" t="s">
        <v>232</v>
      </c>
      <c r="D146" s="488" t="s">
        <v>236</v>
      </c>
      <c r="E146" s="536" t="s">
        <v>296</v>
      </c>
      <c r="F146" s="491"/>
      <c r="G146" s="491"/>
      <c r="H146" s="491" t="s">
        <v>129</v>
      </c>
      <c r="I146" s="491"/>
      <c r="J146" s="491"/>
      <c r="K146" s="492" t="s">
        <v>129</v>
      </c>
      <c r="L146" s="492"/>
      <c r="M146" s="491" t="s">
        <v>140</v>
      </c>
      <c r="N146" s="491" t="s">
        <v>129</v>
      </c>
      <c r="O146" s="491"/>
      <c r="P146" s="491"/>
      <c r="Q146" s="491" t="s">
        <v>129</v>
      </c>
      <c r="R146" s="492"/>
      <c r="S146" s="492"/>
      <c r="T146" s="491" t="s">
        <v>129</v>
      </c>
      <c r="U146" s="491"/>
      <c r="V146" s="491"/>
      <c r="W146" s="491" t="s">
        <v>129</v>
      </c>
      <c r="X146" s="491"/>
      <c r="Y146" s="492"/>
      <c r="Z146" s="492" t="s">
        <v>129</v>
      </c>
      <c r="AA146" s="491"/>
      <c r="AB146" s="491" t="s">
        <v>129</v>
      </c>
      <c r="AC146" s="491" t="s">
        <v>129</v>
      </c>
      <c r="AD146" s="491"/>
      <c r="AE146" s="491"/>
      <c r="AF146" s="492" t="s">
        <v>129</v>
      </c>
      <c r="AG146" s="492"/>
      <c r="AH146" s="491"/>
      <c r="AI146" s="491" t="s">
        <v>129</v>
      </c>
      <c r="AJ146" s="491"/>
      <c r="AK146" s="493">
        <v>138</v>
      </c>
      <c r="AL146" s="494">
        <f t="shared" si="10"/>
        <v>138</v>
      </c>
      <c r="AM146" s="495">
        <f t="shared" si="11"/>
        <v>0</v>
      </c>
    </row>
    <row r="147" spans="1:39" s="13" customFormat="1" ht="21.75" customHeight="1">
      <c r="A147" s="485"/>
      <c r="B147" s="486"/>
      <c r="C147" s="503" t="s">
        <v>187</v>
      </c>
      <c r="D147" s="488">
        <v>11</v>
      </c>
      <c r="E147" s="489"/>
      <c r="F147" s="491"/>
      <c r="G147" s="491"/>
      <c r="H147" s="491">
        <v>16</v>
      </c>
      <c r="I147" s="491"/>
      <c r="J147" s="491"/>
      <c r="K147" s="492">
        <v>16</v>
      </c>
      <c r="L147" s="492"/>
      <c r="M147" s="491"/>
      <c r="N147" s="491">
        <v>16</v>
      </c>
      <c r="O147" s="491" t="s">
        <v>187</v>
      </c>
      <c r="P147" s="491"/>
      <c r="Q147" s="491">
        <v>16</v>
      </c>
      <c r="R147" s="492"/>
      <c r="S147" s="492"/>
      <c r="T147" s="491">
        <v>16</v>
      </c>
      <c r="U147" s="491"/>
      <c r="V147" s="491"/>
      <c r="W147" s="491">
        <v>16</v>
      </c>
      <c r="X147" s="491"/>
      <c r="Y147" s="492"/>
      <c r="Z147" s="492">
        <v>15</v>
      </c>
      <c r="AA147" s="491"/>
      <c r="AB147" s="491"/>
      <c r="AC147" s="491">
        <v>16</v>
      </c>
      <c r="AD147" s="491"/>
      <c r="AE147" s="491"/>
      <c r="AF147" s="492">
        <v>16</v>
      </c>
      <c r="AG147" s="492"/>
      <c r="AH147" s="491"/>
      <c r="AI147" s="491">
        <v>16</v>
      </c>
      <c r="AJ147" s="491"/>
      <c r="AK147" s="493"/>
      <c r="AL147" s="494"/>
      <c r="AM147" s="495"/>
    </row>
    <row r="148" spans="1:39" s="13" customFormat="1" ht="21.75" customHeight="1">
      <c r="A148" s="611">
        <v>433837</v>
      </c>
      <c r="B148" s="612" t="s">
        <v>327</v>
      </c>
      <c r="C148" s="509" t="s">
        <v>232</v>
      </c>
      <c r="D148" s="488" t="s">
        <v>328</v>
      </c>
      <c r="E148" s="489" t="s">
        <v>329</v>
      </c>
      <c r="F148" s="491" t="s">
        <v>140</v>
      </c>
      <c r="G148" s="491" t="s">
        <v>140</v>
      </c>
      <c r="H148" s="491"/>
      <c r="I148" s="491" t="s">
        <v>140</v>
      </c>
      <c r="J148" s="491" t="s">
        <v>140</v>
      </c>
      <c r="K148" s="492" t="s">
        <v>140</v>
      </c>
      <c r="L148" s="492"/>
      <c r="M148" s="491"/>
      <c r="N148" s="491" t="s">
        <v>140</v>
      </c>
      <c r="O148" s="491" t="s">
        <v>140</v>
      </c>
      <c r="P148" s="491" t="s">
        <v>140</v>
      </c>
      <c r="Q148" s="491" t="s">
        <v>140</v>
      </c>
      <c r="R148" s="492"/>
      <c r="S148" s="492" t="s">
        <v>140</v>
      </c>
      <c r="T148" s="491" t="s">
        <v>140</v>
      </c>
      <c r="U148" s="491"/>
      <c r="V148" s="491" t="s">
        <v>140</v>
      </c>
      <c r="W148" s="491" t="s">
        <v>140</v>
      </c>
      <c r="X148" s="491" t="s">
        <v>140</v>
      </c>
      <c r="Y148" s="492"/>
      <c r="Z148" s="492"/>
      <c r="AA148" s="491" t="s">
        <v>140</v>
      </c>
      <c r="AB148" s="491" t="s">
        <v>140</v>
      </c>
      <c r="AC148" s="491" t="s">
        <v>140</v>
      </c>
      <c r="AD148" s="491" t="s">
        <v>140</v>
      </c>
      <c r="AE148" s="491" t="s">
        <v>140</v>
      </c>
      <c r="AF148" s="492"/>
      <c r="AG148" s="492" t="s">
        <v>140</v>
      </c>
      <c r="AH148" s="491" t="s">
        <v>140</v>
      </c>
      <c r="AI148" s="491" t="s">
        <v>140</v>
      </c>
      <c r="AJ148" s="491" t="s">
        <v>140</v>
      </c>
      <c r="AK148" s="493">
        <v>138</v>
      </c>
      <c r="AL148" s="494">
        <f t="shared" si="10"/>
        <v>138</v>
      </c>
      <c r="AM148" s="495">
        <f t="shared" si="11"/>
        <v>0</v>
      </c>
    </row>
    <row r="149" spans="1:39" s="13" customFormat="1" ht="21.75" customHeight="1">
      <c r="A149" s="611">
        <v>435406</v>
      </c>
      <c r="B149" s="612" t="s">
        <v>330</v>
      </c>
      <c r="C149" s="509" t="s">
        <v>232</v>
      </c>
      <c r="D149" s="488" t="s">
        <v>328</v>
      </c>
      <c r="E149" s="489" t="s">
        <v>329</v>
      </c>
      <c r="F149" s="491" t="s">
        <v>140</v>
      </c>
      <c r="G149" s="491" t="s">
        <v>140</v>
      </c>
      <c r="H149" s="491" t="s">
        <v>140</v>
      </c>
      <c r="I149" s="491" t="s">
        <v>140</v>
      </c>
      <c r="J149" s="491" t="s">
        <v>140</v>
      </c>
      <c r="K149" s="492" t="s">
        <v>140</v>
      </c>
      <c r="L149" s="492" t="s">
        <v>140</v>
      </c>
      <c r="M149" s="491" t="s">
        <v>140</v>
      </c>
      <c r="N149" s="491" t="s">
        <v>140</v>
      </c>
      <c r="O149" s="491" t="s">
        <v>140</v>
      </c>
      <c r="P149" s="491"/>
      <c r="Q149" s="491" t="s">
        <v>140</v>
      </c>
      <c r="R149" s="492" t="s">
        <v>140</v>
      </c>
      <c r="S149" s="492"/>
      <c r="T149" s="491" t="s">
        <v>140</v>
      </c>
      <c r="U149" s="491" t="s">
        <v>140</v>
      </c>
      <c r="V149" s="491"/>
      <c r="W149" s="491" t="s">
        <v>140</v>
      </c>
      <c r="X149" s="491" t="s">
        <v>140</v>
      </c>
      <c r="Y149" s="492" t="s">
        <v>140</v>
      </c>
      <c r="Z149" s="492" t="s">
        <v>140</v>
      </c>
      <c r="AA149" s="491" t="s">
        <v>140</v>
      </c>
      <c r="AB149" s="491" t="s">
        <v>140</v>
      </c>
      <c r="AC149" s="491"/>
      <c r="AD149" s="491" t="s">
        <v>140</v>
      </c>
      <c r="AE149" s="491" t="s">
        <v>140</v>
      </c>
      <c r="AF149" s="492" t="s">
        <v>140</v>
      </c>
      <c r="AG149" s="492"/>
      <c r="AH149" s="491" t="s">
        <v>140</v>
      </c>
      <c r="AI149" s="491" t="s">
        <v>140</v>
      </c>
      <c r="AJ149" s="491" t="s">
        <v>140</v>
      </c>
      <c r="AK149" s="493">
        <v>138</v>
      </c>
      <c r="AL149" s="494">
        <f t="shared" si="10"/>
        <v>156</v>
      </c>
      <c r="AM149" s="495">
        <f t="shared" si="11"/>
        <v>18</v>
      </c>
    </row>
    <row r="150" spans="1:39" s="13" customFormat="1" ht="21.75" customHeight="1" thickBot="1">
      <c r="A150" s="613">
        <v>126047</v>
      </c>
      <c r="B150" s="614" t="s">
        <v>331</v>
      </c>
      <c r="C150" s="615" t="s">
        <v>332</v>
      </c>
      <c r="D150" s="514" t="s">
        <v>328</v>
      </c>
      <c r="E150" s="616" t="s">
        <v>329</v>
      </c>
      <c r="F150" s="617" t="s">
        <v>333</v>
      </c>
      <c r="G150" s="618"/>
      <c r="H150" s="618"/>
      <c r="I150" s="618"/>
      <c r="J150" s="618"/>
      <c r="K150" s="618"/>
      <c r="L150" s="618"/>
      <c r="M150" s="618"/>
      <c r="N150" s="618"/>
      <c r="O150" s="618"/>
      <c r="P150" s="618"/>
      <c r="Q150" s="618"/>
      <c r="R150" s="618"/>
      <c r="S150" s="618"/>
      <c r="T150" s="618"/>
      <c r="U150" s="618"/>
      <c r="V150" s="618"/>
      <c r="W150" s="618"/>
      <c r="X150" s="618"/>
      <c r="Y150" s="618"/>
      <c r="Z150" s="618"/>
      <c r="AA150" s="618"/>
      <c r="AB150" s="618"/>
      <c r="AC150" s="618"/>
      <c r="AD150" s="618"/>
      <c r="AE150" s="618"/>
      <c r="AF150" s="618"/>
      <c r="AG150" s="618"/>
      <c r="AH150" s="618"/>
      <c r="AI150" s="618"/>
      <c r="AJ150" s="618"/>
      <c r="AK150" s="619"/>
      <c r="AL150" s="553"/>
      <c r="AM150" s="554"/>
    </row>
    <row r="151" spans="1:39" s="13" customFormat="1" ht="13.5" customHeight="1">
      <c r="A151" s="555"/>
      <c r="B151" s="626"/>
      <c r="C151" s="524"/>
      <c r="D151" s="525"/>
      <c r="E151" s="526"/>
      <c r="F151" s="627"/>
      <c r="G151" s="627"/>
      <c r="H151" s="627"/>
      <c r="I151" s="628"/>
      <c r="J151" s="627"/>
      <c r="K151" s="627"/>
      <c r="L151" s="627"/>
      <c r="M151" s="627"/>
      <c r="N151" s="627"/>
      <c r="O151" s="627"/>
      <c r="P151" s="627"/>
      <c r="Q151" s="627"/>
      <c r="R151" s="627"/>
      <c r="S151" s="627"/>
      <c r="T151" s="627"/>
      <c r="U151" s="627"/>
      <c r="V151" s="627"/>
      <c r="W151" s="627"/>
      <c r="X151" s="627"/>
      <c r="Y151" s="627"/>
      <c r="Z151" s="627"/>
      <c r="AA151" s="627"/>
      <c r="AB151" s="627"/>
      <c r="AC151" s="627"/>
      <c r="AD151" s="627"/>
      <c r="AE151" s="627"/>
      <c r="AF151" s="627"/>
      <c r="AG151" s="627"/>
      <c r="AH151" s="627"/>
      <c r="AI151" s="627"/>
      <c r="AJ151" s="627"/>
      <c r="AK151" s="527"/>
      <c r="AL151" s="529"/>
      <c r="AM151" s="530"/>
    </row>
    <row r="152" spans="1:39" s="13" customFormat="1" ht="13.5" customHeight="1">
      <c r="A152" s="555"/>
      <c r="B152" s="626"/>
      <c r="C152" s="524"/>
      <c r="D152" s="525"/>
      <c r="E152" s="526"/>
      <c r="F152" s="627"/>
      <c r="G152" s="627"/>
      <c r="H152" s="627"/>
      <c r="I152" s="628"/>
      <c r="J152" s="627"/>
      <c r="K152" s="627"/>
      <c r="L152" s="627"/>
      <c r="M152" s="627"/>
      <c r="N152" s="627"/>
      <c r="O152" s="627"/>
      <c r="P152" s="627"/>
      <c r="Q152" s="627"/>
      <c r="R152" s="627"/>
      <c r="S152" s="627"/>
      <c r="T152" s="627"/>
      <c r="U152" s="627"/>
      <c r="V152" s="627"/>
      <c r="W152" s="627"/>
      <c r="X152" s="627"/>
      <c r="Y152" s="627"/>
      <c r="Z152" s="627"/>
      <c r="AA152" s="627"/>
      <c r="AB152" s="627"/>
      <c r="AC152" s="627"/>
      <c r="AD152" s="627"/>
      <c r="AE152" s="627"/>
      <c r="AF152" s="627"/>
      <c r="AG152" s="627"/>
      <c r="AH152" s="627"/>
      <c r="AI152" s="627"/>
      <c r="AJ152" s="627"/>
      <c r="AK152" s="527"/>
      <c r="AL152" s="529"/>
      <c r="AM152" s="530"/>
    </row>
    <row r="153" spans="1:39" s="13" customFormat="1" ht="13.5" customHeight="1">
      <c r="A153" s="555"/>
      <c r="B153" s="626"/>
      <c r="C153" s="524"/>
      <c r="D153" s="525"/>
      <c r="E153" s="526"/>
      <c r="F153" s="627"/>
      <c r="G153" s="627"/>
      <c r="H153" s="627"/>
      <c r="I153" s="628"/>
      <c r="J153" s="627"/>
      <c r="K153" s="627"/>
      <c r="L153" s="627"/>
      <c r="M153" s="627"/>
      <c r="N153" s="627"/>
      <c r="O153" s="627"/>
      <c r="P153" s="627"/>
      <c r="Q153" s="627"/>
      <c r="R153" s="627"/>
      <c r="S153" s="627"/>
      <c r="T153" s="627"/>
      <c r="U153" s="627"/>
      <c r="V153" s="627"/>
      <c r="W153" s="627"/>
      <c r="X153" s="627"/>
      <c r="Y153" s="627"/>
      <c r="Z153" s="627"/>
      <c r="AA153" s="627"/>
      <c r="AB153" s="627"/>
      <c r="AC153" s="627"/>
      <c r="AD153" s="627"/>
      <c r="AE153" s="627"/>
      <c r="AF153" s="627"/>
      <c r="AG153" s="627"/>
      <c r="AH153" s="627"/>
      <c r="AI153" s="627"/>
      <c r="AJ153" s="627"/>
      <c r="AK153" s="527"/>
      <c r="AL153" s="529"/>
      <c r="AM153" s="530"/>
    </row>
    <row r="154" spans="1:39" s="13" customFormat="1" ht="13.5" customHeight="1">
      <c r="A154" s="555"/>
      <c r="B154" s="626"/>
      <c r="C154" s="524"/>
      <c r="D154" s="525"/>
      <c r="E154" s="526"/>
      <c r="F154" s="627"/>
      <c r="G154" s="627"/>
      <c r="H154" s="627"/>
      <c r="I154" s="628"/>
      <c r="J154" s="627"/>
      <c r="K154" s="627"/>
      <c r="L154" s="627"/>
      <c r="M154" s="627"/>
      <c r="N154" s="627"/>
      <c r="O154" s="627"/>
      <c r="P154" s="627"/>
      <c r="Q154" s="627"/>
      <c r="R154" s="627"/>
      <c r="S154" s="627"/>
      <c r="T154" s="627"/>
      <c r="U154" s="627"/>
      <c r="V154" s="627"/>
      <c r="W154" s="627"/>
      <c r="X154" s="627"/>
      <c r="Y154" s="627"/>
      <c r="Z154" s="627"/>
      <c r="AA154" s="627"/>
      <c r="AB154" s="627"/>
      <c r="AC154" s="627"/>
      <c r="AD154" s="627"/>
      <c r="AE154" s="627"/>
      <c r="AF154" s="627"/>
      <c r="AG154" s="627"/>
      <c r="AH154" s="627"/>
      <c r="AI154" s="627"/>
      <c r="AJ154" s="627"/>
      <c r="AK154" s="527"/>
      <c r="AL154" s="529"/>
      <c r="AM154" s="530"/>
    </row>
    <row r="155" spans="1:39" s="13" customFormat="1" ht="13.5" customHeight="1">
      <c r="A155" s="555"/>
      <c r="B155" s="626"/>
      <c r="C155" s="524"/>
      <c r="D155" s="525"/>
      <c r="E155" s="526"/>
      <c r="F155" s="627"/>
      <c r="G155" s="627"/>
      <c r="H155" s="627"/>
      <c r="I155" s="628"/>
      <c r="J155" s="627"/>
      <c r="K155" s="627"/>
      <c r="L155" s="627"/>
      <c r="M155" s="627"/>
      <c r="N155" s="627"/>
      <c r="O155" s="627"/>
      <c r="P155" s="627"/>
      <c r="Q155" s="627"/>
      <c r="R155" s="627"/>
      <c r="S155" s="627"/>
      <c r="T155" s="627"/>
      <c r="U155" s="627"/>
      <c r="V155" s="627"/>
      <c r="W155" s="627"/>
      <c r="X155" s="627"/>
      <c r="Y155" s="627"/>
      <c r="Z155" s="627"/>
      <c r="AA155" s="627"/>
      <c r="AB155" s="627"/>
      <c r="AC155" s="627"/>
      <c r="AD155" s="627"/>
      <c r="AE155" s="627"/>
      <c r="AF155" s="627"/>
      <c r="AG155" s="627"/>
      <c r="AH155" s="627"/>
      <c r="AI155" s="627"/>
      <c r="AJ155" s="627"/>
      <c r="AK155" s="527"/>
      <c r="AL155" s="529"/>
      <c r="AM155" s="530"/>
    </row>
    <row r="156" spans="1:39" s="13" customFormat="1" ht="13.5" customHeight="1" thickBot="1">
      <c r="A156" s="555"/>
      <c r="B156" s="626"/>
      <c r="C156" s="524"/>
      <c r="D156" s="525"/>
      <c r="E156" s="526"/>
      <c r="F156" s="627"/>
      <c r="G156" s="627"/>
      <c r="H156" s="627"/>
      <c r="I156" s="628"/>
      <c r="J156" s="627"/>
      <c r="K156" s="627"/>
      <c r="L156" s="627"/>
      <c r="M156" s="627"/>
      <c r="N156" s="627"/>
      <c r="O156" s="627"/>
      <c r="P156" s="627"/>
      <c r="Q156" s="627"/>
      <c r="R156" s="627"/>
      <c r="S156" s="627"/>
      <c r="T156" s="627"/>
      <c r="U156" s="627"/>
      <c r="V156" s="627"/>
      <c r="W156" s="627"/>
      <c r="X156" s="627"/>
      <c r="Y156" s="627"/>
      <c r="Z156" s="627"/>
      <c r="AA156" s="627"/>
      <c r="AB156" s="627"/>
      <c r="AC156" s="627"/>
      <c r="AD156" s="627"/>
      <c r="AE156" s="627"/>
      <c r="AF156" s="627"/>
      <c r="AG156" s="627"/>
      <c r="AH156" s="627"/>
      <c r="AI156" s="627"/>
      <c r="AJ156" s="627"/>
      <c r="AK156" s="527"/>
      <c r="AL156" s="529"/>
      <c r="AM156" s="530"/>
    </row>
    <row r="157" spans="1:39" s="13" customFormat="1" ht="21.75" customHeight="1" thickBot="1">
      <c r="A157" s="531" t="s">
        <v>0</v>
      </c>
      <c r="B157" s="532" t="s">
        <v>1</v>
      </c>
      <c r="C157" s="532" t="s">
        <v>9</v>
      </c>
      <c r="D157" s="533" t="s">
        <v>2</v>
      </c>
      <c r="E157" s="534" t="s">
        <v>3</v>
      </c>
      <c r="F157" s="478">
        <v>1</v>
      </c>
      <c r="G157" s="478">
        <v>2</v>
      </c>
      <c r="H157" s="478">
        <v>3</v>
      </c>
      <c r="I157" s="478">
        <v>4</v>
      </c>
      <c r="J157" s="478">
        <v>5</v>
      </c>
      <c r="K157" s="478">
        <v>6</v>
      </c>
      <c r="L157" s="478">
        <v>7</v>
      </c>
      <c r="M157" s="478">
        <v>8</v>
      </c>
      <c r="N157" s="478">
        <v>9</v>
      </c>
      <c r="O157" s="478">
        <v>10</v>
      </c>
      <c r="P157" s="478">
        <v>11</v>
      </c>
      <c r="Q157" s="478">
        <v>12</v>
      </c>
      <c r="R157" s="478">
        <v>13</v>
      </c>
      <c r="S157" s="478">
        <v>14</v>
      </c>
      <c r="T157" s="478">
        <v>15</v>
      </c>
      <c r="U157" s="478">
        <v>16</v>
      </c>
      <c r="V157" s="478">
        <v>17</v>
      </c>
      <c r="W157" s="478">
        <v>18</v>
      </c>
      <c r="X157" s="478">
        <v>19</v>
      </c>
      <c r="Y157" s="478">
        <v>20</v>
      </c>
      <c r="Z157" s="478">
        <v>21</v>
      </c>
      <c r="AA157" s="478">
        <v>22</v>
      </c>
      <c r="AB157" s="479">
        <v>23</v>
      </c>
      <c r="AC157" s="479">
        <v>24</v>
      </c>
      <c r="AD157" s="479">
        <v>25</v>
      </c>
      <c r="AE157" s="479">
        <v>26</v>
      </c>
      <c r="AF157" s="479">
        <v>27</v>
      </c>
      <c r="AG157" s="479">
        <v>28</v>
      </c>
      <c r="AH157" s="479">
        <v>29</v>
      </c>
      <c r="AI157" s="479">
        <v>30</v>
      </c>
      <c r="AJ157" s="479">
        <v>31</v>
      </c>
      <c r="AK157" s="378" t="s">
        <v>4</v>
      </c>
      <c r="AL157" s="379" t="s">
        <v>5</v>
      </c>
      <c r="AM157" s="380" t="s">
        <v>6</v>
      </c>
    </row>
    <row r="158" spans="1:39" s="13" customFormat="1" ht="21.75" customHeight="1">
      <c r="A158" s="480"/>
      <c r="B158" s="481" t="s">
        <v>211</v>
      </c>
      <c r="C158" s="481" t="s">
        <v>171</v>
      </c>
      <c r="D158" s="482" t="s">
        <v>212</v>
      </c>
      <c r="E158" s="534"/>
      <c r="F158" s="483" t="s">
        <v>172</v>
      </c>
      <c r="G158" s="483" t="s">
        <v>128</v>
      </c>
      <c r="H158" s="483" t="s">
        <v>7</v>
      </c>
      <c r="I158" s="483" t="s">
        <v>7</v>
      </c>
      <c r="J158" s="483" t="s">
        <v>172</v>
      </c>
      <c r="K158" s="483" t="s">
        <v>172</v>
      </c>
      <c r="L158" s="483" t="s">
        <v>8</v>
      </c>
      <c r="M158" s="483" t="s">
        <v>172</v>
      </c>
      <c r="N158" s="483" t="s">
        <v>128</v>
      </c>
      <c r="O158" s="483" t="s">
        <v>7</v>
      </c>
      <c r="P158" s="483" t="s">
        <v>7</v>
      </c>
      <c r="Q158" s="483" t="s">
        <v>172</v>
      </c>
      <c r="R158" s="483" t="s">
        <v>172</v>
      </c>
      <c r="S158" s="483" t="s">
        <v>8</v>
      </c>
      <c r="T158" s="483" t="s">
        <v>172</v>
      </c>
      <c r="U158" s="483" t="s">
        <v>128</v>
      </c>
      <c r="V158" s="483" t="s">
        <v>7</v>
      </c>
      <c r="W158" s="483" t="s">
        <v>7</v>
      </c>
      <c r="X158" s="483" t="s">
        <v>172</v>
      </c>
      <c r="Y158" s="483" t="s">
        <v>172</v>
      </c>
      <c r="Z158" s="483" t="s">
        <v>8</v>
      </c>
      <c r="AA158" s="483" t="s">
        <v>172</v>
      </c>
      <c r="AB158" s="483" t="s">
        <v>128</v>
      </c>
      <c r="AC158" s="483" t="s">
        <v>7</v>
      </c>
      <c r="AD158" s="483" t="s">
        <v>7</v>
      </c>
      <c r="AE158" s="483" t="s">
        <v>172</v>
      </c>
      <c r="AF158" s="483" t="s">
        <v>172</v>
      </c>
      <c r="AG158" s="483" t="s">
        <v>8</v>
      </c>
      <c r="AH158" s="483" t="s">
        <v>172</v>
      </c>
      <c r="AI158" s="483" t="s">
        <v>128</v>
      </c>
      <c r="AJ158" s="483" t="s">
        <v>7</v>
      </c>
      <c r="AK158" s="484"/>
      <c r="AL158" s="379"/>
      <c r="AM158" s="380"/>
    </row>
    <row r="159" spans="1:39" s="13" customFormat="1" ht="21.75" customHeight="1">
      <c r="A159" s="598">
        <v>151343</v>
      </c>
      <c r="B159" s="599" t="s">
        <v>294</v>
      </c>
      <c r="C159" s="600" t="s">
        <v>295</v>
      </c>
      <c r="D159" s="601" t="s">
        <v>289</v>
      </c>
      <c r="E159" s="604" t="s">
        <v>296</v>
      </c>
      <c r="F159" s="490"/>
      <c r="G159" s="491"/>
      <c r="H159" s="491"/>
      <c r="I159" s="491"/>
      <c r="J159" s="491"/>
      <c r="K159" s="492"/>
      <c r="L159" s="492"/>
      <c r="M159" s="491" t="s">
        <v>129</v>
      </c>
      <c r="N159" s="491"/>
      <c r="O159" s="491" t="s">
        <v>129</v>
      </c>
      <c r="P159" s="491"/>
      <c r="Q159" s="491" t="s">
        <v>129</v>
      </c>
      <c r="R159" s="492"/>
      <c r="S159" s="492" t="s">
        <v>129</v>
      </c>
      <c r="T159" s="491"/>
      <c r="U159" s="491" t="s">
        <v>140</v>
      </c>
      <c r="V159" s="491"/>
      <c r="W159" s="491" t="s">
        <v>129</v>
      </c>
      <c r="X159" s="491"/>
      <c r="Y159" s="492" t="s">
        <v>129</v>
      </c>
      <c r="Z159" s="492"/>
      <c r="AA159" s="491" t="s">
        <v>129</v>
      </c>
      <c r="AB159" s="491"/>
      <c r="AC159" s="491" t="s">
        <v>129</v>
      </c>
      <c r="AD159" s="491"/>
      <c r="AE159" s="491" t="s">
        <v>129</v>
      </c>
      <c r="AF159" s="492"/>
      <c r="AG159" s="492" t="s">
        <v>129</v>
      </c>
      <c r="AH159" s="491"/>
      <c r="AI159" s="491" t="s">
        <v>129</v>
      </c>
      <c r="AJ159" s="491"/>
      <c r="AK159" s="493">
        <v>138</v>
      </c>
      <c r="AL159" s="494">
        <f>COUNTIF(E159:AK159,"T")*6+COUNTIF(E159:AK159,"P")*12+COUNTIF(E159:AK159,"M")*6+COUNTIF(E159:AK159,"I")*6+COUNTIF(E159:AK159,"N")*12+COUNTIF(E159:AK159,"TI")*12+COUNTIF(E159:AK159,"MT")*12+COUNTIF(E159:AK159,"MN")*18+COUNTIF(E159:AK159,"PI")*18+COUNTIF(E159:AK159,"TN")*18+COUNTIF(E159:AK159,"NB")*6+COUNTIF(E159:AK159,"AF")*6</f>
        <v>138</v>
      </c>
      <c r="AM159" s="495">
        <f>SUM(AL159-138)</f>
        <v>0</v>
      </c>
    </row>
    <row r="160" spans="1:39" s="13" customFormat="1" ht="21.75" customHeight="1">
      <c r="A160" s="603">
        <v>128384</v>
      </c>
      <c r="B160" s="599" t="s">
        <v>297</v>
      </c>
      <c r="C160" s="600" t="s">
        <v>298</v>
      </c>
      <c r="D160" s="601" t="s">
        <v>286</v>
      </c>
      <c r="E160" s="604" t="s">
        <v>296</v>
      </c>
      <c r="F160" s="491" t="s">
        <v>129</v>
      </c>
      <c r="G160" s="491"/>
      <c r="H160" s="491" t="s">
        <v>129</v>
      </c>
      <c r="I160" s="491"/>
      <c r="J160" s="491" t="s">
        <v>129</v>
      </c>
      <c r="K160" s="492"/>
      <c r="L160" s="492"/>
      <c r="M160" s="491"/>
      <c r="N160" s="491" t="s">
        <v>129</v>
      </c>
      <c r="O160" s="491"/>
      <c r="P160" s="491" t="s">
        <v>129</v>
      </c>
      <c r="Q160" s="491"/>
      <c r="R160" s="492"/>
      <c r="S160" s="492"/>
      <c r="T160" s="491" t="s">
        <v>129</v>
      </c>
      <c r="U160" s="491"/>
      <c r="V160" s="491" t="s">
        <v>129</v>
      </c>
      <c r="W160" s="491"/>
      <c r="X160" s="491"/>
      <c r="Y160" s="492"/>
      <c r="Z160" s="492" t="s">
        <v>129</v>
      </c>
      <c r="AA160" s="491"/>
      <c r="AB160" s="491" t="s">
        <v>129</v>
      </c>
      <c r="AC160" s="491"/>
      <c r="AD160" s="491" t="s">
        <v>129</v>
      </c>
      <c r="AE160" s="491"/>
      <c r="AF160" s="492" t="s">
        <v>129</v>
      </c>
      <c r="AG160" s="492"/>
      <c r="AH160" s="491" t="s">
        <v>129</v>
      </c>
      <c r="AI160" s="491"/>
      <c r="AJ160" s="491"/>
      <c r="AK160" s="493">
        <v>138</v>
      </c>
      <c r="AL160" s="494">
        <f aca="true" t="shared" si="12" ref="AL160:AL176">COUNTIF(E160:AK160,"T")*6+COUNTIF(E160:AK160,"P")*12+COUNTIF(E160:AK160,"M")*6+COUNTIF(E160:AK160,"I")*6+COUNTIF(E160:AK160,"N")*12+COUNTIF(E160:AK160,"TI")*12+COUNTIF(E160:AK160,"MT")*12+COUNTIF(E160:AK160,"MN")*18+COUNTIF(E160:AK160,"PI")*18+COUNTIF(E160:AK160,"TN")*18+COUNTIF(E160:AK160,"NB")*6+COUNTIF(E160:AK160,"AF")*6</f>
        <v>144</v>
      </c>
      <c r="AM160" s="495">
        <f aca="true" t="shared" si="13" ref="AM160:AM176">SUM(AL160-138)</f>
        <v>6</v>
      </c>
    </row>
    <row r="161" spans="1:39" s="13" customFormat="1" ht="21.75" customHeight="1">
      <c r="A161" s="603">
        <v>142778</v>
      </c>
      <c r="B161" s="605" t="s">
        <v>299</v>
      </c>
      <c r="C161" s="606" t="s">
        <v>300</v>
      </c>
      <c r="D161" s="601" t="s">
        <v>289</v>
      </c>
      <c r="E161" s="604" t="s">
        <v>296</v>
      </c>
      <c r="F161" s="491"/>
      <c r="G161" s="491" t="s">
        <v>129</v>
      </c>
      <c r="H161" s="491"/>
      <c r="I161" s="491" t="s">
        <v>129</v>
      </c>
      <c r="J161" s="491"/>
      <c r="K161" s="492" t="s">
        <v>129</v>
      </c>
      <c r="L161" s="492"/>
      <c r="M161" s="491"/>
      <c r="N161" s="491"/>
      <c r="O161" s="491" t="s">
        <v>129</v>
      </c>
      <c r="P161" s="491"/>
      <c r="Q161" s="491" t="s">
        <v>129</v>
      </c>
      <c r="R161" s="492"/>
      <c r="S161" s="492"/>
      <c r="T161" s="499" t="s">
        <v>301</v>
      </c>
      <c r="U161" s="500"/>
      <c r="V161" s="500"/>
      <c r="W161" s="500"/>
      <c r="X161" s="500"/>
      <c r="Y161" s="500"/>
      <c r="Z161" s="500"/>
      <c r="AA161" s="500"/>
      <c r="AB161" s="500"/>
      <c r="AC161" s="500"/>
      <c r="AD161" s="500"/>
      <c r="AE161" s="500"/>
      <c r="AF161" s="500"/>
      <c r="AG161" s="500"/>
      <c r="AH161" s="500"/>
      <c r="AI161" s="500"/>
      <c r="AJ161" s="501"/>
      <c r="AK161" s="493">
        <v>60</v>
      </c>
      <c r="AL161" s="494">
        <f t="shared" si="12"/>
        <v>60</v>
      </c>
      <c r="AM161" s="495">
        <f>SUM(AL161-60)</f>
        <v>0</v>
      </c>
    </row>
    <row r="162" spans="1:39" s="13" customFormat="1" ht="21.75" customHeight="1">
      <c r="A162" s="598">
        <v>113603</v>
      </c>
      <c r="B162" s="605" t="s">
        <v>302</v>
      </c>
      <c r="C162" s="607" t="s">
        <v>303</v>
      </c>
      <c r="D162" s="601" t="s">
        <v>289</v>
      </c>
      <c r="E162" s="604" t="s">
        <v>296</v>
      </c>
      <c r="F162" s="506"/>
      <c r="G162" s="491" t="s">
        <v>129</v>
      </c>
      <c r="H162" s="491"/>
      <c r="I162" s="491" t="s">
        <v>129</v>
      </c>
      <c r="J162" s="491"/>
      <c r="K162" s="492" t="s">
        <v>129</v>
      </c>
      <c r="L162" s="492"/>
      <c r="M162" s="491" t="s">
        <v>129</v>
      </c>
      <c r="N162" s="491"/>
      <c r="O162" s="491"/>
      <c r="P162" s="491"/>
      <c r="Q162" s="491" t="s">
        <v>129</v>
      </c>
      <c r="R162" s="492"/>
      <c r="S162" s="492" t="s">
        <v>129</v>
      </c>
      <c r="T162" s="491"/>
      <c r="U162" s="491" t="s">
        <v>129</v>
      </c>
      <c r="V162" s="491"/>
      <c r="W162" s="491" t="s">
        <v>129</v>
      </c>
      <c r="X162" s="491"/>
      <c r="Y162" s="492" t="s">
        <v>129</v>
      </c>
      <c r="Z162" s="492"/>
      <c r="AA162" s="491"/>
      <c r="AB162" s="491"/>
      <c r="AC162" s="491" t="s">
        <v>129</v>
      </c>
      <c r="AD162" s="491"/>
      <c r="AE162" s="491" t="s">
        <v>129</v>
      </c>
      <c r="AF162" s="492"/>
      <c r="AG162" s="492"/>
      <c r="AH162" s="491"/>
      <c r="AI162" s="491" t="s">
        <v>129</v>
      </c>
      <c r="AJ162" s="490"/>
      <c r="AK162" s="493">
        <v>138</v>
      </c>
      <c r="AL162" s="494">
        <f t="shared" si="12"/>
        <v>144</v>
      </c>
      <c r="AM162" s="495">
        <f t="shared" si="13"/>
        <v>6</v>
      </c>
    </row>
    <row r="163" spans="1:45" s="13" customFormat="1" ht="21.75" customHeight="1">
      <c r="A163" s="485">
        <v>151327</v>
      </c>
      <c r="B163" s="497" t="s">
        <v>356</v>
      </c>
      <c r="C163" s="487" t="s">
        <v>357</v>
      </c>
      <c r="D163" s="536" t="s">
        <v>260</v>
      </c>
      <c r="E163" s="489" t="s">
        <v>296</v>
      </c>
      <c r="F163" s="491" t="s">
        <v>129</v>
      </c>
      <c r="G163" s="491"/>
      <c r="H163" s="491"/>
      <c r="I163" s="491" t="s">
        <v>129</v>
      </c>
      <c r="J163" s="491" t="s">
        <v>140</v>
      </c>
      <c r="K163" s="492"/>
      <c r="L163" s="492" t="s">
        <v>129</v>
      </c>
      <c r="M163" s="491"/>
      <c r="N163" s="491" t="s">
        <v>129</v>
      </c>
      <c r="O163" s="491"/>
      <c r="P163" s="491"/>
      <c r="Q163" s="491"/>
      <c r="R163" s="492" t="s">
        <v>129</v>
      </c>
      <c r="S163" s="492"/>
      <c r="T163" s="491"/>
      <c r="U163" s="491" t="s">
        <v>129</v>
      </c>
      <c r="V163" s="491"/>
      <c r="W163" s="491"/>
      <c r="X163" s="491" t="s">
        <v>129</v>
      </c>
      <c r="Y163" s="492"/>
      <c r="Z163" s="492"/>
      <c r="AA163" s="491" t="s">
        <v>129</v>
      </c>
      <c r="AB163" s="491"/>
      <c r="AC163" s="491"/>
      <c r="AD163" s="491" t="s">
        <v>129</v>
      </c>
      <c r="AE163" s="491"/>
      <c r="AF163" s="492"/>
      <c r="AG163" s="492" t="s">
        <v>129</v>
      </c>
      <c r="AH163" s="491"/>
      <c r="AI163" s="491"/>
      <c r="AJ163" s="491" t="s">
        <v>129</v>
      </c>
      <c r="AK163" s="493">
        <v>138</v>
      </c>
      <c r="AL163" s="494">
        <f t="shared" si="12"/>
        <v>138</v>
      </c>
      <c r="AM163" s="495">
        <f t="shared" si="13"/>
        <v>0</v>
      </c>
      <c r="AS163" s="19"/>
    </row>
    <row r="164" spans="1:39" s="13" customFormat="1" ht="21.75" customHeight="1">
      <c r="A164" s="485">
        <v>139068</v>
      </c>
      <c r="B164" s="497" t="s">
        <v>358</v>
      </c>
      <c r="C164" s="487" t="s">
        <v>359</v>
      </c>
      <c r="D164" s="536" t="s">
        <v>260</v>
      </c>
      <c r="E164" s="489" t="s">
        <v>296</v>
      </c>
      <c r="F164" s="491" t="s">
        <v>129</v>
      </c>
      <c r="G164" s="491"/>
      <c r="H164" s="491"/>
      <c r="I164" s="491" t="s">
        <v>129</v>
      </c>
      <c r="J164" s="491"/>
      <c r="K164" s="492"/>
      <c r="L164" s="492" t="s">
        <v>129</v>
      </c>
      <c r="M164" s="491"/>
      <c r="N164" s="491"/>
      <c r="O164" s="491" t="s">
        <v>129</v>
      </c>
      <c r="P164" s="491" t="s">
        <v>140</v>
      </c>
      <c r="Q164" s="491"/>
      <c r="R164" s="492"/>
      <c r="S164" s="492" t="s">
        <v>129</v>
      </c>
      <c r="T164" s="491"/>
      <c r="U164" s="491"/>
      <c r="V164" s="491" t="s">
        <v>129</v>
      </c>
      <c r="W164" s="491"/>
      <c r="X164" s="491" t="s">
        <v>129</v>
      </c>
      <c r="Y164" s="492"/>
      <c r="Z164" s="492"/>
      <c r="AA164" s="491" t="s">
        <v>129</v>
      </c>
      <c r="AB164" s="491"/>
      <c r="AC164" s="491"/>
      <c r="AD164" s="491" t="s">
        <v>129</v>
      </c>
      <c r="AE164" s="491"/>
      <c r="AF164" s="492"/>
      <c r="AG164" s="492" t="s">
        <v>129</v>
      </c>
      <c r="AH164" s="491"/>
      <c r="AI164" s="491"/>
      <c r="AJ164" s="491" t="s">
        <v>129</v>
      </c>
      <c r="AK164" s="493">
        <v>138</v>
      </c>
      <c r="AL164" s="494">
        <f t="shared" si="12"/>
        <v>138</v>
      </c>
      <c r="AM164" s="495">
        <f t="shared" si="13"/>
        <v>0</v>
      </c>
    </row>
    <row r="165" spans="1:39" s="13" customFormat="1" ht="21.75" customHeight="1">
      <c r="A165" s="485">
        <v>150975</v>
      </c>
      <c r="B165" s="538" t="s">
        <v>360</v>
      </c>
      <c r="C165" s="636" t="s">
        <v>361</v>
      </c>
      <c r="D165" s="536" t="s">
        <v>260</v>
      </c>
      <c r="E165" s="536" t="s">
        <v>296</v>
      </c>
      <c r="F165" s="491" t="s">
        <v>129</v>
      </c>
      <c r="G165" s="491"/>
      <c r="H165" s="491"/>
      <c r="I165" s="491" t="s">
        <v>129</v>
      </c>
      <c r="J165" s="491"/>
      <c r="K165" s="492"/>
      <c r="L165" s="492" t="s">
        <v>129</v>
      </c>
      <c r="M165" s="491"/>
      <c r="N165" s="491"/>
      <c r="O165" s="491" t="s">
        <v>129</v>
      </c>
      <c r="P165" s="491"/>
      <c r="Q165" s="491"/>
      <c r="R165" s="492" t="s">
        <v>129</v>
      </c>
      <c r="S165" s="492"/>
      <c r="T165" s="491"/>
      <c r="U165" s="491" t="s">
        <v>129</v>
      </c>
      <c r="V165" s="491" t="s">
        <v>140</v>
      </c>
      <c r="W165" s="491"/>
      <c r="X165" s="491" t="s">
        <v>129</v>
      </c>
      <c r="Y165" s="492"/>
      <c r="Z165" s="492"/>
      <c r="AA165" s="491" t="s">
        <v>129</v>
      </c>
      <c r="AB165" s="491"/>
      <c r="AC165" s="491"/>
      <c r="AD165" s="491" t="s">
        <v>129</v>
      </c>
      <c r="AE165" s="491"/>
      <c r="AF165" s="492"/>
      <c r="AG165" s="492" t="s">
        <v>129</v>
      </c>
      <c r="AH165" s="491"/>
      <c r="AI165" s="491"/>
      <c r="AJ165" s="491" t="s">
        <v>129</v>
      </c>
      <c r="AK165" s="493">
        <v>138</v>
      </c>
      <c r="AL165" s="494">
        <f t="shared" si="12"/>
        <v>138</v>
      </c>
      <c r="AM165" s="495">
        <f t="shared" si="13"/>
        <v>0</v>
      </c>
    </row>
    <row r="166" spans="1:39" s="13" customFormat="1" ht="21.75" customHeight="1">
      <c r="A166" s="485">
        <v>150886</v>
      </c>
      <c r="B166" s="497" t="s">
        <v>362</v>
      </c>
      <c r="C166" s="487" t="s">
        <v>363</v>
      </c>
      <c r="D166" s="536" t="s">
        <v>260</v>
      </c>
      <c r="E166" s="536" t="s">
        <v>296</v>
      </c>
      <c r="F166" s="491" t="s">
        <v>129</v>
      </c>
      <c r="G166" s="491"/>
      <c r="H166" s="491"/>
      <c r="I166" s="491"/>
      <c r="J166" s="491" t="s">
        <v>129</v>
      </c>
      <c r="K166" s="492"/>
      <c r="L166" s="492" t="s">
        <v>129</v>
      </c>
      <c r="M166" s="491"/>
      <c r="N166" s="491"/>
      <c r="O166" s="491"/>
      <c r="P166" s="491" t="s">
        <v>129</v>
      </c>
      <c r="Q166" s="491"/>
      <c r="R166" s="492" t="s">
        <v>129</v>
      </c>
      <c r="S166" s="492"/>
      <c r="T166" s="491"/>
      <c r="U166" s="491"/>
      <c r="V166" s="491" t="s">
        <v>129</v>
      </c>
      <c r="W166" s="491"/>
      <c r="X166" s="491" t="s">
        <v>129</v>
      </c>
      <c r="Y166" s="492" t="s">
        <v>140</v>
      </c>
      <c r="Z166" s="492"/>
      <c r="AA166" s="491"/>
      <c r="AB166" s="491" t="s">
        <v>129</v>
      </c>
      <c r="AC166" s="491"/>
      <c r="AD166" s="491" t="s">
        <v>129</v>
      </c>
      <c r="AE166" s="491"/>
      <c r="AF166" s="492"/>
      <c r="AG166" s="492" t="s">
        <v>140</v>
      </c>
      <c r="AH166" s="491" t="s">
        <v>129</v>
      </c>
      <c r="AI166" s="491"/>
      <c r="AJ166" s="491" t="s">
        <v>129</v>
      </c>
      <c r="AK166" s="493">
        <v>138</v>
      </c>
      <c r="AL166" s="494">
        <f t="shared" si="12"/>
        <v>144</v>
      </c>
      <c r="AM166" s="495">
        <f t="shared" si="13"/>
        <v>6</v>
      </c>
    </row>
    <row r="167" spans="1:39" s="13" customFormat="1" ht="21.75" customHeight="1">
      <c r="A167" s="485">
        <v>118788</v>
      </c>
      <c r="B167" s="538" t="s">
        <v>364</v>
      </c>
      <c r="C167" s="487" t="s">
        <v>365</v>
      </c>
      <c r="D167" s="536" t="s">
        <v>260</v>
      </c>
      <c r="E167" s="536" t="s">
        <v>296</v>
      </c>
      <c r="F167" s="491" t="s">
        <v>129</v>
      </c>
      <c r="G167" s="491" t="s">
        <v>140</v>
      </c>
      <c r="H167" s="491"/>
      <c r="I167" s="491" t="s">
        <v>129</v>
      </c>
      <c r="J167" s="491"/>
      <c r="K167" s="492"/>
      <c r="L167" s="492" t="s">
        <v>129</v>
      </c>
      <c r="M167" s="491"/>
      <c r="N167" s="491"/>
      <c r="O167" s="491" t="s">
        <v>129</v>
      </c>
      <c r="P167" s="491"/>
      <c r="Q167" s="491"/>
      <c r="R167" s="492" t="s">
        <v>129</v>
      </c>
      <c r="S167" s="492"/>
      <c r="T167" s="491"/>
      <c r="U167" s="491" t="s">
        <v>129</v>
      </c>
      <c r="V167" s="491"/>
      <c r="W167" s="491"/>
      <c r="X167" s="491" t="s">
        <v>129</v>
      </c>
      <c r="Y167" s="492"/>
      <c r="Z167" s="492"/>
      <c r="AA167" s="491" t="s">
        <v>129</v>
      </c>
      <c r="AB167" s="491" t="s">
        <v>140</v>
      </c>
      <c r="AC167" s="491"/>
      <c r="AD167" s="491" t="s">
        <v>129</v>
      </c>
      <c r="AE167" s="491"/>
      <c r="AF167" s="492"/>
      <c r="AG167" s="492" t="s">
        <v>129</v>
      </c>
      <c r="AH167" s="491"/>
      <c r="AI167" s="491" t="s">
        <v>139</v>
      </c>
      <c r="AJ167" s="491" t="s">
        <v>129</v>
      </c>
      <c r="AK167" s="493">
        <v>138</v>
      </c>
      <c r="AL167" s="494">
        <f t="shared" si="12"/>
        <v>156</v>
      </c>
      <c r="AM167" s="495">
        <f t="shared" si="13"/>
        <v>18</v>
      </c>
    </row>
    <row r="168" spans="1:41" s="13" customFormat="1" ht="21.75" customHeight="1">
      <c r="A168" s="485">
        <v>150789</v>
      </c>
      <c r="B168" s="538" t="s">
        <v>366</v>
      </c>
      <c r="C168" s="487" t="s">
        <v>367</v>
      </c>
      <c r="D168" s="536" t="s">
        <v>260</v>
      </c>
      <c r="E168" s="489" t="s">
        <v>296</v>
      </c>
      <c r="F168" s="491" t="s">
        <v>129</v>
      </c>
      <c r="G168" s="491"/>
      <c r="H168" s="491"/>
      <c r="I168" s="491" t="s">
        <v>129</v>
      </c>
      <c r="J168" s="491"/>
      <c r="K168" s="492"/>
      <c r="L168" s="492" t="s">
        <v>129</v>
      </c>
      <c r="M168" s="491"/>
      <c r="N168" s="491"/>
      <c r="O168" s="491" t="s">
        <v>129</v>
      </c>
      <c r="P168" s="491"/>
      <c r="Q168" s="491"/>
      <c r="R168" s="492" t="s">
        <v>129</v>
      </c>
      <c r="S168" s="492"/>
      <c r="T168" s="491"/>
      <c r="U168" s="491" t="s">
        <v>129</v>
      </c>
      <c r="V168" s="491"/>
      <c r="W168" s="491"/>
      <c r="X168" s="491" t="s">
        <v>129</v>
      </c>
      <c r="Y168" s="492"/>
      <c r="Z168" s="492"/>
      <c r="AA168" s="491" t="s">
        <v>129</v>
      </c>
      <c r="AB168" s="491"/>
      <c r="AC168" s="491"/>
      <c r="AD168" s="491" t="s">
        <v>129</v>
      </c>
      <c r="AE168" s="491"/>
      <c r="AF168" s="492"/>
      <c r="AG168" s="492" t="s">
        <v>129</v>
      </c>
      <c r="AH168" s="491" t="s">
        <v>129</v>
      </c>
      <c r="AI168" s="491"/>
      <c r="AJ168" s="491" t="s">
        <v>129</v>
      </c>
      <c r="AK168" s="493">
        <v>138</v>
      </c>
      <c r="AL168" s="494">
        <f t="shared" si="12"/>
        <v>144</v>
      </c>
      <c r="AM168" s="495">
        <f t="shared" si="13"/>
        <v>6</v>
      </c>
      <c r="AO168" s="13" t="s">
        <v>187</v>
      </c>
    </row>
    <row r="169" spans="1:39" s="13" customFormat="1" ht="21.75" customHeight="1">
      <c r="A169" s="485">
        <v>151211</v>
      </c>
      <c r="B169" s="538" t="s">
        <v>368</v>
      </c>
      <c r="C169" s="487" t="s">
        <v>369</v>
      </c>
      <c r="D169" s="536" t="s">
        <v>260</v>
      </c>
      <c r="E169" s="536" t="s">
        <v>296</v>
      </c>
      <c r="F169" s="491" t="s">
        <v>129</v>
      </c>
      <c r="G169" s="491"/>
      <c r="H169" s="491"/>
      <c r="I169" s="491" t="s">
        <v>129</v>
      </c>
      <c r="J169" s="491" t="s">
        <v>129</v>
      </c>
      <c r="K169" s="492"/>
      <c r="L169" s="492" t="s">
        <v>129</v>
      </c>
      <c r="M169" s="491"/>
      <c r="N169" s="491"/>
      <c r="O169" s="491" t="s">
        <v>129</v>
      </c>
      <c r="P169" s="491"/>
      <c r="Q169" s="491"/>
      <c r="R169" s="492"/>
      <c r="S169" s="492"/>
      <c r="T169" s="499" t="s">
        <v>247</v>
      </c>
      <c r="U169" s="500"/>
      <c r="V169" s="500"/>
      <c r="W169" s="500"/>
      <c r="X169" s="501"/>
      <c r="Y169" s="492"/>
      <c r="Z169" s="492"/>
      <c r="AA169" s="491" t="s">
        <v>129</v>
      </c>
      <c r="AB169" s="491"/>
      <c r="AC169" s="491"/>
      <c r="AD169" s="491" t="s">
        <v>129</v>
      </c>
      <c r="AE169" s="491"/>
      <c r="AF169" s="492"/>
      <c r="AG169" s="492" t="s">
        <v>129</v>
      </c>
      <c r="AH169" s="491"/>
      <c r="AI169" s="491"/>
      <c r="AJ169" s="491" t="s">
        <v>129</v>
      </c>
      <c r="AK169" s="493">
        <v>108</v>
      </c>
      <c r="AL169" s="494">
        <f t="shared" si="12"/>
        <v>108</v>
      </c>
      <c r="AM169" s="495">
        <f>SUM(AL169-108)</f>
        <v>0</v>
      </c>
    </row>
    <row r="170" spans="1:39" s="13" customFormat="1" ht="21.75" customHeight="1">
      <c r="A170" s="485">
        <v>141682</v>
      </c>
      <c r="B170" s="538" t="s">
        <v>370</v>
      </c>
      <c r="C170" s="487" t="s">
        <v>371</v>
      </c>
      <c r="D170" s="536" t="s">
        <v>260</v>
      </c>
      <c r="E170" s="489" t="s">
        <v>296</v>
      </c>
      <c r="F170" s="491" t="s">
        <v>129</v>
      </c>
      <c r="G170" s="491"/>
      <c r="H170" s="491"/>
      <c r="I170" s="491" t="s">
        <v>129</v>
      </c>
      <c r="J170" s="491"/>
      <c r="K170" s="492"/>
      <c r="L170" s="492" t="s">
        <v>129</v>
      </c>
      <c r="M170" s="491"/>
      <c r="N170" s="491"/>
      <c r="O170" s="491" t="s">
        <v>129</v>
      </c>
      <c r="P170" s="491"/>
      <c r="Q170" s="491"/>
      <c r="R170" s="492" t="s">
        <v>129</v>
      </c>
      <c r="S170" s="492"/>
      <c r="T170" s="491" t="s">
        <v>140</v>
      </c>
      <c r="U170" s="491" t="s">
        <v>129</v>
      </c>
      <c r="V170" s="491"/>
      <c r="W170" s="491"/>
      <c r="X170" s="491" t="s">
        <v>129</v>
      </c>
      <c r="Y170" s="492"/>
      <c r="Z170" s="492"/>
      <c r="AA170" s="491" t="s">
        <v>129</v>
      </c>
      <c r="AB170" s="491"/>
      <c r="AC170" s="491"/>
      <c r="AD170" s="491" t="s">
        <v>129</v>
      </c>
      <c r="AE170" s="491"/>
      <c r="AF170" s="492"/>
      <c r="AG170" s="492" t="s">
        <v>129</v>
      </c>
      <c r="AH170" s="491"/>
      <c r="AI170" s="491"/>
      <c r="AJ170" s="491" t="s">
        <v>129</v>
      </c>
      <c r="AK170" s="493">
        <v>138</v>
      </c>
      <c r="AL170" s="494">
        <f t="shared" si="12"/>
        <v>138</v>
      </c>
      <c r="AM170" s="495">
        <f t="shared" si="13"/>
        <v>0</v>
      </c>
    </row>
    <row r="171" spans="1:39" s="13" customFormat="1" ht="21.75" customHeight="1">
      <c r="A171" s="485">
        <v>131105</v>
      </c>
      <c r="B171" s="538" t="s">
        <v>372</v>
      </c>
      <c r="C171" s="487" t="s">
        <v>373</v>
      </c>
      <c r="D171" s="536" t="s">
        <v>260</v>
      </c>
      <c r="E171" s="536" t="s">
        <v>296</v>
      </c>
      <c r="F171" s="491" t="s">
        <v>129</v>
      </c>
      <c r="G171" s="491"/>
      <c r="H171" s="491"/>
      <c r="I171" s="491" t="s">
        <v>129</v>
      </c>
      <c r="J171" s="491"/>
      <c r="K171" s="492"/>
      <c r="L171" s="492" t="s">
        <v>129</v>
      </c>
      <c r="M171" s="491"/>
      <c r="N171" s="491"/>
      <c r="O171" s="491" t="s">
        <v>129</v>
      </c>
      <c r="P171" s="491"/>
      <c r="Q171" s="491"/>
      <c r="R171" s="492" t="s">
        <v>129</v>
      </c>
      <c r="S171" s="492"/>
      <c r="T171" s="491"/>
      <c r="U171" s="491" t="s">
        <v>129</v>
      </c>
      <c r="V171" s="491"/>
      <c r="W171" s="491"/>
      <c r="X171" s="491" t="s">
        <v>129</v>
      </c>
      <c r="Y171" s="492"/>
      <c r="Z171" s="492" t="s">
        <v>139</v>
      </c>
      <c r="AA171" s="491" t="s">
        <v>129</v>
      </c>
      <c r="AB171" s="491"/>
      <c r="AC171" s="491" t="s">
        <v>129</v>
      </c>
      <c r="AD171" s="491" t="s">
        <v>129</v>
      </c>
      <c r="AE171" s="491"/>
      <c r="AF171" s="492"/>
      <c r="AG171" s="492" t="s">
        <v>129</v>
      </c>
      <c r="AH171" s="491"/>
      <c r="AI171" s="491"/>
      <c r="AJ171" s="491" t="s">
        <v>129</v>
      </c>
      <c r="AK171" s="493">
        <v>138</v>
      </c>
      <c r="AL171" s="494">
        <f t="shared" si="12"/>
        <v>156</v>
      </c>
      <c r="AM171" s="495">
        <f t="shared" si="13"/>
        <v>18</v>
      </c>
    </row>
    <row r="172" spans="1:39" s="13" customFormat="1" ht="21.75" customHeight="1">
      <c r="A172" s="485">
        <v>141222</v>
      </c>
      <c r="B172" s="637" t="s">
        <v>374</v>
      </c>
      <c r="C172" s="638" t="s">
        <v>375</v>
      </c>
      <c r="D172" s="536" t="s">
        <v>260</v>
      </c>
      <c r="E172" s="489" t="s">
        <v>296</v>
      </c>
      <c r="F172" s="491"/>
      <c r="G172" s="491"/>
      <c r="H172" s="491"/>
      <c r="I172" s="491" t="s">
        <v>129</v>
      </c>
      <c r="J172" s="491"/>
      <c r="K172" s="492"/>
      <c r="L172" s="492" t="s">
        <v>129</v>
      </c>
      <c r="M172" s="491"/>
      <c r="N172" s="491"/>
      <c r="O172" s="491" t="s">
        <v>129</v>
      </c>
      <c r="P172" s="491" t="s">
        <v>129</v>
      </c>
      <c r="Q172" s="491"/>
      <c r="R172" s="492" t="s">
        <v>129</v>
      </c>
      <c r="S172" s="492"/>
      <c r="T172" s="491"/>
      <c r="U172" s="491" t="s">
        <v>129</v>
      </c>
      <c r="V172" s="491"/>
      <c r="W172" s="491" t="s">
        <v>140</v>
      </c>
      <c r="X172" s="491" t="s">
        <v>129</v>
      </c>
      <c r="Y172" s="492"/>
      <c r="Z172" s="492"/>
      <c r="AA172" s="491" t="s">
        <v>129</v>
      </c>
      <c r="AB172" s="491"/>
      <c r="AC172" s="491"/>
      <c r="AD172" s="491" t="s">
        <v>129</v>
      </c>
      <c r="AE172" s="491"/>
      <c r="AF172" s="492"/>
      <c r="AG172" s="492" t="s">
        <v>129</v>
      </c>
      <c r="AH172" s="491"/>
      <c r="AI172" s="491"/>
      <c r="AJ172" s="491" t="s">
        <v>129</v>
      </c>
      <c r="AK172" s="493">
        <v>138</v>
      </c>
      <c r="AL172" s="494">
        <f t="shared" si="12"/>
        <v>138</v>
      </c>
      <c r="AM172" s="495">
        <f t="shared" si="13"/>
        <v>0</v>
      </c>
    </row>
    <row r="173" spans="1:39" s="13" customFormat="1" ht="21.75" customHeight="1">
      <c r="A173" s="639">
        <v>432350</v>
      </c>
      <c r="B173" s="640" t="s">
        <v>376</v>
      </c>
      <c r="C173" s="509" t="s">
        <v>232</v>
      </c>
      <c r="D173" s="536" t="s">
        <v>260</v>
      </c>
      <c r="E173" s="489" t="s">
        <v>296</v>
      </c>
      <c r="F173" s="491" t="s">
        <v>129</v>
      </c>
      <c r="G173" s="491"/>
      <c r="H173" s="491"/>
      <c r="I173" s="491" t="s">
        <v>129</v>
      </c>
      <c r="J173" s="491"/>
      <c r="K173" s="492"/>
      <c r="L173" s="492" t="s">
        <v>129</v>
      </c>
      <c r="M173" s="491" t="s">
        <v>140</v>
      </c>
      <c r="N173" s="491"/>
      <c r="O173" s="491" t="s">
        <v>129</v>
      </c>
      <c r="P173" s="491"/>
      <c r="Q173" s="491"/>
      <c r="R173" s="492" t="s">
        <v>129</v>
      </c>
      <c r="S173" s="492"/>
      <c r="T173" s="491"/>
      <c r="U173" s="491"/>
      <c r="V173" s="491"/>
      <c r="W173" s="491"/>
      <c r="X173" s="491" t="s">
        <v>129</v>
      </c>
      <c r="Y173" s="492"/>
      <c r="Z173" s="492"/>
      <c r="AA173" s="491" t="s">
        <v>129</v>
      </c>
      <c r="AB173" s="491"/>
      <c r="AC173" s="491"/>
      <c r="AD173" s="491" t="s">
        <v>129</v>
      </c>
      <c r="AE173" s="491"/>
      <c r="AF173" s="492" t="s">
        <v>129</v>
      </c>
      <c r="AG173" s="492" t="s">
        <v>129</v>
      </c>
      <c r="AH173" s="491"/>
      <c r="AI173" s="491"/>
      <c r="AJ173" s="491" t="s">
        <v>129</v>
      </c>
      <c r="AK173" s="493">
        <v>138</v>
      </c>
      <c r="AL173" s="494">
        <f t="shared" si="12"/>
        <v>138</v>
      </c>
      <c r="AM173" s="495">
        <f t="shared" si="13"/>
        <v>0</v>
      </c>
    </row>
    <row r="174" spans="1:39" s="13" customFormat="1" ht="21.75" customHeight="1">
      <c r="A174" s="641"/>
      <c r="B174" s="642"/>
      <c r="C174" s="643" t="s">
        <v>187</v>
      </c>
      <c r="D174" s="488">
        <v>12</v>
      </c>
      <c r="E174" s="536"/>
      <c r="F174" s="491">
        <v>16</v>
      </c>
      <c r="G174" s="491"/>
      <c r="H174" s="491"/>
      <c r="I174" s="491">
        <v>16</v>
      </c>
      <c r="J174" s="491"/>
      <c r="K174" s="492"/>
      <c r="L174" s="492">
        <v>16</v>
      </c>
      <c r="M174" s="491"/>
      <c r="N174" s="491"/>
      <c r="O174" s="491">
        <v>16</v>
      </c>
      <c r="P174" s="491"/>
      <c r="Q174" s="491"/>
      <c r="R174" s="492">
        <v>15</v>
      </c>
      <c r="S174" s="492"/>
      <c r="T174" s="491"/>
      <c r="U174" s="491">
        <v>16</v>
      </c>
      <c r="V174" s="491"/>
      <c r="W174" s="491"/>
      <c r="X174" s="491">
        <v>16</v>
      </c>
      <c r="Y174" s="492"/>
      <c r="Z174" s="492"/>
      <c r="AA174" s="491">
        <v>16</v>
      </c>
      <c r="AB174" s="491"/>
      <c r="AC174" s="491"/>
      <c r="AD174" s="491">
        <v>16</v>
      </c>
      <c r="AE174" s="491"/>
      <c r="AF174" s="492"/>
      <c r="AG174" s="492">
        <v>14</v>
      </c>
      <c r="AH174" s="491"/>
      <c r="AI174" s="491"/>
      <c r="AJ174" s="491">
        <v>16</v>
      </c>
      <c r="AK174" s="493"/>
      <c r="AL174" s="494"/>
      <c r="AM174" s="495"/>
    </row>
    <row r="175" spans="1:39" s="13" customFormat="1" ht="21.75" customHeight="1">
      <c r="A175" s="611">
        <v>433837</v>
      </c>
      <c r="B175" s="612" t="s">
        <v>327</v>
      </c>
      <c r="C175" s="509" t="s">
        <v>232</v>
      </c>
      <c r="D175" s="488" t="s">
        <v>328</v>
      </c>
      <c r="E175" s="489" t="s">
        <v>329</v>
      </c>
      <c r="F175" s="491" t="s">
        <v>140</v>
      </c>
      <c r="G175" s="491" t="s">
        <v>140</v>
      </c>
      <c r="H175" s="491"/>
      <c r="I175" s="491" t="s">
        <v>140</v>
      </c>
      <c r="J175" s="491" t="s">
        <v>140</v>
      </c>
      <c r="K175" s="492" t="s">
        <v>140</v>
      </c>
      <c r="L175" s="492"/>
      <c r="M175" s="491"/>
      <c r="N175" s="491" t="s">
        <v>140</v>
      </c>
      <c r="O175" s="491" t="s">
        <v>140</v>
      </c>
      <c r="P175" s="491" t="s">
        <v>140</v>
      </c>
      <c r="Q175" s="491" t="s">
        <v>140</v>
      </c>
      <c r="R175" s="492"/>
      <c r="S175" s="492" t="s">
        <v>140</v>
      </c>
      <c r="T175" s="491" t="s">
        <v>140</v>
      </c>
      <c r="U175" s="491"/>
      <c r="V175" s="491" t="s">
        <v>140</v>
      </c>
      <c r="W175" s="491" t="s">
        <v>140</v>
      </c>
      <c r="X175" s="491" t="s">
        <v>140</v>
      </c>
      <c r="Y175" s="492"/>
      <c r="Z175" s="492"/>
      <c r="AA175" s="491" t="s">
        <v>140</v>
      </c>
      <c r="AB175" s="491" t="s">
        <v>140</v>
      </c>
      <c r="AC175" s="491" t="s">
        <v>140</v>
      </c>
      <c r="AD175" s="491" t="s">
        <v>140</v>
      </c>
      <c r="AE175" s="491" t="s">
        <v>140</v>
      </c>
      <c r="AF175" s="492"/>
      <c r="AG175" s="492" t="s">
        <v>140</v>
      </c>
      <c r="AH175" s="491" t="s">
        <v>140</v>
      </c>
      <c r="AI175" s="491" t="s">
        <v>140</v>
      </c>
      <c r="AJ175" s="491" t="s">
        <v>140</v>
      </c>
      <c r="AK175" s="493">
        <v>138</v>
      </c>
      <c r="AL175" s="494">
        <f t="shared" si="12"/>
        <v>138</v>
      </c>
      <c r="AM175" s="495">
        <f t="shared" si="13"/>
        <v>0</v>
      </c>
    </row>
    <row r="176" spans="1:39" s="13" customFormat="1" ht="21.75" customHeight="1">
      <c r="A176" s="611">
        <v>435406</v>
      </c>
      <c r="B176" s="612" t="s">
        <v>330</v>
      </c>
      <c r="C176" s="509" t="s">
        <v>232</v>
      </c>
      <c r="D176" s="488" t="s">
        <v>328</v>
      </c>
      <c r="E176" s="489" t="s">
        <v>329</v>
      </c>
      <c r="F176" s="491" t="s">
        <v>140</v>
      </c>
      <c r="G176" s="491" t="s">
        <v>140</v>
      </c>
      <c r="H176" s="491" t="s">
        <v>140</v>
      </c>
      <c r="I176" s="491" t="s">
        <v>140</v>
      </c>
      <c r="J176" s="491" t="s">
        <v>140</v>
      </c>
      <c r="K176" s="492" t="s">
        <v>140</v>
      </c>
      <c r="L176" s="492" t="s">
        <v>140</v>
      </c>
      <c r="M176" s="491" t="s">
        <v>140</v>
      </c>
      <c r="N176" s="491" t="s">
        <v>140</v>
      </c>
      <c r="O176" s="491" t="s">
        <v>140</v>
      </c>
      <c r="P176" s="491"/>
      <c r="Q176" s="491" t="s">
        <v>140</v>
      </c>
      <c r="R176" s="492" t="s">
        <v>140</v>
      </c>
      <c r="S176" s="492"/>
      <c r="T176" s="491" t="s">
        <v>140</v>
      </c>
      <c r="U176" s="491" t="s">
        <v>140</v>
      </c>
      <c r="V176" s="491"/>
      <c r="W176" s="491" t="s">
        <v>140</v>
      </c>
      <c r="X176" s="491" t="s">
        <v>140</v>
      </c>
      <c r="Y176" s="492" t="s">
        <v>140</v>
      </c>
      <c r="Z176" s="492" t="s">
        <v>140</v>
      </c>
      <c r="AA176" s="491" t="s">
        <v>140</v>
      </c>
      <c r="AB176" s="491" t="s">
        <v>140</v>
      </c>
      <c r="AC176" s="491"/>
      <c r="AD176" s="491" t="s">
        <v>140</v>
      </c>
      <c r="AE176" s="491" t="s">
        <v>140</v>
      </c>
      <c r="AF176" s="492" t="s">
        <v>140</v>
      </c>
      <c r="AG176" s="492"/>
      <c r="AH176" s="491" t="s">
        <v>140</v>
      </c>
      <c r="AI176" s="491" t="s">
        <v>140</v>
      </c>
      <c r="AJ176" s="491" t="s">
        <v>140</v>
      </c>
      <c r="AK176" s="493">
        <v>138</v>
      </c>
      <c r="AL176" s="494">
        <f t="shared" si="12"/>
        <v>156</v>
      </c>
      <c r="AM176" s="495">
        <f t="shared" si="13"/>
        <v>18</v>
      </c>
    </row>
    <row r="177" spans="1:39" ht="21.75" customHeight="1" thickBot="1">
      <c r="A177" s="613">
        <v>126047</v>
      </c>
      <c r="B177" s="614" t="s">
        <v>331</v>
      </c>
      <c r="C177" s="615" t="s">
        <v>332</v>
      </c>
      <c r="D177" s="514" t="s">
        <v>328</v>
      </c>
      <c r="E177" s="616" t="s">
        <v>329</v>
      </c>
      <c r="F177" s="617" t="s">
        <v>333</v>
      </c>
      <c r="G177" s="618"/>
      <c r="H177" s="618"/>
      <c r="I177" s="618"/>
      <c r="J177" s="618"/>
      <c r="K177" s="618"/>
      <c r="L177" s="618"/>
      <c r="M177" s="618"/>
      <c r="N177" s="618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618"/>
      <c r="AA177" s="618"/>
      <c r="AB177" s="618"/>
      <c r="AC177" s="618"/>
      <c r="AD177" s="618"/>
      <c r="AE177" s="618"/>
      <c r="AF177" s="618"/>
      <c r="AG177" s="618"/>
      <c r="AH177" s="618"/>
      <c r="AI177" s="618"/>
      <c r="AJ177" s="618"/>
      <c r="AK177" s="619"/>
      <c r="AL177" s="553"/>
      <c r="AM177" s="554"/>
    </row>
    <row r="178" spans="1:39" ht="21.75" customHeight="1">
      <c r="A178" s="620"/>
      <c r="B178" s="621"/>
      <c r="C178" s="644"/>
      <c r="D178" s="645"/>
      <c r="E178" s="646"/>
      <c r="F178" s="623"/>
      <c r="G178" s="623"/>
      <c r="H178" s="623"/>
      <c r="I178" s="624"/>
      <c r="J178" s="623"/>
      <c r="K178" s="623"/>
      <c r="L178" s="623"/>
      <c r="M178" s="623"/>
      <c r="N178" s="623"/>
      <c r="O178" s="623"/>
      <c r="P178" s="623"/>
      <c r="Q178" s="623"/>
      <c r="R178" s="623"/>
      <c r="S178" s="623"/>
      <c r="T178" s="623"/>
      <c r="U178" s="623"/>
      <c r="V178" s="623"/>
      <c r="W178" s="623"/>
      <c r="X178" s="623"/>
      <c r="Y178" s="623"/>
      <c r="Z178" s="623"/>
      <c r="AA178" s="623"/>
      <c r="AB178" s="623"/>
      <c r="AC178" s="623"/>
      <c r="AD178" s="623"/>
      <c r="AE178" s="623"/>
      <c r="AF178" s="623"/>
      <c r="AG178" s="623"/>
      <c r="AH178" s="623"/>
      <c r="AI178" s="623"/>
      <c r="AJ178" s="623"/>
      <c r="AK178" s="625"/>
      <c r="AL178" s="455"/>
      <c r="AM178" s="456"/>
    </row>
    <row r="179" spans="1:39" ht="21.75" customHeight="1">
      <c r="A179" s="620"/>
      <c r="B179" s="621"/>
      <c r="C179" s="644"/>
      <c r="D179" s="645"/>
      <c r="E179" s="646"/>
      <c r="F179" s="623"/>
      <c r="G179" s="623"/>
      <c r="H179" s="623"/>
      <c r="I179" s="624"/>
      <c r="J179" s="623"/>
      <c r="K179" s="623"/>
      <c r="L179" s="623"/>
      <c r="M179" s="623"/>
      <c r="N179" s="623"/>
      <c r="O179" s="623"/>
      <c r="P179" s="623"/>
      <c r="Q179" s="623"/>
      <c r="R179" s="623"/>
      <c r="S179" s="623"/>
      <c r="T179" s="623"/>
      <c r="U179" s="623"/>
      <c r="V179" s="623"/>
      <c r="W179" s="623"/>
      <c r="X179" s="623"/>
      <c r="Y179" s="623"/>
      <c r="Z179" s="623"/>
      <c r="AA179" s="623"/>
      <c r="AB179" s="623"/>
      <c r="AC179" s="623"/>
      <c r="AD179" s="623"/>
      <c r="AE179" s="623"/>
      <c r="AF179" s="623"/>
      <c r="AG179" s="623"/>
      <c r="AH179" s="623"/>
      <c r="AI179" s="623"/>
      <c r="AJ179" s="623"/>
      <c r="AK179" s="625"/>
      <c r="AL179" s="455"/>
      <c r="AM179" s="456"/>
    </row>
    <row r="180" spans="1:39" ht="21.75" customHeight="1">
      <c r="A180" s="620"/>
      <c r="B180" s="621"/>
      <c r="C180" s="644"/>
      <c r="D180" s="645"/>
      <c r="E180" s="646"/>
      <c r="F180" s="623"/>
      <c r="G180" s="623"/>
      <c r="H180" s="623"/>
      <c r="I180" s="624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  <c r="V180" s="623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3"/>
      <c r="AH180" s="623"/>
      <c r="AI180" s="623"/>
      <c r="AJ180" s="623"/>
      <c r="AK180" s="625"/>
      <c r="AL180" s="455"/>
      <c r="AM180" s="456"/>
    </row>
    <row r="181" spans="1:39" ht="21.75" customHeight="1" thickBot="1">
      <c r="A181" s="620"/>
      <c r="B181" s="621"/>
      <c r="C181" s="644"/>
      <c r="D181" s="645"/>
      <c r="E181" s="646"/>
      <c r="F181" s="623"/>
      <c r="G181" s="623"/>
      <c r="H181" s="623"/>
      <c r="I181" s="624"/>
      <c r="J181" s="623"/>
      <c r="K181" s="623"/>
      <c r="L181" s="623"/>
      <c r="M181" s="623"/>
      <c r="N181" s="623"/>
      <c r="O181" s="623"/>
      <c r="P181" s="623"/>
      <c r="Q181" s="623"/>
      <c r="R181" s="623"/>
      <c r="S181" s="623"/>
      <c r="T181" s="623"/>
      <c r="U181" s="623"/>
      <c r="V181" s="623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3"/>
      <c r="AH181" s="623"/>
      <c r="AI181" s="623"/>
      <c r="AJ181" s="623"/>
      <c r="AK181" s="625"/>
      <c r="AL181" s="455"/>
      <c r="AM181" s="456"/>
    </row>
    <row r="182" spans="1:39" ht="21.75" customHeight="1" thickBot="1">
      <c r="A182" s="531" t="s">
        <v>0</v>
      </c>
      <c r="B182" s="532" t="s">
        <v>1</v>
      </c>
      <c r="C182" s="532" t="s">
        <v>9</v>
      </c>
      <c r="D182" s="533" t="s">
        <v>2</v>
      </c>
      <c r="E182" s="534" t="s">
        <v>3</v>
      </c>
      <c r="F182" s="478">
        <v>1</v>
      </c>
      <c r="G182" s="478">
        <v>2</v>
      </c>
      <c r="H182" s="478">
        <v>3</v>
      </c>
      <c r="I182" s="478">
        <v>4</v>
      </c>
      <c r="J182" s="478">
        <v>5</v>
      </c>
      <c r="K182" s="478">
        <v>6</v>
      </c>
      <c r="L182" s="478">
        <v>7</v>
      </c>
      <c r="M182" s="478">
        <v>8</v>
      </c>
      <c r="N182" s="478">
        <v>9</v>
      </c>
      <c r="O182" s="478">
        <v>10</v>
      </c>
      <c r="P182" s="478">
        <v>11</v>
      </c>
      <c r="Q182" s="478">
        <v>12</v>
      </c>
      <c r="R182" s="478">
        <v>13</v>
      </c>
      <c r="S182" s="478">
        <v>14</v>
      </c>
      <c r="T182" s="478">
        <v>15</v>
      </c>
      <c r="U182" s="478">
        <v>16</v>
      </c>
      <c r="V182" s="478">
        <v>17</v>
      </c>
      <c r="W182" s="478">
        <v>18</v>
      </c>
      <c r="X182" s="478">
        <v>19</v>
      </c>
      <c r="Y182" s="478">
        <v>20</v>
      </c>
      <c r="Z182" s="478">
        <v>21</v>
      </c>
      <c r="AA182" s="478">
        <v>22</v>
      </c>
      <c r="AB182" s="479">
        <v>23</v>
      </c>
      <c r="AC182" s="479">
        <v>24</v>
      </c>
      <c r="AD182" s="479">
        <v>25</v>
      </c>
      <c r="AE182" s="479">
        <v>26</v>
      </c>
      <c r="AF182" s="479">
        <v>27</v>
      </c>
      <c r="AG182" s="479">
        <v>28</v>
      </c>
      <c r="AH182" s="479">
        <v>29</v>
      </c>
      <c r="AI182" s="479">
        <v>30</v>
      </c>
      <c r="AJ182" s="479">
        <v>31</v>
      </c>
      <c r="AK182" s="378" t="s">
        <v>4</v>
      </c>
      <c r="AL182" s="379" t="s">
        <v>5</v>
      </c>
      <c r="AM182" s="380" t="s">
        <v>6</v>
      </c>
    </row>
    <row r="183" spans="1:39" ht="21.75" customHeight="1">
      <c r="A183" s="480"/>
      <c r="B183" s="647" t="s">
        <v>377</v>
      </c>
      <c r="C183" s="481" t="s">
        <v>378</v>
      </c>
      <c r="D183" s="482" t="s">
        <v>212</v>
      </c>
      <c r="E183" s="534"/>
      <c r="F183" s="483" t="s">
        <v>172</v>
      </c>
      <c r="G183" s="483" t="s">
        <v>128</v>
      </c>
      <c r="H183" s="483" t="s">
        <v>7</v>
      </c>
      <c r="I183" s="483" t="s">
        <v>7</v>
      </c>
      <c r="J183" s="483" t="s">
        <v>172</v>
      </c>
      <c r="K183" s="483" t="s">
        <v>172</v>
      </c>
      <c r="L183" s="483" t="s">
        <v>8</v>
      </c>
      <c r="M183" s="483" t="s">
        <v>172</v>
      </c>
      <c r="N183" s="483" t="s">
        <v>128</v>
      </c>
      <c r="O183" s="483" t="s">
        <v>7</v>
      </c>
      <c r="P183" s="483" t="s">
        <v>7</v>
      </c>
      <c r="Q183" s="483" t="s">
        <v>172</v>
      </c>
      <c r="R183" s="483" t="s">
        <v>172</v>
      </c>
      <c r="S183" s="483" t="s">
        <v>8</v>
      </c>
      <c r="T183" s="483" t="s">
        <v>172</v>
      </c>
      <c r="U183" s="483" t="s">
        <v>128</v>
      </c>
      <c r="V183" s="483" t="s">
        <v>7</v>
      </c>
      <c r="W183" s="483" t="s">
        <v>7</v>
      </c>
      <c r="X183" s="483" t="s">
        <v>172</v>
      </c>
      <c r="Y183" s="483" t="s">
        <v>172</v>
      </c>
      <c r="Z183" s="483" t="s">
        <v>8</v>
      </c>
      <c r="AA183" s="483" t="s">
        <v>172</v>
      </c>
      <c r="AB183" s="483" t="s">
        <v>128</v>
      </c>
      <c r="AC183" s="483" t="s">
        <v>7</v>
      </c>
      <c r="AD183" s="483" t="s">
        <v>7</v>
      </c>
      <c r="AE183" s="483" t="s">
        <v>172</v>
      </c>
      <c r="AF183" s="483" t="s">
        <v>172</v>
      </c>
      <c r="AG183" s="483" t="s">
        <v>8</v>
      </c>
      <c r="AH183" s="483" t="s">
        <v>172</v>
      </c>
      <c r="AI183" s="483" t="s">
        <v>128</v>
      </c>
      <c r="AJ183" s="483" t="s">
        <v>7</v>
      </c>
      <c r="AK183" s="484"/>
      <c r="AL183" s="379"/>
      <c r="AM183" s="380"/>
    </row>
    <row r="184" spans="1:39" ht="21.75" customHeight="1">
      <c r="A184" s="485">
        <v>430510</v>
      </c>
      <c r="B184" s="648" t="s">
        <v>379</v>
      </c>
      <c r="C184" s="649" t="s">
        <v>380</v>
      </c>
      <c r="D184" s="650" t="s">
        <v>381</v>
      </c>
      <c r="E184" s="651"/>
      <c r="F184" s="490"/>
      <c r="G184" s="491"/>
      <c r="H184" s="491"/>
      <c r="I184" s="491"/>
      <c r="J184" s="491"/>
      <c r="K184" s="492"/>
      <c r="L184" s="492"/>
      <c r="M184" s="491"/>
      <c r="N184" s="491"/>
      <c r="O184" s="491"/>
      <c r="P184" s="491"/>
      <c r="Q184" s="491"/>
      <c r="R184" s="492"/>
      <c r="S184" s="492"/>
      <c r="T184" s="491"/>
      <c r="U184" s="491"/>
      <c r="V184" s="491"/>
      <c r="W184" s="491"/>
      <c r="X184" s="491"/>
      <c r="Y184" s="492"/>
      <c r="Z184" s="492"/>
      <c r="AA184" s="491"/>
      <c r="AB184" s="491"/>
      <c r="AC184" s="491"/>
      <c r="AD184" s="491"/>
      <c r="AE184" s="491"/>
      <c r="AF184" s="492"/>
      <c r="AG184" s="492"/>
      <c r="AH184" s="491"/>
      <c r="AI184" s="491"/>
      <c r="AJ184" s="491"/>
      <c r="AK184" s="493"/>
      <c r="AL184" s="494">
        <f>COUNTIF(E184:AK184,"T")*6+COUNTIF(E184:AK184,"P")*12+COUNTIF(E184:AK184,"M")*6+COUNTIF(E184:AK184,"I")*6+COUNTIF(E184:AK184,"N")*12+COUNTIF(E184:AK184,"TI")*12+COUNTIF(E184:AK184,"MT")*12+COUNTIF(E184:AK184,"MN")*18+COUNTIF(E184:AK184,"PI")*18+COUNTIF(E184:AK184,"TN")*18+COUNTIF(E184:AK184,"NB")*6+COUNTIF(E184:AK184,"AF")*6</f>
        <v>0</v>
      </c>
      <c r="AM184" s="495"/>
    </row>
    <row r="185" spans="1:39" ht="21.75" customHeight="1">
      <c r="A185" s="485">
        <v>118729</v>
      </c>
      <c r="B185" s="648" t="s">
        <v>382</v>
      </c>
      <c r="C185" s="649" t="s">
        <v>383</v>
      </c>
      <c r="D185" s="650" t="s">
        <v>381</v>
      </c>
      <c r="E185" s="651"/>
      <c r="F185" s="502"/>
      <c r="G185" s="502"/>
      <c r="H185" s="502"/>
      <c r="I185" s="502"/>
      <c r="J185" s="502"/>
      <c r="K185" s="652"/>
      <c r="L185" s="652"/>
      <c r="M185" s="502"/>
      <c r="N185" s="502"/>
      <c r="O185" s="502"/>
      <c r="P185" s="502"/>
      <c r="Q185" s="502"/>
      <c r="R185" s="652"/>
      <c r="S185" s="652"/>
      <c r="T185" s="502"/>
      <c r="U185" s="502"/>
      <c r="V185" s="502"/>
      <c r="W185" s="502"/>
      <c r="X185" s="502"/>
      <c r="Y185" s="652"/>
      <c r="Z185" s="652"/>
      <c r="AA185" s="502"/>
      <c r="AB185" s="502"/>
      <c r="AC185" s="502"/>
      <c r="AD185" s="502"/>
      <c r="AE185" s="502"/>
      <c r="AF185" s="652"/>
      <c r="AG185" s="652"/>
      <c r="AH185" s="502"/>
      <c r="AI185" s="502"/>
      <c r="AJ185" s="502"/>
      <c r="AK185" s="493"/>
      <c r="AL185" s="494">
        <f aca="true" t="shared" si="14" ref="AL185:AL190">COUNTIF(E185:AK185,"T")*6+COUNTIF(E185:AK185,"P")*12+COUNTIF(E185:AK185,"M")*6+COUNTIF(E185:AK185,"I")*6+COUNTIF(E185:AK185,"N")*12+COUNTIF(E185:AK185,"TI")*12+COUNTIF(E185:AK185,"MT")*12+COUNTIF(E185:AK185,"MN")*18+COUNTIF(E185:AK185,"PI")*18+COUNTIF(E185:AK185,"TN")*18+COUNTIF(E185:AK185,"NB")*6+COUNTIF(E185:AK185,"AF")*6</f>
        <v>0</v>
      </c>
      <c r="AM185" s="495"/>
    </row>
    <row r="186" spans="1:39" ht="21.75" customHeight="1">
      <c r="A186" s="485">
        <v>102899</v>
      </c>
      <c r="B186" s="486" t="s">
        <v>384</v>
      </c>
      <c r="C186" s="649" t="s">
        <v>385</v>
      </c>
      <c r="D186" s="650" t="s">
        <v>381</v>
      </c>
      <c r="E186" s="651"/>
      <c r="F186" s="491"/>
      <c r="G186" s="491"/>
      <c r="H186" s="491"/>
      <c r="I186" s="491"/>
      <c r="J186" s="491"/>
      <c r="K186" s="492"/>
      <c r="L186" s="492"/>
      <c r="M186" s="491"/>
      <c r="N186" s="491"/>
      <c r="O186" s="491"/>
      <c r="P186" s="491"/>
      <c r="Q186" s="491"/>
      <c r="R186" s="492" t="s">
        <v>139</v>
      </c>
      <c r="S186" s="492"/>
      <c r="T186" s="491"/>
      <c r="U186" s="491"/>
      <c r="V186" s="491"/>
      <c r="W186" s="491"/>
      <c r="X186" s="491"/>
      <c r="Y186" s="492"/>
      <c r="Z186" s="492" t="s">
        <v>139</v>
      </c>
      <c r="AA186" s="491"/>
      <c r="AB186" s="491"/>
      <c r="AC186" s="491"/>
      <c r="AD186" s="491"/>
      <c r="AE186" s="491"/>
      <c r="AF186" s="492"/>
      <c r="AG186" s="492"/>
      <c r="AH186" s="491"/>
      <c r="AI186" s="491"/>
      <c r="AJ186" s="491"/>
      <c r="AK186" s="493"/>
      <c r="AL186" s="494">
        <f t="shared" si="14"/>
        <v>24</v>
      </c>
      <c r="AM186" s="495"/>
    </row>
    <row r="187" spans="1:39" ht="21.75" customHeight="1">
      <c r="A187" s="507">
        <v>125202</v>
      </c>
      <c r="B187" s="538" t="s">
        <v>368</v>
      </c>
      <c r="C187" s="649" t="s">
        <v>383</v>
      </c>
      <c r="D187" s="650" t="s">
        <v>381</v>
      </c>
      <c r="E187" s="651"/>
      <c r="F187" s="506"/>
      <c r="G187" s="491"/>
      <c r="H187" s="491"/>
      <c r="I187" s="491"/>
      <c r="J187" s="491"/>
      <c r="K187" s="492"/>
      <c r="L187" s="492"/>
      <c r="M187" s="491"/>
      <c r="N187" s="491"/>
      <c r="O187" s="491"/>
      <c r="P187" s="491"/>
      <c r="Q187" s="491"/>
      <c r="R187" s="492"/>
      <c r="S187" s="492"/>
      <c r="T187" s="491"/>
      <c r="U187" s="491"/>
      <c r="V187" s="491"/>
      <c r="W187" s="491"/>
      <c r="X187" s="491"/>
      <c r="Y187" s="492"/>
      <c r="Z187" s="492"/>
      <c r="AA187" s="491"/>
      <c r="AB187" s="491"/>
      <c r="AC187" s="491"/>
      <c r="AD187" s="491"/>
      <c r="AE187" s="491"/>
      <c r="AF187" s="492"/>
      <c r="AG187" s="492"/>
      <c r="AH187" s="491"/>
      <c r="AI187" s="491"/>
      <c r="AJ187" s="490"/>
      <c r="AK187" s="493"/>
      <c r="AL187" s="494">
        <f t="shared" si="14"/>
        <v>0</v>
      </c>
      <c r="AM187" s="495"/>
    </row>
    <row r="188" spans="1:39" ht="21.75" customHeight="1">
      <c r="A188" s="653">
        <v>124451</v>
      </c>
      <c r="B188" s="654" t="s">
        <v>386</v>
      </c>
      <c r="C188" s="649" t="s">
        <v>387</v>
      </c>
      <c r="D188" s="650" t="s">
        <v>381</v>
      </c>
      <c r="E188" s="651"/>
      <c r="F188" s="506"/>
      <c r="G188" s="491"/>
      <c r="H188" s="491"/>
      <c r="I188" s="491"/>
      <c r="J188" s="491"/>
      <c r="K188" s="492"/>
      <c r="L188" s="492"/>
      <c r="M188" s="491"/>
      <c r="N188" s="491"/>
      <c r="O188" s="491"/>
      <c r="P188" s="491"/>
      <c r="Q188" s="491"/>
      <c r="R188" s="492"/>
      <c r="S188" s="492"/>
      <c r="T188" s="491"/>
      <c r="U188" s="491"/>
      <c r="V188" s="491"/>
      <c r="W188" s="491"/>
      <c r="X188" s="491"/>
      <c r="Y188" s="492"/>
      <c r="Z188" s="492"/>
      <c r="AA188" s="491"/>
      <c r="AB188" s="491"/>
      <c r="AC188" s="491"/>
      <c r="AD188" s="491"/>
      <c r="AE188" s="491"/>
      <c r="AF188" s="492"/>
      <c r="AG188" s="492"/>
      <c r="AH188" s="491"/>
      <c r="AI188" s="491"/>
      <c r="AJ188" s="490"/>
      <c r="AK188" s="493"/>
      <c r="AL188" s="494">
        <f t="shared" si="14"/>
        <v>0</v>
      </c>
      <c r="AM188" s="495"/>
    </row>
    <row r="189" spans="1:39" ht="21.75" customHeight="1">
      <c r="A189" s="485">
        <v>142697</v>
      </c>
      <c r="B189" s="497" t="s">
        <v>388</v>
      </c>
      <c r="C189" s="649" t="s">
        <v>389</v>
      </c>
      <c r="D189" s="650" t="s">
        <v>381</v>
      </c>
      <c r="E189" s="651"/>
      <c r="F189" s="506"/>
      <c r="G189" s="491"/>
      <c r="H189" s="491"/>
      <c r="I189" s="491"/>
      <c r="J189" s="491"/>
      <c r="K189" s="492"/>
      <c r="L189" s="492"/>
      <c r="M189" s="491"/>
      <c r="N189" s="491"/>
      <c r="O189" s="491"/>
      <c r="P189" s="491"/>
      <c r="Q189" s="491"/>
      <c r="R189" s="492"/>
      <c r="S189" s="492"/>
      <c r="T189" s="491"/>
      <c r="U189" s="491"/>
      <c r="V189" s="491"/>
      <c r="W189" s="491"/>
      <c r="X189" s="491"/>
      <c r="Y189" s="492"/>
      <c r="Z189" s="492"/>
      <c r="AA189" s="491"/>
      <c r="AB189" s="491"/>
      <c r="AC189" s="491"/>
      <c r="AD189" s="491"/>
      <c r="AE189" s="491"/>
      <c r="AF189" s="492"/>
      <c r="AG189" s="492"/>
      <c r="AH189" s="491"/>
      <c r="AI189" s="491"/>
      <c r="AJ189" s="490"/>
      <c r="AK189" s="493"/>
      <c r="AL189" s="494">
        <f t="shared" si="14"/>
        <v>0</v>
      </c>
      <c r="AM189" s="495"/>
    </row>
    <row r="190" spans="1:39" ht="21.75" customHeight="1" thickBot="1">
      <c r="A190" s="655">
        <v>142476</v>
      </c>
      <c r="B190" s="656" t="s">
        <v>390</v>
      </c>
      <c r="C190" s="657" t="s">
        <v>389</v>
      </c>
      <c r="D190" s="658" t="s">
        <v>381</v>
      </c>
      <c r="E190" s="659"/>
      <c r="F190" s="516"/>
      <c r="G190" s="517"/>
      <c r="H190" s="517"/>
      <c r="I190" s="517"/>
      <c r="J190" s="517"/>
      <c r="K190" s="518"/>
      <c r="L190" s="518"/>
      <c r="M190" s="517"/>
      <c r="N190" s="517"/>
      <c r="O190" s="517"/>
      <c r="P190" s="517"/>
      <c r="Q190" s="517"/>
      <c r="R190" s="518" t="s">
        <v>140</v>
      </c>
      <c r="S190" s="518"/>
      <c r="T190" s="517"/>
      <c r="U190" s="517"/>
      <c r="V190" s="517"/>
      <c r="W190" s="517"/>
      <c r="X190" s="517"/>
      <c r="Y190" s="518"/>
      <c r="Z190" s="518" t="s">
        <v>140</v>
      </c>
      <c r="AA190" s="517"/>
      <c r="AB190" s="517"/>
      <c r="AC190" s="517"/>
      <c r="AD190" s="517"/>
      <c r="AE190" s="517"/>
      <c r="AF190" s="518"/>
      <c r="AG190" s="518"/>
      <c r="AH190" s="517"/>
      <c r="AI190" s="517"/>
      <c r="AJ190" s="660"/>
      <c r="AK190" s="565"/>
      <c r="AL190" s="566">
        <f t="shared" si="14"/>
        <v>12</v>
      </c>
      <c r="AM190" s="567"/>
    </row>
    <row r="191" spans="1:39" ht="21.75" customHeight="1">
      <c r="A191" s="620"/>
      <c r="B191" s="621"/>
      <c r="C191" s="644"/>
      <c r="D191" s="645"/>
      <c r="E191" s="646"/>
      <c r="F191" s="623"/>
      <c r="G191" s="623"/>
      <c r="H191" s="623"/>
      <c r="I191" s="624"/>
      <c r="J191" s="623"/>
      <c r="K191" s="623"/>
      <c r="L191" s="623"/>
      <c r="M191" s="623"/>
      <c r="N191" s="623"/>
      <c r="O191" s="623"/>
      <c r="P191" s="623"/>
      <c r="Q191" s="623"/>
      <c r="R191" s="623"/>
      <c r="S191" s="623"/>
      <c r="T191" s="623"/>
      <c r="U191" s="623"/>
      <c r="V191" s="623"/>
      <c r="W191" s="623"/>
      <c r="X191" s="623"/>
      <c r="Y191" s="623"/>
      <c r="Z191" s="623"/>
      <c r="AA191" s="623"/>
      <c r="AB191" s="623"/>
      <c r="AC191" s="623"/>
      <c r="AD191" s="623"/>
      <c r="AE191" s="623"/>
      <c r="AF191" s="623"/>
      <c r="AG191" s="623"/>
      <c r="AH191" s="623"/>
      <c r="AI191" s="623"/>
      <c r="AJ191" s="623"/>
      <c r="AK191" s="625"/>
      <c r="AL191" s="455"/>
      <c r="AM191" s="456"/>
    </row>
    <row r="192" spans="1:39" ht="21.75" customHeight="1">
      <c r="A192" s="620"/>
      <c r="B192" s="621"/>
      <c r="C192" s="644"/>
      <c r="D192" s="645"/>
      <c r="E192" s="646"/>
      <c r="F192" s="623"/>
      <c r="G192" s="623"/>
      <c r="H192" s="623"/>
      <c r="I192" s="624"/>
      <c r="J192" s="623"/>
      <c r="K192" s="623"/>
      <c r="L192" s="623"/>
      <c r="M192" s="623"/>
      <c r="N192" s="623"/>
      <c r="O192" s="623"/>
      <c r="P192" s="623"/>
      <c r="Q192" s="623"/>
      <c r="R192" s="623"/>
      <c r="S192" s="623"/>
      <c r="T192" s="623"/>
      <c r="U192" s="623"/>
      <c r="V192" s="623"/>
      <c r="W192" s="623"/>
      <c r="X192" s="623"/>
      <c r="Y192" s="623"/>
      <c r="Z192" s="623"/>
      <c r="AA192" s="623"/>
      <c r="AB192" s="623"/>
      <c r="AC192" s="623"/>
      <c r="AD192" s="623"/>
      <c r="AE192" s="623"/>
      <c r="AF192" s="623"/>
      <c r="AG192" s="623"/>
      <c r="AH192" s="623"/>
      <c r="AI192" s="623"/>
      <c r="AJ192" s="623"/>
      <c r="AK192" s="625"/>
      <c r="AL192" s="455"/>
      <c r="AM192" s="456"/>
    </row>
    <row r="193" spans="1:39" ht="21.75" customHeight="1">
      <c r="A193" s="620"/>
      <c r="B193" s="621"/>
      <c r="C193" s="644"/>
      <c r="D193" s="645"/>
      <c r="E193" s="646"/>
      <c r="F193" s="623"/>
      <c r="G193" s="623"/>
      <c r="H193" s="661" t="s">
        <v>200</v>
      </c>
      <c r="I193" s="661"/>
      <c r="J193" s="661"/>
      <c r="K193" s="661"/>
      <c r="L193" s="661"/>
      <c r="M193" s="661"/>
      <c r="N193" s="661"/>
      <c r="O193" s="661"/>
      <c r="P193" s="661"/>
      <c r="Q193" s="661"/>
      <c r="R193" s="661"/>
      <c r="S193" s="661"/>
      <c r="T193" s="661"/>
      <c r="U193" s="661"/>
      <c r="V193" s="661"/>
      <c r="W193" s="661"/>
      <c r="X193" s="661"/>
      <c r="Y193" s="661"/>
      <c r="Z193" s="661"/>
      <c r="AA193" s="661"/>
      <c r="AB193" s="661"/>
      <c r="AC193" s="661"/>
      <c r="AD193" s="661"/>
      <c r="AE193" s="661"/>
      <c r="AF193" s="661"/>
      <c r="AG193" s="661"/>
      <c r="AH193" s="661"/>
      <c r="AI193" s="661"/>
      <c r="AJ193" s="661"/>
      <c r="AK193" s="661"/>
      <c r="AL193" s="661"/>
      <c r="AM193" s="661"/>
    </row>
    <row r="194" spans="1:39" ht="15">
      <c r="A194" s="620"/>
      <c r="B194" s="621"/>
      <c r="C194" s="644"/>
      <c r="D194" s="645"/>
      <c r="E194" s="646"/>
      <c r="F194" s="464"/>
      <c r="G194" s="464"/>
      <c r="H194" s="464"/>
      <c r="I194" s="662"/>
      <c r="J194" s="464"/>
      <c r="K194" s="464"/>
      <c r="L194" s="464"/>
      <c r="M194" s="464"/>
      <c r="N194" s="464"/>
      <c r="O194" s="464"/>
      <c r="P194" s="464"/>
      <c r="Q194" s="464"/>
      <c r="R194" s="464"/>
      <c r="S194" s="464"/>
      <c r="T194" s="464"/>
      <c r="U194" s="464"/>
      <c r="V194" s="464"/>
      <c r="W194" s="464"/>
      <c r="X194" s="464"/>
      <c r="Y194" s="464"/>
      <c r="Z194" s="464"/>
      <c r="AA194" s="464"/>
      <c r="AB194" s="464"/>
      <c r="AC194" s="464"/>
      <c r="AD194" s="464"/>
      <c r="AE194" s="464"/>
      <c r="AF194" s="464"/>
      <c r="AG194" s="464"/>
      <c r="AH194" s="464"/>
      <c r="AI194" s="464"/>
      <c r="AJ194" s="464"/>
      <c r="AK194" s="663"/>
      <c r="AL194" s="663"/>
      <c r="AM194" s="663"/>
    </row>
    <row r="195" spans="1:39" ht="12" customHeight="1" thickBot="1">
      <c r="A195" s="464"/>
      <c r="B195" s="463" t="s">
        <v>201</v>
      </c>
      <c r="C195" s="464"/>
      <c r="D195" s="464"/>
      <c r="E195" s="664"/>
      <c r="F195" s="464"/>
      <c r="G195" s="464"/>
      <c r="H195" s="464"/>
      <c r="I195" s="662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464"/>
      <c r="Y195" s="464"/>
      <c r="Z195" s="464"/>
      <c r="AA195" s="464"/>
      <c r="AB195" s="464"/>
      <c r="AC195" s="464"/>
      <c r="AD195" s="464"/>
      <c r="AE195" s="464"/>
      <c r="AF195" s="464"/>
      <c r="AG195" s="464"/>
      <c r="AH195" s="464"/>
      <c r="AI195" s="464"/>
      <c r="AJ195" s="464"/>
      <c r="AK195" s="663"/>
      <c r="AL195" s="663"/>
      <c r="AM195" s="663"/>
    </row>
    <row r="196" spans="1:39" ht="15" customHeight="1">
      <c r="A196" s="464"/>
      <c r="B196" s="465" t="s">
        <v>202</v>
      </c>
      <c r="C196" s="465"/>
      <c r="D196" s="465"/>
      <c r="E196" s="664"/>
      <c r="F196" s="464"/>
      <c r="G196" s="464"/>
      <c r="H196" s="464"/>
      <c r="I196" s="662"/>
      <c r="J196" s="464"/>
      <c r="K196" s="464"/>
      <c r="L196" s="464"/>
      <c r="M196" s="464"/>
      <c r="N196" s="464"/>
      <c r="O196" s="464"/>
      <c r="P196" s="464"/>
      <c r="Q196" s="464"/>
      <c r="R196" s="464"/>
      <c r="S196" s="464"/>
      <c r="T196" s="464"/>
      <c r="U196" s="464"/>
      <c r="V196" s="464"/>
      <c r="W196" s="464"/>
      <c r="X196" s="464"/>
      <c r="Y196" s="464"/>
      <c r="Z196" s="464"/>
      <c r="AA196" s="464"/>
      <c r="AB196" s="464"/>
      <c r="AC196" s="464"/>
      <c r="AD196" s="464"/>
      <c r="AE196" s="464"/>
      <c r="AF196" s="464"/>
      <c r="AG196" s="464"/>
      <c r="AH196" s="464"/>
      <c r="AI196" s="464"/>
      <c r="AJ196" s="464"/>
      <c r="AK196" s="663"/>
      <c r="AL196" s="663"/>
      <c r="AM196" s="663"/>
    </row>
    <row r="197" spans="1:39" ht="15" customHeight="1">
      <c r="A197" s="464"/>
      <c r="B197" s="466" t="s">
        <v>203</v>
      </c>
      <c r="C197" s="466"/>
      <c r="D197" s="466"/>
      <c r="E197" s="664"/>
      <c r="F197" s="464"/>
      <c r="G197" s="464"/>
      <c r="H197" s="464"/>
      <c r="I197" s="662"/>
      <c r="J197" s="464"/>
      <c r="K197" s="464"/>
      <c r="L197" s="464"/>
      <c r="M197" s="464"/>
      <c r="N197" s="464"/>
      <c r="O197" s="464"/>
      <c r="P197" s="464"/>
      <c r="Q197" s="464"/>
      <c r="R197" s="464"/>
      <c r="S197" s="464"/>
      <c r="T197" s="464"/>
      <c r="U197" s="464"/>
      <c r="V197" s="464"/>
      <c r="W197" s="464"/>
      <c r="X197" s="464"/>
      <c r="Y197" s="464"/>
      <c r="Z197" s="464"/>
      <c r="AA197" s="464"/>
      <c r="AB197" s="464"/>
      <c r="AC197" s="464"/>
      <c r="AD197" s="464"/>
      <c r="AE197" s="464"/>
      <c r="AF197" s="464"/>
      <c r="AG197" s="464"/>
      <c r="AH197" s="464"/>
      <c r="AI197" s="464"/>
      <c r="AJ197" s="464"/>
      <c r="AK197" s="663"/>
      <c r="AL197" s="663"/>
      <c r="AM197" s="663"/>
    </row>
    <row r="198" spans="1:39" ht="15" customHeight="1">
      <c r="A198" s="464"/>
      <c r="B198" s="466" t="s">
        <v>204</v>
      </c>
      <c r="C198" s="466"/>
      <c r="D198" s="466"/>
      <c r="E198" s="664"/>
      <c r="F198" s="464"/>
      <c r="G198" s="464"/>
      <c r="H198" s="464"/>
      <c r="I198" s="662"/>
      <c r="J198" s="464"/>
      <c r="K198" s="464"/>
      <c r="L198" s="464"/>
      <c r="M198" s="464"/>
      <c r="N198" s="464"/>
      <c r="O198" s="464"/>
      <c r="P198" s="464"/>
      <c r="Q198" s="464"/>
      <c r="R198" s="464"/>
      <c r="S198" s="464"/>
      <c r="T198" s="464"/>
      <c r="U198" s="464"/>
      <c r="V198" s="464"/>
      <c r="W198" s="464"/>
      <c r="X198" s="464"/>
      <c r="Y198" s="464"/>
      <c r="Z198" s="464"/>
      <c r="AA198" s="464"/>
      <c r="AB198" s="464"/>
      <c r="AC198" s="464"/>
      <c r="AD198" s="464"/>
      <c r="AE198" s="464"/>
      <c r="AF198" s="464"/>
      <c r="AG198" s="464"/>
      <c r="AH198" s="464"/>
      <c r="AI198" s="464"/>
      <c r="AJ198" s="464"/>
      <c r="AK198" s="663"/>
      <c r="AL198" s="663"/>
      <c r="AM198" s="663"/>
    </row>
    <row r="199" spans="1:39" ht="15" customHeight="1">
      <c r="A199" s="464"/>
      <c r="B199" s="466" t="s">
        <v>205</v>
      </c>
      <c r="C199" s="466"/>
      <c r="D199" s="466"/>
      <c r="E199" s="664"/>
      <c r="F199" s="464"/>
      <c r="G199" s="464"/>
      <c r="H199" s="464"/>
      <c r="I199" s="662"/>
      <c r="J199" s="464"/>
      <c r="K199" s="464"/>
      <c r="L199" s="464"/>
      <c r="M199" s="464" t="s">
        <v>187</v>
      </c>
      <c r="N199" s="464"/>
      <c r="O199" s="464"/>
      <c r="P199" s="464"/>
      <c r="Q199" s="464"/>
      <c r="R199" s="464"/>
      <c r="S199" s="464"/>
      <c r="T199" s="464"/>
      <c r="U199" s="464"/>
      <c r="V199" s="464"/>
      <c r="W199" s="464"/>
      <c r="X199" s="464"/>
      <c r="Y199" s="464"/>
      <c r="Z199" s="464"/>
      <c r="AA199" s="464"/>
      <c r="AB199" s="464"/>
      <c r="AC199" s="464"/>
      <c r="AD199" s="464"/>
      <c r="AE199" s="464"/>
      <c r="AF199" s="464"/>
      <c r="AG199" s="464"/>
      <c r="AH199" s="464"/>
      <c r="AI199" s="464"/>
      <c r="AJ199" s="464"/>
      <c r="AK199" s="663"/>
      <c r="AL199" s="663"/>
      <c r="AM199" s="663"/>
    </row>
    <row r="200" spans="1:39" ht="15" customHeight="1">
      <c r="A200" s="464"/>
      <c r="B200" s="466" t="s">
        <v>206</v>
      </c>
      <c r="C200" s="466"/>
      <c r="D200" s="466"/>
      <c r="E200" s="664"/>
      <c r="F200" s="464"/>
      <c r="G200" s="464"/>
      <c r="H200" s="464"/>
      <c r="I200" s="662"/>
      <c r="J200" s="464"/>
      <c r="K200" s="464"/>
      <c r="L200" s="464"/>
      <c r="M200" s="464"/>
      <c r="N200" s="464"/>
      <c r="O200" s="464"/>
      <c r="P200" s="464"/>
      <c r="Q200" s="464"/>
      <c r="R200" s="464"/>
      <c r="S200" s="464"/>
      <c r="T200" s="464"/>
      <c r="U200" s="464"/>
      <c r="V200" s="464"/>
      <c r="W200" s="464"/>
      <c r="X200" s="464"/>
      <c r="Y200" s="464"/>
      <c r="Z200" s="464"/>
      <c r="AA200" s="464"/>
      <c r="AB200" s="464"/>
      <c r="AC200" s="464"/>
      <c r="AD200" s="464"/>
      <c r="AE200" s="464"/>
      <c r="AF200" s="464"/>
      <c r="AG200" s="464"/>
      <c r="AH200" s="464"/>
      <c r="AI200" s="464"/>
      <c r="AJ200" s="464"/>
      <c r="AK200" s="663"/>
      <c r="AL200" s="663"/>
      <c r="AM200" s="663"/>
    </row>
    <row r="201" spans="1:39" ht="15" customHeight="1">
      <c r="A201" s="464"/>
      <c r="B201" s="467" t="s">
        <v>207</v>
      </c>
      <c r="C201" s="467"/>
      <c r="D201" s="467"/>
      <c r="E201" s="664"/>
      <c r="F201" s="464"/>
      <c r="G201" s="464"/>
      <c r="H201" s="464"/>
      <c r="I201" s="662"/>
      <c r="J201" s="464"/>
      <c r="K201" s="464"/>
      <c r="L201" s="464"/>
      <c r="M201" s="464"/>
      <c r="N201" s="464"/>
      <c r="O201" s="464"/>
      <c r="P201" s="464"/>
      <c r="Q201" s="464"/>
      <c r="R201" s="464"/>
      <c r="S201" s="464"/>
      <c r="T201" s="464"/>
      <c r="U201" s="464"/>
      <c r="V201" s="464"/>
      <c r="W201" s="464"/>
      <c r="X201" s="464"/>
      <c r="Y201" s="464"/>
      <c r="Z201" s="464"/>
      <c r="AA201" s="464"/>
      <c r="AB201" s="464"/>
      <c r="AC201" s="464"/>
      <c r="AD201" s="464"/>
      <c r="AE201" s="464"/>
      <c r="AF201" s="464"/>
      <c r="AG201" s="464"/>
      <c r="AH201" s="464"/>
      <c r="AI201" s="464"/>
      <c r="AJ201" s="464"/>
      <c r="AK201" s="663"/>
      <c r="AL201" s="663"/>
      <c r="AM201" s="663"/>
    </row>
    <row r="202" spans="1:5" ht="15" customHeight="1">
      <c r="A202" s="464"/>
      <c r="B202" s="468" t="s">
        <v>208</v>
      </c>
      <c r="C202" s="468"/>
      <c r="D202" s="468"/>
      <c r="E202" s="664"/>
    </row>
    <row r="203" spans="2:4" ht="15" customHeight="1">
      <c r="B203" s="469" t="s">
        <v>209</v>
      </c>
      <c r="C203" s="470"/>
      <c r="D203" s="471"/>
    </row>
    <row r="204" spans="2:4" ht="15" customHeight="1" thickBot="1">
      <c r="B204" s="472"/>
      <c r="C204" s="472"/>
      <c r="D204" s="472"/>
    </row>
  </sheetData>
  <sheetProtection/>
  <mergeCells count="59">
    <mergeCell ref="B200:D200"/>
    <mergeCell ref="B201:D201"/>
    <mergeCell ref="B202:D202"/>
    <mergeCell ref="B203:D203"/>
    <mergeCell ref="B204:D204"/>
    <mergeCell ref="AM182:AM183"/>
    <mergeCell ref="H193:AM193"/>
    <mergeCell ref="B196:D196"/>
    <mergeCell ref="B197:D197"/>
    <mergeCell ref="B198:D198"/>
    <mergeCell ref="B199:D199"/>
    <mergeCell ref="T161:AJ161"/>
    <mergeCell ref="T169:X169"/>
    <mergeCell ref="F177:AJ177"/>
    <mergeCell ref="E182:E183"/>
    <mergeCell ref="AK182:AK183"/>
    <mergeCell ref="AL182:AL183"/>
    <mergeCell ref="AM130:AM131"/>
    <mergeCell ref="T134:AJ134"/>
    <mergeCell ref="AA141:AE141"/>
    <mergeCell ref="Y142:AJ142"/>
    <mergeCell ref="F150:AJ150"/>
    <mergeCell ref="E157:E158"/>
    <mergeCell ref="AK157:AK158"/>
    <mergeCell ref="AL157:AL158"/>
    <mergeCell ref="AM157:AM158"/>
    <mergeCell ref="T108:AJ108"/>
    <mergeCell ref="M110:AF110"/>
    <mergeCell ref="F124:AJ124"/>
    <mergeCell ref="E130:E131"/>
    <mergeCell ref="AK130:AK131"/>
    <mergeCell ref="AL130:AL131"/>
    <mergeCell ref="Q62:AJ62"/>
    <mergeCell ref="E79:E80"/>
    <mergeCell ref="AK79:AK80"/>
    <mergeCell ref="AL79:AL80"/>
    <mergeCell ref="AM79:AM80"/>
    <mergeCell ref="E104:E105"/>
    <mergeCell ref="AK104:AK105"/>
    <mergeCell ref="AL104:AL105"/>
    <mergeCell ref="AM104:AM105"/>
    <mergeCell ref="W38:X38"/>
    <mergeCell ref="F41:AJ41"/>
    <mergeCell ref="E57:E58"/>
    <mergeCell ref="AK57:AK58"/>
    <mergeCell ref="AL57:AL58"/>
    <mergeCell ref="AM57:AM58"/>
    <mergeCell ref="E31:E32"/>
    <mergeCell ref="AK31:AK32"/>
    <mergeCell ref="AL31:AL32"/>
    <mergeCell ref="AM31:AM32"/>
    <mergeCell ref="F33:AI33"/>
    <mergeCell ref="V35:AJ35"/>
    <mergeCell ref="A1:AM2"/>
    <mergeCell ref="E3:E4"/>
    <mergeCell ref="AK3:AK4"/>
    <mergeCell ref="AL3:AL4"/>
    <mergeCell ref="AM3:AM4"/>
    <mergeCell ref="F6:K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7" customWidth="1"/>
    <col min="6" max="36" width="2.8515625" style="11" customWidth="1"/>
    <col min="37" max="38" width="3.421875" style="16" customWidth="1"/>
    <col min="39" max="39" width="4.28125" style="16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666" t="s">
        <v>391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7"/>
      <c r="AO1" s="26"/>
    </row>
    <row r="2" spans="1:41" s="12" customFormat="1" ht="9.75" customHeigh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26"/>
      <c r="AO2" s="26"/>
    </row>
    <row r="3" spans="1:41" s="13" customFormat="1" ht="24" customHeight="1" thickBo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26"/>
      <c r="AO3" s="26"/>
    </row>
    <row r="4" spans="1:41" s="13" customFormat="1" ht="15.75" customHeight="1" thickBot="1">
      <c r="A4" s="669" t="s">
        <v>0</v>
      </c>
      <c r="B4" s="670" t="s">
        <v>1</v>
      </c>
      <c r="C4" s="670" t="s">
        <v>9</v>
      </c>
      <c r="D4" s="671" t="s">
        <v>2</v>
      </c>
      <c r="E4" s="672" t="s">
        <v>3</v>
      </c>
      <c r="F4" s="377">
        <v>1</v>
      </c>
      <c r="G4" s="377">
        <v>2</v>
      </c>
      <c r="H4" s="377">
        <v>3</v>
      </c>
      <c r="I4" s="377">
        <v>4</v>
      </c>
      <c r="J4" s="377">
        <v>5</v>
      </c>
      <c r="K4" s="377">
        <v>6</v>
      </c>
      <c r="L4" s="377">
        <v>7</v>
      </c>
      <c r="M4" s="377">
        <v>8</v>
      </c>
      <c r="N4" s="377">
        <v>9</v>
      </c>
      <c r="O4" s="377">
        <v>10</v>
      </c>
      <c r="P4" s="377">
        <v>11</v>
      </c>
      <c r="Q4" s="377">
        <v>12</v>
      </c>
      <c r="R4" s="377">
        <v>13</v>
      </c>
      <c r="S4" s="377">
        <v>14</v>
      </c>
      <c r="T4" s="377">
        <v>15</v>
      </c>
      <c r="U4" s="377">
        <v>16</v>
      </c>
      <c r="V4" s="377">
        <v>17</v>
      </c>
      <c r="W4" s="377">
        <v>18</v>
      </c>
      <c r="X4" s="377">
        <v>19</v>
      </c>
      <c r="Y4" s="377">
        <v>20</v>
      </c>
      <c r="Z4" s="377">
        <v>21</v>
      </c>
      <c r="AA4" s="377">
        <v>22</v>
      </c>
      <c r="AB4" s="377">
        <v>23</v>
      </c>
      <c r="AC4" s="377">
        <v>24</v>
      </c>
      <c r="AD4" s="377">
        <v>25</v>
      </c>
      <c r="AE4" s="377">
        <v>26</v>
      </c>
      <c r="AF4" s="377">
        <v>27</v>
      </c>
      <c r="AG4" s="377">
        <v>28</v>
      </c>
      <c r="AH4" s="377">
        <v>29</v>
      </c>
      <c r="AI4" s="377">
        <v>30</v>
      </c>
      <c r="AJ4" s="377">
        <v>31</v>
      </c>
      <c r="AK4" s="378" t="s">
        <v>4</v>
      </c>
      <c r="AL4" s="379" t="s">
        <v>5</v>
      </c>
      <c r="AM4" s="380" t="s">
        <v>6</v>
      </c>
      <c r="AN4" s="12"/>
      <c r="AO4" s="12"/>
    </row>
    <row r="5" spans="1:41" s="13" customFormat="1" ht="15.75" customHeight="1">
      <c r="A5" s="673"/>
      <c r="B5" s="674" t="s">
        <v>392</v>
      </c>
      <c r="C5" s="674"/>
      <c r="D5" s="675"/>
      <c r="E5" s="676"/>
      <c r="F5" s="384" t="s">
        <v>172</v>
      </c>
      <c r="G5" s="384" t="s">
        <v>128</v>
      </c>
      <c r="H5" s="384" t="s">
        <v>7</v>
      </c>
      <c r="I5" s="384" t="s">
        <v>7</v>
      </c>
      <c r="J5" s="384" t="s">
        <v>172</v>
      </c>
      <c r="K5" s="384" t="s">
        <v>172</v>
      </c>
      <c r="L5" s="384" t="s">
        <v>8</v>
      </c>
      <c r="M5" s="384" t="s">
        <v>172</v>
      </c>
      <c r="N5" s="384" t="s">
        <v>128</v>
      </c>
      <c r="O5" s="384" t="s">
        <v>7</v>
      </c>
      <c r="P5" s="384" t="s">
        <v>7</v>
      </c>
      <c r="Q5" s="384" t="s">
        <v>172</v>
      </c>
      <c r="R5" s="384" t="s">
        <v>172</v>
      </c>
      <c r="S5" s="384" t="s">
        <v>8</v>
      </c>
      <c r="T5" s="384" t="s">
        <v>172</v>
      </c>
      <c r="U5" s="384" t="s">
        <v>128</v>
      </c>
      <c r="V5" s="384" t="s">
        <v>7</v>
      </c>
      <c r="W5" s="384" t="s">
        <v>7</v>
      </c>
      <c r="X5" s="384" t="s">
        <v>172</v>
      </c>
      <c r="Y5" s="384" t="s">
        <v>172</v>
      </c>
      <c r="Z5" s="384" t="s">
        <v>8</v>
      </c>
      <c r="AA5" s="384" t="s">
        <v>172</v>
      </c>
      <c r="AB5" s="384" t="s">
        <v>128</v>
      </c>
      <c r="AC5" s="384" t="s">
        <v>7</v>
      </c>
      <c r="AD5" s="384" t="s">
        <v>7</v>
      </c>
      <c r="AE5" s="384" t="s">
        <v>172</v>
      </c>
      <c r="AF5" s="384" t="s">
        <v>172</v>
      </c>
      <c r="AG5" s="384" t="s">
        <v>8</v>
      </c>
      <c r="AH5" s="384" t="s">
        <v>172</v>
      </c>
      <c r="AI5" s="384" t="s">
        <v>128</v>
      </c>
      <c r="AJ5" s="384" t="s">
        <v>7</v>
      </c>
      <c r="AK5" s="385"/>
      <c r="AL5" s="386"/>
      <c r="AM5" s="387"/>
      <c r="AN5" s="12"/>
      <c r="AO5" s="12"/>
    </row>
    <row r="6" spans="1:39" s="13" customFormat="1" ht="15.75" customHeight="1">
      <c r="A6" s="677">
        <v>136212</v>
      </c>
      <c r="B6" s="678" t="s">
        <v>393</v>
      </c>
      <c r="C6" s="679">
        <v>6217</v>
      </c>
      <c r="D6" s="680"/>
      <c r="E6" s="37" t="s">
        <v>394</v>
      </c>
      <c r="F6" s="393" t="s">
        <v>130</v>
      </c>
      <c r="G6" s="393" t="s">
        <v>130</v>
      </c>
      <c r="H6" s="394" t="s">
        <v>130</v>
      </c>
      <c r="I6" s="215" t="s">
        <v>130</v>
      </c>
      <c r="J6" s="215" t="s">
        <v>130</v>
      </c>
      <c r="K6" s="395"/>
      <c r="L6" s="395"/>
      <c r="M6" s="215" t="s">
        <v>130</v>
      </c>
      <c r="N6" s="215" t="s">
        <v>130</v>
      </c>
      <c r="O6" s="215" t="s">
        <v>130</v>
      </c>
      <c r="P6" s="215" t="s">
        <v>130</v>
      </c>
      <c r="Q6" s="215" t="s">
        <v>130</v>
      </c>
      <c r="R6" s="395"/>
      <c r="S6" s="395"/>
      <c r="T6" s="215" t="s">
        <v>130</v>
      </c>
      <c r="U6" s="215" t="s">
        <v>130</v>
      </c>
      <c r="V6" s="215" t="s">
        <v>130</v>
      </c>
      <c r="W6" s="215" t="s">
        <v>130</v>
      </c>
      <c r="X6" s="215" t="s">
        <v>130</v>
      </c>
      <c r="Y6" s="395"/>
      <c r="Z6" s="395"/>
      <c r="AA6" s="215" t="s">
        <v>130</v>
      </c>
      <c r="AB6" s="215" t="s">
        <v>130</v>
      </c>
      <c r="AC6" s="215" t="s">
        <v>130</v>
      </c>
      <c r="AD6" s="215" t="s">
        <v>130</v>
      </c>
      <c r="AE6" s="215" t="s">
        <v>130</v>
      </c>
      <c r="AF6" s="395"/>
      <c r="AG6" s="395"/>
      <c r="AH6" s="215" t="s">
        <v>130</v>
      </c>
      <c r="AI6" s="215" t="s">
        <v>130</v>
      </c>
      <c r="AJ6" s="215" t="s">
        <v>130</v>
      </c>
      <c r="AK6" s="396">
        <v>138</v>
      </c>
      <c r="AL6" s="397">
        <f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138</v>
      </c>
      <c r="AM6" s="398">
        <f>SUM(AL6-138)</f>
        <v>0</v>
      </c>
    </row>
    <row r="7" spans="1:39" s="13" customFormat="1" ht="15.75" customHeight="1" thickBot="1">
      <c r="A7" s="681" t="s">
        <v>0</v>
      </c>
      <c r="B7" s="682" t="s">
        <v>1</v>
      </c>
      <c r="C7" s="682" t="s">
        <v>9</v>
      </c>
      <c r="D7" s="675" t="s">
        <v>2</v>
      </c>
      <c r="E7" s="676" t="s">
        <v>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  <c r="AA7" s="400">
        <v>22</v>
      </c>
      <c r="AB7" s="400">
        <v>23</v>
      </c>
      <c r="AC7" s="400">
        <v>24</v>
      </c>
      <c r="AD7" s="400">
        <v>25</v>
      </c>
      <c r="AE7" s="400">
        <v>26</v>
      </c>
      <c r="AF7" s="400">
        <v>27</v>
      </c>
      <c r="AG7" s="400">
        <v>28</v>
      </c>
      <c r="AH7" s="400">
        <v>29</v>
      </c>
      <c r="AI7" s="400">
        <v>30</v>
      </c>
      <c r="AJ7" s="400">
        <v>31</v>
      </c>
      <c r="AK7" s="401" t="s">
        <v>4</v>
      </c>
      <c r="AL7" s="402" t="s">
        <v>5</v>
      </c>
      <c r="AM7" s="403" t="s">
        <v>6</v>
      </c>
    </row>
    <row r="8" spans="1:41" s="13" customFormat="1" ht="15.75" customHeight="1">
      <c r="A8" s="681"/>
      <c r="B8" s="674" t="s">
        <v>395</v>
      </c>
      <c r="C8" s="674"/>
      <c r="D8" s="675"/>
      <c r="E8" s="676"/>
      <c r="F8" s="384" t="s">
        <v>172</v>
      </c>
      <c r="G8" s="384" t="s">
        <v>128</v>
      </c>
      <c r="H8" s="384" t="s">
        <v>7</v>
      </c>
      <c r="I8" s="384" t="s">
        <v>7</v>
      </c>
      <c r="J8" s="384" t="s">
        <v>172</v>
      </c>
      <c r="K8" s="384" t="s">
        <v>172</v>
      </c>
      <c r="L8" s="384" t="s">
        <v>8</v>
      </c>
      <c r="M8" s="384" t="s">
        <v>172</v>
      </c>
      <c r="N8" s="384" t="s">
        <v>128</v>
      </c>
      <c r="O8" s="384" t="s">
        <v>7</v>
      </c>
      <c r="P8" s="384" t="s">
        <v>7</v>
      </c>
      <c r="Q8" s="384" t="s">
        <v>172</v>
      </c>
      <c r="R8" s="384" t="s">
        <v>172</v>
      </c>
      <c r="S8" s="384" t="s">
        <v>8</v>
      </c>
      <c r="T8" s="384" t="s">
        <v>172</v>
      </c>
      <c r="U8" s="384" t="s">
        <v>128</v>
      </c>
      <c r="V8" s="384" t="s">
        <v>7</v>
      </c>
      <c r="W8" s="384" t="s">
        <v>7</v>
      </c>
      <c r="X8" s="384" t="s">
        <v>172</v>
      </c>
      <c r="Y8" s="384" t="s">
        <v>172</v>
      </c>
      <c r="Z8" s="384" t="s">
        <v>8</v>
      </c>
      <c r="AA8" s="384" t="s">
        <v>172</v>
      </c>
      <c r="AB8" s="384" t="s">
        <v>128</v>
      </c>
      <c r="AC8" s="384" t="s">
        <v>7</v>
      </c>
      <c r="AD8" s="384" t="s">
        <v>7</v>
      </c>
      <c r="AE8" s="384" t="s">
        <v>172</v>
      </c>
      <c r="AF8" s="384" t="s">
        <v>172</v>
      </c>
      <c r="AG8" s="384" t="s">
        <v>8</v>
      </c>
      <c r="AH8" s="384" t="s">
        <v>172</v>
      </c>
      <c r="AI8" s="384" t="s">
        <v>128</v>
      </c>
      <c r="AJ8" s="384" t="s">
        <v>7</v>
      </c>
      <c r="AK8" s="385"/>
      <c r="AL8" s="386"/>
      <c r="AM8" s="387"/>
      <c r="AN8" s="12"/>
      <c r="AO8" s="12"/>
    </row>
    <row r="9" spans="1:41" s="13" customFormat="1" ht="15.75" customHeight="1">
      <c r="A9" s="683">
        <v>145076</v>
      </c>
      <c r="B9" s="684" t="s">
        <v>396</v>
      </c>
      <c r="C9" s="685"/>
      <c r="D9" s="650" t="s">
        <v>397</v>
      </c>
      <c r="E9" s="686" t="s">
        <v>398</v>
      </c>
      <c r="F9" s="393"/>
      <c r="G9" s="393" t="s">
        <v>139</v>
      </c>
      <c r="H9" s="394"/>
      <c r="I9" s="215"/>
      <c r="J9" s="215" t="s">
        <v>139</v>
      </c>
      <c r="K9" s="395"/>
      <c r="L9" s="395"/>
      <c r="M9" s="215" t="s">
        <v>139</v>
      </c>
      <c r="N9" s="215"/>
      <c r="O9" s="215"/>
      <c r="P9" s="215" t="s">
        <v>139</v>
      </c>
      <c r="Q9" s="215" t="s">
        <v>130</v>
      </c>
      <c r="R9" s="395"/>
      <c r="S9" s="395" t="s">
        <v>139</v>
      </c>
      <c r="T9" s="215"/>
      <c r="U9" s="215"/>
      <c r="V9" s="215" t="s">
        <v>139</v>
      </c>
      <c r="W9" s="215"/>
      <c r="X9" s="215" t="s">
        <v>139</v>
      </c>
      <c r="Y9" s="395" t="s">
        <v>139</v>
      </c>
      <c r="Z9" s="395"/>
      <c r="AA9" s="215"/>
      <c r="AB9" s="215" t="s">
        <v>139</v>
      </c>
      <c r="AC9" s="215"/>
      <c r="AD9" s="215"/>
      <c r="AE9" s="215" t="s">
        <v>139</v>
      </c>
      <c r="AF9" s="395"/>
      <c r="AG9" s="395"/>
      <c r="AH9" s="215" t="s">
        <v>139</v>
      </c>
      <c r="AI9" s="215"/>
      <c r="AJ9" s="215"/>
      <c r="AK9" s="396">
        <v>138</v>
      </c>
      <c r="AL9" s="39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138</v>
      </c>
      <c r="AM9" s="398">
        <f>SUM(AL9-138)</f>
        <v>0</v>
      </c>
      <c r="AN9" s="12"/>
      <c r="AO9" s="12"/>
    </row>
    <row r="10" spans="1:41" s="13" customFormat="1" ht="15.75" customHeight="1">
      <c r="A10" s="485">
        <v>151700</v>
      </c>
      <c r="B10" s="687" t="s">
        <v>399</v>
      </c>
      <c r="C10" s="688" t="s">
        <v>400</v>
      </c>
      <c r="D10" s="650" t="s">
        <v>401</v>
      </c>
      <c r="E10" s="686" t="s">
        <v>398</v>
      </c>
      <c r="F10" s="393"/>
      <c r="G10" s="393"/>
      <c r="H10" s="394" t="s">
        <v>139</v>
      </c>
      <c r="I10" s="215"/>
      <c r="J10" s="215" t="s">
        <v>139</v>
      </c>
      <c r="K10" s="395" t="s">
        <v>139</v>
      </c>
      <c r="L10" s="395"/>
      <c r="M10" s="215"/>
      <c r="N10" s="215" t="s">
        <v>139</v>
      </c>
      <c r="O10" s="215"/>
      <c r="P10" s="689" t="s">
        <v>402</v>
      </c>
      <c r="Q10" s="215" t="s">
        <v>139</v>
      </c>
      <c r="R10" s="395"/>
      <c r="S10" s="395"/>
      <c r="T10" s="215" t="s">
        <v>139</v>
      </c>
      <c r="U10" s="215"/>
      <c r="V10" s="215"/>
      <c r="W10" s="215" t="s">
        <v>139</v>
      </c>
      <c r="X10" s="215"/>
      <c r="Y10" s="395"/>
      <c r="Z10" s="395" t="s">
        <v>139</v>
      </c>
      <c r="AA10" s="215"/>
      <c r="AB10" s="689" t="s">
        <v>402</v>
      </c>
      <c r="AC10" s="215" t="s">
        <v>139</v>
      </c>
      <c r="AD10" s="215"/>
      <c r="AE10" s="215" t="s">
        <v>130</v>
      </c>
      <c r="AF10" s="395" t="s">
        <v>139</v>
      </c>
      <c r="AG10" s="395"/>
      <c r="AH10" s="215"/>
      <c r="AI10" s="215" t="s">
        <v>139</v>
      </c>
      <c r="AJ10" s="215"/>
      <c r="AK10" s="396">
        <v>138</v>
      </c>
      <c r="AL10" s="39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138</v>
      </c>
      <c r="AM10" s="398">
        <f>SUM(AL10-138)</f>
        <v>0</v>
      </c>
      <c r="AN10" s="12"/>
      <c r="AO10" s="12"/>
    </row>
    <row r="11" spans="1:41" s="13" customFormat="1" ht="15.75" customHeight="1">
      <c r="A11" s="690">
        <v>150673</v>
      </c>
      <c r="B11" s="684" t="s">
        <v>403</v>
      </c>
      <c r="C11" s="685"/>
      <c r="D11" s="650" t="s">
        <v>404</v>
      </c>
      <c r="E11" s="686" t="s">
        <v>398</v>
      </c>
      <c r="F11" s="393" t="s">
        <v>139</v>
      </c>
      <c r="G11" s="393"/>
      <c r="H11" s="394"/>
      <c r="I11" s="215" t="s">
        <v>139</v>
      </c>
      <c r="J11" s="215"/>
      <c r="K11" s="395"/>
      <c r="L11" s="395" t="s">
        <v>139</v>
      </c>
      <c r="M11" s="215"/>
      <c r="N11" s="215"/>
      <c r="O11" s="215" t="s">
        <v>139</v>
      </c>
      <c r="P11" s="215"/>
      <c r="Q11" s="215"/>
      <c r="R11" s="395" t="s">
        <v>139</v>
      </c>
      <c r="S11" s="395"/>
      <c r="T11" s="215"/>
      <c r="U11" s="215" t="s">
        <v>139</v>
      </c>
      <c r="V11" s="215"/>
      <c r="W11" s="215"/>
      <c r="X11" s="215" t="s">
        <v>139</v>
      </c>
      <c r="Y11" s="395"/>
      <c r="Z11" s="395"/>
      <c r="AA11" s="215" t="s">
        <v>139</v>
      </c>
      <c r="AB11" s="215"/>
      <c r="AC11" s="215"/>
      <c r="AD11" s="215" t="s">
        <v>139</v>
      </c>
      <c r="AE11" s="215"/>
      <c r="AF11" s="395"/>
      <c r="AG11" s="395" t="s">
        <v>405</v>
      </c>
      <c r="AH11" s="215"/>
      <c r="AI11" s="215"/>
      <c r="AJ11" s="215" t="s">
        <v>139</v>
      </c>
      <c r="AK11" s="396">
        <v>138</v>
      </c>
      <c r="AL11" s="397">
        <f>COUNTIF(E11:AK11,"T")*6+COUNTIF(E11:AK11,"P")*12+COUNTIF(E11:AK11,"M")*6+COUNTIF(E11:AK11,"I")*6+COUNTIF(E11:AK11,"N")*12+COUNTIF(E11:AK11,"TI")*12+COUNTIF(E11:AK11,"MT")*12+COUNTIF(E11:AK11,"MN")*18+COUNTIF(E11:AK11,"PI")*18+COUNTIF(E11:AK11,"TN")*18+COUNTIF(E11:AK11,"NB")*6+COUNTIF(E11:AK11,"AF")*6</f>
        <v>138</v>
      </c>
      <c r="AM11" s="398">
        <f>SUM(AL11-138)</f>
        <v>0</v>
      </c>
      <c r="AN11" s="12"/>
      <c r="AO11" s="12"/>
    </row>
    <row r="12" spans="1:41" s="13" customFormat="1" ht="15.75" customHeight="1">
      <c r="A12" s="691"/>
      <c r="B12" s="684"/>
      <c r="C12" s="685"/>
      <c r="D12" s="650"/>
      <c r="E12" s="686"/>
      <c r="F12" s="393"/>
      <c r="G12" s="393"/>
      <c r="H12" s="394"/>
      <c r="I12" s="215"/>
      <c r="J12" s="215"/>
      <c r="K12" s="395"/>
      <c r="L12" s="395"/>
      <c r="M12" s="215"/>
      <c r="N12" s="215"/>
      <c r="O12" s="215"/>
      <c r="P12" s="215"/>
      <c r="Q12" s="215"/>
      <c r="R12" s="395"/>
      <c r="S12" s="395"/>
      <c r="T12" s="215"/>
      <c r="U12" s="215"/>
      <c r="V12" s="215"/>
      <c r="W12" s="215"/>
      <c r="X12" s="215"/>
      <c r="Y12" s="395"/>
      <c r="Z12" s="395"/>
      <c r="AA12" s="215"/>
      <c r="AB12" s="215"/>
      <c r="AC12" s="215"/>
      <c r="AD12" s="215"/>
      <c r="AE12" s="215"/>
      <c r="AF12" s="395"/>
      <c r="AG12" s="395"/>
      <c r="AH12" s="215"/>
      <c r="AI12" s="215"/>
      <c r="AJ12" s="215"/>
      <c r="AK12" s="396"/>
      <c r="AL12" s="397"/>
      <c r="AM12" s="398"/>
      <c r="AN12" s="12"/>
      <c r="AO12" s="12"/>
    </row>
    <row r="13" spans="1:41" s="13" customFormat="1" ht="15.75" customHeight="1">
      <c r="A13" s="485"/>
      <c r="B13" s="684"/>
      <c r="C13" s="692"/>
      <c r="D13" s="650"/>
      <c r="E13" s="686"/>
      <c r="F13" s="393"/>
      <c r="G13" s="393"/>
      <c r="H13" s="394"/>
      <c r="I13" s="215"/>
      <c r="J13" s="215"/>
      <c r="K13" s="395"/>
      <c r="L13" s="395"/>
      <c r="M13" s="215"/>
      <c r="N13" s="215"/>
      <c r="O13" s="215"/>
      <c r="P13" s="215"/>
      <c r="Q13" s="215"/>
      <c r="R13" s="395"/>
      <c r="S13" s="395"/>
      <c r="T13" s="215"/>
      <c r="U13" s="215"/>
      <c r="V13" s="215"/>
      <c r="W13" s="215"/>
      <c r="X13" s="215"/>
      <c r="Y13" s="395"/>
      <c r="Z13" s="395"/>
      <c r="AA13" s="215"/>
      <c r="AB13" s="215"/>
      <c r="AC13" s="215"/>
      <c r="AD13" s="215"/>
      <c r="AE13" s="215"/>
      <c r="AF13" s="395"/>
      <c r="AG13" s="395"/>
      <c r="AH13" s="215"/>
      <c r="AI13" s="215"/>
      <c r="AJ13" s="215"/>
      <c r="AK13" s="396"/>
      <c r="AL13" s="397"/>
      <c r="AM13" s="398"/>
      <c r="AN13" s="12"/>
      <c r="AO13" s="12"/>
    </row>
    <row r="14" spans="1:39" s="13" customFormat="1" ht="15.75" customHeight="1" thickBot="1">
      <c r="A14" s="693" t="s">
        <v>0</v>
      </c>
      <c r="B14" s="682" t="s">
        <v>1</v>
      </c>
      <c r="C14" s="682" t="s">
        <v>9</v>
      </c>
      <c r="D14" s="675" t="s">
        <v>2</v>
      </c>
      <c r="E14" s="676" t="s">
        <v>3</v>
      </c>
      <c r="F14" s="400">
        <v>1</v>
      </c>
      <c r="G14" s="400">
        <v>2</v>
      </c>
      <c r="H14" s="400">
        <v>3</v>
      </c>
      <c r="I14" s="400">
        <v>4</v>
      </c>
      <c r="J14" s="400">
        <v>5</v>
      </c>
      <c r="K14" s="400">
        <v>6</v>
      </c>
      <c r="L14" s="400">
        <v>7</v>
      </c>
      <c r="M14" s="400">
        <v>8</v>
      </c>
      <c r="N14" s="400">
        <v>9</v>
      </c>
      <c r="O14" s="400">
        <v>10</v>
      </c>
      <c r="P14" s="400">
        <v>11</v>
      </c>
      <c r="Q14" s="400">
        <v>12</v>
      </c>
      <c r="R14" s="400">
        <v>13</v>
      </c>
      <c r="S14" s="400">
        <v>14</v>
      </c>
      <c r="T14" s="400">
        <v>15</v>
      </c>
      <c r="U14" s="400">
        <v>16</v>
      </c>
      <c r="V14" s="400">
        <v>17</v>
      </c>
      <c r="W14" s="400">
        <v>18</v>
      </c>
      <c r="X14" s="400">
        <v>19</v>
      </c>
      <c r="Y14" s="400">
        <v>20</v>
      </c>
      <c r="Z14" s="400">
        <v>21</v>
      </c>
      <c r="AA14" s="400">
        <v>22</v>
      </c>
      <c r="AB14" s="400">
        <v>23</v>
      </c>
      <c r="AC14" s="400">
        <v>24</v>
      </c>
      <c r="AD14" s="400">
        <v>25</v>
      </c>
      <c r="AE14" s="400">
        <v>26</v>
      </c>
      <c r="AF14" s="400">
        <v>27</v>
      </c>
      <c r="AG14" s="400">
        <v>28</v>
      </c>
      <c r="AH14" s="400">
        <v>29</v>
      </c>
      <c r="AI14" s="400">
        <v>30</v>
      </c>
      <c r="AJ14" s="400">
        <v>31</v>
      </c>
      <c r="AK14" s="401" t="s">
        <v>4</v>
      </c>
      <c r="AL14" s="402" t="s">
        <v>5</v>
      </c>
      <c r="AM14" s="403" t="s">
        <v>6</v>
      </c>
    </row>
    <row r="15" spans="1:41" s="13" customFormat="1" ht="15.75" customHeight="1">
      <c r="A15" s="693"/>
      <c r="B15" s="674" t="s">
        <v>406</v>
      </c>
      <c r="C15" s="674"/>
      <c r="D15" s="675"/>
      <c r="E15" s="676"/>
      <c r="F15" s="384" t="s">
        <v>172</v>
      </c>
      <c r="G15" s="384" t="s">
        <v>128</v>
      </c>
      <c r="H15" s="384" t="s">
        <v>7</v>
      </c>
      <c r="I15" s="384" t="s">
        <v>7</v>
      </c>
      <c r="J15" s="384" t="s">
        <v>172</v>
      </c>
      <c r="K15" s="384" t="s">
        <v>172</v>
      </c>
      <c r="L15" s="384" t="s">
        <v>8</v>
      </c>
      <c r="M15" s="384" t="s">
        <v>172</v>
      </c>
      <c r="N15" s="384" t="s">
        <v>128</v>
      </c>
      <c r="O15" s="384" t="s">
        <v>7</v>
      </c>
      <c r="P15" s="384" t="s">
        <v>7</v>
      </c>
      <c r="Q15" s="384" t="s">
        <v>172</v>
      </c>
      <c r="R15" s="384" t="s">
        <v>172</v>
      </c>
      <c r="S15" s="384" t="s">
        <v>8</v>
      </c>
      <c r="T15" s="384" t="s">
        <v>172</v>
      </c>
      <c r="U15" s="384" t="s">
        <v>128</v>
      </c>
      <c r="V15" s="384" t="s">
        <v>7</v>
      </c>
      <c r="W15" s="384" t="s">
        <v>7</v>
      </c>
      <c r="X15" s="384" t="s">
        <v>172</v>
      </c>
      <c r="Y15" s="384" t="s">
        <v>172</v>
      </c>
      <c r="Z15" s="384" t="s">
        <v>8</v>
      </c>
      <c r="AA15" s="384" t="s">
        <v>172</v>
      </c>
      <c r="AB15" s="384" t="s">
        <v>128</v>
      </c>
      <c r="AC15" s="384" t="s">
        <v>7</v>
      </c>
      <c r="AD15" s="384" t="s">
        <v>7</v>
      </c>
      <c r="AE15" s="384" t="s">
        <v>172</v>
      </c>
      <c r="AF15" s="384" t="s">
        <v>172</v>
      </c>
      <c r="AG15" s="384" t="s">
        <v>8</v>
      </c>
      <c r="AH15" s="384" t="s">
        <v>172</v>
      </c>
      <c r="AI15" s="384" t="s">
        <v>128</v>
      </c>
      <c r="AJ15" s="384" t="s">
        <v>7</v>
      </c>
      <c r="AK15" s="385"/>
      <c r="AL15" s="386"/>
      <c r="AM15" s="387"/>
      <c r="AN15" s="12"/>
      <c r="AO15" s="12"/>
    </row>
    <row r="16" spans="1:39" s="13" customFormat="1" ht="15.75" customHeight="1" thickBot="1">
      <c r="A16" s="694"/>
      <c r="B16" s="695"/>
      <c r="C16" s="696"/>
      <c r="D16" s="697"/>
      <c r="E16" s="698"/>
      <c r="F16" s="443"/>
      <c r="G16" s="443"/>
      <c r="H16" s="444"/>
      <c r="I16" s="445"/>
      <c r="J16" s="445"/>
      <c r="K16" s="446"/>
      <c r="L16" s="446"/>
      <c r="M16" s="445"/>
      <c r="N16" s="445"/>
      <c r="O16" s="445"/>
      <c r="P16" s="445"/>
      <c r="Q16" s="445"/>
      <c r="R16" s="446"/>
      <c r="S16" s="446"/>
      <c r="T16" s="445"/>
      <c r="U16" s="445"/>
      <c r="V16" s="445"/>
      <c r="W16" s="445"/>
      <c r="X16" s="445"/>
      <c r="Y16" s="446"/>
      <c r="Z16" s="446"/>
      <c r="AA16" s="445"/>
      <c r="AB16" s="445"/>
      <c r="AC16" s="445"/>
      <c r="AD16" s="445"/>
      <c r="AE16" s="445"/>
      <c r="AF16" s="446"/>
      <c r="AG16" s="446"/>
      <c r="AH16" s="445"/>
      <c r="AI16" s="445"/>
      <c r="AJ16" s="445"/>
      <c r="AK16" s="448"/>
      <c r="AL16" s="449"/>
      <c r="AM16" s="699"/>
    </row>
    <row r="18" ht="15">
      <c r="A18" s="11" t="s">
        <v>407</v>
      </c>
    </row>
    <row r="20" ht="15">
      <c r="V20" s="11" t="s">
        <v>187</v>
      </c>
    </row>
    <row r="23" ht="15">
      <c r="H23" s="11" t="s">
        <v>187</v>
      </c>
    </row>
  </sheetData>
  <sheetProtection/>
  <mergeCells count="13">
    <mergeCell ref="E14:E15"/>
    <mergeCell ref="AK14:AK15"/>
    <mergeCell ref="AL14:AL15"/>
    <mergeCell ref="AM14:AM15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666" t="s">
        <v>408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</row>
    <row r="2" spans="1:39" ht="15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</row>
    <row r="3" spans="1:39" ht="15.75" thickBo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</row>
    <row r="4" spans="1:39" ht="15.75" customHeight="1" thickBot="1">
      <c r="A4" s="700" t="s">
        <v>0</v>
      </c>
      <c r="B4" s="670" t="s">
        <v>1</v>
      </c>
      <c r="C4" s="670" t="s">
        <v>9</v>
      </c>
      <c r="D4" s="671" t="s">
        <v>2</v>
      </c>
      <c r="E4" s="672" t="s">
        <v>3</v>
      </c>
      <c r="F4" s="377">
        <v>1</v>
      </c>
      <c r="G4" s="377">
        <v>2</v>
      </c>
      <c r="H4" s="377">
        <v>3</v>
      </c>
      <c r="I4" s="377">
        <v>4</v>
      </c>
      <c r="J4" s="377">
        <v>5</v>
      </c>
      <c r="K4" s="377">
        <v>6</v>
      </c>
      <c r="L4" s="377">
        <v>7</v>
      </c>
      <c r="M4" s="377">
        <v>8</v>
      </c>
      <c r="N4" s="377">
        <v>9</v>
      </c>
      <c r="O4" s="377">
        <v>10</v>
      </c>
      <c r="P4" s="377">
        <v>11</v>
      </c>
      <c r="Q4" s="377">
        <v>12</v>
      </c>
      <c r="R4" s="377">
        <v>13</v>
      </c>
      <c r="S4" s="377">
        <v>14</v>
      </c>
      <c r="T4" s="377">
        <v>15</v>
      </c>
      <c r="U4" s="377">
        <v>16</v>
      </c>
      <c r="V4" s="377">
        <v>17</v>
      </c>
      <c r="W4" s="377">
        <v>18</v>
      </c>
      <c r="X4" s="377">
        <v>19</v>
      </c>
      <c r="Y4" s="377">
        <v>20</v>
      </c>
      <c r="Z4" s="377">
        <v>21</v>
      </c>
      <c r="AA4" s="377">
        <v>22</v>
      </c>
      <c r="AB4" s="377">
        <v>23</v>
      </c>
      <c r="AC4" s="377">
        <v>24</v>
      </c>
      <c r="AD4" s="377">
        <v>25</v>
      </c>
      <c r="AE4" s="377">
        <v>26</v>
      </c>
      <c r="AF4" s="377">
        <v>27</v>
      </c>
      <c r="AG4" s="377">
        <v>28</v>
      </c>
      <c r="AH4" s="377">
        <v>29</v>
      </c>
      <c r="AI4" s="377">
        <v>30</v>
      </c>
      <c r="AJ4" s="377">
        <v>31</v>
      </c>
      <c r="AK4" s="401" t="s">
        <v>4</v>
      </c>
      <c r="AL4" s="402" t="s">
        <v>5</v>
      </c>
      <c r="AM4" s="403" t="s">
        <v>6</v>
      </c>
    </row>
    <row r="5" spans="1:39" ht="15.75" customHeight="1">
      <c r="A5" s="681"/>
      <c r="B5" s="674"/>
      <c r="C5" s="674"/>
      <c r="D5" s="675"/>
      <c r="E5" s="676"/>
      <c r="F5" s="384" t="s">
        <v>172</v>
      </c>
      <c r="G5" s="384" t="s">
        <v>128</v>
      </c>
      <c r="H5" s="384" t="s">
        <v>7</v>
      </c>
      <c r="I5" s="384" t="s">
        <v>7</v>
      </c>
      <c r="J5" s="384" t="s">
        <v>172</v>
      </c>
      <c r="K5" s="384" t="s">
        <v>172</v>
      </c>
      <c r="L5" s="384" t="s">
        <v>8</v>
      </c>
      <c r="M5" s="384" t="s">
        <v>172</v>
      </c>
      <c r="N5" s="384" t="s">
        <v>128</v>
      </c>
      <c r="O5" s="384" t="s">
        <v>7</v>
      </c>
      <c r="P5" s="384" t="s">
        <v>7</v>
      </c>
      <c r="Q5" s="384" t="s">
        <v>172</v>
      </c>
      <c r="R5" s="384" t="s">
        <v>172</v>
      </c>
      <c r="S5" s="384" t="s">
        <v>8</v>
      </c>
      <c r="T5" s="384" t="s">
        <v>172</v>
      </c>
      <c r="U5" s="384" t="s">
        <v>128</v>
      </c>
      <c r="V5" s="384" t="s">
        <v>7</v>
      </c>
      <c r="W5" s="384" t="s">
        <v>7</v>
      </c>
      <c r="X5" s="384" t="s">
        <v>172</v>
      </c>
      <c r="Y5" s="384" t="s">
        <v>172</v>
      </c>
      <c r="Z5" s="384" t="s">
        <v>8</v>
      </c>
      <c r="AA5" s="384" t="s">
        <v>172</v>
      </c>
      <c r="AB5" s="384" t="s">
        <v>128</v>
      </c>
      <c r="AC5" s="384" t="s">
        <v>7</v>
      </c>
      <c r="AD5" s="384" t="s">
        <v>7</v>
      </c>
      <c r="AE5" s="384" t="s">
        <v>172</v>
      </c>
      <c r="AF5" s="384" t="s">
        <v>172</v>
      </c>
      <c r="AG5" s="384" t="s">
        <v>8</v>
      </c>
      <c r="AH5" s="384" t="s">
        <v>172</v>
      </c>
      <c r="AI5" s="384" t="s">
        <v>128</v>
      </c>
      <c r="AJ5" s="384" t="s">
        <v>7</v>
      </c>
      <c r="AK5" s="385"/>
      <c r="AL5" s="386"/>
      <c r="AM5" s="387"/>
    </row>
    <row r="6" spans="1:39" ht="15.75" customHeight="1">
      <c r="A6" s="485">
        <v>138401</v>
      </c>
      <c r="B6" s="701" t="s">
        <v>409</v>
      </c>
      <c r="C6" s="702" t="s">
        <v>410</v>
      </c>
      <c r="D6" s="703" t="s">
        <v>411</v>
      </c>
      <c r="E6" s="686" t="s">
        <v>398</v>
      </c>
      <c r="F6" s="704" t="s">
        <v>130</v>
      </c>
      <c r="G6" s="704" t="s">
        <v>139</v>
      </c>
      <c r="H6" s="705"/>
      <c r="I6" s="437"/>
      <c r="J6" s="437" t="s">
        <v>139</v>
      </c>
      <c r="K6" s="395"/>
      <c r="L6" s="395"/>
      <c r="M6" s="215" t="s">
        <v>139</v>
      </c>
      <c r="N6" s="215" t="s">
        <v>130</v>
      </c>
      <c r="O6" s="215"/>
      <c r="P6" s="215" t="s">
        <v>139</v>
      </c>
      <c r="Q6" s="215"/>
      <c r="R6" s="395" t="s">
        <v>139</v>
      </c>
      <c r="S6" s="395"/>
      <c r="T6" s="215" t="s">
        <v>139</v>
      </c>
      <c r="U6" s="215"/>
      <c r="V6" s="215" t="s">
        <v>139</v>
      </c>
      <c r="W6" s="215" t="s">
        <v>139</v>
      </c>
      <c r="X6" s="215"/>
      <c r="Y6" s="395" t="s">
        <v>139</v>
      </c>
      <c r="Z6" s="395"/>
      <c r="AA6" s="215" t="s">
        <v>412</v>
      </c>
      <c r="AB6" s="215" t="s">
        <v>139</v>
      </c>
      <c r="AC6" s="215" t="s">
        <v>130</v>
      </c>
      <c r="AD6" s="215"/>
      <c r="AE6" s="215" t="s">
        <v>139</v>
      </c>
      <c r="AF6" s="395"/>
      <c r="AG6" s="395"/>
      <c r="AH6" s="215" t="s">
        <v>139</v>
      </c>
      <c r="AI6" s="215" t="s">
        <v>130</v>
      </c>
      <c r="AJ6" s="215" t="s">
        <v>412</v>
      </c>
      <c r="AK6" s="396">
        <v>184</v>
      </c>
      <c r="AL6" s="397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184</v>
      </c>
      <c r="AM6" s="398">
        <f>SUM(AL6-184)</f>
        <v>0</v>
      </c>
    </row>
    <row r="7" spans="1:39" ht="15.75" customHeight="1">
      <c r="A7" s="485">
        <v>134643</v>
      </c>
      <c r="B7" s="706" t="s">
        <v>413</v>
      </c>
      <c r="C7" s="702" t="s">
        <v>410</v>
      </c>
      <c r="D7" s="703" t="s">
        <v>411</v>
      </c>
      <c r="E7" s="686" t="s">
        <v>398</v>
      </c>
      <c r="F7" s="393"/>
      <c r="G7" s="393" t="s">
        <v>139</v>
      </c>
      <c r="H7" s="394" t="s">
        <v>139</v>
      </c>
      <c r="I7" s="215"/>
      <c r="J7" s="215" t="s">
        <v>139</v>
      </c>
      <c r="K7" s="395" t="s">
        <v>139</v>
      </c>
      <c r="L7" s="395"/>
      <c r="M7" s="406" t="s">
        <v>247</v>
      </c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395"/>
      <c r="Z7" s="395" t="s">
        <v>139</v>
      </c>
      <c r="AA7" s="215"/>
      <c r="AB7" s="215"/>
      <c r="AC7" s="215" t="s">
        <v>139</v>
      </c>
      <c r="AD7" s="215" t="s">
        <v>139</v>
      </c>
      <c r="AE7" s="215"/>
      <c r="AF7" s="395" t="s">
        <v>139</v>
      </c>
      <c r="AG7" s="395"/>
      <c r="AH7" s="215" t="s">
        <v>130</v>
      </c>
      <c r="AI7" s="215" t="s">
        <v>139</v>
      </c>
      <c r="AJ7" s="215" t="s">
        <v>130</v>
      </c>
      <c r="AK7" s="396">
        <v>104</v>
      </c>
      <c r="AL7" s="397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120</v>
      </c>
      <c r="AM7" s="398">
        <f>SUM(AL7-104)</f>
        <v>16</v>
      </c>
    </row>
    <row r="8" spans="1:39" ht="15.75" customHeight="1">
      <c r="A8" s="485">
        <v>139912</v>
      </c>
      <c r="B8" s="701" t="s">
        <v>414</v>
      </c>
      <c r="C8" s="702" t="s">
        <v>410</v>
      </c>
      <c r="D8" s="703" t="s">
        <v>411</v>
      </c>
      <c r="E8" s="686" t="s">
        <v>398</v>
      </c>
      <c r="F8" s="393" t="s">
        <v>139</v>
      </c>
      <c r="G8" s="393"/>
      <c r="H8" s="394" t="s">
        <v>130</v>
      </c>
      <c r="I8" s="215" t="s">
        <v>139</v>
      </c>
      <c r="J8" s="215"/>
      <c r="K8" s="395"/>
      <c r="L8" s="395" t="s">
        <v>139</v>
      </c>
      <c r="M8" s="215"/>
      <c r="N8" s="215" t="s">
        <v>139</v>
      </c>
      <c r="O8" s="215" t="s">
        <v>139</v>
      </c>
      <c r="P8" s="215"/>
      <c r="Q8" s="215" t="s">
        <v>139</v>
      </c>
      <c r="R8" s="395"/>
      <c r="S8" s="395" t="s">
        <v>139</v>
      </c>
      <c r="T8" s="215"/>
      <c r="U8" s="215" t="s">
        <v>139</v>
      </c>
      <c r="V8" s="215"/>
      <c r="W8" s="215" t="s">
        <v>412</v>
      </c>
      <c r="X8" s="215" t="s">
        <v>139</v>
      </c>
      <c r="Y8" s="395"/>
      <c r="Z8" s="395"/>
      <c r="AA8" s="215" t="s">
        <v>139</v>
      </c>
      <c r="AB8" s="215" t="s">
        <v>412</v>
      </c>
      <c r="AC8" s="215"/>
      <c r="AD8" s="215" t="s">
        <v>139</v>
      </c>
      <c r="AE8" s="215" t="s">
        <v>130</v>
      </c>
      <c r="AF8" s="395"/>
      <c r="AG8" s="395" t="s">
        <v>139</v>
      </c>
      <c r="AH8" s="215"/>
      <c r="AI8" s="215"/>
      <c r="AJ8" s="215" t="s">
        <v>139</v>
      </c>
      <c r="AK8" s="396">
        <v>184</v>
      </c>
      <c r="AL8" s="397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184</v>
      </c>
      <c r="AM8" s="398">
        <f>SUM(AL8-184)</f>
        <v>0</v>
      </c>
    </row>
    <row r="9" spans="1:39" ht="15.75" customHeight="1" thickBot="1">
      <c r="A9" s="707"/>
      <c r="B9" s="701"/>
      <c r="C9" s="702"/>
      <c r="D9" s="697"/>
      <c r="E9" s="698" t="s">
        <v>187</v>
      </c>
      <c r="F9" s="443"/>
      <c r="G9" s="443"/>
      <c r="H9" s="444"/>
      <c r="I9" s="445"/>
      <c r="J9" s="445"/>
      <c r="K9" s="446"/>
      <c r="L9" s="446"/>
      <c r="M9" s="445"/>
      <c r="N9" s="445"/>
      <c r="O9" s="445"/>
      <c r="P9" s="445"/>
      <c r="Q9" s="445"/>
      <c r="R9" s="446"/>
      <c r="S9" s="446"/>
      <c r="T9" s="445"/>
      <c r="U9" s="445"/>
      <c r="V9" s="445"/>
      <c r="W9" s="445"/>
      <c r="X9" s="445"/>
      <c r="Y9" s="446"/>
      <c r="Z9" s="446"/>
      <c r="AA9" s="445"/>
      <c r="AB9" s="445"/>
      <c r="AC9" s="445"/>
      <c r="AD9" s="445"/>
      <c r="AE9" s="445"/>
      <c r="AF9" s="446"/>
      <c r="AG9" s="446"/>
      <c r="AH9" s="445"/>
      <c r="AI9" s="445"/>
      <c r="AJ9" s="445"/>
      <c r="AK9" s="448"/>
      <c r="AL9" s="449"/>
      <c r="AM9" s="450"/>
    </row>
    <row r="10" spans="1:39" ht="15">
      <c r="A10" s="708"/>
      <c r="B10" s="709" t="s">
        <v>415</v>
      </c>
      <c r="C10" s="710"/>
      <c r="D10" s="711"/>
      <c r="E10" s="18"/>
      <c r="F10" s="712"/>
      <c r="G10" s="712"/>
      <c r="H10" s="712"/>
      <c r="I10" s="712"/>
      <c r="J10" s="712"/>
      <c r="K10" s="712"/>
      <c r="L10" s="712"/>
      <c r="M10" s="713"/>
      <c r="N10" s="714"/>
      <c r="O10" s="714"/>
      <c r="P10" s="714"/>
      <c r="Q10" s="714"/>
      <c r="R10" s="714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18"/>
      <c r="AL10" s="16"/>
      <c r="AM10" s="16"/>
    </row>
    <row r="11" spans="1:39" ht="15">
      <c r="A11" s="715"/>
      <c r="B11" s="716" t="s">
        <v>416</v>
      </c>
      <c r="C11" s="717"/>
      <c r="D11" s="718"/>
      <c r="E11" s="18" t="s">
        <v>187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8"/>
      <c r="AL11" s="16"/>
      <c r="AM11" s="16"/>
    </row>
    <row r="12" spans="1:39" ht="15">
      <c r="A12" s="719"/>
      <c r="B12" s="720" t="s">
        <v>417</v>
      </c>
      <c r="C12" s="721"/>
      <c r="D12" s="722"/>
      <c r="E12" s="17"/>
      <c r="F12" s="165"/>
      <c r="G12" s="454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16"/>
      <c r="AL12" s="16"/>
      <c r="AM12" s="16"/>
    </row>
    <row r="13" spans="1:39" ht="15">
      <c r="A13" s="719"/>
      <c r="B13" s="723" t="s">
        <v>418</v>
      </c>
      <c r="C13" s="724" t="s">
        <v>419</v>
      </c>
      <c r="D13" s="725"/>
      <c r="E13" s="17"/>
      <c r="F13" s="165"/>
      <c r="G13" s="454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16"/>
      <c r="AL13" s="16"/>
      <c r="AM13" s="16"/>
    </row>
    <row r="14" spans="1:39" ht="15">
      <c r="A14" s="726"/>
      <c r="B14" s="720" t="s">
        <v>420</v>
      </c>
      <c r="C14" s="721"/>
      <c r="D14" s="722"/>
      <c r="E14" s="17"/>
      <c r="F14" s="165"/>
      <c r="G14" s="454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16"/>
      <c r="AL14" s="16"/>
      <c r="AM14" s="16"/>
    </row>
    <row r="15" spans="1:39" ht="15.75" thickBot="1">
      <c r="A15" s="11"/>
      <c r="B15" s="727" t="s">
        <v>421</v>
      </c>
      <c r="C15" s="728"/>
      <c r="D15" s="729"/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  <c r="AL15" s="16"/>
      <c r="AM15" s="16"/>
    </row>
    <row r="18" ht="15">
      <c r="R18" t="s">
        <v>187</v>
      </c>
    </row>
    <row r="19" ht="15">
      <c r="R19" t="s">
        <v>187</v>
      </c>
    </row>
    <row r="20" ht="15">
      <c r="O20" t="s">
        <v>187</v>
      </c>
    </row>
  </sheetData>
  <sheetProtection/>
  <mergeCells count="11">
    <mergeCell ref="B10:D10"/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M7:X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4"/>
  <sheetViews>
    <sheetView workbookViewId="0" topLeftCell="A1">
      <selection activeCell="A1" sqref="A1:AL3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18" customWidth="1"/>
    <col min="5" max="35" width="3.7109375" style="11" customWidth="1"/>
    <col min="36" max="38" width="4.7109375" style="16" customWidth="1"/>
    <col min="39" max="242" width="9.140625" style="11" customWidth="1"/>
  </cols>
  <sheetData>
    <row r="1" spans="1:40" s="12" customFormat="1" ht="15" customHeight="1">
      <c r="A1" s="337" t="s">
        <v>166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9"/>
      <c r="AM1" s="24"/>
      <c r="AN1" s="25"/>
    </row>
    <row r="2" spans="1:40" s="12" customFormat="1" ht="15" customHeight="1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2"/>
      <c r="AM2" s="26"/>
      <c r="AN2" s="27"/>
    </row>
    <row r="3" spans="1:40" s="13" customFormat="1" ht="15" customHeight="1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2"/>
      <c r="AM3" s="26"/>
      <c r="AN3" s="27"/>
    </row>
    <row r="4" spans="1:40" s="13" customFormat="1" ht="15" customHeight="1">
      <c r="A4" s="77" t="s">
        <v>0</v>
      </c>
      <c r="B4" s="208" t="s">
        <v>1</v>
      </c>
      <c r="C4" s="208" t="s">
        <v>2</v>
      </c>
      <c r="D4" s="344" t="s">
        <v>3</v>
      </c>
      <c r="E4" s="200">
        <v>1</v>
      </c>
      <c r="F4" s="200">
        <v>2</v>
      </c>
      <c r="G4" s="200">
        <v>3</v>
      </c>
      <c r="H4" s="200">
        <v>4</v>
      </c>
      <c r="I4" s="200">
        <v>5</v>
      </c>
      <c r="J4" s="200">
        <v>6</v>
      </c>
      <c r="K4" s="200">
        <v>7</v>
      </c>
      <c r="L4" s="200">
        <v>8</v>
      </c>
      <c r="M4" s="200">
        <v>9</v>
      </c>
      <c r="N4" s="200">
        <v>10</v>
      </c>
      <c r="O4" s="200">
        <v>11</v>
      </c>
      <c r="P4" s="200">
        <v>12</v>
      </c>
      <c r="Q4" s="200">
        <v>13</v>
      </c>
      <c r="R4" s="200">
        <v>14</v>
      </c>
      <c r="S4" s="200">
        <v>15</v>
      </c>
      <c r="T4" s="200">
        <v>16</v>
      </c>
      <c r="U4" s="200">
        <v>17</v>
      </c>
      <c r="V4" s="200">
        <v>18</v>
      </c>
      <c r="W4" s="200">
        <v>19</v>
      </c>
      <c r="X4" s="200">
        <v>20</v>
      </c>
      <c r="Y4" s="200">
        <v>21</v>
      </c>
      <c r="Z4" s="200">
        <v>22</v>
      </c>
      <c r="AA4" s="200">
        <v>23</v>
      </c>
      <c r="AB4" s="200">
        <v>24</v>
      </c>
      <c r="AC4" s="200">
        <v>25</v>
      </c>
      <c r="AD4" s="200">
        <v>26</v>
      </c>
      <c r="AE4" s="200">
        <v>27</v>
      </c>
      <c r="AF4" s="200">
        <v>28</v>
      </c>
      <c r="AG4" s="200">
        <v>29</v>
      </c>
      <c r="AH4" s="200">
        <v>30</v>
      </c>
      <c r="AI4" s="200">
        <v>31</v>
      </c>
      <c r="AJ4" s="283" t="s">
        <v>4</v>
      </c>
      <c r="AK4" s="343" t="s">
        <v>5</v>
      </c>
      <c r="AL4" s="345" t="s">
        <v>6</v>
      </c>
      <c r="AM4" s="12"/>
      <c r="AN4" s="12"/>
    </row>
    <row r="5" spans="1:40" s="13" customFormat="1" ht="15" customHeight="1">
      <c r="A5" s="77"/>
      <c r="B5" s="46" t="s">
        <v>51</v>
      </c>
      <c r="C5" s="208"/>
      <c r="D5" s="344"/>
      <c r="E5" s="255" t="s">
        <v>96</v>
      </c>
      <c r="F5" s="255" t="s">
        <v>97</v>
      </c>
      <c r="G5" s="255" t="s">
        <v>98</v>
      </c>
      <c r="H5" s="255" t="s">
        <v>99</v>
      </c>
      <c r="I5" s="255" t="s">
        <v>93</v>
      </c>
      <c r="J5" s="255" t="s">
        <v>94</v>
      </c>
      <c r="K5" s="255" t="s">
        <v>95</v>
      </c>
      <c r="L5" s="255" t="s">
        <v>96</v>
      </c>
      <c r="M5" s="255" t="s">
        <v>97</v>
      </c>
      <c r="N5" s="255" t="s">
        <v>98</v>
      </c>
      <c r="O5" s="255" t="s">
        <v>99</v>
      </c>
      <c r="P5" s="255" t="s">
        <v>93</v>
      </c>
      <c r="Q5" s="255" t="s">
        <v>94</v>
      </c>
      <c r="R5" s="255" t="s">
        <v>95</v>
      </c>
      <c r="S5" s="255" t="s">
        <v>96</v>
      </c>
      <c r="T5" s="255" t="s">
        <v>97</v>
      </c>
      <c r="U5" s="255" t="s">
        <v>98</v>
      </c>
      <c r="V5" s="255" t="s">
        <v>99</v>
      </c>
      <c r="W5" s="255" t="s">
        <v>93</v>
      </c>
      <c r="X5" s="255" t="s">
        <v>94</v>
      </c>
      <c r="Y5" s="255" t="s">
        <v>95</v>
      </c>
      <c r="Z5" s="255" t="s">
        <v>96</v>
      </c>
      <c r="AA5" s="255" t="s">
        <v>97</v>
      </c>
      <c r="AB5" s="255" t="s">
        <v>98</v>
      </c>
      <c r="AC5" s="255" t="s">
        <v>99</v>
      </c>
      <c r="AD5" s="255" t="s">
        <v>93</v>
      </c>
      <c r="AE5" s="255" t="s">
        <v>94</v>
      </c>
      <c r="AF5" s="255" t="s">
        <v>95</v>
      </c>
      <c r="AG5" s="255" t="s">
        <v>96</v>
      </c>
      <c r="AH5" s="255" t="s">
        <v>97</v>
      </c>
      <c r="AI5" s="255" t="s">
        <v>98</v>
      </c>
      <c r="AJ5" s="283"/>
      <c r="AK5" s="343"/>
      <c r="AL5" s="345"/>
      <c r="AM5" s="12"/>
      <c r="AN5" s="12"/>
    </row>
    <row r="6" spans="1:38" s="13" customFormat="1" ht="15" customHeight="1">
      <c r="A6" s="78" t="s">
        <v>63</v>
      </c>
      <c r="B6" s="66" t="s">
        <v>60</v>
      </c>
      <c r="C6" s="71" t="s">
        <v>111</v>
      </c>
      <c r="D6" s="236" t="s">
        <v>110</v>
      </c>
      <c r="E6" s="113" t="s">
        <v>130</v>
      </c>
      <c r="F6" s="113" t="s">
        <v>130</v>
      </c>
      <c r="G6" s="113" t="s">
        <v>130</v>
      </c>
      <c r="H6" s="113" t="s">
        <v>130</v>
      </c>
      <c r="I6" s="113" t="s">
        <v>130</v>
      </c>
      <c r="J6" s="263" t="s">
        <v>130</v>
      </c>
      <c r="K6" s="263"/>
      <c r="L6" s="113" t="s">
        <v>130</v>
      </c>
      <c r="M6" s="113" t="s">
        <v>130</v>
      </c>
      <c r="N6" s="113" t="s">
        <v>130</v>
      </c>
      <c r="O6" s="113" t="s">
        <v>130</v>
      </c>
      <c r="P6" s="113" t="s">
        <v>130</v>
      </c>
      <c r="Q6" s="263"/>
      <c r="R6" s="263" t="s">
        <v>130</v>
      </c>
      <c r="S6" s="113" t="s">
        <v>130</v>
      </c>
      <c r="T6" s="113" t="s">
        <v>130</v>
      </c>
      <c r="U6" s="113" t="s">
        <v>130</v>
      </c>
      <c r="V6" s="113" t="s">
        <v>130</v>
      </c>
      <c r="W6" s="113" t="s">
        <v>130</v>
      </c>
      <c r="X6" s="263" t="s">
        <v>130</v>
      </c>
      <c r="Y6" s="263"/>
      <c r="Z6" s="113" t="s">
        <v>130</v>
      </c>
      <c r="AA6" s="113" t="s">
        <v>130</v>
      </c>
      <c r="AB6" s="113" t="s">
        <v>130</v>
      </c>
      <c r="AC6" s="113" t="s">
        <v>130</v>
      </c>
      <c r="AD6" s="113" t="s">
        <v>130</v>
      </c>
      <c r="AE6" s="263"/>
      <c r="AF6" s="263" t="s">
        <v>130</v>
      </c>
      <c r="AG6" s="113" t="s">
        <v>130</v>
      </c>
      <c r="AH6" s="113" t="s">
        <v>130</v>
      </c>
      <c r="AI6" s="113" t="s">
        <v>130</v>
      </c>
      <c r="AJ6" s="69">
        <v>138</v>
      </c>
      <c r="AK6" s="69">
        <f>COUNTIF(C6:AJ6,"T")*6+COUNTIF(C6:AJ6,"P")*12+COUNTIF(C6:AJ6,"M")*6+COUNTIF(C6:AJ6,"I")*6+COUNTIF(C6:AJ6,"N")*12+COUNTIF(C6:AJ6,"TI")*11+COUNTIF(C6:AJ6,"MT")*12+COUNTIF(C6:AJ6,"MN")*18+COUNTIF(C6:AJ6,"PI")*17+COUNTIF(C6:AJ6,"TN")*18+COUNTIF(C6:AJ6,"NB")*6+COUNTIF(C6:AJ6,"AF")*0</f>
        <v>162</v>
      </c>
      <c r="AL6" s="44">
        <f>SUM(AK6-138)</f>
        <v>24</v>
      </c>
    </row>
    <row r="7" spans="1:38" s="13" customFormat="1" ht="15" customHeight="1">
      <c r="A7" s="78" t="s">
        <v>146</v>
      </c>
      <c r="B7" s="66" t="s">
        <v>144</v>
      </c>
      <c r="C7" s="71" t="s">
        <v>111</v>
      </c>
      <c r="D7" s="236" t="s">
        <v>101</v>
      </c>
      <c r="E7" s="265"/>
      <c r="F7" s="265"/>
      <c r="G7" s="265"/>
      <c r="H7" s="265"/>
      <c r="I7" s="265"/>
      <c r="J7" s="264"/>
      <c r="K7" s="264"/>
      <c r="L7" s="265"/>
      <c r="M7" s="265"/>
      <c r="N7" s="265"/>
      <c r="O7" s="265"/>
      <c r="P7" s="265"/>
      <c r="Q7" s="264" t="s">
        <v>130</v>
      </c>
      <c r="R7" s="264"/>
      <c r="S7" s="265"/>
      <c r="T7" s="265"/>
      <c r="U7" s="265"/>
      <c r="V7" s="265"/>
      <c r="W7" s="265"/>
      <c r="X7" s="264"/>
      <c r="Y7" s="264"/>
      <c r="Z7" s="265"/>
      <c r="AA7" s="265"/>
      <c r="AB7" s="265"/>
      <c r="AC7" s="265"/>
      <c r="AD7" s="265"/>
      <c r="AE7" s="264" t="s">
        <v>130</v>
      </c>
      <c r="AF7" s="264"/>
      <c r="AG7" s="265"/>
      <c r="AH7" s="265"/>
      <c r="AI7" s="265"/>
      <c r="AJ7" s="69"/>
      <c r="AK7" s="69">
        <f>COUNTIF(C7:AJ7,"T")*6+COUNTIF(C7:AJ7,"P")*12+COUNTIF(C7:AJ7,"M")*6+COUNTIF(C7:AJ7,"I")*6+COUNTIF(C7:AJ7,"N")*12+COUNTIF(C7:AJ7,"TI")*11+COUNTIF(C7:AJ7,"MT")*12+COUNTIF(C7:AJ7,"MN")*18+COUNTIF(C7:AJ7,"PI")*17+COUNTIF(C7:AJ7,"TN")*18+COUNTIF(C7:AJ7,"NB")*6+COUNTIF(C7:AJ7,"AF")*6</f>
        <v>12</v>
      </c>
      <c r="AL7" s="44"/>
    </row>
    <row r="8" spans="1:38" s="13" customFormat="1" ht="15" customHeight="1">
      <c r="A8" s="78" t="s">
        <v>145</v>
      </c>
      <c r="B8" s="66" t="s">
        <v>109</v>
      </c>
      <c r="C8" s="71" t="s">
        <v>111</v>
      </c>
      <c r="D8" s="236" t="s">
        <v>101</v>
      </c>
      <c r="E8" s="265"/>
      <c r="F8" s="265"/>
      <c r="G8" s="265"/>
      <c r="H8" s="265"/>
      <c r="I8" s="265"/>
      <c r="J8" s="264"/>
      <c r="K8" s="264" t="s">
        <v>130</v>
      </c>
      <c r="L8" s="265"/>
      <c r="M8" s="265"/>
      <c r="N8" s="265"/>
      <c r="O8" s="265"/>
      <c r="P8" s="265"/>
      <c r="Q8" s="264"/>
      <c r="R8" s="264"/>
      <c r="S8" s="265"/>
      <c r="T8" s="265"/>
      <c r="U8" s="265"/>
      <c r="V8" s="265"/>
      <c r="W8" s="265"/>
      <c r="X8" s="264"/>
      <c r="Y8" s="264" t="s">
        <v>130</v>
      </c>
      <c r="Z8" s="265"/>
      <c r="AA8" s="265"/>
      <c r="AB8" s="265"/>
      <c r="AC8" s="265"/>
      <c r="AD8" s="265"/>
      <c r="AE8" s="264"/>
      <c r="AF8" s="264"/>
      <c r="AG8" s="265"/>
      <c r="AH8" s="265"/>
      <c r="AI8" s="265"/>
      <c r="AJ8" s="69"/>
      <c r="AK8" s="69">
        <f>COUNTIF(C8:AJ8,"T")*6+COUNTIF(C8:AJ8,"P")*12+COUNTIF(C8:AJ8,"M")*6+COUNTIF(C8:AJ8,"I")*6+COUNTIF(C8:AJ8,"N")*12+COUNTIF(C8:AJ8,"TI")*11+COUNTIF(C8:AJ8,"MT")*12+COUNTIF(C8:AJ8,"MN")*18+COUNTIF(C8:AJ8,"PI")*17+COUNTIF(C8:AJ8,"TN")*18+COUNTIF(C8:AJ8,"NB")*6+COUNTIF(C8:AJ8,"AF")*6</f>
        <v>12</v>
      </c>
      <c r="AL8" s="44"/>
    </row>
    <row r="9" spans="1:38" s="13" customFormat="1" ht="15" customHeight="1">
      <c r="A9" s="233" t="s">
        <v>64</v>
      </c>
      <c r="B9" s="232"/>
      <c r="C9" s="232"/>
      <c r="D9" s="234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5"/>
    </row>
    <row r="10" spans="1:38" s="13" customFormat="1" ht="15" customHeight="1">
      <c r="A10" s="233"/>
      <c r="B10" s="232"/>
      <c r="C10" s="232"/>
      <c r="D10" s="234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5"/>
    </row>
    <row r="11" spans="1:38" s="13" customFormat="1" ht="15" customHeight="1">
      <c r="A11" s="233"/>
      <c r="B11" s="237" t="s">
        <v>112</v>
      </c>
      <c r="C11" s="232"/>
      <c r="D11" s="266" t="s">
        <v>148</v>
      </c>
      <c r="E11" s="267" t="s">
        <v>149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5"/>
    </row>
    <row r="12" spans="1:242" ht="12" customHeight="1">
      <c r="A12" s="225"/>
      <c r="B12" s="79" t="s">
        <v>113</v>
      </c>
      <c r="C12" s="219"/>
      <c r="D12" s="26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7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60"/>
      <c r="AM12" s="19"/>
      <c r="AN12" s="19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2" customHeight="1">
      <c r="A13" s="225"/>
      <c r="B13" s="79" t="s">
        <v>114</v>
      </c>
      <c r="C13" s="219"/>
      <c r="D13" s="26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7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60"/>
      <c r="AM13" s="19"/>
      <c r="AN13" s="19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2" customHeight="1">
      <c r="A14" s="47"/>
      <c r="B14" s="79" t="s">
        <v>115</v>
      </c>
      <c r="C14" s="30"/>
      <c r="D14" s="271"/>
      <c r="E14" s="272"/>
      <c r="F14" s="348"/>
      <c r="G14" s="348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50"/>
      <c r="S14" s="20"/>
      <c r="T14" s="21"/>
      <c r="U14" s="22"/>
      <c r="V14" s="20"/>
      <c r="W14" s="305" t="s">
        <v>52</v>
      </c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107"/>
      <c r="AL14" s="108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2" customHeight="1">
      <c r="A15" s="226"/>
      <c r="B15" s="79" t="s">
        <v>116</v>
      </c>
      <c r="C15" s="220"/>
      <c r="D15" s="221"/>
      <c r="E15" s="20"/>
      <c r="F15" s="355"/>
      <c r="G15" s="355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64"/>
      <c r="T15" s="358"/>
      <c r="U15" s="358"/>
      <c r="V15" s="23"/>
      <c r="W15" s="292" t="s">
        <v>73</v>
      </c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42"/>
      <c r="AL15" s="48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2" customHeight="1">
      <c r="A16" s="227"/>
      <c r="B16" s="222"/>
      <c r="C16" s="223"/>
      <c r="D16" s="224"/>
      <c r="E16" s="61"/>
      <c r="F16" s="357"/>
      <c r="G16" s="35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64"/>
      <c r="T16" s="358"/>
      <c r="U16" s="358"/>
      <c r="V16" s="23"/>
      <c r="W16" s="290" t="s">
        <v>75</v>
      </c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42"/>
      <c r="AL16" s="4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2" customHeight="1">
      <c r="A17" s="227"/>
      <c r="B17" s="222"/>
      <c r="C17" s="223"/>
      <c r="D17" s="224"/>
      <c r="E17" s="61"/>
      <c r="F17" s="209"/>
      <c r="G17" s="209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64"/>
      <c r="T17" s="207"/>
      <c r="U17" s="207"/>
      <c r="V17" s="23"/>
      <c r="W17" s="346" t="s">
        <v>53</v>
      </c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42"/>
      <c r="AL17" s="4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2" customHeight="1" thickBot="1">
      <c r="A18" s="228"/>
      <c r="B18" s="229"/>
      <c r="C18" s="230"/>
      <c r="D18" s="231"/>
      <c r="E18" s="72"/>
      <c r="F18" s="351"/>
      <c r="G18" s="351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73"/>
      <c r="T18" s="353"/>
      <c r="U18" s="353"/>
      <c r="V18" s="73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62"/>
      <c r="AL18" s="6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40" ht="15">
      <c r="A19" s="18"/>
      <c r="B19" s="18"/>
      <c r="C19" s="18"/>
      <c r="D19" s="2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/>
      <c r="AL19" s="238"/>
      <c r="AM19"/>
      <c r="AN19"/>
    </row>
    <row r="20" spans="1:40" ht="15">
      <c r="A20" s="18"/>
      <c r="B20" s="18"/>
      <c r="C20" s="18"/>
      <c r="D20" s="2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/>
      <c r="AL20"/>
      <c r="AM20"/>
      <c r="AN20"/>
    </row>
    <row r="21" spans="1:40" ht="15">
      <c r="A21" s="18"/>
      <c r="B21" s="18"/>
      <c r="C21" s="18"/>
      <c r="D21" s="2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/>
      <c r="AL21"/>
      <c r="AM21"/>
      <c r="AN21"/>
    </row>
    <row r="22" spans="1:36" ht="15">
      <c r="A22" s="18"/>
      <c r="B22" s="18"/>
      <c r="C22" s="18"/>
      <c r="D22" s="2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5">
      <c r="A23" s="18"/>
      <c r="B23" s="18"/>
      <c r="C23" s="18"/>
      <c r="D23" s="2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5">
      <c r="A24" s="18"/>
      <c r="B24" s="18"/>
      <c r="C24" s="18"/>
      <c r="D24" s="2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</sheetData>
  <sheetProtection/>
  <mergeCells count="21">
    <mergeCell ref="T15:U15"/>
    <mergeCell ref="W17:AJ17"/>
    <mergeCell ref="W14:AJ14"/>
    <mergeCell ref="H16:R16"/>
    <mergeCell ref="F14:G14"/>
    <mergeCell ref="H14:R14"/>
    <mergeCell ref="F18:G18"/>
    <mergeCell ref="H18:R18"/>
    <mergeCell ref="T18:U18"/>
    <mergeCell ref="W18:AJ18"/>
    <mergeCell ref="F15:G15"/>
    <mergeCell ref="W16:AJ16"/>
    <mergeCell ref="A1:AL3"/>
    <mergeCell ref="AJ4:AJ5"/>
    <mergeCell ref="AK4:AK5"/>
    <mergeCell ref="D4:D5"/>
    <mergeCell ref="AL4:AL5"/>
    <mergeCell ref="H15:R15"/>
    <mergeCell ref="F16:G16"/>
    <mergeCell ref="W15:AJ15"/>
    <mergeCell ref="T16:U1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zoomScalePageLayoutView="0" workbookViewId="0" topLeftCell="A1">
      <selection activeCell="S19" sqref="S19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6" customWidth="1"/>
    <col min="35" max="238" width="9.140625" style="11" customWidth="1"/>
  </cols>
  <sheetData>
    <row r="1" spans="1:36" s="12" customFormat="1" ht="9.75" customHeight="1">
      <c r="A1" s="337" t="s">
        <v>165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9"/>
      <c r="AI1" s="24"/>
      <c r="AJ1" s="25"/>
    </row>
    <row r="2" spans="1:36" s="12" customFormat="1" ht="9.75" customHeight="1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2"/>
      <c r="AI2" s="26"/>
      <c r="AJ2" s="27"/>
    </row>
    <row r="3" spans="1:36" s="13" customFormat="1" ht="24" customHeight="1" thickBo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5"/>
      <c r="AI3" s="26"/>
      <c r="AJ3" s="27"/>
    </row>
    <row r="4" spans="1:36" s="13" customFormat="1" ht="19.5" customHeight="1">
      <c r="A4" s="359" t="s">
        <v>0</v>
      </c>
      <c r="B4" s="361" t="s">
        <v>1</v>
      </c>
      <c r="C4" s="200">
        <v>1</v>
      </c>
      <c r="D4" s="200">
        <v>2</v>
      </c>
      <c r="E4" s="200">
        <v>3</v>
      </c>
      <c r="F4" s="200">
        <v>4</v>
      </c>
      <c r="G4" s="200">
        <v>5</v>
      </c>
      <c r="H4" s="200">
        <v>6</v>
      </c>
      <c r="I4" s="200">
        <v>7</v>
      </c>
      <c r="J4" s="200">
        <v>8</v>
      </c>
      <c r="K4" s="200">
        <v>9</v>
      </c>
      <c r="L4" s="200">
        <v>10</v>
      </c>
      <c r="M4" s="200">
        <v>11</v>
      </c>
      <c r="N4" s="200">
        <v>12</v>
      </c>
      <c r="O4" s="200">
        <v>13</v>
      </c>
      <c r="P4" s="200">
        <v>14</v>
      </c>
      <c r="Q4" s="200">
        <v>15</v>
      </c>
      <c r="R4" s="200">
        <v>16</v>
      </c>
      <c r="S4" s="200">
        <v>17</v>
      </c>
      <c r="T4" s="200">
        <v>18</v>
      </c>
      <c r="U4" s="200">
        <v>19</v>
      </c>
      <c r="V4" s="200">
        <v>20</v>
      </c>
      <c r="W4" s="200">
        <v>21</v>
      </c>
      <c r="X4" s="200">
        <v>22</v>
      </c>
      <c r="Y4" s="200">
        <v>23</v>
      </c>
      <c r="Z4" s="200">
        <v>24</v>
      </c>
      <c r="AA4" s="200">
        <v>25</v>
      </c>
      <c r="AB4" s="200">
        <v>26</v>
      </c>
      <c r="AC4" s="200">
        <v>27</v>
      </c>
      <c r="AD4" s="200">
        <v>28</v>
      </c>
      <c r="AE4" s="200">
        <v>29</v>
      </c>
      <c r="AF4" s="200">
        <v>30</v>
      </c>
      <c r="AG4" s="200">
        <v>31</v>
      </c>
      <c r="AH4" s="367" t="s">
        <v>6</v>
      </c>
      <c r="AI4" s="12"/>
      <c r="AJ4" s="12"/>
    </row>
    <row r="5" spans="1:34" s="13" customFormat="1" ht="19.5" customHeight="1">
      <c r="A5" s="360"/>
      <c r="B5" s="362"/>
      <c r="C5" s="255" t="s">
        <v>96</v>
      </c>
      <c r="D5" s="255" t="s">
        <v>97</v>
      </c>
      <c r="E5" s="255" t="s">
        <v>98</v>
      </c>
      <c r="F5" s="255" t="s">
        <v>99</v>
      </c>
      <c r="G5" s="255" t="s">
        <v>93</v>
      </c>
      <c r="H5" s="255" t="s">
        <v>94</v>
      </c>
      <c r="I5" s="255" t="s">
        <v>95</v>
      </c>
      <c r="J5" s="255" t="s">
        <v>96</v>
      </c>
      <c r="K5" s="255" t="s">
        <v>97</v>
      </c>
      <c r="L5" s="255" t="s">
        <v>98</v>
      </c>
      <c r="M5" s="255" t="s">
        <v>99</v>
      </c>
      <c r="N5" s="255" t="s">
        <v>93</v>
      </c>
      <c r="O5" s="255" t="s">
        <v>94</v>
      </c>
      <c r="P5" s="255" t="s">
        <v>95</v>
      </c>
      <c r="Q5" s="255" t="s">
        <v>96</v>
      </c>
      <c r="R5" s="255" t="s">
        <v>97</v>
      </c>
      <c r="S5" s="255" t="s">
        <v>98</v>
      </c>
      <c r="T5" s="255" t="s">
        <v>99</v>
      </c>
      <c r="U5" s="255" t="s">
        <v>93</v>
      </c>
      <c r="V5" s="255" t="s">
        <v>94</v>
      </c>
      <c r="W5" s="255" t="s">
        <v>95</v>
      </c>
      <c r="X5" s="255" t="s">
        <v>96</v>
      </c>
      <c r="Y5" s="255" t="s">
        <v>97</v>
      </c>
      <c r="Z5" s="255" t="s">
        <v>98</v>
      </c>
      <c r="AA5" s="255" t="s">
        <v>99</v>
      </c>
      <c r="AB5" s="255" t="s">
        <v>93</v>
      </c>
      <c r="AC5" s="255" t="s">
        <v>94</v>
      </c>
      <c r="AD5" s="255" t="s">
        <v>95</v>
      </c>
      <c r="AE5" s="255" t="s">
        <v>96</v>
      </c>
      <c r="AF5" s="255" t="s">
        <v>97</v>
      </c>
      <c r="AG5" s="255" t="s">
        <v>98</v>
      </c>
      <c r="AH5" s="368"/>
    </row>
    <row r="6" spans="1:36" s="13" customFormat="1" ht="19.5" customHeight="1">
      <c r="A6" s="241" t="s">
        <v>61</v>
      </c>
      <c r="B6" s="242" t="s">
        <v>62</v>
      </c>
      <c r="C6" s="199"/>
      <c r="D6" s="199"/>
      <c r="E6" s="199"/>
      <c r="F6" s="199"/>
      <c r="G6" s="199"/>
      <c r="H6" s="258"/>
      <c r="I6" s="258"/>
      <c r="J6" s="199"/>
      <c r="K6" s="199" t="s">
        <v>140</v>
      </c>
      <c r="L6" s="199"/>
      <c r="M6" s="199"/>
      <c r="N6" s="199"/>
      <c r="O6" s="258"/>
      <c r="P6" s="258"/>
      <c r="Q6" s="199"/>
      <c r="R6" s="199"/>
      <c r="S6" s="199"/>
      <c r="T6" s="199"/>
      <c r="U6" s="199"/>
      <c r="V6" s="258"/>
      <c r="W6" s="258"/>
      <c r="X6" s="199"/>
      <c r="Y6" s="199"/>
      <c r="Z6" s="199" t="s">
        <v>140</v>
      </c>
      <c r="AA6" s="199"/>
      <c r="AB6" s="199"/>
      <c r="AC6" s="258"/>
      <c r="AD6" s="258"/>
      <c r="AE6" s="199"/>
      <c r="AF6" s="199"/>
      <c r="AG6" s="199"/>
      <c r="AH6" s="80">
        <f aca="true" t="shared" si="0" ref="AH6:AH15">COUNTIF(C6:AG6,"T")*5+COUNTIF(C6:AG6,"P")*12+COUNTIF(C6:AG6,"M")*6+COUNTIF(C6:AG6,"I")*6+COUNTIF(C6:AG6,"N")*12+COUNTIF(C6:AG6,"T1")*5+COUNTIF(C6:AG6,"N1")*9+COUNTIF(C6:AG6,"MN")*16+COUNTIF(C6:AG6,"D1")*6+COUNTIF(C6:AG6,"MT1")*10</f>
        <v>12</v>
      </c>
      <c r="AJ6" s="13" t="s">
        <v>162</v>
      </c>
    </row>
    <row r="7" spans="1:36" s="13" customFormat="1" ht="19.5" customHeight="1">
      <c r="A7" s="243" t="s">
        <v>17</v>
      </c>
      <c r="B7" s="244" t="s">
        <v>24</v>
      </c>
      <c r="C7" s="199"/>
      <c r="D7" s="199"/>
      <c r="E7" s="199"/>
      <c r="F7" s="199"/>
      <c r="G7" s="199" t="s">
        <v>140</v>
      </c>
      <c r="H7" s="258"/>
      <c r="I7" s="258"/>
      <c r="J7" s="199"/>
      <c r="K7" s="199"/>
      <c r="L7" s="199" t="s">
        <v>140</v>
      </c>
      <c r="M7" s="199" t="s">
        <v>140</v>
      </c>
      <c r="N7" s="199"/>
      <c r="O7" s="258"/>
      <c r="P7" s="258"/>
      <c r="Q7" s="199"/>
      <c r="R7" s="199"/>
      <c r="S7" s="199" t="s">
        <v>140</v>
      </c>
      <c r="T7" s="199"/>
      <c r="U7" s="199"/>
      <c r="V7" s="258"/>
      <c r="W7" s="258"/>
      <c r="X7" s="199"/>
      <c r="Y7" s="199"/>
      <c r="Z7" s="199"/>
      <c r="AA7" s="199"/>
      <c r="AB7" s="199"/>
      <c r="AC7" s="258" t="s">
        <v>140</v>
      </c>
      <c r="AD7" s="258"/>
      <c r="AE7" s="199"/>
      <c r="AF7" s="199" t="s">
        <v>140</v>
      </c>
      <c r="AG7" s="199"/>
      <c r="AH7" s="80">
        <f t="shared" si="0"/>
        <v>36</v>
      </c>
      <c r="AJ7" s="13" t="s">
        <v>160</v>
      </c>
    </row>
    <row r="8" spans="1:34" s="13" customFormat="1" ht="19.5" customHeight="1">
      <c r="A8" s="245" t="s">
        <v>92</v>
      </c>
      <c r="B8" s="242" t="s">
        <v>119</v>
      </c>
      <c r="C8" s="199"/>
      <c r="D8" s="199"/>
      <c r="E8" s="199"/>
      <c r="F8" s="199"/>
      <c r="G8" s="199"/>
      <c r="H8" s="258"/>
      <c r="I8" s="258"/>
      <c r="J8" s="199"/>
      <c r="K8" s="199"/>
      <c r="L8" s="199" t="s">
        <v>139</v>
      </c>
      <c r="M8" s="199"/>
      <c r="N8" s="199"/>
      <c r="O8" s="258"/>
      <c r="P8" s="258"/>
      <c r="Q8" s="199"/>
      <c r="R8" s="199"/>
      <c r="S8" s="199"/>
      <c r="T8" s="199"/>
      <c r="U8" s="199"/>
      <c r="V8" s="258"/>
      <c r="W8" s="258"/>
      <c r="X8" s="199"/>
      <c r="Y8" s="199"/>
      <c r="Z8" s="199"/>
      <c r="AA8" s="199"/>
      <c r="AB8" s="199"/>
      <c r="AC8" s="258"/>
      <c r="AD8" s="258"/>
      <c r="AE8" s="199"/>
      <c r="AF8" s="199"/>
      <c r="AG8" s="199"/>
      <c r="AH8" s="80">
        <f t="shared" si="0"/>
        <v>12</v>
      </c>
    </row>
    <row r="9" spans="1:36" s="13" customFormat="1" ht="19.5" customHeight="1">
      <c r="A9" s="243" t="s">
        <v>84</v>
      </c>
      <c r="B9" s="246" t="s">
        <v>85</v>
      </c>
      <c r="C9" s="199"/>
      <c r="D9" s="199" t="s">
        <v>140</v>
      </c>
      <c r="E9" s="199"/>
      <c r="F9" s="199"/>
      <c r="G9" s="199"/>
      <c r="H9" s="258"/>
      <c r="I9" s="258"/>
      <c r="J9" s="199"/>
      <c r="K9" s="199"/>
      <c r="L9" s="199"/>
      <c r="M9" s="199"/>
      <c r="N9" s="199" t="s">
        <v>140</v>
      </c>
      <c r="O9" s="258"/>
      <c r="P9" s="258"/>
      <c r="Q9" s="199"/>
      <c r="R9" s="199" t="s">
        <v>140</v>
      </c>
      <c r="S9" s="199"/>
      <c r="T9" s="199"/>
      <c r="U9" s="199"/>
      <c r="V9" s="258"/>
      <c r="W9" s="258"/>
      <c r="X9" s="199"/>
      <c r="Y9" s="199" t="s">
        <v>140</v>
      </c>
      <c r="Z9" s="199"/>
      <c r="AA9" s="199"/>
      <c r="AB9" s="199"/>
      <c r="AC9" s="258"/>
      <c r="AD9" s="258"/>
      <c r="AE9" s="199"/>
      <c r="AF9" s="199"/>
      <c r="AG9" s="199"/>
      <c r="AH9" s="80">
        <f t="shared" si="0"/>
        <v>24</v>
      </c>
      <c r="AJ9" s="13" t="s">
        <v>161</v>
      </c>
    </row>
    <row r="10" spans="1:34" s="13" customFormat="1" ht="19.5" customHeight="1">
      <c r="A10" s="245" t="s">
        <v>33</v>
      </c>
      <c r="B10" s="242" t="s">
        <v>32</v>
      </c>
      <c r="C10" s="199"/>
      <c r="D10" s="199"/>
      <c r="E10" s="199" t="s">
        <v>140</v>
      </c>
      <c r="F10" s="199"/>
      <c r="G10" s="199"/>
      <c r="H10" s="258"/>
      <c r="I10" s="258"/>
      <c r="J10" s="199" t="s">
        <v>140</v>
      </c>
      <c r="K10" s="199"/>
      <c r="L10" s="199"/>
      <c r="M10" s="199"/>
      <c r="N10" s="199"/>
      <c r="O10" s="258"/>
      <c r="P10" s="258" t="s">
        <v>140</v>
      </c>
      <c r="Q10" s="199"/>
      <c r="R10" s="199"/>
      <c r="S10" s="199"/>
      <c r="T10" s="199"/>
      <c r="U10" s="199"/>
      <c r="V10" s="258"/>
      <c r="W10" s="258" t="s">
        <v>140</v>
      </c>
      <c r="X10" s="199"/>
      <c r="Y10" s="199"/>
      <c r="Z10" s="199"/>
      <c r="AA10" s="199"/>
      <c r="AB10" s="199"/>
      <c r="AC10" s="258"/>
      <c r="AD10" s="258"/>
      <c r="AE10" s="199"/>
      <c r="AF10" s="199"/>
      <c r="AG10" s="199"/>
      <c r="AH10" s="80">
        <f t="shared" si="0"/>
        <v>24</v>
      </c>
    </row>
    <row r="11" spans="1:35" s="13" customFormat="1" ht="19.5" customHeight="1">
      <c r="A11" s="243" t="s">
        <v>104</v>
      </c>
      <c r="B11" s="242" t="s">
        <v>105</v>
      </c>
      <c r="C11" s="199" t="s">
        <v>140</v>
      </c>
      <c r="D11" s="199"/>
      <c r="E11" s="199"/>
      <c r="F11" s="199" t="s">
        <v>140</v>
      </c>
      <c r="G11" s="199"/>
      <c r="H11" s="258" t="s">
        <v>140</v>
      </c>
      <c r="I11" s="258" t="s">
        <v>140</v>
      </c>
      <c r="J11" s="369" t="s">
        <v>151</v>
      </c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1"/>
      <c r="AH11" s="80">
        <f t="shared" si="0"/>
        <v>24</v>
      </c>
      <c r="AI11" s="13" t="s">
        <v>153</v>
      </c>
    </row>
    <row r="12" spans="1:36" s="13" customFormat="1" ht="19.5" customHeight="1">
      <c r="A12" s="243" t="s">
        <v>106</v>
      </c>
      <c r="B12" s="242" t="s">
        <v>107</v>
      </c>
      <c r="C12" s="199"/>
      <c r="D12" s="199"/>
      <c r="E12" s="199"/>
      <c r="F12" s="199"/>
      <c r="G12" s="199"/>
      <c r="H12" s="258" t="s">
        <v>139</v>
      </c>
      <c r="I12" s="258"/>
      <c r="J12" s="199"/>
      <c r="K12" s="199"/>
      <c r="L12" s="199"/>
      <c r="M12" s="199"/>
      <c r="N12" s="199"/>
      <c r="O12" s="258"/>
      <c r="P12" s="258"/>
      <c r="Q12" s="199"/>
      <c r="R12" s="199"/>
      <c r="S12" s="199"/>
      <c r="T12" s="199"/>
      <c r="U12" s="199"/>
      <c r="V12" s="258" t="s">
        <v>139</v>
      </c>
      <c r="W12" s="258"/>
      <c r="X12" s="199"/>
      <c r="Y12" s="199"/>
      <c r="Z12" s="199"/>
      <c r="AA12" s="199"/>
      <c r="AB12" s="199"/>
      <c r="AC12" s="258"/>
      <c r="AD12" s="258" t="s">
        <v>139</v>
      </c>
      <c r="AE12" s="199"/>
      <c r="AF12" s="199"/>
      <c r="AG12" s="199"/>
      <c r="AH12" s="80">
        <f t="shared" si="0"/>
        <v>36</v>
      </c>
      <c r="AJ12" s="13" t="s">
        <v>152</v>
      </c>
    </row>
    <row r="13" spans="1:42" s="13" customFormat="1" ht="19.5" customHeight="1">
      <c r="A13" s="243" t="s">
        <v>71</v>
      </c>
      <c r="B13" s="242" t="s">
        <v>72</v>
      </c>
      <c r="C13" s="199"/>
      <c r="D13" s="199"/>
      <c r="E13" s="199"/>
      <c r="F13" s="199"/>
      <c r="G13" s="199"/>
      <c r="H13" s="258"/>
      <c r="I13" s="258"/>
      <c r="J13" s="199"/>
      <c r="K13" s="199"/>
      <c r="L13" s="199"/>
      <c r="M13" s="199"/>
      <c r="N13" s="199"/>
      <c r="O13" s="258"/>
      <c r="P13" s="258"/>
      <c r="Q13" s="199" t="s">
        <v>140</v>
      </c>
      <c r="R13" s="199"/>
      <c r="S13" s="199"/>
      <c r="T13" s="199" t="s">
        <v>140</v>
      </c>
      <c r="U13" s="199"/>
      <c r="V13" s="258"/>
      <c r="W13" s="258"/>
      <c r="X13" s="199" t="s">
        <v>140</v>
      </c>
      <c r="Y13" s="199"/>
      <c r="Z13" s="199"/>
      <c r="AA13" s="199"/>
      <c r="AB13" s="199"/>
      <c r="AC13" s="258"/>
      <c r="AD13" s="258"/>
      <c r="AE13" s="199"/>
      <c r="AF13" s="199"/>
      <c r="AG13" s="199" t="s">
        <v>140</v>
      </c>
      <c r="AH13" s="80">
        <f t="shared" si="0"/>
        <v>24</v>
      </c>
      <c r="AJ13" s="13" t="s">
        <v>155</v>
      </c>
      <c r="AP13" s="13" t="s">
        <v>156</v>
      </c>
    </row>
    <row r="14" spans="1:38" s="13" customFormat="1" ht="19.5" customHeight="1">
      <c r="A14" s="243"/>
      <c r="B14" s="242" t="s">
        <v>136</v>
      </c>
      <c r="C14" s="199"/>
      <c r="D14" s="199"/>
      <c r="E14" s="199"/>
      <c r="F14" s="199"/>
      <c r="G14" s="199"/>
      <c r="H14" s="258"/>
      <c r="I14" s="258"/>
      <c r="J14" s="199"/>
      <c r="K14" s="199"/>
      <c r="L14" s="199"/>
      <c r="M14" s="199"/>
      <c r="N14" s="199"/>
      <c r="O14" s="258"/>
      <c r="P14" s="258"/>
      <c r="Q14" s="199"/>
      <c r="R14" s="199"/>
      <c r="S14" s="199"/>
      <c r="T14" s="199"/>
      <c r="U14" s="199"/>
      <c r="V14" s="258"/>
      <c r="W14" s="258" t="s">
        <v>139</v>
      </c>
      <c r="X14" s="199"/>
      <c r="Y14" s="199"/>
      <c r="Z14" s="199"/>
      <c r="AA14" s="199" t="s">
        <v>140</v>
      </c>
      <c r="AB14" s="199" t="s">
        <v>140</v>
      </c>
      <c r="AC14" s="258" t="s">
        <v>139</v>
      </c>
      <c r="AD14" s="258"/>
      <c r="AE14" s="199"/>
      <c r="AF14" s="199"/>
      <c r="AG14" s="199"/>
      <c r="AH14" s="80">
        <f t="shared" si="0"/>
        <v>36</v>
      </c>
      <c r="AJ14" s="13" t="s">
        <v>158</v>
      </c>
      <c r="AL14" s="13" t="s">
        <v>159</v>
      </c>
    </row>
    <row r="15" spans="1:36" s="13" customFormat="1" ht="19.5" customHeight="1">
      <c r="A15" s="247" t="s">
        <v>102</v>
      </c>
      <c r="B15" s="242" t="s">
        <v>103</v>
      </c>
      <c r="C15" s="199"/>
      <c r="D15" s="199"/>
      <c r="E15" s="199"/>
      <c r="F15" s="199"/>
      <c r="G15" s="199"/>
      <c r="H15" s="258"/>
      <c r="I15" s="258"/>
      <c r="J15" s="199"/>
      <c r="K15" s="199"/>
      <c r="L15" s="199"/>
      <c r="M15" s="199"/>
      <c r="N15" s="199"/>
      <c r="O15" s="258" t="s">
        <v>140</v>
      </c>
      <c r="P15" s="258"/>
      <c r="Q15" s="199"/>
      <c r="R15" s="199"/>
      <c r="S15" s="199"/>
      <c r="T15" s="199"/>
      <c r="U15" s="199" t="s">
        <v>140</v>
      </c>
      <c r="V15" s="258" t="s">
        <v>140</v>
      </c>
      <c r="W15" s="258"/>
      <c r="X15" s="199"/>
      <c r="Y15" s="199"/>
      <c r="Z15" s="199"/>
      <c r="AA15" s="199"/>
      <c r="AB15" s="199"/>
      <c r="AC15" s="258"/>
      <c r="AD15" s="258" t="s">
        <v>140</v>
      </c>
      <c r="AE15" s="199" t="s">
        <v>140</v>
      </c>
      <c r="AF15" s="199"/>
      <c r="AG15" s="199"/>
      <c r="AH15" s="80">
        <f t="shared" si="0"/>
        <v>30</v>
      </c>
      <c r="AJ15" s="13" t="s">
        <v>157</v>
      </c>
    </row>
    <row r="16" spans="1:35" s="13" customFormat="1" ht="19.5" customHeight="1">
      <c r="A16" s="247"/>
      <c r="B16" s="242" t="s">
        <v>147</v>
      </c>
      <c r="C16" s="199"/>
      <c r="D16" s="199"/>
      <c r="E16" s="199"/>
      <c r="F16" s="199"/>
      <c r="G16" s="199"/>
      <c r="H16" s="258"/>
      <c r="I16" s="258" t="s">
        <v>139</v>
      </c>
      <c r="J16" s="199"/>
      <c r="K16" s="199"/>
      <c r="L16" s="199"/>
      <c r="M16" s="199"/>
      <c r="N16" s="199"/>
      <c r="O16" s="258" t="s">
        <v>139</v>
      </c>
      <c r="P16" s="258" t="s">
        <v>139</v>
      </c>
      <c r="Q16" s="199"/>
      <c r="R16" s="199"/>
      <c r="S16" s="199"/>
      <c r="T16" s="199"/>
      <c r="U16" s="199"/>
      <c r="V16" s="258"/>
      <c r="W16" s="258"/>
      <c r="X16" s="199"/>
      <c r="Y16" s="199"/>
      <c r="Z16" s="199"/>
      <c r="AA16" s="199"/>
      <c r="AB16" s="199"/>
      <c r="AC16" s="258"/>
      <c r="AD16" s="258"/>
      <c r="AE16" s="199"/>
      <c r="AF16" s="199"/>
      <c r="AG16" s="199"/>
      <c r="AH16" s="80">
        <f>COUNTIF(C16:AG16,"T")*5+COUNTIF(C16:AG16,"P")*12+COUNTIF(C16:AG16,"M")*6+COUNTIF(C16:AG16,"I")*6+COUNTIF(C16:AG16,"N")*12+COUNTIF(C16:AG16,"T1")*5+COUNTIF(C16:AG16,"N1")*9+COUNTIF(C16:AG16,"MN")*16+COUNTIF(C16:AG16,"D1")*6+COUNTIF(C16:AG16,"MT1")*10</f>
        <v>36</v>
      </c>
      <c r="AI16" s="13" t="s">
        <v>153</v>
      </c>
    </row>
    <row r="17" spans="1:34" s="13" customFormat="1" ht="19.5" customHeight="1">
      <c r="A17" s="239"/>
      <c r="B17" s="171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240"/>
    </row>
    <row r="18" spans="1:34" ht="15.75" thickBot="1">
      <c r="A18" s="4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1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110"/>
      <c r="AC18" s="31"/>
      <c r="AD18" s="31"/>
      <c r="AE18" s="31"/>
      <c r="AF18" s="31"/>
      <c r="AG18" s="31"/>
      <c r="AH18" s="50"/>
    </row>
    <row r="19" spans="1:34" ht="15">
      <c r="A19" s="51"/>
      <c r="B19" s="96" t="s">
        <v>10</v>
      </c>
      <c r="C19" s="31"/>
      <c r="D19" s="31"/>
      <c r="E19" s="31"/>
      <c r="F19" s="31"/>
      <c r="G19" s="31"/>
      <c r="H19" s="31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50"/>
    </row>
    <row r="20" spans="1:34" ht="15">
      <c r="A20" s="51"/>
      <c r="B20" s="97" t="s">
        <v>117</v>
      </c>
      <c r="C20" s="94"/>
      <c r="D20" s="94"/>
      <c r="E20" s="94"/>
      <c r="F20" s="94"/>
      <c r="G20" s="31"/>
      <c r="H20" s="94"/>
      <c r="I20" s="93"/>
      <c r="J20" s="94"/>
      <c r="K20" s="94"/>
      <c r="L20" s="94"/>
      <c r="M20" s="94"/>
      <c r="N20" s="31"/>
      <c r="O20" s="31"/>
      <c r="P20" s="31"/>
      <c r="Q20" s="31"/>
      <c r="R20" s="31"/>
      <c r="S20" s="31"/>
      <c r="T20" s="366" t="s">
        <v>78</v>
      </c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50"/>
    </row>
    <row r="21" spans="1:34" ht="15.75" customHeight="1" thickBot="1">
      <c r="A21" s="52"/>
      <c r="B21" s="98" t="s">
        <v>118</v>
      </c>
      <c r="C21" s="94"/>
      <c r="D21" s="94"/>
      <c r="E21" s="94"/>
      <c r="F21" s="94"/>
      <c r="G21" s="15"/>
      <c r="H21" s="94"/>
      <c r="I21" s="93"/>
      <c r="J21" s="94"/>
      <c r="K21" s="94"/>
      <c r="L21" s="94"/>
      <c r="M21" s="94"/>
      <c r="N21" s="15"/>
      <c r="O21" s="15"/>
      <c r="P21" s="15"/>
      <c r="Q21" s="15"/>
      <c r="R21" s="15"/>
      <c r="S21" s="15"/>
      <c r="T21" s="292" t="s">
        <v>73</v>
      </c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50"/>
    </row>
    <row r="22" spans="1:34" ht="15.75" customHeight="1" thickBot="1">
      <c r="A22" s="53"/>
      <c r="B22" s="93"/>
      <c r="C22" s="32"/>
      <c r="D22" s="32"/>
      <c r="E22" s="32"/>
      <c r="F22" s="32"/>
      <c r="G22" s="32"/>
      <c r="H22" s="94"/>
      <c r="I22" s="94"/>
      <c r="J22" s="94"/>
      <c r="K22" s="94"/>
      <c r="L22" s="94"/>
      <c r="M22" s="94"/>
      <c r="N22" s="15"/>
      <c r="O22" s="15"/>
      <c r="P22" s="15"/>
      <c r="Q22" s="15"/>
      <c r="R22" s="15"/>
      <c r="S22" s="15"/>
      <c r="T22" s="290" t="s">
        <v>75</v>
      </c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50"/>
    </row>
    <row r="23" spans="1:34" ht="15" customHeight="1">
      <c r="A23" s="54"/>
      <c r="B23" s="99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9"/>
      <c r="O23" s="15"/>
      <c r="P23" s="15"/>
      <c r="Q23" s="15"/>
      <c r="R23" s="15"/>
      <c r="S23" s="15"/>
      <c r="T23" s="346" t="s">
        <v>77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50"/>
    </row>
    <row r="24" spans="1:34" ht="15">
      <c r="A24" s="49"/>
      <c r="B24" s="101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02"/>
      <c r="O24" s="95"/>
      <c r="P24" s="95"/>
      <c r="Q24" s="9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50"/>
    </row>
    <row r="25" spans="1:34" ht="15.75" thickBot="1">
      <c r="A25" s="49" t="s">
        <v>59</v>
      </c>
      <c r="B25" s="10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0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50"/>
    </row>
    <row r="26" spans="1:34" ht="15.75" thickBo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8"/>
    </row>
    <row r="27" ht="15">
      <c r="AH27" s="106"/>
    </row>
  </sheetData>
  <sheetProtection/>
  <mergeCells count="9">
    <mergeCell ref="A4:A5"/>
    <mergeCell ref="B4:B5"/>
    <mergeCell ref="A1:AH3"/>
    <mergeCell ref="T23:AG23"/>
    <mergeCell ref="T20:AG20"/>
    <mergeCell ref="T21:AG21"/>
    <mergeCell ref="T22:AG22"/>
    <mergeCell ref="AH4:AH5"/>
    <mergeCell ref="J11:AG1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2024-06-17T13:57:10Z</cp:lastPrinted>
  <dcterms:created xsi:type="dcterms:W3CDTF">2020-09-09T18:53:03Z</dcterms:created>
  <dcterms:modified xsi:type="dcterms:W3CDTF">2024-06-26T13:22:21Z</dcterms:modified>
  <cp:category/>
  <cp:version/>
  <cp:contentType/>
  <cp:contentStatus/>
</cp:coreProperties>
</file>