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2" activeTab="0"/>
  </bookViews>
  <sheets>
    <sheet name="TGPS" sheetId="1" r:id="rId1"/>
    <sheet name="Téc de RX" sheetId="2" r:id="rId2"/>
    <sheet name="Inspetoria e Serviços Gerais" sheetId="3" r:id="rId3"/>
    <sheet name="Motorista" sheetId="4" r:id="rId4"/>
  </sheets>
  <definedNames>
    <definedName name="_xlnm.Print_Area" localSheetId="2">'Inspetoria e Serviços Gerais'!$A$1:$AJ$35</definedName>
    <definedName name="_xlnm.Print_Area" localSheetId="1">'Téc de RX'!$A$1:$AL$36</definedName>
  </definedNames>
  <calcPr fullCalcOnLoad="1"/>
</workbook>
</file>

<file path=xl/sharedStrings.xml><?xml version="1.0" encoding="utf-8"?>
<sst xmlns="http://schemas.openxmlformats.org/spreadsheetml/2006/main" count="1508" uniqueCount="176">
  <si>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</si>
  <si>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</si>
  <si>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</si>
  <si>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</si>
  <si>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</si>
  <si>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</si>
  <si>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</si>
  <si>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</si>
  <si>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</si>
  <si>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</si>
  <si>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</si>
  <si>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</si>
  <si>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</si>
  <si>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</si>
  <si>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</si>
  <si>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</si>
  <si>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</si>
  <si>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</si>
  <si>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</si>
  <si>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</si>
  <si>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</si>
  <si>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</si>
  <si>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</si>
  <si>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</si>
  <si>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</si>
  <si>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</si>
  <si>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</si>
  <si>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</si>
  <si>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</si>
  <si>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</si>
  <si>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</si>
  <si>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</si>
  <si>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</si>
  <si>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</si>
  <si>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</si>
  <si>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</si>
  <si>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</si>
  <si>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</si>
  <si>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</si>
  <si>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</si>
  <si>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</si>
  <si>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</si>
  <si>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</si>
  <si>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</si>
  <si>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</si>
  <si>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</si>
  <si>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</si>
  <si>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</si>
  <si>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</si>
  <si>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</si>
  <si>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</si>
  <si>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</si>
  <si>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</si>
  <si>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</si>
  <si>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</si>
  <si>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</si>
  <si>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</si>
  <si>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</si>
  <si>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</si>
  <si>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</si>
  <si>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</si>
  <si>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</si>
  <si>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</si>
  <si>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</si>
  <si>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</si>
  <si>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</si>
  <si>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</si>
  <si>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</si>
  <si>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</si>
  <si>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</si>
  <si>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</si>
  <si>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</si>
  <si>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</si>
  <si>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</si>
  <si>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</si>
  <si>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</si>
  <si>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</si>
  <si>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Reginaldo Jose Gomes</t>
  </si>
  <si>
    <t>MARCOS ALENCAR</t>
  </si>
  <si>
    <t>Jose Luiz França</t>
  </si>
  <si>
    <t>ADMILSON DE CAMARGO</t>
  </si>
  <si>
    <t>CLAUDIO CESAR DA SILVA</t>
  </si>
  <si>
    <t>14315-4</t>
  </si>
  <si>
    <t>14294-8</t>
  </si>
  <si>
    <t>14320-0</t>
  </si>
  <si>
    <t>14305-7</t>
  </si>
  <si>
    <t>14304-9</t>
  </si>
  <si>
    <t>P: PLANTÃO - 07:00 ÀS 19:00</t>
  </si>
  <si>
    <t>NA: NOITE - 19:00 ÁS 01:00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</si>
  <si>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</si>
  <si>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</si>
  <si>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</si>
  <si>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</si>
  <si>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</si>
  <si>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</si>
  <si>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05799T</t>
  </si>
  <si>
    <t>04218T</t>
  </si>
  <si>
    <t>04999T</t>
  </si>
  <si>
    <t>Condutor/motorista - Cobertura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</si>
  <si>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</si>
  <si>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</si>
  <si>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</si>
  <si>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</si>
  <si>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</si>
  <si>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</si>
  <si>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</si>
  <si>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</si>
  <si>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</si>
  <si>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</si>
  <si>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</si>
  <si>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99125-7788/</t>
  </si>
  <si>
    <t>98433-3058</t>
  </si>
  <si>
    <t>99945-3864</t>
  </si>
  <si>
    <t>98439-1606</t>
  </si>
  <si>
    <t>99997-2592</t>
  </si>
  <si>
    <t>CONTATO</t>
  </si>
  <si>
    <t>Gabriela Matesco Carreteiro</t>
  </si>
  <si>
    <t>LEGENDA</t>
  </si>
  <si>
    <t>I: NOITE - 19:00 ÀS 01:00</t>
  </si>
  <si>
    <t>Andre Luis U. Melnick</t>
  </si>
  <si>
    <t xml:space="preserve">: </t>
  </si>
  <si>
    <t>NB: NOITE  - 01:00 AS 07:00</t>
  </si>
  <si>
    <t>98411-3616</t>
  </si>
  <si>
    <t>DIEGO SENEGALHA</t>
  </si>
  <si>
    <t>14327-8</t>
  </si>
  <si>
    <t>99627-7288</t>
  </si>
  <si>
    <t>Evelyne Pereira Merlini</t>
  </si>
  <si>
    <t>COBERTURA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</si>
  <si>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</si>
  <si>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</si>
  <si>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</si>
  <si>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</si>
  <si>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</si>
  <si>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</si>
  <si>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12509-1</t>
  </si>
  <si>
    <t>Ivone Costa dos Santos</t>
  </si>
  <si>
    <t>Izabel Cristina Gaspar</t>
  </si>
  <si>
    <t>Marilda Elias</t>
  </si>
  <si>
    <t>Elga Idalina de Oliveira</t>
  </si>
  <si>
    <t>OBS: AS COLABORADORAS DOS SERVIÇOS GERAIS SÃO CONTRATADAS PELA EMPRESA CENTRALLIMP</t>
  </si>
  <si>
    <t>Maria de Lourdes Noivo</t>
  </si>
  <si>
    <t>11786-2</t>
  </si>
  <si>
    <t>M - MANHA - 07:00 ÁS 12:00</t>
  </si>
  <si>
    <t xml:space="preserve">T - TARDE - 10:00 ÀS 15:00 </t>
  </si>
  <si>
    <t>T1 - TARDE - 14:00 ÁS 19:00</t>
  </si>
  <si>
    <t>19H - 07H</t>
  </si>
  <si>
    <t xml:space="preserve">Dulcineia Andrade </t>
  </si>
  <si>
    <t>42764-0</t>
  </si>
  <si>
    <t>Jusley Pereira Soares Muniz</t>
  </si>
  <si>
    <t>19h - 07h</t>
  </si>
  <si>
    <t>VLADEIR CARMONA</t>
  </si>
  <si>
    <t>14300-6</t>
  </si>
  <si>
    <t>99843-1560</t>
  </si>
  <si>
    <r>
      <rPr>
        <b/>
        <sz val="10"/>
        <color indexed="10"/>
        <rFont val="Arial"/>
        <family val="2"/>
      </rPr>
      <t>ESCALA DE TRABALHO DO UPA CENTRO OESTE - JUNHO -  2022</t>
    </r>
    <r>
      <rPr>
        <b/>
        <sz val="10"/>
        <rFont val="Arial"/>
        <family val="2"/>
      </rPr>
      <t xml:space="preserve">
CARGA HORÁRIA - 20 DIAS ÚTEIS 96 HS
ESCALA DE PLANTÃO TÉCNICO DE RADIOLOGIA</t>
    </r>
  </si>
  <si>
    <r>
      <rPr>
        <b/>
        <sz val="10"/>
        <color indexed="10"/>
        <rFont val="Arial"/>
        <family val="2"/>
      </rPr>
      <t>ESCALA DE TRABALHO DO UPA CENTRO OESTE - MAIO -  2022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</si>
  <si>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JUNHO -  2022</t>
    </r>
    <r>
      <rPr>
        <b/>
        <sz val="10"/>
        <rFont val="Arial"/>
        <family val="2"/>
      </rPr>
      <t xml:space="preserve">
CARGA HORÁRIA - 20  DIAS ÚTEIS -   HS 120
ESCALA DE PLANTÃO TGPs
</t>
    </r>
  </si>
  <si>
    <r>
      <rPr>
        <b/>
        <sz val="10"/>
        <color indexed="10"/>
        <rFont val="Arial"/>
        <family val="2"/>
      </rPr>
      <t>ESCALA DE TRABALHO DO UPA CENTRO OESTE -  JUNHO -  2022</t>
    </r>
    <r>
      <rPr>
        <b/>
        <sz val="10"/>
        <rFont val="Arial"/>
        <family val="2"/>
      </rPr>
      <t xml:space="preserve">
CARGA HORÁRIA -  20  DIAS ÚTEIS  120  HS
ESCALA DE PLANTÃO CONDUTORES</t>
    </r>
  </si>
  <si>
    <t>ATESTADO MÉDICO</t>
  </si>
  <si>
    <t>M</t>
  </si>
  <si>
    <t>N</t>
  </si>
  <si>
    <t>P</t>
  </si>
  <si>
    <t>NA</t>
  </si>
  <si>
    <t>NB</t>
  </si>
  <si>
    <t>F</t>
  </si>
  <si>
    <t>Patricia Marcelito dos Santos</t>
  </si>
  <si>
    <t>TN</t>
  </si>
  <si>
    <t>D1</t>
  </si>
  <si>
    <t>MT1</t>
  </si>
  <si>
    <t>T1</t>
  </si>
  <si>
    <t>D2</t>
  </si>
  <si>
    <t>13230-6</t>
  </si>
  <si>
    <t>15263-3</t>
  </si>
  <si>
    <t>AQUILAS FERREIRA</t>
  </si>
  <si>
    <t>JULIO CESAR SEGURA</t>
  </si>
  <si>
    <t>João Weber Takamori do Rosario</t>
  </si>
  <si>
    <t>Jaqueline Soares de Lima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</si>
</sst>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9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7.5"/>
      <name val="Arial Black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10"/>
      <color rgb="FFFF0000"/>
      <name val="Arial Black"/>
      <family val="2"/>
    </font>
    <font>
      <sz val="10"/>
      <color theme="1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32" borderId="4" applyNumberFormat="0" applyFont="0" applyAlignment="0" applyProtection="0"/>
    <xf numFmtId="0" fontId="68" fillId="32" borderId="4" applyNumberFormat="0" applyFont="0" applyAlignment="0" applyProtection="0"/>
    <xf numFmtId="9" fontId="1" fillId="0" borderId="0" applyFill="0" applyBorder="0" applyAlignment="0" applyProtection="0"/>
    <xf numFmtId="0" fontId="79" fillId="21" borderId="5" applyNumberFormat="0" applyAlignment="0" applyProtection="0"/>
    <xf numFmtId="41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43" fontId="1" fillId="0" borderId="0" applyFill="0" applyBorder="0" applyAlignment="0" applyProtection="0"/>
  </cellStyleXfs>
  <cellXfs count="4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8" fillId="36" borderId="11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21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8" fillId="36" borderId="21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33" fillId="0" borderId="23" xfId="0" applyFont="1" applyFill="1" applyBorder="1" applyAlignment="1">
      <alignment horizontal="left" vertical="center"/>
    </xf>
    <xf numFmtId="17" fontId="21" fillId="34" borderId="11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36" borderId="26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2" fillId="38" borderId="15" xfId="0" applyFont="1" applyFill="1" applyBorder="1" applyAlignment="1">
      <alignment vertical="center"/>
    </xf>
    <xf numFmtId="1" fontId="35" fillId="15" borderId="21" xfId="0" applyNumberFormat="1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 shrinkToFit="1"/>
    </xf>
    <xf numFmtId="0" fontId="8" fillId="38" borderId="11" xfId="0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36" borderId="31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39" borderId="17" xfId="0" applyFont="1" applyFill="1" applyBorder="1" applyAlignment="1">
      <alignment vertical="center"/>
    </xf>
    <xf numFmtId="0" fontId="17" fillId="39" borderId="16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left" vertical="center"/>
    </xf>
    <xf numFmtId="0" fontId="22" fillId="34" borderId="2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/>
    </xf>
    <xf numFmtId="0" fontId="0" fillId="0" borderId="10" xfId="0" applyBorder="1" applyAlignment="1">
      <alignment/>
    </xf>
    <xf numFmtId="0" fontId="18" fillId="0" borderId="27" xfId="0" applyFont="1" applyBorder="1" applyAlignment="1">
      <alignment/>
    </xf>
    <xf numFmtId="0" fontId="22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7" fillId="42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5" fillId="36" borderId="29" xfId="0" applyFont="1" applyFill="1" applyBorder="1" applyAlignment="1">
      <alignment horizontal="left"/>
    </xf>
    <xf numFmtId="0" fontId="18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5" fillId="36" borderId="18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left"/>
    </xf>
    <xf numFmtId="0" fontId="25" fillId="36" borderId="20" xfId="0" applyFont="1" applyFill="1" applyBorder="1" applyAlignment="1">
      <alignment horizontal="left"/>
    </xf>
    <xf numFmtId="0" fontId="17" fillId="38" borderId="11" xfId="0" applyFont="1" applyFill="1" applyBorder="1" applyAlignment="1">
      <alignment horizontal="center" shrinkToFit="1"/>
    </xf>
    <xf numFmtId="0" fontId="25" fillId="36" borderId="32" xfId="0" applyFont="1" applyFill="1" applyBorder="1" applyAlignment="1">
      <alignment horizontal="left" vertical="center"/>
    </xf>
    <xf numFmtId="0" fontId="25" fillId="36" borderId="33" xfId="0" applyFont="1" applyFill="1" applyBorder="1" applyAlignment="1">
      <alignment horizontal="left" vertical="center"/>
    </xf>
    <xf numFmtId="0" fontId="25" fillId="36" borderId="34" xfId="0" applyFont="1" applyFill="1" applyBorder="1" applyAlignment="1">
      <alignment horizontal="left" vertical="center"/>
    </xf>
    <xf numFmtId="0" fontId="25" fillId="36" borderId="35" xfId="0" applyFont="1" applyFill="1" applyBorder="1" applyAlignment="1">
      <alignment horizontal="left"/>
    </xf>
    <xf numFmtId="0" fontId="25" fillId="36" borderId="36" xfId="0" applyFont="1" applyFill="1" applyBorder="1" applyAlignment="1">
      <alignment horizontal="left"/>
    </xf>
    <xf numFmtId="0" fontId="25" fillId="36" borderId="37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34" fillId="0" borderId="2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88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23" xfId="0" applyFont="1" applyFill="1" applyBorder="1" applyAlignment="1">
      <alignment horizontal="center" vertical="center"/>
    </xf>
    <xf numFmtId="1" fontId="35" fillId="15" borderId="11" xfId="0" applyNumberFormat="1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40" fillId="15" borderId="23" xfId="0" applyNumberFormat="1" applyFont="1" applyFill="1" applyBorder="1" applyAlignment="1">
      <alignment horizontal="center" vertical="center"/>
    </xf>
    <xf numFmtId="173" fontId="40" fillId="15" borderId="21" xfId="0" applyNumberFormat="1" applyFont="1" applyFill="1" applyBorder="1" applyAlignment="1">
      <alignment horizontal="center" vertical="center"/>
    </xf>
    <xf numFmtId="1" fontId="38" fillId="15" borderId="23" xfId="0" applyNumberFormat="1" applyFont="1" applyFill="1" applyBorder="1" applyAlignment="1">
      <alignment horizontal="center" vertical="center"/>
    </xf>
    <xf numFmtId="173" fontId="38" fillId="15" borderId="21" xfId="0" applyNumberFormat="1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left" vertical="center"/>
    </xf>
    <xf numFmtId="0" fontId="39" fillId="39" borderId="23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36" borderId="15" xfId="0" applyFont="1" applyFill="1" applyBorder="1" applyAlignment="1">
      <alignment vertical="center"/>
    </xf>
    <xf numFmtId="0" fontId="14" fillId="36" borderId="11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22" fillId="36" borderId="29" xfId="0" applyFont="1" applyFill="1" applyBorder="1" applyAlignment="1">
      <alignment/>
    </xf>
    <xf numFmtId="0" fontId="8" fillId="36" borderId="2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9" borderId="17" xfId="0" applyFont="1" applyFill="1" applyBorder="1" applyAlignment="1">
      <alignment vertical="center"/>
    </xf>
    <xf numFmtId="0" fontId="36" fillId="39" borderId="23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42" fillId="38" borderId="23" xfId="0" applyFont="1" applyFill="1" applyBorder="1" applyAlignment="1">
      <alignment horizontal="center" shrinkToFit="1"/>
    </xf>
    <xf numFmtId="1" fontId="38" fillId="15" borderId="34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7" fillId="39" borderId="40" xfId="0" applyFont="1" applyFill="1" applyBorder="1" applyAlignment="1">
      <alignment horizontal="center" vertical="center"/>
    </xf>
    <xf numFmtId="0" fontId="36" fillId="38" borderId="41" xfId="0" applyFont="1" applyFill="1" applyBorder="1" applyAlignment="1">
      <alignment horizontal="center"/>
    </xf>
    <xf numFmtId="0" fontId="36" fillId="0" borderId="42" xfId="51" applyFont="1" applyFill="1" applyBorder="1" applyAlignment="1">
      <alignment horizontal="center" vertical="center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36" fillId="0" borderId="23" xfId="51" applyFont="1" applyFill="1" applyBorder="1" applyAlignment="1">
      <alignment horizontal="center" vertical="center"/>
      <protection/>
    </xf>
    <xf numFmtId="0" fontId="36" fillId="36" borderId="23" xfId="51" applyFont="1" applyFill="1" applyBorder="1" applyAlignment="1">
      <alignment horizontal="center" vertical="center"/>
      <protection/>
    </xf>
    <xf numFmtId="0" fontId="36" fillId="36" borderId="13" xfId="51" applyFont="1" applyFill="1" applyBorder="1" applyAlignment="1">
      <alignment horizontal="center" vertical="center"/>
      <protection/>
    </xf>
    <xf numFmtId="0" fontId="36" fillId="36" borderId="11" xfId="51" applyFont="1" applyFill="1" applyBorder="1" applyAlignment="1">
      <alignment horizontal="center" vertical="center"/>
      <protection/>
    </xf>
    <xf numFmtId="0" fontId="36" fillId="39" borderId="1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17" fontId="21" fillId="34" borderId="24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36" fillId="38" borderId="43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 vertical="center"/>
    </xf>
    <xf numFmtId="0" fontId="36" fillId="38" borderId="23" xfId="0" applyFont="1" applyFill="1" applyBorder="1" applyAlignment="1">
      <alignment horizontal="center"/>
    </xf>
    <xf numFmtId="0" fontId="17" fillId="36" borderId="23" xfId="0" applyFont="1" applyFill="1" applyBorder="1" applyAlignment="1">
      <alignment vertical="center"/>
    </xf>
    <xf numFmtId="0" fontId="88" fillId="36" borderId="42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7" fillId="39" borderId="4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8" fillId="0" borderId="45" xfId="0" applyFont="1" applyBorder="1" applyAlignment="1">
      <alignment/>
    </xf>
    <xf numFmtId="0" fontId="22" fillId="38" borderId="11" xfId="0" applyFont="1" applyFill="1" applyBorder="1" applyAlignment="1">
      <alignment horizontal="center" vertical="center"/>
    </xf>
    <xf numFmtId="0" fontId="22" fillId="36" borderId="42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/>
    </xf>
    <xf numFmtId="0" fontId="36" fillId="38" borderId="1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21" fillId="36" borderId="32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38" borderId="42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vertical="center"/>
    </xf>
    <xf numFmtId="0" fontId="35" fillId="15" borderId="11" xfId="0" applyFont="1" applyFill="1" applyBorder="1" applyAlignment="1">
      <alignment horizontal="center"/>
    </xf>
    <xf numFmtId="0" fontId="36" fillId="38" borderId="46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39" borderId="15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17" fillId="39" borderId="15" xfId="0" applyFont="1" applyFill="1" applyBorder="1" applyAlignment="1">
      <alignment horizontal="left" vertical="center"/>
    </xf>
    <xf numFmtId="0" fontId="17" fillId="37" borderId="15" xfId="0" applyFont="1" applyFill="1" applyBorder="1" applyAlignment="1">
      <alignment horizontal="left" vertical="center"/>
    </xf>
    <xf numFmtId="0" fontId="33" fillId="39" borderId="15" xfId="0" applyFont="1" applyFill="1" applyBorder="1" applyAlignment="1">
      <alignment horizontal="left" vertical="center"/>
    </xf>
    <xf numFmtId="0" fontId="33" fillId="37" borderId="15" xfId="0" applyFont="1" applyFill="1" applyBorder="1" applyAlignment="1">
      <alignment horizontal="left" vertical="center"/>
    </xf>
    <xf numFmtId="0" fontId="33" fillId="39" borderId="23" xfId="0" applyFont="1" applyFill="1" applyBorder="1" applyAlignment="1">
      <alignment horizontal="left" vertical="center"/>
    </xf>
    <xf numFmtId="0" fontId="8" fillId="38" borderId="24" xfId="0" applyFont="1" applyFill="1" applyBorder="1" applyAlignment="1">
      <alignment horizontal="center" vertical="center" shrinkToFit="1"/>
    </xf>
    <xf numFmtId="0" fontId="33" fillId="37" borderId="11" xfId="0" applyFont="1" applyFill="1" applyBorder="1" applyAlignment="1">
      <alignment horizontal="left" vertical="center"/>
    </xf>
    <xf numFmtId="0" fontId="39" fillId="36" borderId="11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7" fillId="42" borderId="48" xfId="0" applyFont="1" applyFill="1" applyBorder="1" applyAlignment="1">
      <alignment horizontal="center"/>
    </xf>
    <xf numFmtId="0" fontId="17" fillId="0" borderId="23" xfId="0" applyFont="1" applyFill="1" applyBorder="1" applyAlignment="1">
      <alignment vertical="center"/>
    </xf>
    <xf numFmtId="1" fontId="35" fillId="15" borderId="24" xfId="0" applyNumberFormat="1" applyFont="1" applyFill="1" applyBorder="1" applyAlignment="1">
      <alignment horizontal="center" vertical="center"/>
    </xf>
    <xf numFmtId="1" fontId="35" fillId="15" borderId="23" xfId="0" applyNumberFormat="1" applyFont="1" applyFill="1" applyBorder="1" applyAlignment="1">
      <alignment horizontal="center" vertical="center"/>
    </xf>
    <xf numFmtId="0" fontId="88" fillId="36" borderId="42" xfId="0" applyFont="1" applyFill="1" applyBorder="1" applyAlignment="1">
      <alignment horizontal="center"/>
    </xf>
    <xf numFmtId="0" fontId="17" fillId="38" borderId="23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2" fillId="38" borderId="43" xfId="0" applyFont="1" applyFill="1" applyBorder="1" applyAlignment="1">
      <alignment horizontal="center" vertical="center"/>
    </xf>
    <xf numFmtId="1" fontId="35" fillId="15" borderId="43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1" fontId="22" fillId="38" borderId="21" xfId="0" applyNumberFormat="1" applyFont="1" applyFill="1" applyBorder="1" applyAlignment="1">
      <alignment horizontal="center" vertical="center" shrinkToFit="1"/>
    </xf>
    <xf numFmtId="0" fontId="22" fillId="36" borderId="46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21" fillId="34" borderId="49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vertical="center"/>
    </xf>
    <xf numFmtId="0" fontId="17" fillId="38" borderId="42" xfId="0" applyFont="1" applyFill="1" applyBorder="1" applyAlignment="1">
      <alignment horizontal="center" vertical="center" shrinkToFit="1"/>
    </xf>
    <xf numFmtId="0" fontId="17" fillId="38" borderId="11" xfId="0" applyFont="1" applyFill="1" applyBorder="1" applyAlignment="1">
      <alignment horizontal="center"/>
    </xf>
    <xf numFmtId="0" fontId="36" fillId="38" borderId="43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88" fillId="36" borderId="43" xfId="0" applyFont="1" applyFill="1" applyBorder="1" applyAlignment="1">
      <alignment horizontal="center"/>
    </xf>
    <xf numFmtId="0" fontId="89" fillId="36" borderId="42" xfId="0" applyFont="1" applyFill="1" applyBorder="1" applyAlignment="1">
      <alignment horizontal="center"/>
    </xf>
    <xf numFmtId="0" fontId="88" fillId="36" borderId="24" xfId="0" applyFont="1" applyFill="1" applyBorder="1" applyAlignment="1">
      <alignment horizontal="center"/>
    </xf>
    <xf numFmtId="0" fontId="88" fillId="36" borderId="23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/>
    </xf>
    <xf numFmtId="0" fontId="22" fillId="43" borderId="42" xfId="0" applyFont="1" applyFill="1" applyBorder="1" applyAlignment="1">
      <alignment horizontal="center"/>
    </xf>
    <xf numFmtId="0" fontId="22" fillId="43" borderId="46" xfId="0" applyFont="1" applyFill="1" applyBorder="1" applyAlignment="1">
      <alignment horizontal="center"/>
    </xf>
    <xf numFmtId="0" fontId="89" fillId="43" borderId="11" xfId="0" applyFont="1" applyFill="1" applyBorder="1" applyAlignment="1">
      <alignment horizontal="center"/>
    </xf>
    <xf numFmtId="0" fontId="89" fillId="43" borderId="42" xfId="0" applyFont="1" applyFill="1" applyBorder="1" applyAlignment="1">
      <alignment horizontal="center"/>
    </xf>
    <xf numFmtId="0" fontId="1" fillId="43" borderId="42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 vertical="center"/>
    </xf>
    <xf numFmtId="0" fontId="88" fillId="43" borderId="11" xfId="0" applyFont="1" applyFill="1" applyBorder="1" applyAlignment="1">
      <alignment horizontal="center"/>
    </xf>
    <xf numFmtId="0" fontId="88" fillId="43" borderId="43" xfId="0" applyFont="1" applyFill="1" applyBorder="1" applyAlignment="1">
      <alignment horizontal="center"/>
    </xf>
    <xf numFmtId="0" fontId="88" fillId="43" borderId="42" xfId="0" applyFont="1" applyFill="1" applyBorder="1" applyAlignment="1">
      <alignment horizontal="center" vertical="center"/>
    </xf>
    <xf numFmtId="0" fontId="88" fillId="43" borderId="42" xfId="0" applyFont="1" applyFill="1" applyBorder="1" applyAlignment="1">
      <alignment horizontal="center"/>
    </xf>
    <xf numFmtId="0" fontId="88" fillId="43" borderId="23" xfId="0" applyFont="1" applyFill="1" applyBorder="1" applyAlignment="1">
      <alignment horizontal="center"/>
    </xf>
    <xf numFmtId="0" fontId="35" fillId="15" borderId="4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89" fillId="36" borderId="11" xfId="0" applyFont="1" applyFill="1" applyBorder="1" applyAlignment="1">
      <alignment horizontal="center"/>
    </xf>
    <xf numFmtId="0" fontId="43" fillId="36" borderId="42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2" fillId="39" borderId="11" xfId="0" applyFont="1" applyFill="1" applyBorder="1" applyAlignment="1">
      <alignment horizontal="center" vertical="center"/>
    </xf>
    <xf numFmtId="0" fontId="43" fillId="43" borderId="11" xfId="0" applyFont="1" applyFill="1" applyBorder="1" applyAlignment="1">
      <alignment horizontal="center"/>
    </xf>
    <xf numFmtId="0" fontId="90" fillId="43" borderId="11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left" vertical="center"/>
    </xf>
    <xf numFmtId="0" fontId="39" fillId="36" borderId="11" xfId="0" applyFont="1" applyFill="1" applyBorder="1" applyAlignment="1">
      <alignment vertical="center"/>
    </xf>
    <xf numFmtId="1" fontId="40" fillId="15" borderId="11" xfId="0" applyNumberFormat="1" applyFont="1" applyFill="1" applyBorder="1" applyAlignment="1">
      <alignment horizontal="center" vertical="center"/>
    </xf>
    <xf numFmtId="173" fontId="40" fillId="15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91" fillId="36" borderId="11" xfId="0" applyFont="1" applyFill="1" applyBorder="1" applyAlignment="1">
      <alignment horizontal="center" vertical="center"/>
    </xf>
    <xf numFmtId="0" fontId="91" fillId="4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 shrinkToFit="1"/>
    </xf>
    <xf numFmtId="0" fontId="17" fillId="38" borderId="21" xfId="0" applyFont="1" applyFill="1" applyBorder="1" applyAlignment="1">
      <alignment horizontal="center" vertical="center" shrinkToFit="1"/>
    </xf>
    <xf numFmtId="0" fontId="8" fillId="35" borderId="59" xfId="0" applyFont="1" applyFill="1" applyBorder="1" applyAlignment="1">
      <alignment/>
    </xf>
    <xf numFmtId="0" fontId="8" fillId="35" borderId="60" xfId="0" applyFont="1" applyFill="1" applyBorder="1" applyAlignment="1">
      <alignment/>
    </xf>
    <xf numFmtId="0" fontId="8" fillId="35" borderId="61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top"/>
    </xf>
    <xf numFmtId="0" fontId="22" fillId="39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 shrinkToFit="1"/>
    </xf>
    <xf numFmtId="0" fontId="28" fillId="38" borderId="21" xfId="0" applyFont="1" applyFill="1" applyBorder="1" applyAlignment="1">
      <alignment horizontal="center" shrinkToFit="1"/>
    </xf>
    <xf numFmtId="0" fontId="91" fillId="36" borderId="59" xfId="0" applyFont="1" applyFill="1" applyBorder="1" applyAlignment="1">
      <alignment horizontal="center" vertical="center"/>
    </xf>
    <xf numFmtId="0" fontId="91" fillId="36" borderId="60" xfId="0" applyFont="1" applyFill="1" applyBorder="1" applyAlignment="1">
      <alignment horizontal="center" vertical="center"/>
    </xf>
    <xf numFmtId="0" fontId="91" fillId="36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 readingOrder="1"/>
    </xf>
    <xf numFmtId="0" fontId="22" fillId="36" borderId="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 readingOrder="1"/>
    </xf>
    <xf numFmtId="0" fontId="36" fillId="0" borderId="62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17" fillId="39" borderId="4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7" fillId="38" borderId="41" xfId="0" applyFont="1" applyFill="1" applyBorder="1" applyAlignment="1">
      <alignment horizontal="center" vertical="center"/>
    </xf>
    <xf numFmtId="0" fontId="17" fillId="38" borderId="41" xfId="0" applyFont="1" applyFill="1" applyBorder="1" applyAlignment="1">
      <alignment horizontal="center" vertical="center" shrinkToFit="1"/>
    </xf>
    <xf numFmtId="0" fontId="17" fillId="38" borderId="63" xfId="0" applyFont="1" applyFill="1" applyBorder="1" applyAlignment="1">
      <alignment horizontal="center" vertical="center" shrinkToFit="1"/>
    </xf>
    <xf numFmtId="0" fontId="8" fillId="41" borderId="0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/>
    </xf>
    <xf numFmtId="0" fontId="10" fillId="36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9" borderId="43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 vertical="center" shrinkToFit="1"/>
    </xf>
    <xf numFmtId="0" fontId="2" fillId="38" borderId="42" xfId="0" applyFont="1" applyFill="1" applyBorder="1" applyAlignment="1">
      <alignment horizontal="center" vertical="center" shrinkToFit="1"/>
    </xf>
    <xf numFmtId="0" fontId="2" fillId="41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0" fontId="33" fillId="39" borderId="43" xfId="0" applyFont="1" applyFill="1" applyBorder="1" applyAlignment="1">
      <alignment horizontal="center" vertical="center"/>
    </xf>
    <xf numFmtId="0" fontId="33" fillId="39" borderId="42" xfId="0" applyFont="1" applyFill="1" applyBorder="1" applyAlignment="1">
      <alignment horizontal="center" vertical="center"/>
    </xf>
    <xf numFmtId="0" fontId="2" fillId="38" borderId="64" xfId="0" applyFont="1" applyFill="1" applyBorder="1" applyAlignment="1">
      <alignment horizontal="center" vertical="center" shrinkToFit="1"/>
    </xf>
    <xf numFmtId="0" fontId="2" fillId="38" borderId="44" xfId="0" applyFont="1" applyFill="1" applyBorder="1" applyAlignment="1">
      <alignment horizontal="center" vertical="center" shrinkToFit="1"/>
    </xf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19" fillId="38" borderId="43" xfId="0" applyFont="1" applyFill="1" applyBorder="1" applyAlignment="1">
      <alignment horizontal="center" vertical="center" shrinkToFit="1"/>
    </xf>
    <xf numFmtId="0" fontId="19" fillId="38" borderId="42" xfId="0" applyFont="1" applyFill="1" applyBorder="1" applyAlignment="1">
      <alignment horizontal="center" vertical="center" shrinkToFit="1"/>
    </xf>
    <xf numFmtId="0" fontId="19" fillId="38" borderId="64" xfId="0" applyFont="1" applyFill="1" applyBorder="1" applyAlignment="1">
      <alignment horizontal="center" vertical="center" shrinkToFit="1"/>
    </xf>
    <xf numFmtId="0" fontId="19" fillId="38" borderId="44" xfId="0" applyFont="1" applyFill="1" applyBorder="1" applyAlignment="1">
      <alignment horizontal="center" vertical="center" shrinkToFit="1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25" fillId="39" borderId="43" xfId="0" applyFont="1" applyFill="1" applyBorder="1" applyAlignment="1">
      <alignment horizontal="center" vertical="center"/>
    </xf>
    <xf numFmtId="0" fontId="25" fillId="39" borderId="42" xfId="0" applyFont="1" applyFill="1" applyBorder="1" applyAlignment="1">
      <alignment horizontal="center" vertical="center"/>
    </xf>
    <xf numFmtId="0" fontId="36" fillId="38" borderId="43" xfId="0" applyFont="1" applyFill="1" applyBorder="1" applyAlignment="1">
      <alignment horizontal="center"/>
    </xf>
    <xf numFmtId="0" fontId="36" fillId="38" borderId="46" xfId="0" applyFont="1" applyFill="1" applyBorder="1" applyAlignment="1">
      <alignment horizontal="center"/>
    </xf>
    <xf numFmtId="0" fontId="42" fillId="38" borderId="43" xfId="0" applyFont="1" applyFill="1" applyBorder="1" applyAlignment="1">
      <alignment horizontal="center" shrinkToFit="1"/>
    </xf>
    <xf numFmtId="0" fontId="42" fillId="38" borderId="42" xfId="0" applyFont="1" applyFill="1" applyBorder="1" applyAlignment="1">
      <alignment horizontal="center" shrinkToFit="1"/>
    </xf>
    <xf numFmtId="0" fontId="42" fillId="38" borderId="64" xfId="0" applyFont="1" applyFill="1" applyBorder="1" applyAlignment="1">
      <alignment horizontal="center" shrinkToFit="1"/>
    </xf>
    <xf numFmtId="0" fontId="42" fillId="38" borderId="44" xfId="0" applyFont="1" applyFill="1" applyBorder="1" applyAlignment="1">
      <alignment horizontal="center" shrinkToFit="1"/>
    </xf>
    <xf numFmtId="0" fontId="5" fillId="36" borderId="35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left"/>
    </xf>
    <xf numFmtId="0" fontId="5" fillId="36" borderId="33" xfId="0" applyFont="1" applyFill="1" applyBorder="1" applyAlignment="1">
      <alignment horizontal="left"/>
    </xf>
    <xf numFmtId="0" fontId="5" fillId="36" borderId="34" xfId="0" applyFont="1" applyFill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9"/>
  <sheetViews>
    <sheetView tabSelected="1" zoomScalePageLayoutView="0" workbookViewId="0" topLeftCell="A1">
      <selection activeCell="AM13" sqref="AM13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6" width="3.28125" style="8" customWidth="1"/>
    <col min="37" max="37" width="4.140625" style="8" customWidth="1"/>
    <col min="38" max="236" width="9.140625" style="0" customWidth="1"/>
  </cols>
  <sheetData>
    <row r="1" spans="1:37" ht="5.25" customHeight="1">
      <c r="A1" s="306" t="s">
        <v>155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8"/>
    </row>
    <row r="2" spans="1:37" ht="15" customHeigh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1"/>
    </row>
    <row r="3" spans="1:37" ht="26.25" customHeight="1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4"/>
    </row>
    <row r="4" spans="1:37" ht="15" customHeight="1">
      <c r="A4" s="77" t="s">
        <v>0</v>
      </c>
      <c r="B4" s="205" t="s">
        <v>1</v>
      </c>
      <c r="C4" s="255" t="s">
        <v>2</v>
      </c>
      <c r="D4" s="315" t="s">
        <v>3</v>
      </c>
      <c r="E4" s="258">
        <v>1</v>
      </c>
      <c r="F4" s="258">
        <v>2</v>
      </c>
      <c r="G4" s="258">
        <v>3</v>
      </c>
      <c r="H4" s="258">
        <v>4</v>
      </c>
      <c r="I4" s="258">
        <v>5</v>
      </c>
      <c r="J4" s="258">
        <v>6</v>
      </c>
      <c r="K4" s="258">
        <v>7</v>
      </c>
      <c r="L4" s="258">
        <v>8</v>
      </c>
      <c r="M4" s="258">
        <v>9</v>
      </c>
      <c r="N4" s="258">
        <v>10</v>
      </c>
      <c r="O4" s="258">
        <v>11</v>
      </c>
      <c r="P4" s="258">
        <v>12</v>
      </c>
      <c r="Q4" s="258">
        <v>13</v>
      </c>
      <c r="R4" s="258">
        <v>14</v>
      </c>
      <c r="S4" s="258">
        <v>15</v>
      </c>
      <c r="T4" s="258">
        <v>16</v>
      </c>
      <c r="U4" s="258">
        <v>17</v>
      </c>
      <c r="V4" s="258">
        <v>18</v>
      </c>
      <c r="W4" s="258">
        <v>19</v>
      </c>
      <c r="X4" s="258">
        <v>20</v>
      </c>
      <c r="Y4" s="258">
        <v>21</v>
      </c>
      <c r="Z4" s="258">
        <v>22</v>
      </c>
      <c r="AA4" s="258">
        <v>23</v>
      </c>
      <c r="AB4" s="258">
        <v>24</v>
      </c>
      <c r="AC4" s="258">
        <v>25</v>
      </c>
      <c r="AD4" s="258">
        <v>26</v>
      </c>
      <c r="AE4" s="258">
        <v>27</v>
      </c>
      <c r="AF4" s="258">
        <v>28</v>
      </c>
      <c r="AG4" s="258">
        <v>29</v>
      </c>
      <c r="AH4" s="270">
        <v>30</v>
      </c>
      <c r="AI4" s="316" t="s">
        <v>4</v>
      </c>
      <c r="AJ4" s="317" t="s">
        <v>5</v>
      </c>
      <c r="AK4" s="318" t="s">
        <v>6</v>
      </c>
    </row>
    <row r="5" spans="1:37" ht="15" customHeight="1">
      <c r="A5" s="77"/>
      <c r="B5" s="205"/>
      <c r="C5" s="255" t="s">
        <v>16</v>
      </c>
      <c r="D5" s="315"/>
      <c r="E5" s="225" t="s">
        <v>7</v>
      </c>
      <c r="F5" s="225" t="s">
        <v>7</v>
      </c>
      <c r="G5" s="225" t="s">
        <v>8</v>
      </c>
      <c r="H5" s="225" t="s">
        <v>8</v>
      </c>
      <c r="I5" s="225" t="s">
        <v>9</v>
      </c>
      <c r="J5" s="225" t="s">
        <v>8</v>
      </c>
      <c r="K5" s="225" t="s">
        <v>10</v>
      </c>
      <c r="L5" s="225" t="s">
        <v>7</v>
      </c>
      <c r="M5" s="225" t="s">
        <v>7</v>
      </c>
      <c r="N5" s="225" t="s">
        <v>8</v>
      </c>
      <c r="O5" s="225" t="s">
        <v>8</v>
      </c>
      <c r="P5" s="225" t="s">
        <v>9</v>
      </c>
      <c r="Q5" s="225" t="s">
        <v>8</v>
      </c>
      <c r="R5" s="225" t="s">
        <v>10</v>
      </c>
      <c r="S5" s="225" t="s">
        <v>7</v>
      </c>
      <c r="T5" s="225" t="s">
        <v>7</v>
      </c>
      <c r="U5" s="225" t="s">
        <v>8</v>
      </c>
      <c r="V5" s="225" t="s">
        <v>8</v>
      </c>
      <c r="W5" s="225" t="s">
        <v>9</v>
      </c>
      <c r="X5" s="225" t="s">
        <v>8</v>
      </c>
      <c r="Y5" s="225" t="s">
        <v>10</v>
      </c>
      <c r="Z5" s="225" t="s">
        <v>7</v>
      </c>
      <c r="AA5" s="225" t="s">
        <v>7</v>
      </c>
      <c r="AB5" s="225" t="s">
        <v>8</v>
      </c>
      <c r="AC5" s="225" t="s">
        <v>8</v>
      </c>
      <c r="AD5" s="225" t="s">
        <v>9</v>
      </c>
      <c r="AE5" s="225" t="s">
        <v>8</v>
      </c>
      <c r="AF5" s="225" t="s">
        <v>10</v>
      </c>
      <c r="AG5" s="225" t="s">
        <v>7</v>
      </c>
      <c r="AH5" s="225" t="s">
        <v>7</v>
      </c>
      <c r="AI5" s="316"/>
      <c r="AJ5" s="317"/>
      <c r="AK5" s="318"/>
    </row>
    <row r="6" spans="1:37" ht="16.5" customHeight="1">
      <c r="A6" s="61" t="s">
        <v>23</v>
      </c>
      <c r="B6" s="135" t="s">
        <v>33</v>
      </c>
      <c r="C6" s="56" t="s">
        <v>42</v>
      </c>
      <c r="D6" s="196" t="s">
        <v>13</v>
      </c>
      <c r="E6" s="96" t="s">
        <v>158</v>
      </c>
      <c r="F6" s="96" t="s">
        <v>158</v>
      </c>
      <c r="G6" s="96" t="s">
        <v>158</v>
      </c>
      <c r="H6" s="275" t="s">
        <v>160</v>
      </c>
      <c r="I6" s="275" t="s">
        <v>163</v>
      </c>
      <c r="J6" s="96" t="s">
        <v>158</v>
      </c>
      <c r="K6" s="290" t="s">
        <v>158</v>
      </c>
      <c r="L6" s="96" t="s">
        <v>158</v>
      </c>
      <c r="M6" s="96" t="s">
        <v>158</v>
      </c>
      <c r="N6" s="291" t="s">
        <v>158</v>
      </c>
      <c r="O6" s="278" t="s">
        <v>163</v>
      </c>
      <c r="P6" s="278" t="s">
        <v>163</v>
      </c>
      <c r="Q6" s="96" t="s">
        <v>158</v>
      </c>
      <c r="R6" s="96" t="s">
        <v>10</v>
      </c>
      <c r="S6" s="291" t="s">
        <v>158</v>
      </c>
      <c r="T6" s="275" t="s">
        <v>160</v>
      </c>
      <c r="U6" s="96" t="s">
        <v>158</v>
      </c>
      <c r="V6" s="275"/>
      <c r="W6" s="275"/>
      <c r="X6" s="96" t="s">
        <v>158</v>
      </c>
      <c r="Y6" s="292" t="s">
        <v>10</v>
      </c>
      <c r="Z6" s="96" t="s">
        <v>158</v>
      </c>
      <c r="AA6" s="96" t="s">
        <v>158</v>
      </c>
      <c r="AB6" s="275"/>
      <c r="AC6" s="275" t="s">
        <v>160</v>
      </c>
      <c r="AD6" s="275" t="s">
        <v>160</v>
      </c>
      <c r="AE6" s="96" t="s">
        <v>158</v>
      </c>
      <c r="AF6" s="292" t="s">
        <v>10</v>
      </c>
      <c r="AG6" s="96" t="s">
        <v>158</v>
      </c>
      <c r="AH6" s="96" t="s">
        <v>158</v>
      </c>
      <c r="AI6" s="214">
        <v>120</v>
      </c>
      <c r="AJ6" s="145">
        <f>COUNTIF(C6:AI6,"T")*6+COUNTIF(C6:AI6,"P")*12+COUNTIF(C6:AI6,"M")*6+COUNTIF(C6:AI6,"I")*6+COUNTIF(C6:AI6,"N")*12+COUNTIF(C6:AI6,"TI")*13+COUNTIF(C6:AI6,"MT")*12+COUNTIF(C6:AI6,"T+")*6+COUNTIF(C6:AI6,"TN")*18+COUNTIF(C6:AI6,"M+")*6+COUNTIF(C6:AI6,"NB")*6+COUNTIF(C6:AI6,"AF")*6</f>
        <v>168</v>
      </c>
      <c r="AK6" s="78">
        <f>SUM(AJ6-120)</f>
        <v>48</v>
      </c>
    </row>
    <row r="7" spans="1:37" ht="16.5" customHeight="1" thickBot="1">
      <c r="A7" s="64" t="s">
        <v>30</v>
      </c>
      <c r="B7" s="135" t="s">
        <v>39</v>
      </c>
      <c r="C7" s="56" t="s">
        <v>42</v>
      </c>
      <c r="D7" s="196" t="s">
        <v>13</v>
      </c>
      <c r="E7" s="215" t="s">
        <v>158</v>
      </c>
      <c r="F7" s="215" t="s">
        <v>158</v>
      </c>
      <c r="G7" s="291" t="s">
        <v>158</v>
      </c>
      <c r="H7" s="276" t="s">
        <v>160</v>
      </c>
      <c r="I7" s="276"/>
      <c r="J7" s="215" t="s">
        <v>158</v>
      </c>
      <c r="K7" s="215" t="s">
        <v>158</v>
      </c>
      <c r="L7" s="291" t="s">
        <v>158</v>
      </c>
      <c r="M7" s="215" t="s">
        <v>158</v>
      </c>
      <c r="N7" s="215" t="s">
        <v>158</v>
      </c>
      <c r="O7" s="276"/>
      <c r="P7" s="279" t="s">
        <v>163</v>
      </c>
      <c r="Q7" s="215" t="s">
        <v>158</v>
      </c>
      <c r="R7" s="215" t="s">
        <v>158</v>
      </c>
      <c r="S7" s="215" t="s">
        <v>158</v>
      </c>
      <c r="T7" s="276" t="s">
        <v>160</v>
      </c>
      <c r="U7" s="215" t="s">
        <v>158</v>
      </c>
      <c r="V7" s="276"/>
      <c r="W7" s="276" t="s">
        <v>160</v>
      </c>
      <c r="X7" s="215" t="s">
        <v>158</v>
      </c>
      <c r="Y7" s="215" t="s">
        <v>158</v>
      </c>
      <c r="Z7" s="215" t="s">
        <v>158</v>
      </c>
      <c r="AA7" s="291" t="s">
        <v>158</v>
      </c>
      <c r="AB7" s="276"/>
      <c r="AC7" s="276" t="s">
        <v>160</v>
      </c>
      <c r="AD7" s="276"/>
      <c r="AE7" s="215" t="s">
        <v>158</v>
      </c>
      <c r="AF7" s="215" t="s">
        <v>158</v>
      </c>
      <c r="AG7" s="215" t="s">
        <v>158</v>
      </c>
      <c r="AH7" s="291" t="s">
        <v>158</v>
      </c>
      <c r="AI7" s="214">
        <v>120</v>
      </c>
      <c r="AJ7" s="145">
        <f>COUNTIF(C7:AI7,"T")*6+COUNTIF(C7:AI7,"P")*12+COUNTIF(C7:AI7,"M")*6+COUNTIF(C7:AI7,"I")*6+COUNTIF(C7:AI7,"N")*12+COUNTIF(C7:AI7,"TI")*11+COUNTIF(C7:AI7,"M+")*6+COUNTIF(C7:AI7,"MN")*18+COUNTIF(C7:AI7,"PI")*17+COUNTIF(C7:AI7,"NA")*6+COUNTIF(C7:AI7,"NB")*6+COUNTIF(C7:AI7,"AF")*6</f>
        <v>168</v>
      </c>
      <c r="AK7" s="78">
        <f>SUM(AJ7-120)</f>
        <v>48</v>
      </c>
    </row>
    <row r="8" spans="1:37" ht="16.5" customHeight="1">
      <c r="A8" s="77" t="s">
        <v>0</v>
      </c>
      <c r="B8" s="256" t="s">
        <v>1</v>
      </c>
      <c r="C8" s="255" t="s">
        <v>2</v>
      </c>
      <c r="D8" s="315" t="s">
        <v>3</v>
      </c>
      <c r="E8" s="257">
        <v>1</v>
      </c>
      <c r="F8" s="257">
        <v>2</v>
      </c>
      <c r="G8" s="257">
        <v>3</v>
      </c>
      <c r="H8" s="257">
        <v>4</v>
      </c>
      <c r="I8" s="257">
        <v>5</v>
      </c>
      <c r="J8" s="257">
        <v>6</v>
      </c>
      <c r="K8" s="257">
        <v>7</v>
      </c>
      <c r="L8" s="257">
        <v>8</v>
      </c>
      <c r="M8" s="257">
        <v>9</v>
      </c>
      <c r="N8" s="257">
        <v>10</v>
      </c>
      <c r="O8" s="257">
        <v>11</v>
      </c>
      <c r="P8" s="257">
        <v>12</v>
      </c>
      <c r="Q8" s="257">
        <v>13</v>
      </c>
      <c r="R8" s="257">
        <v>14</v>
      </c>
      <c r="S8" s="257">
        <v>15</v>
      </c>
      <c r="T8" s="257">
        <v>16</v>
      </c>
      <c r="U8" s="257">
        <v>17</v>
      </c>
      <c r="V8" s="257">
        <v>18</v>
      </c>
      <c r="W8" s="257">
        <v>19</v>
      </c>
      <c r="X8" s="257">
        <v>20</v>
      </c>
      <c r="Y8" s="257">
        <v>21</v>
      </c>
      <c r="Z8" s="257">
        <v>22</v>
      </c>
      <c r="AA8" s="257">
        <v>23</v>
      </c>
      <c r="AB8" s="257">
        <v>24</v>
      </c>
      <c r="AC8" s="257">
        <v>25</v>
      </c>
      <c r="AD8" s="257">
        <v>26</v>
      </c>
      <c r="AE8" s="257">
        <v>27</v>
      </c>
      <c r="AF8" s="257">
        <v>28</v>
      </c>
      <c r="AG8" s="257">
        <v>29</v>
      </c>
      <c r="AH8" s="269">
        <v>30</v>
      </c>
      <c r="AI8" s="257"/>
      <c r="AJ8" s="125"/>
      <c r="AK8" s="78"/>
    </row>
    <row r="9" spans="1:37" ht="16.5" customHeight="1">
      <c r="A9" s="77"/>
      <c r="B9" s="256"/>
      <c r="C9" s="255"/>
      <c r="D9" s="315"/>
      <c r="E9" s="225" t="s">
        <v>7</v>
      </c>
      <c r="F9" s="225" t="s">
        <v>7</v>
      </c>
      <c r="G9" s="225" t="s">
        <v>8</v>
      </c>
      <c r="H9" s="225" t="s">
        <v>8</v>
      </c>
      <c r="I9" s="225" t="s">
        <v>9</v>
      </c>
      <c r="J9" s="225" t="s">
        <v>8</v>
      </c>
      <c r="K9" s="225" t="s">
        <v>10</v>
      </c>
      <c r="L9" s="225" t="s">
        <v>7</v>
      </c>
      <c r="M9" s="225" t="s">
        <v>7</v>
      </c>
      <c r="N9" s="225" t="s">
        <v>8</v>
      </c>
      <c r="O9" s="225" t="s">
        <v>8</v>
      </c>
      <c r="P9" s="225" t="s">
        <v>9</v>
      </c>
      <c r="Q9" s="225" t="s">
        <v>8</v>
      </c>
      <c r="R9" s="225" t="s">
        <v>10</v>
      </c>
      <c r="S9" s="225" t="s">
        <v>7</v>
      </c>
      <c r="T9" s="225" t="s">
        <v>7</v>
      </c>
      <c r="U9" s="225" t="s">
        <v>8</v>
      </c>
      <c r="V9" s="225" t="s">
        <v>8</v>
      </c>
      <c r="W9" s="225" t="s">
        <v>9</v>
      </c>
      <c r="X9" s="225" t="s">
        <v>8</v>
      </c>
      <c r="Y9" s="225" t="s">
        <v>10</v>
      </c>
      <c r="Z9" s="225" t="s">
        <v>7</v>
      </c>
      <c r="AA9" s="225" t="s">
        <v>7</v>
      </c>
      <c r="AB9" s="225" t="s">
        <v>8</v>
      </c>
      <c r="AC9" s="225" t="s">
        <v>8</v>
      </c>
      <c r="AD9" s="225" t="s">
        <v>9</v>
      </c>
      <c r="AE9" s="225" t="s">
        <v>8</v>
      </c>
      <c r="AF9" s="225" t="s">
        <v>10</v>
      </c>
      <c r="AG9" s="225" t="s">
        <v>7</v>
      </c>
      <c r="AH9" s="225" t="s">
        <v>7</v>
      </c>
      <c r="AI9" s="214"/>
      <c r="AJ9" s="79"/>
      <c r="AK9" s="78"/>
    </row>
    <row r="10" spans="1:37" ht="16.5" customHeight="1">
      <c r="A10" s="51" t="s">
        <v>25</v>
      </c>
      <c r="B10" s="135" t="s">
        <v>34</v>
      </c>
      <c r="C10" s="56" t="s">
        <v>42</v>
      </c>
      <c r="D10" s="58" t="s">
        <v>22</v>
      </c>
      <c r="E10" s="96" t="s">
        <v>10</v>
      </c>
      <c r="F10" s="96" t="s">
        <v>10</v>
      </c>
      <c r="G10" s="96" t="s">
        <v>10</v>
      </c>
      <c r="H10" s="275"/>
      <c r="I10" s="275"/>
      <c r="J10" s="292" t="s">
        <v>10</v>
      </c>
      <c r="K10" s="96" t="s">
        <v>10</v>
      </c>
      <c r="L10" s="96" t="s">
        <v>10</v>
      </c>
      <c r="M10" s="96" t="s">
        <v>10</v>
      </c>
      <c r="N10" s="290" t="s">
        <v>163</v>
      </c>
      <c r="O10" s="278" t="s">
        <v>163</v>
      </c>
      <c r="P10" s="295" t="s">
        <v>160</v>
      </c>
      <c r="Q10" s="96" t="s">
        <v>10</v>
      </c>
      <c r="R10" s="292" t="s">
        <v>160</v>
      </c>
      <c r="S10" s="96" t="s">
        <v>10</v>
      </c>
      <c r="T10" s="275"/>
      <c r="U10" s="96" t="s">
        <v>10</v>
      </c>
      <c r="V10" s="275"/>
      <c r="W10" s="275" t="s">
        <v>160</v>
      </c>
      <c r="X10" s="96" t="s">
        <v>10</v>
      </c>
      <c r="Y10" s="96" t="s">
        <v>160</v>
      </c>
      <c r="Z10" s="292" t="s">
        <v>10</v>
      </c>
      <c r="AA10" s="96" t="s">
        <v>10</v>
      </c>
      <c r="AB10" s="275"/>
      <c r="AC10" s="275"/>
      <c r="AD10" s="275" t="s">
        <v>160</v>
      </c>
      <c r="AE10" s="96" t="s">
        <v>10</v>
      </c>
      <c r="AF10" s="96" t="s">
        <v>160</v>
      </c>
      <c r="AG10" s="292" t="s">
        <v>10</v>
      </c>
      <c r="AH10" s="96" t="s">
        <v>10</v>
      </c>
      <c r="AI10" s="146">
        <v>120</v>
      </c>
      <c r="AJ10" s="145">
        <f>COUNTIF(C10:AI10,"T")*6+COUNTIF(C10:AI10,"P")*12+COUNTIF(C10:AI10,"M")*6+COUNTIF(C10:AI10,"I")*6+COUNTIF(C10:AI10,"N")*12+COUNTIF(C10:AI10,"TI")*13+COUNTIF(C10:AI10,"MT")*12+COUNTIF(C10:AI10,"T+")*6+COUNTIF(C10:AI10,"TN")*18+COUNTIF(C10:AI10,"NA")*6+COUNTIF(C10:AI10,"NB")*6+COUNTIF(C10:AI10,"AF")*6</f>
        <v>168</v>
      </c>
      <c r="AK10" s="78">
        <f>SUM(AJ10-120)</f>
        <v>48</v>
      </c>
    </row>
    <row r="11" spans="1:37" ht="16.5" customHeight="1">
      <c r="A11" s="77" t="s">
        <v>0</v>
      </c>
      <c r="B11" s="256" t="s">
        <v>1</v>
      </c>
      <c r="C11" s="255" t="s">
        <v>2</v>
      </c>
      <c r="D11" s="315" t="s">
        <v>3</v>
      </c>
      <c r="E11" s="257">
        <v>1</v>
      </c>
      <c r="F11" s="257">
        <v>2</v>
      </c>
      <c r="G11" s="257">
        <v>3</v>
      </c>
      <c r="H11" s="220">
        <v>4</v>
      </c>
      <c r="I11" s="220">
        <v>5</v>
      </c>
      <c r="J11" s="220">
        <v>6</v>
      </c>
      <c r="K11" s="220">
        <v>7</v>
      </c>
      <c r="L11" s="220">
        <v>8</v>
      </c>
      <c r="M11" s="220">
        <v>9</v>
      </c>
      <c r="N11" s="220">
        <v>10</v>
      </c>
      <c r="O11" s="220">
        <v>11</v>
      </c>
      <c r="P11" s="220">
        <v>12</v>
      </c>
      <c r="Q11" s="220">
        <v>13</v>
      </c>
      <c r="R11" s="220">
        <v>14</v>
      </c>
      <c r="S11" s="220">
        <v>15</v>
      </c>
      <c r="T11" s="220">
        <v>16</v>
      </c>
      <c r="U11" s="220">
        <v>17</v>
      </c>
      <c r="V11" s="220">
        <v>18</v>
      </c>
      <c r="W11" s="220">
        <v>19</v>
      </c>
      <c r="X11" s="220">
        <v>20</v>
      </c>
      <c r="Y11" s="220">
        <v>21</v>
      </c>
      <c r="Z11" s="220">
        <v>22</v>
      </c>
      <c r="AA11" s="220">
        <v>23</v>
      </c>
      <c r="AB11" s="257">
        <v>24</v>
      </c>
      <c r="AC11" s="257">
        <v>25</v>
      </c>
      <c r="AD11" s="257">
        <v>26</v>
      </c>
      <c r="AE11" s="257">
        <v>27</v>
      </c>
      <c r="AF11" s="257">
        <v>28</v>
      </c>
      <c r="AG11" s="257">
        <v>29</v>
      </c>
      <c r="AH11" s="269">
        <v>30</v>
      </c>
      <c r="AI11" s="257"/>
      <c r="AJ11" s="125"/>
      <c r="AK11" s="78"/>
    </row>
    <row r="12" spans="1:37" ht="16.5" customHeight="1">
      <c r="A12" s="77"/>
      <c r="B12" s="256"/>
      <c r="C12" s="255"/>
      <c r="D12" s="315"/>
      <c r="E12" s="225" t="s">
        <v>7</v>
      </c>
      <c r="F12" s="225" t="s">
        <v>7</v>
      </c>
      <c r="G12" s="225" t="s">
        <v>8</v>
      </c>
      <c r="H12" s="225" t="s">
        <v>8</v>
      </c>
      <c r="I12" s="225" t="s">
        <v>9</v>
      </c>
      <c r="J12" s="225" t="s">
        <v>8</v>
      </c>
      <c r="K12" s="225" t="s">
        <v>10</v>
      </c>
      <c r="L12" s="225" t="s">
        <v>7</v>
      </c>
      <c r="M12" s="225" t="s">
        <v>7</v>
      </c>
      <c r="N12" s="225" t="s">
        <v>8</v>
      </c>
      <c r="O12" s="225" t="s">
        <v>8</v>
      </c>
      <c r="P12" s="225" t="s">
        <v>9</v>
      </c>
      <c r="Q12" s="225" t="s">
        <v>8</v>
      </c>
      <c r="R12" s="225" t="s">
        <v>10</v>
      </c>
      <c r="S12" s="225" t="s">
        <v>7</v>
      </c>
      <c r="T12" s="225" t="s">
        <v>7</v>
      </c>
      <c r="U12" s="225" t="s">
        <v>8</v>
      </c>
      <c r="V12" s="225" t="s">
        <v>8</v>
      </c>
      <c r="W12" s="225" t="s">
        <v>9</v>
      </c>
      <c r="X12" s="225" t="s">
        <v>8</v>
      </c>
      <c r="Y12" s="225" t="s">
        <v>10</v>
      </c>
      <c r="Z12" s="225" t="s">
        <v>7</v>
      </c>
      <c r="AA12" s="225" t="s">
        <v>7</v>
      </c>
      <c r="AB12" s="225" t="s">
        <v>8</v>
      </c>
      <c r="AC12" s="225" t="s">
        <v>8</v>
      </c>
      <c r="AD12" s="225" t="s">
        <v>9</v>
      </c>
      <c r="AE12" s="225" t="s">
        <v>8</v>
      </c>
      <c r="AF12" s="225" t="s">
        <v>10</v>
      </c>
      <c r="AG12" s="225" t="s">
        <v>7</v>
      </c>
      <c r="AH12" s="225" t="s">
        <v>7</v>
      </c>
      <c r="AI12" s="214"/>
      <c r="AJ12" s="79"/>
      <c r="AK12" s="78"/>
    </row>
    <row r="13" spans="1:37" ht="16.5" customHeight="1">
      <c r="A13" s="61" t="s">
        <v>28</v>
      </c>
      <c r="B13" s="34" t="s">
        <v>37</v>
      </c>
      <c r="C13" s="56" t="s">
        <v>42</v>
      </c>
      <c r="D13" s="59" t="s">
        <v>12</v>
      </c>
      <c r="E13" s="96"/>
      <c r="F13" s="96" t="s">
        <v>159</v>
      </c>
      <c r="G13" s="96"/>
      <c r="H13" s="275"/>
      <c r="I13" s="275" t="s">
        <v>159</v>
      </c>
      <c r="J13" s="96"/>
      <c r="K13" s="96"/>
      <c r="L13" s="96" t="s">
        <v>159</v>
      </c>
      <c r="M13" s="96"/>
      <c r="N13" s="96"/>
      <c r="O13" s="275" t="s">
        <v>159</v>
      </c>
      <c r="P13" s="275"/>
      <c r="Q13" s="96"/>
      <c r="R13" s="96" t="s">
        <v>159</v>
      </c>
      <c r="S13" s="96"/>
      <c r="T13" s="275"/>
      <c r="U13" s="96" t="s">
        <v>159</v>
      </c>
      <c r="V13" s="275"/>
      <c r="W13" s="275"/>
      <c r="X13" s="96" t="s">
        <v>159</v>
      </c>
      <c r="Y13" s="96"/>
      <c r="Z13" s="96"/>
      <c r="AA13" s="96" t="s">
        <v>159</v>
      </c>
      <c r="AB13" s="275"/>
      <c r="AC13" s="275"/>
      <c r="AD13" s="275" t="s">
        <v>159</v>
      </c>
      <c r="AE13" s="96"/>
      <c r="AF13" s="96"/>
      <c r="AG13" s="96" t="s">
        <v>159</v>
      </c>
      <c r="AH13" s="96"/>
      <c r="AI13" s="214">
        <v>120</v>
      </c>
      <c r="AJ13" s="145">
        <f>COUNTIF(C13:AI13,"T")*6+COUNTIF(C13:AI13,"P")*12+COUNTIF(C13:AI13,"M")*6+COUNTIF(C13:AI13,"I")*6+COUNTIF(C13:AI13,"N")*12+COUNTIF(C13:AI13,"TI")*11+COUNTIF(C13:AI13,"MT")*12+COUNTIF(C13:AI13,"MN")*18+COUNTIF(C13:AI13,"PI")*17+COUNTIF(C13:AI13,"NA")*6+COUNTIF(C13:AI13,"NB")*6+COUNTIF(C13:AI13,"AF")*6</f>
        <v>120</v>
      </c>
      <c r="AK13" s="78">
        <f aca="true" t="shared" si="0" ref="AK13:AK18">SUM(AJ13-120)</f>
        <v>0</v>
      </c>
    </row>
    <row r="14" spans="1:37" ht="16.5" customHeight="1">
      <c r="A14" s="61" t="s">
        <v>147</v>
      </c>
      <c r="B14" s="34" t="s">
        <v>148</v>
      </c>
      <c r="C14" s="56" t="s">
        <v>42</v>
      </c>
      <c r="D14" s="58" t="s">
        <v>149</v>
      </c>
      <c r="E14" s="215"/>
      <c r="F14" s="215" t="s">
        <v>159</v>
      </c>
      <c r="G14" s="215"/>
      <c r="H14" s="276"/>
      <c r="I14" s="276" t="s">
        <v>159</v>
      </c>
      <c r="J14" s="215"/>
      <c r="K14" s="215"/>
      <c r="L14" s="215" t="s">
        <v>159</v>
      </c>
      <c r="M14" s="215"/>
      <c r="N14" s="215"/>
      <c r="O14" s="276" t="s">
        <v>159</v>
      </c>
      <c r="P14" s="276"/>
      <c r="Q14" s="215"/>
      <c r="R14" s="215" t="s">
        <v>159</v>
      </c>
      <c r="S14" s="215"/>
      <c r="T14" s="276"/>
      <c r="U14" s="215" t="s">
        <v>159</v>
      </c>
      <c r="V14" s="276"/>
      <c r="W14" s="276"/>
      <c r="X14" s="215" t="s">
        <v>159</v>
      </c>
      <c r="Y14" s="215"/>
      <c r="Z14" s="215"/>
      <c r="AA14" s="215" t="s">
        <v>159</v>
      </c>
      <c r="AB14" s="276"/>
      <c r="AC14" s="276"/>
      <c r="AD14" s="276" t="s">
        <v>159</v>
      </c>
      <c r="AE14" s="215"/>
      <c r="AF14" s="215"/>
      <c r="AG14" s="215" t="s">
        <v>159</v>
      </c>
      <c r="AH14" s="215"/>
      <c r="AI14" s="214">
        <v>120</v>
      </c>
      <c r="AJ14" s="145">
        <f>COUNTIF(C14:AI14,"T")*6+COUNTIF(C14:AI14,"P")*12+COUNTIF(C14:AI14,"M")*6+COUNTIF(C14:AI14,"I")*6+COUNTIF(C14:AI14,"N")*12+COUNTIF(C14:AI14,"TI")*11+COUNTIF(C14:AI14,"MT")*12+COUNTIF(C14:AI14,"MN")*18+COUNTIF(C14:AI14,"PI")*17+COUNTIF(C14:AI14,"NA")*6+COUNTIF(C14:AI14,"NB")*6+COUNTIF(C14:AI14,"AF")*6</f>
        <v>120</v>
      </c>
      <c r="AK14" s="78">
        <f t="shared" si="0"/>
        <v>0</v>
      </c>
    </row>
    <row r="15" spans="1:37" ht="16.5" customHeight="1">
      <c r="A15" s="61" t="s">
        <v>27</v>
      </c>
      <c r="B15" s="34" t="s">
        <v>36</v>
      </c>
      <c r="C15" s="56" t="s">
        <v>42</v>
      </c>
      <c r="D15" s="58" t="s">
        <v>12</v>
      </c>
      <c r="E15" s="215"/>
      <c r="F15" s="215"/>
      <c r="G15" s="215" t="s">
        <v>165</v>
      </c>
      <c r="H15" s="276"/>
      <c r="I15" s="276"/>
      <c r="J15" s="215" t="s">
        <v>159</v>
      </c>
      <c r="K15" s="215"/>
      <c r="L15" s="215"/>
      <c r="M15" s="215" t="s">
        <v>159</v>
      </c>
      <c r="N15" s="215" t="s">
        <v>10</v>
      </c>
      <c r="O15" s="276" t="s">
        <v>160</v>
      </c>
      <c r="P15" s="276" t="s">
        <v>159</v>
      </c>
      <c r="Q15" s="215"/>
      <c r="R15" s="215"/>
      <c r="S15" s="215" t="s">
        <v>159</v>
      </c>
      <c r="T15" s="276"/>
      <c r="U15" s="215"/>
      <c r="V15" s="276" t="s">
        <v>159</v>
      </c>
      <c r="W15" s="276"/>
      <c r="X15" s="215"/>
      <c r="Y15" s="215" t="s">
        <v>159</v>
      </c>
      <c r="Z15" s="215"/>
      <c r="AA15" s="215" t="s">
        <v>10</v>
      </c>
      <c r="AB15" s="276" t="s">
        <v>165</v>
      </c>
      <c r="AC15" s="276"/>
      <c r="AD15" s="276"/>
      <c r="AE15" s="215" t="s">
        <v>159</v>
      </c>
      <c r="AF15" s="215"/>
      <c r="AG15" s="215"/>
      <c r="AH15" s="215" t="s">
        <v>165</v>
      </c>
      <c r="AI15" s="214">
        <v>120</v>
      </c>
      <c r="AJ15" s="145">
        <f>COUNTIF(C15:AI15,"T")*6+COUNTIF(C15:AI15,"P")*12+COUNTIF(C15:AI15,"M")*6+COUNTIF(C15:AI15,"I")*6+COUNTIF(C15:AI15,"N")*12+COUNTIF(C15:AI15,"TI")*11+COUNTIF(C15:AI15,"MT")*12+COUNTIF(C15:AI15,"MN")*18+COUNTIF(C15:AI15,"TN")*18+COUNTIF(C15:AI15,"NA")*6+COUNTIF(C15:AI15,"NB")*6+COUNTIF(C15:AI15,"AF")*6</f>
        <v>162</v>
      </c>
      <c r="AK15" s="78">
        <f t="shared" si="0"/>
        <v>42</v>
      </c>
    </row>
    <row r="16" spans="1:37" ht="16.5" customHeight="1">
      <c r="A16" s="65" t="s">
        <v>47</v>
      </c>
      <c r="B16" s="135" t="s">
        <v>46</v>
      </c>
      <c r="C16" s="56" t="s">
        <v>42</v>
      </c>
      <c r="D16" s="58" t="s">
        <v>12</v>
      </c>
      <c r="E16" s="215" t="s">
        <v>10</v>
      </c>
      <c r="F16" s="215"/>
      <c r="G16" s="215" t="s">
        <v>159</v>
      </c>
      <c r="H16" s="276"/>
      <c r="I16" s="276" t="s">
        <v>160</v>
      </c>
      <c r="J16" s="215" t="s">
        <v>159</v>
      </c>
      <c r="K16" s="215"/>
      <c r="L16" s="215" t="s">
        <v>10</v>
      </c>
      <c r="M16" s="215" t="s">
        <v>159</v>
      </c>
      <c r="N16" s="215" t="s">
        <v>10</v>
      </c>
      <c r="O16" s="276" t="s">
        <v>160</v>
      </c>
      <c r="P16" s="276" t="s">
        <v>159</v>
      </c>
      <c r="Q16" s="215"/>
      <c r="R16" s="215"/>
      <c r="S16" s="215" t="s">
        <v>159</v>
      </c>
      <c r="T16" s="276"/>
      <c r="U16" s="215" t="s">
        <v>10</v>
      </c>
      <c r="V16" s="276" t="s">
        <v>159</v>
      </c>
      <c r="W16" s="276"/>
      <c r="X16" s="215" t="s">
        <v>10</v>
      </c>
      <c r="Y16" s="215" t="s">
        <v>159</v>
      </c>
      <c r="Z16" s="272"/>
      <c r="AA16" s="215"/>
      <c r="AB16" s="276" t="s">
        <v>159</v>
      </c>
      <c r="AC16" s="276"/>
      <c r="AD16" s="276"/>
      <c r="AE16" s="215" t="s">
        <v>159</v>
      </c>
      <c r="AF16" s="215"/>
      <c r="AG16" s="215"/>
      <c r="AH16" s="215" t="s">
        <v>159</v>
      </c>
      <c r="AI16" s="146">
        <v>120</v>
      </c>
      <c r="AJ16" s="145">
        <f>COUNTIF(C16:AI16,"T")*6+COUNTIF(C16:AI16,"P")*12+COUNTIF(C16:AI16,"M")*6+COUNTIF(C16:AI16,"I")*6+COUNTIF(C16:AI16,"N")*12+COUNTIF(C16:AI16,"TI")*11+COUNTIF(C16:AI16,"MT")*12+COUNTIF(C16:AI16,"MN")*18+COUNTIF(C16:AI16,"TN")*18+COUNTIF(C16:AI16,"NA")*6+COUNTIF(C16:AI16,"NB")*6</f>
        <v>174</v>
      </c>
      <c r="AK16" s="78">
        <f t="shared" si="0"/>
        <v>54</v>
      </c>
    </row>
    <row r="17" spans="1:37" ht="16.5" customHeight="1">
      <c r="A17" s="63" t="s">
        <v>29</v>
      </c>
      <c r="B17" s="222" t="s">
        <v>38</v>
      </c>
      <c r="C17" s="262" t="s">
        <v>42</v>
      </c>
      <c r="D17" s="263" t="s">
        <v>12</v>
      </c>
      <c r="E17" s="260" t="s">
        <v>159</v>
      </c>
      <c r="F17" s="260"/>
      <c r="G17" s="260"/>
      <c r="H17" s="277" t="s">
        <v>159</v>
      </c>
      <c r="I17" s="277"/>
      <c r="J17" s="260"/>
      <c r="K17" s="260" t="s">
        <v>159</v>
      </c>
      <c r="L17" s="260"/>
      <c r="M17" s="260"/>
      <c r="N17" s="260" t="s">
        <v>159</v>
      </c>
      <c r="O17" s="277"/>
      <c r="P17" s="277" t="s">
        <v>160</v>
      </c>
      <c r="Q17" s="260" t="s">
        <v>159</v>
      </c>
      <c r="R17" s="260"/>
      <c r="S17" s="260"/>
      <c r="T17" s="277" t="s">
        <v>159</v>
      </c>
      <c r="U17" s="260"/>
      <c r="V17" s="277" t="s">
        <v>160</v>
      </c>
      <c r="W17" s="277" t="s">
        <v>159</v>
      </c>
      <c r="X17" s="260"/>
      <c r="Y17" s="260"/>
      <c r="Z17" s="260" t="s">
        <v>159</v>
      </c>
      <c r="AA17" s="260"/>
      <c r="AB17" s="277"/>
      <c r="AC17" s="277" t="s">
        <v>159</v>
      </c>
      <c r="AD17" s="277"/>
      <c r="AE17" s="260"/>
      <c r="AF17" s="260" t="s">
        <v>159</v>
      </c>
      <c r="AG17" s="260"/>
      <c r="AH17" s="260"/>
      <c r="AI17" s="253">
        <v>120</v>
      </c>
      <c r="AJ17" s="254">
        <f>COUNTIF(C17:AI17,"T")*6+COUNTIF(C17:AI17,"P")*12+COUNTIF(C17:AI17,"M")*6+COUNTIF(C17:AI17,"I")*6+COUNTIF(C17:AI17,"N")*12+COUNTIF(C17:AI17,"TI")*11+COUNTIF(C17:AI17,"MT")*12+COUNTIF(C17:AI17,"MN")*18+COUNTIF(C17:AI17,"PI")*17+COUNTIF(C17:AI17,"TN")*18+COUNTIF(C17:AI17,"NB")*6+COUNTIF(C17:AI17,"AF")*6</f>
        <v>144</v>
      </c>
      <c r="AK17" s="78">
        <f t="shared" si="0"/>
        <v>24</v>
      </c>
    </row>
    <row r="18" spans="1:37" ht="16.5" customHeight="1">
      <c r="A18" s="221" t="s">
        <v>24</v>
      </c>
      <c r="B18" s="224" t="s">
        <v>119</v>
      </c>
      <c r="C18" s="56" t="s">
        <v>42</v>
      </c>
      <c r="D18" s="59" t="s">
        <v>145</v>
      </c>
      <c r="E18" s="96" t="s">
        <v>159</v>
      </c>
      <c r="F18" s="96"/>
      <c r="G18" s="96"/>
      <c r="H18" s="275" t="s">
        <v>159</v>
      </c>
      <c r="I18" s="275"/>
      <c r="J18" s="96"/>
      <c r="K18" s="96" t="s">
        <v>159</v>
      </c>
      <c r="L18" s="96"/>
      <c r="M18" s="96"/>
      <c r="N18" s="96" t="s">
        <v>159</v>
      </c>
      <c r="O18" s="275"/>
      <c r="P18" s="275"/>
      <c r="Q18" s="96" t="s">
        <v>159</v>
      </c>
      <c r="R18" s="96"/>
      <c r="S18" s="96"/>
      <c r="T18" s="275" t="s">
        <v>159</v>
      </c>
      <c r="U18" s="96"/>
      <c r="V18" s="275"/>
      <c r="W18" s="275" t="s">
        <v>159</v>
      </c>
      <c r="X18" s="96"/>
      <c r="Y18" s="96"/>
      <c r="Z18" s="96" t="s">
        <v>159</v>
      </c>
      <c r="AA18" s="96"/>
      <c r="AB18" s="275" t="s">
        <v>160</v>
      </c>
      <c r="AC18" s="275" t="s">
        <v>159</v>
      </c>
      <c r="AD18" s="275"/>
      <c r="AE18" s="96"/>
      <c r="AF18" s="96" t="s">
        <v>159</v>
      </c>
      <c r="AG18" s="96"/>
      <c r="AH18" s="96"/>
      <c r="AI18" s="214">
        <v>120</v>
      </c>
      <c r="AJ18" s="254">
        <f>COUNTIF(C18:AI18,"T")*6+COUNTIF(C18:AI18,"P")*12+COUNTIF(C18:AI18,"M")*6+COUNTIF(C18:AI18,"I")*6+COUNTIF(C18:AI18,"N")*12+COUNTIF(C18:AI18,"TI")*11+COUNTIF(C18:AI18,"MT")*12+COUNTIF(C18:AI18,"MN")*18+COUNTIF(C18:AI18,"PI")*17+COUNTIF(C18:AI18,"TN")*18+COUNTIF(C18:AI18,"NB")*6+COUNTIF(C18:AI18,"AF")*6</f>
        <v>132</v>
      </c>
      <c r="AK18" s="78">
        <f t="shared" si="0"/>
        <v>12</v>
      </c>
    </row>
    <row r="19" spans="1:37" ht="16.5" customHeight="1">
      <c r="A19" s="264" t="s">
        <v>0</v>
      </c>
      <c r="B19" s="223" t="s">
        <v>1</v>
      </c>
      <c r="C19" s="261" t="s">
        <v>2</v>
      </c>
      <c r="D19" s="328" t="s">
        <v>3</v>
      </c>
      <c r="E19" s="220">
        <v>1</v>
      </c>
      <c r="F19" s="220">
        <v>2</v>
      </c>
      <c r="G19" s="220">
        <v>3</v>
      </c>
      <c r="H19" s="220">
        <v>4</v>
      </c>
      <c r="I19" s="220">
        <v>5</v>
      </c>
      <c r="J19" s="220">
        <v>6</v>
      </c>
      <c r="K19" s="220">
        <v>7</v>
      </c>
      <c r="L19" s="220">
        <v>8</v>
      </c>
      <c r="M19" s="220">
        <v>9</v>
      </c>
      <c r="N19" s="220">
        <v>10</v>
      </c>
      <c r="O19" s="220">
        <v>11</v>
      </c>
      <c r="P19" s="220">
        <v>12</v>
      </c>
      <c r="Q19" s="220">
        <v>13</v>
      </c>
      <c r="R19" s="220">
        <v>14</v>
      </c>
      <c r="S19" s="220">
        <v>15</v>
      </c>
      <c r="T19" s="220">
        <v>16</v>
      </c>
      <c r="U19" s="220">
        <v>17</v>
      </c>
      <c r="V19" s="220">
        <v>18</v>
      </c>
      <c r="W19" s="220">
        <v>19</v>
      </c>
      <c r="X19" s="220">
        <v>20</v>
      </c>
      <c r="Y19" s="220">
        <v>21</v>
      </c>
      <c r="Z19" s="220">
        <v>22</v>
      </c>
      <c r="AA19" s="220">
        <v>23</v>
      </c>
      <c r="AB19" s="220">
        <v>24</v>
      </c>
      <c r="AC19" s="220">
        <v>25</v>
      </c>
      <c r="AD19" s="220">
        <v>26</v>
      </c>
      <c r="AE19" s="220">
        <v>27</v>
      </c>
      <c r="AF19" s="220">
        <v>28</v>
      </c>
      <c r="AG19" s="220">
        <v>29</v>
      </c>
      <c r="AH19" s="220">
        <v>30</v>
      </c>
      <c r="AI19" s="223"/>
      <c r="AJ19" s="265"/>
      <c r="AK19" s="78"/>
    </row>
    <row r="20" spans="1:37" ht="16.5" customHeight="1">
      <c r="A20" s="77"/>
      <c r="B20" s="256"/>
      <c r="C20" s="255"/>
      <c r="D20" s="315"/>
      <c r="E20" s="225" t="s">
        <v>7</v>
      </c>
      <c r="F20" s="225" t="s">
        <v>7</v>
      </c>
      <c r="G20" s="225" t="s">
        <v>8</v>
      </c>
      <c r="H20" s="225" t="s">
        <v>8</v>
      </c>
      <c r="I20" s="225" t="s">
        <v>9</v>
      </c>
      <c r="J20" s="225" t="s">
        <v>8</v>
      </c>
      <c r="K20" s="225" t="s">
        <v>10</v>
      </c>
      <c r="L20" s="225" t="s">
        <v>7</v>
      </c>
      <c r="M20" s="225" t="s">
        <v>7</v>
      </c>
      <c r="N20" s="225" t="s">
        <v>8</v>
      </c>
      <c r="O20" s="225" t="s">
        <v>8</v>
      </c>
      <c r="P20" s="225" t="s">
        <v>9</v>
      </c>
      <c r="Q20" s="225" t="s">
        <v>8</v>
      </c>
      <c r="R20" s="225" t="s">
        <v>10</v>
      </c>
      <c r="S20" s="225" t="s">
        <v>7</v>
      </c>
      <c r="T20" s="225" t="s">
        <v>7</v>
      </c>
      <c r="U20" s="225" t="s">
        <v>8</v>
      </c>
      <c r="V20" s="225" t="s">
        <v>8</v>
      </c>
      <c r="W20" s="225" t="s">
        <v>9</v>
      </c>
      <c r="X20" s="225" t="s">
        <v>8</v>
      </c>
      <c r="Y20" s="225" t="s">
        <v>10</v>
      </c>
      <c r="Z20" s="225" t="s">
        <v>7</v>
      </c>
      <c r="AA20" s="225" t="s">
        <v>7</v>
      </c>
      <c r="AB20" s="225" t="s">
        <v>8</v>
      </c>
      <c r="AC20" s="225" t="s">
        <v>8</v>
      </c>
      <c r="AD20" s="225" t="s">
        <v>9</v>
      </c>
      <c r="AE20" s="225" t="s">
        <v>8</v>
      </c>
      <c r="AF20" s="225" t="s">
        <v>10</v>
      </c>
      <c r="AG20" s="225" t="s">
        <v>7</v>
      </c>
      <c r="AH20" s="225" t="s">
        <v>7</v>
      </c>
      <c r="AI20" s="214"/>
      <c r="AJ20" s="79"/>
      <c r="AK20" s="78"/>
    </row>
    <row r="21" spans="1:37" ht="16.5" customHeight="1">
      <c r="A21" s="51" t="s">
        <v>31</v>
      </c>
      <c r="B21" s="135" t="s">
        <v>40</v>
      </c>
      <c r="C21" s="60" t="s">
        <v>43</v>
      </c>
      <c r="D21" s="57" t="s">
        <v>13</v>
      </c>
      <c r="E21" s="291" t="s">
        <v>158</v>
      </c>
      <c r="F21" s="215" t="s">
        <v>160</v>
      </c>
      <c r="G21" s="215" t="s">
        <v>158</v>
      </c>
      <c r="H21" s="276"/>
      <c r="I21" s="276" t="s">
        <v>160</v>
      </c>
      <c r="J21" s="215" t="s">
        <v>158</v>
      </c>
      <c r="K21" s="215" t="s">
        <v>158</v>
      </c>
      <c r="L21" s="215" t="s">
        <v>160</v>
      </c>
      <c r="M21" s="215" t="s">
        <v>158</v>
      </c>
      <c r="N21" s="215" t="s">
        <v>158</v>
      </c>
      <c r="O21" s="276"/>
      <c r="P21" s="276"/>
      <c r="Q21" s="215" t="s">
        <v>158</v>
      </c>
      <c r="R21" s="291" t="s">
        <v>158</v>
      </c>
      <c r="S21" s="215" t="s">
        <v>160</v>
      </c>
      <c r="T21" s="279" t="s">
        <v>163</v>
      </c>
      <c r="U21" s="272" t="s">
        <v>163</v>
      </c>
      <c r="V21" s="279" t="s">
        <v>163</v>
      </c>
      <c r="W21" s="279" t="s">
        <v>163</v>
      </c>
      <c r="X21" s="215" t="s">
        <v>158</v>
      </c>
      <c r="Y21" s="215" t="s">
        <v>158</v>
      </c>
      <c r="Z21" s="215" t="s">
        <v>160</v>
      </c>
      <c r="AA21" s="215" t="s">
        <v>158</v>
      </c>
      <c r="AB21" s="276" t="s">
        <v>158</v>
      </c>
      <c r="AC21" s="276"/>
      <c r="AD21" s="276"/>
      <c r="AE21" s="291" t="s">
        <v>158</v>
      </c>
      <c r="AF21" s="215" t="s">
        <v>158</v>
      </c>
      <c r="AG21" s="215" t="s">
        <v>160</v>
      </c>
      <c r="AH21" s="215" t="s">
        <v>158</v>
      </c>
      <c r="AI21" s="214">
        <v>120</v>
      </c>
      <c r="AJ21" s="145">
        <f>COUNTIF(C21:AI21,"T")*6+COUNTIF(C21:AI21,"P")*12+COUNTIF(C21:AI21,"M")*6+COUNTIF(C21:AI21,"I")*6+COUNTIF(C21:AI21,"N")*12+COUNTIF(C21:AI21,"TI")*11+COUNTIF(C21:AI21,"M+")*6+COUNTIF(C21:AI21,"MN")*18+COUNTIF(C21:AI21,"PI")*17+COUNTIF(C21:AI21,"NA")*6+COUNTIF(C21:AI21,"NB")*6+COUNTIF(C21:AI21,"AF")*6</f>
        <v>162</v>
      </c>
      <c r="AK21" s="78">
        <f>SUM(AJ21-120)</f>
        <v>42</v>
      </c>
    </row>
    <row r="22" spans="1:37" ht="16.5" customHeight="1">
      <c r="A22" s="63" t="s">
        <v>26</v>
      </c>
      <c r="B22" s="135" t="s">
        <v>35</v>
      </c>
      <c r="C22" s="60" t="s">
        <v>44</v>
      </c>
      <c r="D22" s="196" t="s">
        <v>13</v>
      </c>
      <c r="E22" s="215" t="s">
        <v>158</v>
      </c>
      <c r="F22" s="291" t="s">
        <v>158</v>
      </c>
      <c r="G22" s="215" t="s">
        <v>158</v>
      </c>
      <c r="H22" s="276"/>
      <c r="I22" s="276"/>
      <c r="J22" s="215" t="s">
        <v>158</v>
      </c>
      <c r="K22" s="215" t="s">
        <v>160</v>
      </c>
      <c r="L22" s="215" t="s">
        <v>158</v>
      </c>
      <c r="M22" s="291" t="s">
        <v>158</v>
      </c>
      <c r="N22" s="215" t="s">
        <v>158</v>
      </c>
      <c r="O22" s="276"/>
      <c r="P22" s="276"/>
      <c r="Q22" s="215" t="s">
        <v>158</v>
      </c>
      <c r="R22" s="215" t="s">
        <v>158</v>
      </c>
      <c r="S22" s="215" t="s">
        <v>158</v>
      </c>
      <c r="T22" s="279"/>
      <c r="U22" s="215" t="s">
        <v>158</v>
      </c>
      <c r="V22" s="276"/>
      <c r="W22" s="276"/>
      <c r="X22" s="291" t="s">
        <v>158</v>
      </c>
      <c r="Y22" s="215" t="s">
        <v>158</v>
      </c>
      <c r="Z22" s="215" t="s">
        <v>158</v>
      </c>
      <c r="AA22" s="215" t="s">
        <v>158</v>
      </c>
      <c r="AB22" s="276"/>
      <c r="AC22" s="276"/>
      <c r="AD22" s="276" t="s">
        <v>160</v>
      </c>
      <c r="AE22" s="215" t="s">
        <v>158</v>
      </c>
      <c r="AF22" s="215" t="s">
        <v>158</v>
      </c>
      <c r="AG22" s="215" t="s">
        <v>158</v>
      </c>
      <c r="AH22" s="291" t="s">
        <v>158</v>
      </c>
      <c r="AI22" s="214">
        <v>120</v>
      </c>
      <c r="AJ22" s="145">
        <f>COUNTIF(C22:AI22,"T")*6+COUNTIF(C22:AI22,"P")*12+COUNTIF(C22:AI22,"M")*6+COUNTIF(C22:AI22,"I")*6+COUNTIF(C22:AI22,"N")*12+COUNTIF(C22:AI22,"TI")*11+COUNTIF(C22:AI22,"M+")*6+COUNTIF(C22:AI22,"MN")*18+COUNTIF(C22:AI22,"PI")*17+COUNTIF(C22:AI22,"NA")*6+COUNTIF(C22:AI22,"NB")*6+COUNTIF(C22:AI22,"AF")*6</f>
        <v>138</v>
      </c>
      <c r="AK22" s="78">
        <f>SUM(AJ22-120)</f>
        <v>18</v>
      </c>
    </row>
    <row r="23" spans="1:37" ht="16.5" customHeight="1">
      <c r="A23" s="62" t="s">
        <v>32</v>
      </c>
      <c r="B23" s="135" t="s">
        <v>41</v>
      </c>
      <c r="C23" s="60" t="s">
        <v>45</v>
      </c>
      <c r="D23" s="57" t="s">
        <v>52</v>
      </c>
      <c r="E23" s="215" t="s">
        <v>158</v>
      </c>
      <c r="F23" s="215" t="s">
        <v>158</v>
      </c>
      <c r="G23" s="215" t="s">
        <v>158</v>
      </c>
      <c r="H23" s="276"/>
      <c r="I23" s="276"/>
      <c r="J23" s="215" t="s">
        <v>160</v>
      </c>
      <c r="K23" s="215" t="s">
        <v>158</v>
      </c>
      <c r="L23" s="215" t="s">
        <v>158</v>
      </c>
      <c r="M23" s="215" t="s">
        <v>158</v>
      </c>
      <c r="N23" s="215" t="s">
        <v>158</v>
      </c>
      <c r="O23" s="276"/>
      <c r="P23" s="276"/>
      <c r="Q23" s="215" t="s">
        <v>160</v>
      </c>
      <c r="R23" s="215" t="s">
        <v>158</v>
      </c>
      <c r="S23" s="215" t="s">
        <v>158</v>
      </c>
      <c r="T23" s="276"/>
      <c r="U23" s="215" t="s">
        <v>158</v>
      </c>
      <c r="V23" s="276"/>
      <c r="W23" s="276"/>
      <c r="X23" s="215" t="s">
        <v>158</v>
      </c>
      <c r="Y23" s="215" t="s">
        <v>158</v>
      </c>
      <c r="Z23" s="215" t="s">
        <v>158</v>
      </c>
      <c r="AA23" s="215" t="s">
        <v>158</v>
      </c>
      <c r="AB23" s="276"/>
      <c r="AC23" s="276"/>
      <c r="AD23" s="276"/>
      <c r="AE23" s="215" t="s">
        <v>160</v>
      </c>
      <c r="AF23" s="215" t="s">
        <v>158</v>
      </c>
      <c r="AG23" s="215" t="s">
        <v>158</v>
      </c>
      <c r="AH23" s="215" t="s">
        <v>158</v>
      </c>
      <c r="AI23" s="214">
        <v>120</v>
      </c>
      <c r="AJ23" s="145">
        <f>COUNTIF(C23:AI23,"T")*6+COUNTIF(C23:AI23,"P")*12+COUNTIF(C23:AI23,"M")*6+COUNTIF(C23:AI23,"I")*6+COUNTIF(C23:AI23,"N")*12+COUNTIF(C23:AI23,"TI")*11+COUNTIF(C23:AI23,"MT")*12+COUNTIF(C23:AI23,"MN")*18+COUNTIF(C23:AI23,"PI")*17+COUNTIF(C23:AI23,"NA")*6+COUNTIF(C23:AI23,"NB")*6+COUNTIF(C23:AI23,"AF")*6</f>
        <v>138</v>
      </c>
      <c r="AK23" s="78">
        <f>SUM(AJ23-120)</f>
        <v>18</v>
      </c>
    </row>
    <row r="24" spans="1:37" ht="16.5" customHeight="1">
      <c r="A24" s="77" t="s">
        <v>0</v>
      </c>
      <c r="B24" s="256" t="s">
        <v>1</v>
      </c>
      <c r="C24" s="255" t="s">
        <v>2</v>
      </c>
      <c r="D24" s="315" t="s">
        <v>3</v>
      </c>
      <c r="E24" s="257">
        <v>1</v>
      </c>
      <c r="F24" s="257">
        <v>2</v>
      </c>
      <c r="G24" s="257">
        <v>3</v>
      </c>
      <c r="H24" s="257">
        <v>4</v>
      </c>
      <c r="I24" s="257">
        <v>5</v>
      </c>
      <c r="J24" s="220">
        <v>6</v>
      </c>
      <c r="K24" s="220">
        <v>7</v>
      </c>
      <c r="L24" s="220">
        <v>8</v>
      </c>
      <c r="M24" s="220">
        <v>9</v>
      </c>
      <c r="N24" s="220">
        <v>10</v>
      </c>
      <c r="O24" s="220">
        <v>11</v>
      </c>
      <c r="P24" s="220">
        <v>12</v>
      </c>
      <c r="Q24" s="220">
        <v>13</v>
      </c>
      <c r="R24" s="220">
        <v>14</v>
      </c>
      <c r="S24" s="220">
        <v>15</v>
      </c>
      <c r="T24" s="220">
        <v>16</v>
      </c>
      <c r="U24" s="220">
        <v>17</v>
      </c>
      <c r="V24" s="220">
        <v>18</v>
      </c>
      <c r="W24" s="220">
        <v>19</v>
      </c>
      <c r="X24" s="220">
        <v>20</v>
      </c>
      <c r="Y24" s="220">
        <v>21</v>
      </c>
      <c r="Z24" s="220">
        <v>22</v>
      </c>
      <c r="AA24" s="220">
        <v>23</v>
      </c>
      <c r="AB24" s="220">
        <v>24</v>
      </c>
      <c r="AC24" s="220">
        <v>25</v>
      </c>
      <c r="AD24" s="220">
        <v>26</v>
      </c>
      <c r="AE24" s="220">
        <v>27</v>
      </c>
      <c r="AF24" s="220">
        <v>28</v>
      </c>
      <c r="AG24" s="257">
        <v>29</v>
      </c>
      <c r="AH24" s="269">
        <v>30</v>
      </c>
      <c r="AI24" s="214"/>
      <c r="AJ24" s="145"/>
      <c r="AK24" s="78"/>
    </row>
    <row r="25" spans="1:37" ht="16.5" customHeight="1">
      <c r="A25" s="77"/>
      <c r="B25" s="256"/>
      <c r="C25" s="255"/>
      <c r="D25" s="329"/>
      <c r="E25" s="225" t="s">
        <v>7</v>
      </c>
      <c r="F25" s="225" t="s">
        <v>7</v>
      </c>
      <c r="G25" s="225" t="s">
        <v>8</v>
      </c>
      <c r="H25" s="225" t="s">
        <v>8</v>
      </c>
      <c r="I25" s="225" t="s">
        <v>9</v>
      </c>
      <c r="J25" s="225" t="s">
        <v>8</v>
      </c>
      <c r="K25" s="225" t="s">
        <v>10</v>
      </c>
      <c r="L25" s="225" t="s">
        <v>7</v>
      </c>
      <c r="M25" s="225" t="s">
        <v>7</v>
      </c>
      <c r="N25" s="225" t="s">
        <v>8</v>
      </c>
      <c r="O25" s="225" t="s">
        <v>8</v>
      </c>
      <c r="P25" s="225" t="s">
        <v>9</v>
      </c>
      <c r="Q25" s="225" t="s">
        <v>8</v>
      </c>
      <c r="R25" s="225" t="s">
        <v>10</v>
      </c>
      <c r="S25" s="225" t="s">
        <v>7</v>
      </c>
      <c r="T25" s="225" t="s">
        <v>7</v>
      </c>
      <c r="U25" s="225" t="s">
        <v>8</v>
      </c>
      <c r="V25" s="225" t="s">
        <v>8</v>
      </c>
      <c r="W25" s="225" t="s">
        <v>9</v>
      </c>
      <c r="X25" s="225" t="s">
        <v>8</v>
      </c>
      <c r="Y25" s="225" t="s">
        <v>10</v>
      </c>
      <c r="Z25" s="225" t="s">
        <v>7</v>
      </c>
      <c r="AA25" s="225" t="s">
        <v>7</v>
      </c>
      <c r="AB25" s="225" t="s">
        <v>8</v>
      </c>
      <c r="AC25" s="225" t="s">
        <v>8</v>
      </c>
      <c r="AD25" s="225" t="s">
        <v>9</v>
      </c>
      <c r="AE25" s="225" t="s">
        <v>8</v>
      </c>
      <c r="AF25" s="225" t="s">
        <v>10</v>
      </c>
      <c r="AG25" s="225" t="s">
        <v>7</v>
      </c>
      <c r="AH25" s="225" t="s">
        <v>7</v>
      </c>
      <c r="AI25" s="253"/>
      <c r="AJ25" s="254"/>
      <c r="AK25" s="78"/>
    </row>
    <row r="26" spans="1:37" ht="16.5" customHeight="1">
      <c r="A26" s="77" t="s">
        <v>141</v>
      </c>
      <c r="B26" s="251" t="s">
        <v>140</v>
      </c>
      <c r="C26" s="252"/>
      <c r="D26" s="25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14"/>
      <c r="AJ26" s="145"/>
      <c r="AK26" s="145"/>
    </row>
    <row r="27" spans="1:37" ht="16.5" customHeight="1">
      <c r="A27" s="65"/>
      <c r="B27" s="135"/>
      <c r="C27" s="56"/>
      <c r="D27" s="59"/>
      <c r="E27" s="215"/>
      <c r="F27" s="215"/>
      <c r="G27" s="215"/>
      <c r="H27" s="276"/>
      <c r="I27" s="276"/>
      <c r="J27" s="215"/>
      <c r="K27" s="215"/>
      <c r="L27" s="215"/>
      <c r="M27" s="215"/>
      <c r="N27" s="215"/>
      <c r="O27" s="276"/>
      <c r="P27" s="276"/>
      <c r="Q27" s="215"/>
      <c r="R27" s="215"/>
      <c r="S27" s="215"/>
      <c r="T27" s="276"/>
      <c r="U27" s="215"/>
      <c r="V27" s="276"/>
      <c r="W27" s="276"/>
      <c r="X27" s="215"/>
      <c r="Y27" s="215"/>
      <c r="Z27" s="215"/>
      <c r="AA27" s="215"/>
      <c r="AB27" s="276"/>
      <c r="AC27" s="276"/>
      <c r="AD27" s="276"/>
      <c r="AE27" s="215"/>
      <c r="AF27" s="215"/>
      <c r="AG27" s="215"/>
      <c r="AH27" s="215"/>
      <c r="AI27" s="214"/>
      <c r="AJ27" s="145"/>
      <c r="AK27" s="145"/>
    </row>
    <row r="28" spans="1:37" ht="16.5" customHeight="1">
      <c r="A28" s="65"/>
      <c r="B28" s="201"/>
      <c r="C28" s="56"/>
      <c r="D28" s="59"/>
      <c r="E28" s="215"/>
      <c r="F28" s="215"/>
      <c r="G28" s="215"/>
      <c r="H28" s="276"/>
      <c r="I28" s="276"/>
      <c r="J28" s="215"/>
      <c r="K28" s="215"/>
      <c r="L28" s="215"/>
      <c r="M28" s="215"/>
      <c r="N28" s="215"/>
      <c r="O28" s="276"/>
      <c r="P28" s="276"/>
      <c r="Q28" s="215"/>
      <c r="R28" s="215"/>
      <c r="S28" s="215"/>
      <c r="T28" s="276"/>
      <c r="U28" s="215"/>
      <c r="V28" s="276"/>
      <c r="W28" s="276"/>
      <c r="X28" s="215"/>
      <c r="Y28" s="215"/>
      <c r="Z28" s="215"/>
      <c r="AA28" s="215"/>
      <c r="AB28" s="276"/>
      <c r="AC28" s="276"/>
      <c r="AD28" s="276"/>
      <c r="AE28" s="215"/>
      <c r="AF28" s="215"/>
      <c r="AG28" s="215"/>
      <c r="AH28" s="215"/>
      <c r="AI28" s="214"/>
      <c r="AJ28" s="145"/>
      <c r="AK28" s="145"/>
    </row>
    <row r="29" spans="1:37" ht="16.5" customHeight="1">
      <c r="A29" s="66"/>
      <c r="B29" s="136"/>
      <c r="C29" s="134"/>
      <c r="D29" s="59"/>
      <c r="E29" s="215"/>
      <c r="F29" s="215"/>
      <c r="G29" s="215"/>
      <c r="H29" s="276"/>
      <c r="I29" s="276"/>
      <c r="J29" s="215"/>
      <c r="K29" s="215"/>
      <c r="L29" s="215"/>
      <c r="M29" s="215"/>
      <c r="N29" s="215"/>
      <c r="O29" s="276"/>
      <c r="P29" s="276"/>
      <c r="Q29" s="215"/>
      <c r="R29" s="215"/>
      <c r="S29" s="215"/>
      <c r="T29" s="276"/>
      <c r="U29" s="215"/>
      <c r="V29" s="276"/>
      <c r="W29" s="276"/>
      <c r="X29" s="215"/>
      <c r="Y29" s="215"/>
      <c r="Z29" s="215"/>
      <c r="AA29" s="215"/>
      <c r="AB29" s="276"/>
      <c r="AC29" s="276"/>
      <c r="AD29" s="276"/>
      <c r="AE29" s="215"/>
      <c r="AF29" s="215"/>
      <c r="AG29" s="215"/>
      <c r="AH29" s="215"/>
      <c r="AI29" s="214"/>
      <c r="AJ29" s="145"/>
      <c r="AK29" s="259"/>
    </row>
    <row r="30" spans="1:37" ht="16.5" customHeight="1" thickBot="1">
      <c r="A30" s="133"/>
      <c r="B30" s="322" t="s">
        <v>117</v>
      </c>
      <c r="C30" s="322"/>
      <c r="D30" s="322"/>
      <c r="E30" s="137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40"/>
      <c r="AK30" s="216"/>
    </row>
    <row r="31" spans="1:37" ht="15" customHeight="1" thickBot="1">
      <c r="A31" s="67"/>
      <c r="B31" s="319" t="s">
        <v>118</v>
      </c>
      <c r="C31" s="320"/>
      <c r="D31" s="321"/>
      <c r="E31" s="9"/>
      <c r="F31" s="323"/>
      <c r="G31" s="323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9"/>
      <c r="T31" s="325"/>
      <c r="U31" s="325"/>
      <c r="V31" s="326" t="s">
        <v>102</v>
      </c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11"/>
      <c r="AJ31" s="6"/>
      <c r="AK31" s="7"/>
    </row>
    <row r="32" spans="1:37" s="2" customFormat="1" ht="15" customHeight="1">
      <c r="A32" s="68"/>
      <c r="B32" s="129" t="s">
        <v>48</v>
      </c>
      <c r="C32" s="130"/>
      <c r="D32" s="131"/>
      <c r="E32" s="10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293"/>
      <c r="U32" s="293"/>
      <c r="V32" s="331" t="s">
        <v>41</v>
      </c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11"/>
      <c r="AJ32" s="6"/>
      <c r="AK32" s="7"/>
    </row>
    <row r="33" spans="1:37" s="2" customFormat="1" ht="15" customHeight="1">
      <c r="A33" s="69"/>
      <c r="B33" s="126" t="s">
        <v>49</v>
      </c>
      <c r="C33" s="127"/>
      <c r="D33" s="128"/>
      <c r="E33" s="9"/>
      <c r="F33" s="323"/>
      <c r="G33" s="323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9"/>
      <c r="T33" s="333"/>
      <c r="U33" s="333"/>
      <c r="V33" s="334" t="s">
        <v>103</v>
      </c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11"/>
      <c r="AJ33" s="6"/>
      <c r="AK33" s="7"/>
    </row>
    <row r="34" spans="1:37" ht="15" customHeight="1">
      <c r="A34" s="71"/>
      <c r="B34" s="126" t="s">
        <v>50</v>
      </c>
      <c r="C34" s="127"/>
      <c r="D34" s="128"/>
      <c r="E34" s="6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330" t="s">
        <v>104</v>
      </c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6"/>
      <c r="AJ34" s="6"/>
      <c r="AK34" s="7"/>
    </row>
    <row r="35" spans="1:37" ht="15" customHeight="1" thickBot="1">
      <c r="A35" s="73"/>
      <c r="B35" s="122" t="s">
        <v>51</v>
      </c>
      <c r="C35" s="123"/>
      <c r="D35" s="124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75"/>
      <c r="AK35" s="76"/>
    </row>
    <row r="36" spans="1:37" ht="14.25">
      <c r="A36" s="3"/>
      <c r="B36" s="3"/>
      <c r="C36" s="32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  <c r="AK36" s="4"/>
    </row>
    <row r="37" spans="1:37" ht="14.2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4"/>
    </row>
    <row r="38" spans="1:37" ht="14.2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4"/>
      <c r="AK38" s="4"/>
    </row>
    <row r="39" spans="1:37" ht="14.2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4"/>
      <c r="AK39" s="4"/>
    </row>
    <row r="40" spans="1:37" ht="14.2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4"/>
      <c r="AK40" s="4"/>
    </row>
    <row r="41" spans="1:37" ht="14.2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4"/>
      <c r="AK41" s="4"/>
    </row>
    <row r="42" spans="1:37" ht="14.2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4"/>
    </row>
    <row r="43" spans="1:37" ht="14.2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4"/>
      <c r="AK43" s="4"/>
    </row>
    <row r="44" spans="1:37" ht="14.2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4"/>
      <c r="AK44" s="4"/>
    </row>
    <row r="45" spans="1:37" ht="14.2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4"/>
      <c r="AK45" s="4"/>
    </row>
    <row r="46" spans="1:37" ht="14.2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4"/>
      <c r="AK46" s="4"/>
    </row>
    <row r="47" spans="1:37" ht="14.2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4"/>
      <c r="AK47" s="4"/>
    </row>
    <row r="48" spans="1:37" ht="14.2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4"/>
      <c r="AK48" s="4"/>
    </row>
    <row r="49" spans="1:37" ht="14.2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4"/>
      <c r="AK49" s="4"/>
    </row>
    <row r="50" spans="1:37" ht="14.2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4"/>
      <c r="AK50" s="4"/>
    </row>
    <row r="51" spans="1:37" ht="14.2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4"/>
      <c r="AK51" s="4"/>
    </row>
    <row r="52" spans="1:37" ht="14.2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4"/>
      <c r="AK52" s="4"/>
    </row>
    <row r="53" spans="1:37" ht="14.2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4"/>
      <c r="AK53" s="4"/>
    </row>
    <row r="54" spans="1:37" ht="14.2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4"/>
      <c r="AK54" s="4"/>
    </row>
    <row r="55" spans="1:37" ht="14.2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4"/>
      <c r="AK55" s="4"/>
    </row>
    <row r="56" spans="1:37" ht="14.2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4"/>
      <c r="AK56" s="4"/>
    </row>
    <row r="57" spans="1:37" ht="14.2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4"/>
      <c r="AK57" s="4"/>
    </row>
    <row r="58" spans="1:37" ht="14.2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4"/>
      <c r="AK58" s="4"/>
    </row>
    <row r="59" spans="1:37" ht="14.2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4"/>
      <c r="AK59" s="4"/>
    </row>
    <row r="60" spans="1:37" ht="14.2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4"/>
      <c r="AK60" s="4"/>
    </row>
    <row r="61" spans="1:37" ht="14.2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4"/>
      <c r="AK61" s="4"/>
    </row>
    <row r="62" spans="1:37" ht="14.2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4"/>
      <c r="AK62" s="4"/>
    </row>
    <row r="63" spans="1:37" ht="14.2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4"/>
      <c r="AK63" s="4"/>
    </row>
    <row r="64" spans="1:37" ht="14.2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4"/>
      <c r="AK64" s="4"/>
    </row>
    <row r="65" spans="1:37" ht="14.2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4"/>
      <c r="AK65" s="4"/>
    </row>
    <row r="66" spans="1:37" ht="14.2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4"/>
      <c r="AK66" s="4"/>
    </row>
    <row r="67" spans="1:37" ht="14.2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4"/>
      <c r="AK67" s="4"/>
    </row>
    <row r="68" spans="1:37" ht="14.2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4"/>
      <c r="AK68" s="4"/>
    </row>
    <row r="69" spans="1:37" ht="14.2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4"/>
      <c r="AK69" s="4"/>
    </row>
    <row r="70" spans="1:37" ht="14.2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4"/>
      <c r="AK70" s="4"/>
    </row>
    <row r="71" spans="1:37" ht="14.2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4"/>
      <c r="AK71" s="4"/>
    </row>
    <row r="72" spans="1:37" ht="14.2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4"/>
      <c r="AK72" s="4"/>
    </row>
    <row r="73" spans="1:37" ht="14.2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4"/>
      <c r="AK73" s="4"/>
    </row>
    <row r="74" spans="1:37" ht="14.2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4"/>
      <c r="AK74" s="4"/>
    </row>
    <row r="75" spans="1:37" ht="14.2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4"/>
      <c r="AK75" s="4"/>
    </row>
    <row r="76" spans="1:37" ht="14.2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4"/>
      <c r="AK76" s="4"/>
    </row>
    <row r="77" spans="1:37" ht="14.2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4"/>
      <c r="AK77" s="4"/>
    </row>
    <row r="78" spans="1:37" ht="14.2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4"/>
      <c r="AK78" s="4"/>
    </row>
    <row r="79" spans="1:37" ht="14.2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4"/>
      <c r="AK79" s="4"/>
    </row>
    <row r="80" spans="1:37" ht="14.2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4"/>
      <c r="AK80" s="4"/>
    </row>
    <row r="81" spans="1:37" ht="14.2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4"/>
      <c r="AK81" s="4"/>
    </row>
    <row r="82" spans="1:37" ht="14.2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4"/>
      <c r="AK82" s="4"/>
    </row>
    <row r="83" spans="1:37" ht="14.2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4"/>
      <c r="AK83" s="4"/>
    </row>
    <row r="84" spans="1:37" ht="14.2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4"/>
      <c r="AK84" s="4"/>
    </row>
    <row r="85" spans="1:37" ht="14.2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4"/>
      <c r="AK85" s="4"/>
    </row>
    <row r="86" spans="1:37" ht="14.2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4"/>
      <c r="AK86" s="4"/>
    </row>
    <row r="87" spans="1:37" ht="14.2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4"/>
      <c r="AK87" s="4"/>
    </row>
    <row r="88" spans="1:37" ht="14.2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</row>
    <row r="89" spans="1:37" ht="14.2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</row>
    <row r="90" spans="1:37" ht="14.2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</row>
    <row r="91" spans="1:37" ht="14.2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</row>
    <row r="92" spans="1:37" ht="14.2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</row>
    <row r="93" spans="1:37" ht="14.2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</row>
    <row r="94" spans="1:37" ht="14.2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</row>
    <row r="95" spans="1:37" ht="14.2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</row>
    <row r="96" spans="1:37" ht="14.2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</row>
    <row r="97" spans="1:37" ht="14.2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</row>
    <row r="98" spans="1:37" ht="14.2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</row>
    <row r="99" spans="1:37" ht="14.2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</row>
    <row r="100" spans="1:37" ht="14.2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</row>
    <row r="101" spans="1:37" ht="14.2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</row>
    <row r="102" spans="1:37" ht="14.2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</row>
    <row r="103" spans="1:37" ht="14.2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</row>
    <row r="104" spans="1:37" ht="14.2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</row>
    <row r="105" spans="1:37" ht="14.2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</row>
    <row r="106" spans="1:37" ht="14.2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</row>
    <row r="107" spans="1:37" ht="14.2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</row>
    <row r="108" spans="1:37" ht="14.2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</row>
    <row r="109" spans="1:37" ht="14.2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</row>
    <row r="110" spans="1:37" ht="14.2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</row>
    <row r="111" spans="1:37" ht="14.2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</row>
    <row r="112" spans="1:37" ht="14.2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</row>
    <row r="113" spans="1:37" ht="14.2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</row>
    <row r="114" spans="1:37" ht="14.2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</row>
    <row r="115" spans="1:37" ht="14.2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</row>
    <row r="116" spans="1:37" ht="14.2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</row>
    <row r="117" spans="1:37" ht="14.2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</row>
    <row r="118" spans="1:37" ht="14.2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</row>
    <row r="119" spans="1:37" ht="14.2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</row>
    <row r="120" spans="1:37" ht="14.2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</row>
    <row r="121" spans="1:37" ht="14.2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</row>
    <row r="122" spans="1:37" ht="14.2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</row>
    <row r="123" spans="1:37" ht="14.2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  <c r="AK123" s="4"/>
    </row>
    <row r="124" spans="1:37" ht="14.2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4"/>
      <c r="AK124" s="4"/>
    </row>
    <row r="125" spans="1:37" ht="14.2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4"/>
      <c r="AK125" s="4"/>
    </row>
    <row r="126" spans="1:37" ht="14.2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4"/>
      <c r="AK126" s="4"/>
    </row>
    <row r="127" spans="1:37" ht="14.2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4"/>
      <c r="AK127" s="4"/>
    </row>
    <row r="128" spans="1:37" ht="14.2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4"/>
      <c r="AK128" s="4"/>
    </row>
    <row r="129" spans="1:37" ht="14.2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4"/>
      <c r="AK129" s="4"/>
    </row>
    <row r="130" spans="1:37" ht="14.2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4"/>
      <c r="AK130" s="4"/>
    </row>
    <row r="131" spans="1:37" ht="14.2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4"/>
      <c r="AK131" s="4"/>
    </row>
    <row r="132" spans="1:37" ht="14.2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4"/>
      <c r="AK132" s="4"/>
    </row>
    <row r="133" spans="1:37" ht="14.2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4"/>
      <c r="AK133" s="4"/>
    </row>
    <row r="134" spans="1:37" ht="14.2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4"/>
      <c r="AK134" s="4"/>
    </row>
    <row r="135" spans="1:37" ht="14.2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4"/>
      <c r="AK135" s="4"/>
    </row>
    <row r="136" spans="1:37" ht="14.2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4"/>
      <c r="AK136" s="4"/>
    </row>
    <row r="137" spans="1:37" ht="14.2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4"/>
      <c r="AK137" s="4"/>
    </row>
    <row r="138" spans="1:37" ht="14.2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4"/>
      <c r="AK138" s="4"/>
    </row>
    <row r="139" spans="1:37" ht="14.2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4"/>
      <c r="AK139" s="4"/>
    </row>
    <row r="140" spans="1:37" ht="14.2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4"/>
      <c r="AK140" s="4"/>
    </row>
    <row r="141" spans="1:37" ht="14.2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4"/>
      <c r="AK141" s="4"/>
    </row>
    <row r="142" spans="1:37" ht="14.2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4"/>
    </row>
    <row r="143" spans="1:37" ht="14.2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4"/>
      <c r="AK143" s="4"/>
    </row>
    <row r="144" spans="1:37" ht="14.2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4"/>
    </row>
    <row r="145" spans="1:37" ht="14.2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4"/>
      <c r="AK145" s="4"/>
    </row>
    <row r="146" spans="1:37" ht="14.2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4"/>
      <c r="AK146" s="4"/>
    </row>
    <row r="147" spans="1:37" ht="14.2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4"/>
      <c r="AK147" s="4"/>
    </row>
    <row r="148" spans="1:37" ht="14.2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4"/>
      <c r="AK148" s="4"/>
    </row>
    <row r="149" spans="1:37" ht="14.2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4"/>
      <c r="AK149" s="4"/>
    </row>
    <row r="150" spans="1:37" ht="14.2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4"/>
      <c r="AK150" s="4"/>
    </row>
    <row r="151" spans="1:37" ht="14.2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4"/>
      <c r="AK151" s="4"/>
    </row>
    <row r="152" spans="1:37" ht="14.2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4"/>
      <c r="AK152" s="4"/>
    </row>
    <row r="153" spans="1:37" ht="14.2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4"/>
      <c r="AK153" s="4"/>
    </row>
    <row r="154" spans="1:37" ht="14.2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4"/>
      <c r="AK154" s="4"/>
    </row>
    <row r="155" spans="1:37" ht="14.2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4"/>
      <c r="AK155" s="4"/>
    </row>
    <row r="156" spans="1:37" ht="14.2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4"/>
      <c r="AK156" s="4"/>
    </row>
    <row r="157" spans="1:37" ht="14.2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4"/>
      <c r="AK157" s="4"/>
    </row>
    <row r="158" spans="1:37" ht="14.2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4"/>
      <c r="AK158" s="4"/>
    </row>
    <row r="159" spans="1:37" ht="14.2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4"/>
      <c r="AK159" s="4"/>
    </row>
  </sheetData>
  <sheetProtection/>
  <mergeCells count="22">
    <mergeCell ref="F32:S32"/>
    <mergeCell ref="D11:D12"/>
    <mergeCell ref="D19:D20"/>
    <mergeCell ref="D24:D25"/>
    <mergeCell ref="V34:AH34"/>
    <mergeCell ref="V32:AH32"/>
    <mergeCell ref="F33:G33"/>
    <mergeCell ref="H33:R33"/>
    <mergeCell ref="T33:U33"/>
    <mergeCell ref="V33:AH33"/>
    <mergeCell ref="B31:D31"/>
    <mergeCell ref="B30:D30"/>
    <mergeCell ref="F31:G31"/>
    <mergeCell ref="H31:R31"/>
    <mergeCell ref="T31:U31"/>
    <mergeCell ref="V31:AH31"/>
    <mergeCell ref="A1:AK3"/>
    <mergeCell ref="D4:D5"/>
    <mergeCell ref="AI4:AI5"/>
    <mergeCell ref="AJ4:AJ5"/>
    <mergeCell ref="AK4:AK5"/>
    <mergeCell ref="D8:D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PageLayoutView="0" workbookViewId="0" topLeftCell="A1">
      <selection activeCell="AL26" sqref="AL26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5" width="2.8515625" style="12" customWidth="1"/>
    <col min="36" max="36" width="5.8515625" style="19" customWidth="1"/>
    <col min="37" max="37" width="5.28125" style="19" customWidth="1"/>
    <col min="38" max="38" width="6.7109375" style="19" customWidth="1"/>
    <col min="39" max="242" width="9.140625" style="12" customWidth="1"/>
  </cols>
  <sheetData>
    <row r="1" spans="1:40" s="13" customFormat="1" ht="9.75" customHeight="1">
      <c r="A1" s="346" t="s">
        <v>153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8"/>
      <c r="AM1" s="28"/>
      <c r="AN1" s="29"/>
    </row>
    <row r="2" spans="1:40" s="13" customFormat="1" ht="9.75" customHeight="1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1"/>
      <c r="AM2" s="30"/>
      <c r="AN2" s="31"/>
    </row>
    <row r="3" spans="1:40" s="14" customFormat="1" ht="24" customHeight="1" thickBo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4"/>
      <c r="AM3" s="30"/>
      <c r="AN3" s="31"/>
    </row>
    <row r="4" spans="1:40" s="14" customFormat="1" ht="19.5" customHeight="1">
      <c r="A4" s="89" t="s">
        <v>0</v>
      </c>
      <c r="B4" s="186" t="s">
        <v>1</v>
      </c>
      <c r="C4" s="206" t="s">
        <v>14</v>
      </c>
      <c r="D4" s="206" t="s">
        <v>2</v>
      </c>
      <c r="E4" s="355" t="s">
        <v>3</v>
      </c>
      <c r="F4" s="187">
        <v>1</v>
      </c>
      <c r="G4" s="187">
        <v>2</v>
      </c>
      <c r="H4" s="187">
        <v>3</v>
      </c>
      <c r="I4" s="187">
        <v>4</v>
      </c>
      <c r="J4" s="187">
        <v>5</v>
      </c>
      <c r="K4" s="187">
        <v>6</v>
      </c>
      <c r="L4" s="187">
        <v>7</v>
      </c>
      <c r="M4" s="187">
        <v>8</v>
      </c>
      <c r="N4" s="187">
        <v>9</v>
      </c>
      <c r="O4" s="187">
        <v>10</v>
      </c>
      <c r="P4" s="187">
        <v>11</v>
      </c>
      <c r="Q4" s="187">
        <v>12</v>
      </c>
      <c r="R4" s="187">
        <v>13</v>
      </c>
      <c r="S4" s="187">
        <v>14</v>
      </c>
      <c r="T4" s="187">
        <v>15</v>
      </c>
      <c r="U4" s="187">
        <v>16</v>
      </c>
      <c r="V4" s="187">
        <v>17</v>
      </c>
      <c r="W4" s="187">
        <v>18</v>
      </c>
      <c r="X4" s="187">
        <v>19</v>
      </c>
      <c r="Y4" s="187">
        <v>20</v>
      </c>
      <c r="Z4" s="187">
        <v>21</v>
      </c>
      <c r="AA4" s="187">
        <v>22</v>
      </c>
      <c r="AB4" s="187">
        <v>23</v>
      </c>
      <c r="AC4" s="187">
        <v>24</v>
      </c>
      <c r="AD4" s="187">
        <v>25</v>
      </c>
      <c r="AE4" s="187">
        <v>26</v>
      </c>
      <c r="AF4" s="187">
        <v>27</v>
      </c>
      <c r="AG4" s="187">
        <v>28</v>
      </c>
      <c r="AH4" s="187">
        <v>29</v>
      </c>
      <c r="AI4" s="187">
        <v>30</v>
      </c>
      <c r="AJ4" s="357" t="s">
        <v>4</v>
      </c>
      <c r="AK4" s="358" t="s">
        <v>5</v>
      </c>
      <c r="AL4" s="359" t="s">
        <v>6</v>
      </c>
      <c r="AM4" s="13"/>
      <c r="AN4" s="13"/>
    </row>
    <row r="5" spans="1:40" s="14" customFormat="1" ht="19.5" customHeight="1" thickBot="1">
      <c r="A5" s="90"/>
      <c r="B5" s="153" t="s">
        <v>17</v>
      </c>
      <c r="C5" s="207"/>
      <c r="D5" s="207"/>
      <c r="E5" s="356"/>
      <c r="F5" s="225" t="s">
        <v>7</v>
      </c>
      <c r="G5" s="225" t="s">
        <v>7</v>
      </c>
      <c r="H5" s="225" t="s">
        <v>8</v>
      </c>
      <c r="I5" s="225" t="s">
        <v>8</v>
      </c>
      <c r="J5" s="225" t="s">
        <v>9</v>
      </c>
      <c r="K5" s="225" t="s">
        <v>8</v>
      </c>
      <c r="L5" s="225" t="s">
        <v>10</v>
      </c>
      <c r="M5" s="225" t="s">
        <v>7</v>
      </c>
      <c r="N5" s="225" t="s">
        <v>7</v>
      </c>
      <c r="O5" s="225" t="s">
        <v>8</v>
      </c>
      <c r="P5" s="225" t="s">
        <v>8</v>
      </c>
      <c r="Q5" s="225" t="s">
        <v>9</v>
      </c>
      <c r="R5" s="225" t="s">
        <v>8</v>
      </c>
      <c r="S5" s="225" t="s">
        <v>10</v>
      </c>
      <c r="T5" s="225" t="s">
        <v>7</v>
      </c>
      <c r="U5" s="225" t="s">
        <v>7</v>
      </c>
      <c r="V5" s="225" t="s">
        <v>8</v>
      </c>
      <c r="W5" s="225" t="s">
        <v>8</v>
      </c>
      <c r="X5" s="225" t="s">
        <v>9</v>
      </c>
      <c r="Y5" s="225" t="s">
        <v>8</v>
      </c>
      <c r="Z5" s="225" t="s">
        <v>10</v>
      </c>
      <c r="AA5" s="225" t="s">
        <v>7</v>
      </c>
      <c r="AB5" s="225" t="s">
        <v>7</v>
      </c>
      <c r="AC5" s="225" t="s">
        <v>8</v>
      </c>
      <c r="AD5" s="225" t="s">
        <v>8</v>
      </c>
      <c r="AE5" s="225" t="s">
        <v>9</v>
      </c>
      <c r="AF5" s="225" t="s">
        <v>8</v>
      </c>
      <c r="AG5" s="225" t="s">
        <v>10</v>
      </c>
      <c r="AH5" s="225" t="s">
        <v>7</v>
      </c>
      <c r="AI5" s="225" t="s">
        <v>7</v>
      </c>
      <c r="AJ5" s="316"/>
      <c r="AK5" s="317"/>
      <c r="AL5" s="318"/>
      <c r="AM5" s="13"/>
      <c r="AN5" s="13"/>
    </row>
    <row r="6" spans="1:38" s="14" customFormat="1" ht="19.5" customHeight="1" thickBot="1">
      <c r="A6" s="85" t="s">
        <v>58</v>
      </c>
      <c r="B6" s="154" t="s">
        <v>53</v>
      </c>
      <c r="C6" s="95">
        <v>1378</v>
      </c>
      <c r="D6" s="91" t="s">
        <v>64</v>
      </c>
      <c r="E6" s="94" t="s">
        <v>19</v>
      </c>
      <c r="F6" s="141" t="s">
        <v>158</v>
      </c>
      <c r="G6" s="141" t="s">
        <v>158</v>
      </c>
      <c r="H6" s="141" t="s">
        <v>158</v>
      </c>
      <c r="I6" s="283" t="s">
        <v>166</v>
      </c>
      <c r="J6" s="283" t="s">
        <v>159</v>
      </c>
      <c r="K6" s="141" t="s">
        <v>158</v>
      </c>
      <c r="L6" s="141" t="s">
        <v>158</v>
      </c>
      <c r="M6" s="141" t="s">
        <v>158</v>
      </c>
      <c r="N6" s="141" t="s">
        <v>158</v>
      </c>
      <c r="O6" s="141" t="s">
        <v>158</v>
      </c>
      <c r="P6" s="283" t="s">
        <v>166</v>
      </c>
      <c r="Q6" s="283"/>
      <c r="R6" s="141" t="s">
        <v>167</v>
      </c>
      <c r="S6" s="141" t="s">
        <v>158</v>
      </c>
      <c r="T6" s="141" t="s">
        <v>158</v>
      </c>
      <c r="U6" s="283"/>
      <c r="V6" s="141" t="s">
        <v>166</v>
      </c>
      <c r="W6" s="283"/>
      <c r="X6" s="283"/>
      <c r="Y6" s="141" t="s">
        <v>158</v>
      </c>
      <c r="Z6" s="141" t="s">
        <v>158</v>
      </c>
      <c r="AA6" s="141" t="s">
        <v>158</v>
      </c>
      <c r="AB6" s="141" t="s">
        <v>167</v>
      </c>
      <c r="AC6" s="283" t="s">
        <v>166</v>
      </c>
      <c r="AD6" s="283" t="s">
        <v>166</v>
      </c>
      <c r="AE6" s="283" t="s">
        <v>166</v>
      </c>
      <c r="AF6" s="141" t="s">
        <v>158</v>
      </c>
      <c r="AG6" s="141" t="s">
        <v>158</v>
      </c>
      <c r="AH6" s="141" t="s">
        <v>158</v>
      </c>
      <c r="AI6" s="141" t="s">
        <v>158</v>
      </c>
      <c r="AJ6" s="144">
        <v>96</v>
      </c>
      <c r="AK6" s="149">
        <f>COUNTIF(D6:AJ6,"T")*5+COUNTIF(D6:AJ6,"P")*12+COUNTIF(D6:AJ6,"M")*5+COUNTIF(D6:AJ6,"D2")*6+COUNTIF(D6:AJ6,"N")*12+COUNTIF(D6:AJ6,"T1")*5+COUNTIF(D6:AJ6,"D1N")*18+COUNTIF(D6:AJ6,"MN")*16+COUNTIF(D6:AJ6,"D1")*6+COUNTIF(D6:AJ6,"MT1")*10</f>
        <v>153</v>
      </c>
      <c r="AL6" s="150">
        <f>SUM(AK6-96)</f>
        <v>57</v>
      </c>
    </row>
    <row r="7" spans="1:39" s="14" customFormat="1" ht="19.5" customHeight="1">
      <c r="A7" s="93" t="s">
        <v>0</v>
      </c>
      <c r="B7" s="155" t="s">
        <v>1</v>
      </c>
      <c r="C7" s="208" t="s">
        <v>14</v>
      </c>
      <c r="D7" s="208" t="s">
        <v>2</v>
      </c>
      <c r="E7" s="335" t="s">
        <v>3</v>
      </c>
      <c r="F7" s="187">
        <v>1</v>
      </c>
      <c r="G7" s="187">
        <v>2</v>
      </c>
      <c r="H7" s="187">
        <v>3</v>
      </c>
      <c r="I7" s="187">
        <v>4</v>
      </c>
      <c r="J7" s="187">
        <v>5</v>
      </c>
      <c r="K7" s="187">
        <v>6</v>
      </c>
      <c r="L7" s="187">
        <v>7</v>
      </c>
      <c r="M7" s="187">
        <v>8</v>
      </c>
      <c r="N7" s="187">
        <v>9</v>
      </c>
      <c r="O7" s="187">
        <v>10</v>
      </c>
      <c r="P7" s="187">
        <v>11</v>
      </c>
      <c r="Q7" s="187">
        <v>12</v>
      </c>
      <c r="R7" s="187">
        <v>13</v>
      </c>
      <c r="S7" s="187">
        <v>14</v>
      </c>
      <c r="T7" s="187">
        <v>15</v>
      </c>
      <c r="U7" s="187">
        <v>16</v>
      </c>
      <c r="V7" s="187">
        <v>17</v>
      </c>
      <c r="W7" s="187">
        <v>18</v>
      </c>
      <c r="X7" s="187">
        <v>19</v>
      </c>
      <c r="Y7" s="187">
        <v>20</v>
      </c>
      <c r="Z7" s="187">
        <v>21</v>
      </c>
      <c r="AA7" s="187">
        <v>22</v>
      </c>
      <c r="AB7" s="187">
        <v>23</v>
      </c>
      <c r="AC7" s="187">
        <v>24</v>
      </c>
      <c r="AD7" s="187">
        <v>25</v>
      </c>
      <c r="AE7" s="187">
        <v>26</v>
      </c>
      <c r="AF7" s="187">
        <v>27</v>
      </c>
      <c r="AG7" s="187">
        <v>28</v>
      </c>
      <c r="AH7" s="187">
        <v>29</v>
      </c>
      <c r="AI7" s="187">
        <v>30</v>
      </c>
      <c r="AJ7" s="336" t="s">
        <v>4</v>
      </c>
      <c r="AK7" s="337" t="s">
        <v>5</v>
      </c>
      <c r="AL7" s="338" t="s">
        <v>6</v>
      </c>
      <c r="AM7" s="212"/>
    </row>
    <row r="8" spans="1:40" s="14" customFormat="1" ht="19.5" customHeight="1" thickBot="1">
      <c r="A8" s="93"/>
      <c r="B8" s="155" t="s">
        <v>17</v>
      </c>
      <c r="C8" s="208"/>
      <c r="D8" s="208"/>
      <c r="E8" s="335"/>
      <c r="F8" s="288" t="s">
        <v>7</v>
      </c>
      <c r="G8" s="288" t="s">
        <v>7</v>
      </c>
      <c r="H8" s="288" t="s">
        <v>8</v>
      </c>
      <c r="I8" s="288" t="s">
        <v>8</v>
      </c>
      <c r="J8" s="288" t="s">
        <v>9</v>
      </c>
      <c r="K8" s="288" t="s">
        <v>8</v>
      </c>
      <c r="L8" s="288" t="s">
        <v>10</v>
      </c>
      <c r="M8" s="288" t="s">
        <v>7</v>
      </c>
      <c r="N8" s="288" t="s">
        <v>7</v>
      </c>
      <c r="O8" s="288" t="s">
        <v>8</v>
      </c>
      <c r="P8" s="288" t="s">
        <v>8</v>
      </c>
      <c r="Q8" s="288" t="s">
        <v>9</v>
      </c>
      <c r="R8" s="288" t="s">
        <v>8</v>
      </c>
      <c r="S8" s="288" t="s">
        <v>10</v>
      </c>
      <c r="T8" s="288" t="s">
        <v>7</v>
      </c>
      <c r="U8" s="288" t="s">
        <v>7</v>
      </c>
      <c r="V8" s="288" t="s">
        <v>8</v>
      </c>
      <c r="W8" s="288" t="s">
        <v>8</v>
      </c>
      <c r="X8" s="288" t="s">
        <v>9</v>
      </c>
      <c r="Y8" s="288" t="s">
        <v>8</v>
      </c>
      <c r="Z8" s="288" t="s">
        <v>10</v>
      </c>
      <c r="AA8" s="288" t="s">
        <v>7</v>
      </c>
      <c r="AB8" s="288" t="s">
        <v>7</v>
      </c>
      <c r="AC8" s="288" t="s">
        <v>8</v>
      </c>
      <c r="AD8" s="225" t="s">
        <v>8</v>
      </c>
      <c r="AE8" s="225" t="s">
        <v>9</v>
      </c>
      <c r="AF8" s="225" t="s">
        <v>8</v>
      </c>
      <c r="AG8" s="225" t="s">
        <v>10</v>
      </c>
      <c r="AH8" s="225" t="s">
        <v>7</v>
      </c>
      <c r="AI8" s="225" t="s">
        <v>7</v>
      </c>
      <c r="AJ8" s="336"/>
      <c r="AK8" s="337"/>
      <c r="AL8" s="338"/>
      <c r="AM8" s="13"/>
      <c r="AN8" s="13"/>
    </row>
    <row r="9" spans="1:38" s="14" customFormat="1" ht="19.5" customHeight="1" thickBot="1">
      <c r="A9" s="86" t="s">
        <v>59</v>
      </c>
      <c r="B9" s="156" t="s">
        <v>54</v>
      </c>
      <c r="C9" s="147" t="s">
        <v>94</v>
      </c>
      <c r="D9" s="91" t="s">
        <v>64</v>
      </c>
      <c r="E9" s="94" t="s">
        <v>18</v>
      </c>
      <c r="F9" s="339" t="s">
        <v>157</v>
      </c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1"/>
      <c r="AD9" s="287"/>
      <c r="AE9" s="283"/>
      <c r="AF9" s="141" t="s">
        <v>10</v>
      </c>
      <c r="AG9" s="141" t="s">
        <v>10</v>
      </c>
      <c r="AH9" s="141" t="s">
        <v>10</v>
      </c>
      <c r="AI9" s="141" t="s">
        <v>10</v>
      </c>
      <c r="AJ9" s="144">
        <v>96</v>
      </c>
      <c r="AK9" s="149">
        <f>COUNTIF(D9:AJ9,"T")*5+COUNTIF(D9:AJ9,"P")*12+COUNTIF(D9:AJ9,"M")*5+COUNTIF(D9:AJ9,"D2")*6+COUNTIF(D9:AJ9,"N")*12+COUNTIF(D9:AJ9,"T1")*5+COUNTIF(D9:AJ9,"D1N")*18+COUNTIF(D9:AJ9,"MN")*16+COUNTIF(D9:AJ9,"D1")*6+COUNTIF(D9:AJ9,"AT")*5</f>
        <v>20</v>
      </c>
      <c r="AL9" s="150">
        <f>SUM(AK9-19.2)</f>
        <v>0.8000000000000007</v>
      </c>
    </row>
    <row r="10" spans="1:38" s="14" customFormat="1" ht="19.5" customHeight="1">
      <c r="A10" s="93" t="s">
        <v>0</v>
      </c>
      <c r="B10" s="155" t="s">
        <v>1</v>
      </c>
      <c r="C10" s="208" t="s">
        <v>14</v>
      </c>
      <c r="D10" s="208" t="s">
        <v>2</v>
      </c>
      <c r="E10" s="335" t="s">
        <v>3</v>
      </c>
      <c r="F10" s="187">
        <v>1</v>
      </c>
      <c r="G10" s="187">
        <v>2</v>
      </c>
      <c r="H10" s="187">
        <v>3</v>
      </c>
      <c r="I10" s="187">
        <v>4</v>
      </c>
      <c r="J10" s="187">
        <v>5</v>
      </c>
      <c r="K10" s="187">
        <v>6</v>
      </c>
      <c r="L10" s="187">
        <v>7</v>
      </c>
      <c r="M10" s="187">
        <v>8</v>
      </c>
      <c r="N10" s="187">
        <v>9</v>
      </c>
      <c r="O10" s="187">
        <v>10</v>
      </c>
      <c r="P10" s="187">
        <v>11</v>
      </c>
      <c r="Q10" s="187">
        <v>12</v>
      </c>
      <c r="R10" s="187">
        <v>13</v>
      </c>
      <c r="S10" s="187">
        <v>14</v>
      </c>
      <c r="T10" s="187">
        <v>15</v>
      </c>
      <c r="U10" s="187">
        <v>16</v>
      </c>
      <c r="V10" s="187">
        <v>17</v>
      </c>
      <c r="W10" s="187">
        <v>18</v>
      </c>
      <c r="X10" s="187">
        <v>19</v>
      </c>
      <c r="Y10" s="187">
        <v>20</v>
      </c>
      <c r="Z10" s="187">
        <v>21</v>
      </c>
      <c r="AA10" s="187">
        <v>22</v>
      </c>
      <c r="AB10" s="187">
        <v>23</v>
      </c>
      <c r="AC10" s="187">
        <v>24</v>
      </c>
      <c r="AD10" s="187">
        <v>25</v>
      </c>
      <c r="AE10" s="187">
        <v>26</v>
      </c>
      <c r="AF10" s="187">
        <v>27</v>
      </c>
      <c r="AG10" s="187">
        <v>28</v>
      </c>
      <c r="AH10" s="187">
        <v>29</v>
      </c>
      <c r="AI10" s="187">
        <v>30</v>
      </c>
      <c r="AJ10" s="336" t="s">
        <v>4</v>
      </c>
      <c r="AK10" s="337" t="s">
        <v>5</v>
      </c>
      <c r="AL10" s="338" t="s">
        <v>6</v>
      </c>
    </row>
    <row r="11" spans="1:40" s="14" customFormat="1" ht="19.5" customHeight="1">
      <c r="A11" s="93"/>
      <c r="B11" s="155" t="s">
        <v>17</v>
      </c>
      <c r="C11" s="208"/>
      <c r="D11" s="208"/>
      <c r="E11" s="335"/>
      <c r="F11" s="225" t="s">
        <v>7</v>
      </c>
      <c r="G11" s="225" t="s">
        <v>7</v>
      </c>
      <c r="H11" s="225" t="s">
        <v>8</v>
      </c>
      <c r="I11" s="225" t="s">
        <v>8</v>
      </c>
      <c r="J11" s="225" t="s">
        <v>9</v>
      </c>
      <c r="K11" s="225" t="s">
        <v>8</v>
      </c>
      <c r="L11" s="225" t="s">
        <v>10</v>
      </c>
      <c r="M11" s="225" t="s">
        <v>7</v>
      </c>
      <c r="N11" s="225" t="s">
        <v>7</v>
      </c>
      <c r="O11" s="225" t="s">
        <v>8</v>
      </c>
      <c r="P11" s="225" t="s">
        <v>8</v>
      </c>
      <c r="Q11" s="225" t="s">
        <v>9</v>
      </c>
      <c r="R11" s="225" t="s">
        <v>8</v>
      </c>
      <c r="S11" s="225" t="s">
        <v>10</v>
      </c>
      <c r="T11" s="225" t="s">
        <v>7</v>
      </c>
      <c r="U11" s="225" t="s">
        <v>7</v>
      </c>
      <c r="V11" s="225" t="s">
        <v>8</v>
      </c>
      <c r="W11" s="225" t="s">
        <v>8</v>
      </c>
      <c r="X11" s="225" t="s">
        <v>9</v>
      </c>
      <c r="Y11" s="225" t="s">
        <v>8</v>
      </c>
      <c r="Z11" s="225" t="s">
        <v>10</v>
      </c>
      <c r="AA11" s="225" t="s">
        <v>7</v>
      </c>
      <c r="AB11" s="225" t="s">
        <v>7</v>
      </c>
      <c r="AC11" s="225" t="s">
        <v>8</v>
      </c>
      <c r="AD11" s="225" t="s">
        <v>8</v>
      </c>
      <c r="AE11" s="225" t="s">
        <v>9</v>
      </c>
      <c r="AF11" s="225" t="s">
        <v>8</v>
      </c>
      <c r="AG11" s="225" t="s">
        <v>10</v>
      </c>
      <c r="AH11" s="225" t="s">
        <v>7</v>
      </c>
      <c r="AI11" s="225" t="s">
        <v>7</v>
      </c>
      <c r="AJ11" s="336"/>
      <c r="AK11" s="337"/>
      <c r="AL11" s="338"/>
      <c r="AM11" s="13"/>
      <c r="AN11" s="13"/>
    </row>
    <row r="12" spans="1:38" s="14" customFormat="1" ht="19.5" customHeight="1" thickBot="1">
      <c r="A12" s="87" t="s">
        <v>60</v>
      </c>
      <c r="B12" s="156" t="s">
        <v>116</v>
      </c>
      <c r="C12" s="148" t="s">
        <v>107</v>
      </c>
      <c r="D12" s="91" t="s">
        <v>64</v>
      </c>
      <c r="E12" s="92" t="s">
        <v>20</v>
      </c>
      <c r="F12" s="141" t="s">
        <v>168</v>
      </c>
      <c r="G12" s="141" t="s">
        <v>168</v>
      </c>
      <c r="H12" s="141" t="s">
        <v>168</v>
      </c>
      <c r="I12" s="283"/>
      <c r="J12" s="283"/>
      <c r="K12" s="141" t="s">
        <v>168</v>
      </c>
      <c r="L12" s="141" t="s">
        <v>168</v>
      </c>
      <c r="M12" s="273" t="s">
        <v>168</v>
      </c>
      <c r="N12" s="141" t="s">
        <v>168</v>
      </c>
      <c r="O12" s="141" t="s">
        <v>168</v>
      </c>
      <c r="P12" s="283"/>
      <c r="Q12" s="283"/>
      <c r="R12" s="141" t="s">
        <v>10</v>
      </c>
      <c r="S12" s="141" t="s">
        <v>168</v>
      </c>
      <c r="T12" s="141" t="s">
        <v>168</v>
      </c>
      <c r="U12" s="283" t="s">
        <v>160</v>
      </c>
      <c r="V12" s="141" t="s">
        <v>169</v>
      </c>
      <c r="W12" s="296"/>
      <c r="X12" s="283"/>
      <c r="Y12" s="141" t="s">
        <v>168</v>
      </c>
      <c r="Z12" s="141" t="s">
        <v>168</v>
      </c>
      <c r="AA12" s="141" t="s">
        <v>168</v>
      </c>
      <c r="AB12" s="141" t="s">
        <v>10</v>
      </c>
      <c r="AC12" s="283" t="s">
        <v>169</v>
      </c>
      <c r="AD12" s="283" t="s">
        <v>169</v>
      </c>
      <c r="AE12" s="283" t="s">
        <v>169</v>
      </c>
      <c r="AF12" s="141" t="s">
        <v>168</v>
      </c>
      <c r="AG12" s="141" t="s">
        <v>168</v>
      </c>
      <c r="AH12" s="274" t="s">
        <v>168</v>
      </c>
      <c r="AI12" s="141" t="s">
        <v>168</v>
      </c>
      <c r="AJ12" s="143">
        <v>96</v>
      </c>
      <c r="AK12" s="149">
        <f>COUNTIF(D12:AJ12,"T")*5+COUNTIF(D12:AJ12,"P")*12+COUNTIF(D12:AJ12,"M")*5+COUNTIF(D12:AJ12,"D2")*6+COUNTIF(D12:AJ12,"N")*12+COUNTIF(D12:AJ12,"T1")*5+COUNTIF(D12:AJ12,"D1N")*18+COUNTIF(D12:AJ12,"MN")*16+COUNTIF(D12:AJ12,"D1")*6+COUNTIF(D12:AJ12,"TT1")*9</f>
        <v>131</v>
      </c>
      <c r="AL12" s="150">
        <f>SUM(AK12-96)</f>
        <v>35</v>
      </c>
    </row>
    <row r="13" spans="1:38" s="14" customFormat="1" ht="19.5" customHeight="1">
      <c r="A13" s="93" t="s">
        <v>0</v>
      </c>
      <c r="B13" s="155" t="s">
        <v>1</v>
      </c>
      <c r="C13" s="208" t="s">
        <v>14</v>
      </c>
      <c r="D13" s="208" t="s">
        <v>2</v>
      </c>
      <c r="E13" s="335" t="s">
        <v>3</v>
      </c>
      <c r="F13" s="187">
        <v>1</v>
      </c>
      <c r="G13" s="187">
        <v>2</v>
      </c>
      <c r="H13" s="187">
        <v>3</v>
      </c>
      <c r="I13" s="187">
        <v>4</v>
      </c>
      <c r="J13" s="187">
        <v>5</v>
      </c>
      <c r="K13" s="187">
        <v>6</v>
      </c>
      <c r="L13" s="187">
        <v>7</v>
      </c>
      <c r="M13" s="187">
        <v>8</v>
      </c>
      <c r="N13" s="187">
        <v>9</v>
      </c>
      <c r="O13" s="187">
        <v>10</v>
      </c>
      <c r="P13" s="187">
        <v>11</v>
      </c>
      <c r="Q13" s="187">
        <v>12</v>
      </c>
      <c r="R13" s="187">
        <v>13</v>
      </c>
      <c r="S13" s="187">
        <v>14</v>
      </c>
      <c r="T13" s="187">
        <v>15</v>
      </c>
      <c r="U13" s="187">
        <v>16</v>
      </c>
      <c r="V13" s="187">
        <v>17</v>
      </c>
      <c r="W13" s="187">
        <v>18</v>
      </c>
      <c r="X13" s="187">
        <v>19</v>
      </c>
      <c r="Y13" s="187">
        <v>20</v>
      </c>
      <c r="Z13" s="187">
        <v>21</v>
      </c>
      <c r="AA13" s="187">
        <v>22</v>
      </c>
      <c r="AB13" s="187">
        <v>23</v>
      </c>
      <c r="AC13" s="187">
        <v>24</v>
      </c>
      <c r="AD13" s="187">
        <v>25</v>
      </c>
      <c r="AE13" s="187">
        <v>26</v>
      </c>
      <c r="AF13" s="187">
        <v>27</v>
      </c>
      <c r="AG13" s="187">
        <v>28</v>
      </c>
      <c r="AH13" s="187">
        <v>29</v>
      </c>
      <c r="AI13" s="187">
        <v>30</v>
      </c>
      <c r="AJ13" s="336" t="s">
        <v>4</v>
      </c>
      <c r="AK13" s="337" t="s">
        <v>5</v>
      </c>
      <c r="AL13" s="338" t="s">
        <v>6</v>
      </c>
    </row>
    <row r="14" spans="1:40" s="14" customFormat="1" ht="19.5" customHeight="1">
      <c r="A14" s="93"/>
      <c r="B14" s="155" t="s">
        <v>17</v>
      </c>
      <c r="C14" s="208"/>
      <c r="D14" s="208"/>
      <c r="E14" s="335"/>
      <c r="F14" s="225" t="s">
        <v>7</v>
      </c>
      <c r="G14" s="225" t="s">
        <v>7</v>
      </c>
      <c r="H14" s="225" t="s">
        <v>8</v>
      </c>
      <c r="I14" s="225" t="s">
        <v>8</v>
      </c>
      <c r="J14" s="225" t="s">
        <v>9</v>
      </c>
      <c r="K14" s="225" t="s">
        <v>8</v>
      </c>
      <c r="L14" s="225" t="s">
        <v>10</v>
      </c>
      <c r="M14" s="225" t="s">
        <v>7</v>
      </c>
      <c r="N14" s="225" t="s">
        <v>7</v>
      </c>
      <c r="O14" s="225" t="s">
        <v>8</v>
      </c>
      <c r="P14" s="225" t="s">
        <v>8</v>
      </c>
      <c r="Q14" s="225" t="s">
        <v>9</v>
      </c>
      <c r="R14" s="225" t="s">
        <v>8</v>
      </c>
      <c r="S14" s="225" t="s">
        <v>10</v>
      </c>
      <c r="T14" s="225" t="s">
        <v>7</v>
      </c>
      <c r="U14" s="225" t="s">
        <v>7</v>
      </c>
      <c r="V14" s="225" t="s">
        <v>8</v>
      </c>
      <c r="W14" s="225" t="s">
        <v>8</v>
      </c>
      <c r="X14" s="225" t="s">
        <v>9</v>
      </c>
      <c r="Y14" s="225" t="s">
        <v>8</v>
      </c>
      <c r="Z14" s="225" t="s">
        <v>10</v>
      </c>
      <c r="AA14" s="225" t="s">
        <v>7</v>
      </c>
      <c r="AB14" s="225" t="s">
        <v>7</v>
      </c>
      <c r="AC14" s="225" t="s">
        <v>8</v>
      </c>
      <c r="AD14" s="225" t="s">
        <v>8</v>
      </c>
      <c r="AE14" s="225" t="s">
        <v>9</v>
      </c>
      <c r="AF14" s="225" t="s">
        <v>8</v>
      </c>
      <c r="AG14" s="225" t="s">
        <v>10</v>
      </c>
      <c r="AH14" s="225" t="s">
        <v>7</v>
      </c>
      <c r="AI14" s="225" t="s">
        <v>7</v>
      </c>
      <c r="AJ14" s="336"/>
      <c r="AK14" s="337"/>
      <c r="AL14" s="338"/>
      <c r="AM14" s="13"/>
      <c r="AN14" s="13"/>
    </row>
    <row r="15" spans="1:38" s="14" customFormat="1" ht="19.5" customHeight="1">
      <c r="A15" s="88" t="s">
        <v>61</v>
      </c>
      <c r="B15" s="157" t="s">
        <v>55</v>
      </c>
      <c r="C15" s="147" t="s">
        <v>95</v>
      </c>
      <c r="D15" s="91" t="s">
        <v>64</v>
      </c>
      <c r="E15" s="94" t="s">
        <v>21</v>
      </c>
      <c r="F15" s="141"/>
      <c r="G15" s="141" t="s">
        <v>159</v>
      </c>
      <c r="H15" s="141"/>
      <c r="I15" s="283"/>
      <c r="J15" s="283"/>
      <c r="K15" s="141"/>
      <c r="L15" s="141" t="s">
        <v>159</v>
      </c>
      <c r="M15" s="141"/>
      <c r="N15" s="141"/>
      <c r="O15" s="141"/>
      <c r="P15" s="283" t="s">
        <v>159</v>
      </c>
      <c r="Q15" s="283"/>
      <c r="R15" s="141"/>
      <c r="S15" s="141" t="s">
        <v>159</v>
      </c>
      <c r="T15" s="141" t="s">
        <v>159</v>
      </c>
      <c r="U15" s="283"/>
      <c r="V15" s="141"/>
      <c r="W15" s="283"/>
      <c r="X15" s="283" t="s">
        <v>159</v>
      </c>
      <c r="Y15" s="141"/>
      <c r="Z15" s="141"/>
      <c r="AA15" s="141"/>
      <c r="AB15" s="141" t="s">
        <v>159</v>
      </c>
      <c r="AC15" s="283"/>
      <c r="AD15" s="283"/>
      <c r="AE15" s="283"/>
      <c r="AF15" s="141" t="s">
        <v>159</v>
      </c>
      <c r="AG15" s="141"/>
      <c r="AH15" s="141"/>
      <c r="AI15" s="141"/>
      <c r="AJ15" s="143">
        <v>96</v>
      </c>
      <c r="AK15" s="149">
        <f>COUNTIF(D15:AJ15,"T")*4+COUNTIF(D15:AJ15,"P")*12+COUNTIF(D15:AJ15,"M")*4+COUNTIF(D15:AJ15,"D2")*6+COUNTIF(D15:AJ15,"N")*12+COUNTIF(D15:AJ15,"T1")*4+COUNTIF(D15:AJ15,"D1N")*18+COUNTIF(D15:AJ15,"MN")*16+COUNTIF(D15:AJ15,"D1")*6+COUNTIF(D15:AJ15,"N1")*5</f>
        <v>96</v>
      </c>
      <c r="AL15" s="150">
        <f>SUM(AK15-96)</f>
        <v>0</v>
      </c>
    </row>
    <row r="16" spans="1:38" s="14" customFormat="1" ht="19.5" customHeight="1">
      <c r="A16" s="88" t="s">
        <v>62</v>
      </c>
      <c r="B16" s="157" t="s">
        <v>56</v>
      </c>
      <c r="C16" s="147">
        <v>65</v>
      </c>
      <c r="D16" s="91" t="s">
        <v>64</v>
      </c>
      <c r="E16" s="94" t="s">
        <v>21</v>
      </c>
      <c r="F16" s="271"/>
      <c r="G16" s="271"/>
      <c r="H16" s="271"/>
      <c r="I16" s="284" t="s">
        <v>159</v>
      </c>
      <c r="J16" s="284"/>
      <c r="K16" s="271" t="s">
        <v>159</v>
      </c>
      <c r="L16" s="271"/>
      <c r="M16" s="271"/>
      <c r="N16" s="271" t="s">
        <v>10</v>
      </c>
      <c r="O16" s="141"/>
      <c r="P16" s="283"/>
      <c r="Q16" s="283" t="s">
        <v>159</v>
      </c>
      <c r="R16" s="141"/>
      <c r="S16" s="141"/>
      <c r="T16" s="141"/>
      <c r="U16" s="283"/>
      <c r="V16" s="141" t="s">
        <v>159</v>
      </c>
      <c r="W16" s="283"/>
      <c r="X16" s="283"/>
      <c r="Y16" s="141" t="s">
        <v>165</v>
      </c>
      <c r="Z16" s="141"/>
      <c r="AA16" s="141"/>
      <c r="AB16" s="141"/>
      <c r="AC16" s="283" t="s">
        <v>159</v>
      </c>
      <c r="AD16" s="283"/>
      <c r="AE16" s="283"/>
      <c r="AF16" s="141"/>
      <c r="AG16" s="141" t="s">
        <v>159</v>
      </c>
      <c r="AH16" s="141"/>
      <c r="AI16" s="141"/>
      <c r="AJ16" s="143">
        <v>96</v>
      </c>
      <c r="AK16" s="149">
        <f>COUNTIF(D16:AJ16,"T")*5+COUNTIF(D16:AJ16,"P")*12+COUNTIF(D16:AJ16,"M")*4+COUNTIF(D16:AJ16,"D2")*6+COUNTIF(D16:AJ16,"N")*12+COUNTIF(D16:AJ16,"T1")*4+COUNTIF(D16:AJ16,"D1N")*18+COUNTIF(D16:AJ16,"MN")*16+COUNTIF(D16:AJ16,"D1")*6+COUNTIF(D16:AJ16,"TN")*17</f>
        <v>94</v>
      </c>
      <c r="AL16" s="150">
        <f>SUM(AK16-96)</f>
        <v>-2</v>
      </c>
    </row>
    <row r="17" spans="1:38" s="14" customFormat="1" ht="19.5" customHeight="1" thickBot="1">
      <c r="A17" s="87" t="s">
        <v>63</v>
      </c>
      <c r="B17" s="156" t="s">
        <v>57</v>
      </c>
      <c r="C17" s="147" t="s">
        <v>96</v>
      </c>
      <c r="D17" s="91" t="s">
        <v>64</v>
      </c>
      <c r="E17" s="94" t="s">
        <v>21</v>
      </c>
      <c r="F17" s="271" t="s">
        <v>159</v>
      </c>
      <c r="G17" s="271"/>
      <c r="H17" s="271" t="s">
        <v>10</v>
      </c>
      <c r="I17" s="284"/>
      <c r="J17" s="284"/>
      <c r="K17" s="271" t="s">
        <v>10</v>
      </c>
      <c r="L17" s="271" t="s">
        <v>10</v>
      </c>
      <c r="M17" s="271" t="s">
        <v>159</v>
      </c>
      <c r="N17" s="271" t="s">
        <v>159</v>
      </c>
      <c r="O17" s="250"/>
      <c r="P17" s="286"/>
      <c r="Q17" s="286"/>
      <c r="R17" s="250" t="s">
        <v>159</v>
      </c>
      <c r="S17" s="250"/>
      <c r="T17" s="250" t="s">
        <v>10</v>
      </c>
      <c r="U17" s="286" t="s">
        <v>159</v>
      </c>
      <c r="V17" s="250"/>
      <c r="W17" s="286" t="s">
        <v>159</v>
      </c>
      <c r="X17" s="286"/>
      <c r="Y17" s="250"/>
      <c r="Z17" s="250" t="s">
        <v>159</v>
      </c>
      <c r="AA17" s="250" t="s">
        <v>159</v>
      </c>
      <c r="AB17" s="250"/>
      <c r="AC17" s="286"/>
      <c r="AD17" s="286" t="s">
        <v>159</v>
      </c>
      <c r="AE17" s="286" t="s">
        <v>159</v>
      </c>
      <c r="AF17" s="250"/>
      <c r="AG17" s="250"/>
      <c r="AH17" s="250" t="s">
        <v>159</v>
      </c>
      <c r="AI17" s="250" t="s">
        <v>159</v>
      </c>
      <c r="AJ17" s="144">
        <v>96</v>
      </c>
      <c r="AK17" s="149">
        <f>COUNTIF(D17:AJ17,"T")*5+COUNTIF(D17:AJ17,"P")*12+COUNTIF(D17:AJ17,"M")*4+COUNTIF(D17:AJ17,"D2")*6+COUNTIF(D17:AJ17,"N")*12+COUNTIF(D17:AJ17,"T1")*4+COUNTIF(D17:AJ17,"D1N")*18+COUNTIF(D17:AJ17,"MN")*16+COUNTIF(D17:AJ17,"D1")*6+COUNTIF(D17:AJ17,"TN")*17</f>
        <v>164</v>
      </c>
      <c r="AL17" s="150">
        <f>SUM(AK17-96)</f>
        <v>68</v>
      </c>
    </row>
    <row r="18" spans="1:38" s="14" customFormat="1" ht="19.5" customHeight="1">
      <c r="A18" s="93" t="s">
        <v>0</v>
      </c>
      <c r="B18" s="155" t="s">
        <v>1</v>
      </c>
      <c r="C18" s="208" t="s">
        <v>14</v>
      </c>
      <c r="D18" s="208" t="s">
        <v>2</v>
      </c>
      <c r="E18" s="335" t="s">
        <v>3</v>
      </c>
      <c r="F18" s="187">
        <v>1</v>
      </c>
      <c r="G18" s="187">
        <v>2</v>
      </c>
      <c r="H18" s="187">
        <v>3</v>
      </c>
      <c r="I18" s="187">
        <v>4</v>
      </c>
      <c r="J18" s="187">
        <v>5</v>
      </c>
      <c r="K18" s="187">
        <v>6</v>
      </c>
      <c r="L18" s="187">
        <v>7</v>
      </c>
      <c r="M18" s="187">
        <v>8</v>
      </c>
      <c r="N18" s="187">
        <v>9</v>
      </c>
      <c r="O18" s="187">
        <v>10</v>
      </c>
      <c r="P18" s="187">
        <v>11</v>
      </c>
      <c r="Q18" s="187">
        <v>12</v>
      </c>
      <c r="R18" s="187">
        <v>13</v>
      </c>
      <c r="S18" s="187">
        <v>14</v>
      </c>
      <c r="T18" s="187">
        <v>15</v>
      </c>
      <c r="U18" s="187">
        <v>16</v>
      </c>
      <c r="V18" s="187">
        <v>17</v>
      </c>
      <c r="W18" s="187">
        <v>18</v>
      </c>
      <c r="X18" s="187">
        <v>19</v>
      </c>
      <c r="Y18" s="187">
        <v>20</v>
      </c>
      <c r="Z18" s="187">
        <v>21</v>
      </c>
      <c r="AA18" s="187">
        <v>22</v>
      </c>
      <c r="AB18" s="187">
        <v>23</v>
      </c>
      <c r="AC18" s="187">
        <v>24</v>
      </c>
      <c r="AD18" s="187">
        <v>25</v>
      </c>
      <c r="AE18" s="187">
        <v>26</v>
      </c>
      <c r="AF18" s="187">
        <v>27</v>
      </c>
      <c r="AG18" s="187">
        <v>28</v>
      </c>
      <c r="AH18" s="187">
        <v>29</v>
      </c>
      <c r="AI18" s="187">
        <v>30</v>
      </c>
      <c r="AJ18" s="336" t="s">
        <v>4</v>
      </c>
      <c r="AK18" s="337" t="s">
        <v>5</v>
      </c>
      <c r="AL18" s="338" t="s">
        <v>6</v>
      </c>
    </row>
    <row r="19" spans="1:38" s="14" customFormat="1" ht="19.5" customHeight="1">
      <c r="A19" s="93"/>
      <c r="B19" s="155" t="s">
        <v>17</v>
      </c>
      <c r="C19" s="208"/>
      <c r="D19" s="208"/>
      <c r="E19" s="335"/>
      <c r="F19" s="225" t="s">
        <v>7</v>
      </c>
      <c r="G19" s="225" t="s">
        <v>7</v>
      </c>
      <c r="H19" s="225" t="s">
        <v>8</v>
      </c>
      <c r="I19" s="225" t="s">
        <v>8</v>
      </c>
      <c r="J19" s="225" t="s">
        <v>9</v>
      </c>
      <c r="K19" s="225" t="s">
        <v>8</v>
      </c>
      <c r="L19" s="225" t="s">
        <v>10</v>
      </c>
      <c r="M19" s="225" t="s">
        <v>7</v>
      </c>
      <c r="N19" s="225" t="s">
        <v>7</v>
      </c>
      <c r="O19" s="225" t="s">
        <v>8</v>
      </c>
      <c r="P19" s="225" t="s">
        <v>8</v>
      </c>
      <c r="Q19" s="225" t="s">
        <v>9</v>
      </c>
      <c r="R19" s="225" t="s">
        <v>8</v>
      </c>
      <c r="S19" s="225" t="s">
        <v>10</v>
      </c>
      <c r="T19" s="225" t="s">
        <v>7</v>
      </c>
      <c r="U19" s="225" t="s">
        <v>7</v>
      </c>
      <c r="V19" s="225" t="s">
        <v>8</v>
      </c>
      <c r="W19" s="225" t="s">
        <v>8</v>
      </c>
      <c r="X19" s="225" t="s">
        <v>9</v>
      </c>
      <c r="Y19" s="225" t="s">
        <v>8</v>
      </c>
      <c r="Z19" s="225" t="s">
        <v>10</v>
      </c>
      <c r="AA19" s="225" t="s">
        <v>7</v>
      </c>
      <c r="AB19" s="225" t="s">
        <v>7</v>
      </c>
      <c r="AC19" s="225" t="s">
        <v>8</v>
      </c>
      <c r="AD19" s="225" t="s">
        <v>8</v>
      </c>
      <c r="AE19" s="225" t="s">
        <v>9</v>
      </c>
      <c r="AF19" s="225" t="s">
        <v>8</v>
      </c>
      <c r="AG19" s="225" t="s">
        <v>10</v>
      </c>
      <c r="AH19" s="225" t="s">
        <v>7</v>
      </c>
      <c r="AI19" s="225" t="s">
        <v>7</v>
      </c>
      <c r="AJ19" s="336"/>
      <c r="AK19" s="337"/>
      <c r="AL19" s="338"/>
    </row>
    <row r="20" spans="1:38" s="14" customFormat="1" ht="19.5" customHeight="1" thickBot="1">
      <c r="A20" s="114">
        <v>150525</v>
      </c>
      <c r="B20" s="158" t="s">
        <v>66</v>
      </c>
      <c r="C20" s="147" t="s">
        <v>97</v>
      </c>
      <c r="D20" s="91" t="s">
        <v>64</v>
      </c>
      <c r="E20" s="58" t="s">
        <v>65</v>
      </c>
      <c r="F20" s="202"/>
      <c r="G20" s="202"/>
      <c r="H20" s="202" t="s">
        <v>159</v>
      </c>
      <c r="I20" s="285" t="s">
        <v>169</v>
      </c>
      <c r="J20" s="285" t="s">
        <v>160</v>
      </c>
      <c r="K20" s="202"/>
      <c r="L20" s="202"/>
      <c r="M20" s="202"/>
      <c r="N20" s="202"/>
      <c r="O20" s="202" t="s">
        <v>159</v>
      </c>
      <c r="P20" s="285" t="s">
        <v>169</v>
      </c>
      <c r="Q20" s="285" t="s">
        <v>160</v>
      </c>
      <c r="R20" s="202"/>
      <c r="S20" s="202"/>
      <c r="T20" s="202"/>
      <c r="U20" s="285"/>
      <c r="V20" s="202"/>
      <c r="W20" s="285" t="s">
        <v>160</v>
      </c>
      <c r="X20" s="285" t="s">
        <v>160</v>
      </c>
      <c r="Y20" s="202"/>
      <c r="Z20" s="202"/>
      <c r="AA20" s="202"/>
      <c r="AB20" s="202"/>
      <c r="AC20" s="285"/>
      <c r="AD20" s="285"/>
      <c r="AE20" s="285"/>
      <c r="AF20" s="202"/>
      <c r="AG20" s="202"/>
      <c r="AH20" s="202"/>
      <c r="AI20" s="202"/>
      <c r="AJ20" s="143">
        <v>96</v>
      </c>
      <c r="AK20" s="149">
        <f>COUNTIF(D20:AJ20,"T")*5+COUNTIF(D20:AJ20,"P")*12+COUNTIF(D20:AJ20,"M")*4+COUNTIF(D20:AJ20,"D2")*6+COUNTIF(D20:AJ20,"N")*12+COUNTIF(D20:AJ20,"T1")*4+COUNTIF(D20:AJ20,"T1.")*5+COUNTIF(D20:AJ20,"MN")*16+COUNTIF(D20:AJ20,"M1")*5</f>
        <v>84</v>
      </c>
      <c r="AL20" s="150">
        <f>SUM(AK20-96)</f>
        <v>-12</v>
      </c>
    </row>
    <row r="21" spans="1:38" s="14" customFormat="1" ht="19.5" customHeight="1">
      <c r="A21" s="93" t="s">
        <v>0</v>
      </c>
      <c r="B21" s="155" t="s">
        <v>1</v>
      </c>
      <c r="C21" s="294" t="s">
        <v>14</v>
      </c>
      <c r="D21" s="294" t="s">
        <v>2</v>
      </c>
      <c r="E21" s="335" t="s">
        <v>3</v>
      </c>
      <c r="F21" s="187">
        <v>1</v>
      </c>
      <c r="G21" s="187">
        <v>2</v>
      </c>
      <c r="H21" s="187">
        <v>3</v>
      </c>
      <c r="I21" s="187">
        <v>4</v>
      </c>
      <c r="J21" s="187">
        <v>5</v>
      </c>
      <c r="K21" s="187">
        <v>6</v>
      </c>
      <c r="L21" s="187">
        <v>7</v>
      </c>
      <c r="M21" s="187">
        <v>8</v>
      </c>
      <c r="N21" s="187">
        <v>9</v>
      </c>
      <c r="O21" s="187">
        <v>10</v>
      </c>
      <c r="P21" s="187">
        <v>11</v>
      </c>
      <c r="Q21" s="187">
        <v>12</v>
      </c>
      <c r="R21" s="187">
        <v>13</v>
      </c>
      <c r="S21" s="187">
        <v>14</v>
      </c>
      <c r="T21" s="187">
        <v>15</v>
      </c>
      <c r="U21" s="187">
        <v>16</v>
      </c>
      <c r="V21" s="187">
        <v>17</v>
      </c>
      <c r="W21" s="187">
        <v>18</v>
      </c>
      <c r="X21" s="187">
        <v>19</v>
      </c>
      <c r="Y21" s="187">
        <v>20</v>
      </c>
      <c r="Z21" s="187">
        <v>21</v>
      </c>
      <c r="AA21" s="187">
        <v>22</v>
      </c>
      <c r="AB21" s="187">
        <v>23</v>
      </c>
      <c r="AC21" s="187">
        <v>24</v>
      </c>
      <c r="AD21" s="187">
        <v>25</v>
      </c>
      <c r="AE21" s="187">
        <v>26</v>
      </c>
      <c r="AF21" s="187">
        <v>27</v>
      </c>
      <c r="AG21" s="187">
        <v>28</v>
      </c>
      <c r="AH21" s="187">
        <v>29</v>
      </c>
      <c r="AI21" s="187">
        <v>30</v>
      </c>
      <c r="AJ21" s="336" t="s">
        <v>4</v>
      </c>
      <c r="AK21" s="337" t="s">
        <v>5</v>
      </c>
      <c r="AL21" s="338" t="s">
        <v>6</v>
      </c>
    </row>
    <row r="22" spans="1:38" s="14" customFormat="1" ht="19.5" customHeight="1">
      <c r="A22" s="93"/>
      <c r="B22" s="155" t="s">
        <v>17</v>
      </c>
      <c r="C22" s="294"/>
      <c r="D22" s="294"/>
      <c r="E22" s="335"/>
      <c r="F22" s="225" t="s">
        <v>7</v>
      </c>
      <c r="G22" s="225" t="s">
        <v>7</v>
      </c>
      <c r="H22" s="225" t="s">
        <v>8</v>
      </c>
      <c r="I22" s="225" t="s">
        <v>8</v>
      </c>
      <c r="J22" s="225" t="s">
        <v>9</v>
      </c>
      <c r="K22" s="225" t="s">
        <v>8</v>
      </c>
      <c r="L22" s="225" t="s">
        <v>10</v>
      </c>
      <c r="M22" s="225" t="s">
        <v>7</v>
      </c>
      <c r="N22" s="225" t="s">
        <v>7</v>
      </c>
      <c r="O22" s="225" t="s">
        <v>8</v>
      </c>
      <c r="P22" s="225" t="s">
        <v>8</v>
      </c>
      <c r="Q22" s="225" t="s">
        <v>9</v>
      </c>
      <c r="R22" s="225" t="s">
        <v>8</v>
      </c>
      <c r="S22" s="225" t="s">
        <v>10</v>
      </c>
      <c r="T22" s="225" t="s">
        <v>7</v>
      </c>
      <c r="U22" s="225" t="s">
        <v>7</v>
      </c>
      <c r="V22" s="225" t="s">
        <v>8</v>
      </c>
      <c r="W22" s="225" t="s">
        <v>8</v>
      </c>
      <c r="X22" s="225" t="s">
        <v>9</v>
      </c>
      <c r="Y22" s="225" t="s">
        <v>8</v>
      </c>
      <c r="Z22" s="225" t="s">
        <v>10</v>
      </c>
      <c r="AA22" s="225" t="s">
        <v>7</v>
      </c>
      <c r="AB22" s="225" t="s">
        <v>7</v>
      </c>
      <c r="AC22" s="225" t="s">
        <v>8</v>
      </c>
      <c r="AD22" s="225" t="s">
        <v>8</v>
      </c>
      <c r="AE22" s="225" t="s">
        <v>9</v>
      </c>
      <c r="AF22" s="225" t="s">
        <v>8</v>
      </c>
      <c r="AG22" s="225" t="s">
        <v>10</v>
      </c>
      <c r="AH22" s="225" t="s">
        <v>7</v>
      </c>
      <c r="AI22" s="225" t="s">
        <v>7</v>
      </c>
      <c r="AJ22" s="336"/>
      <c r="AK22" s="337"/>
      <c r="AL22" s="338"/>
    </row>
    <row r="23" spans="1:38" s="14" customFormat="1" ht="19.5" customHeight="1">
      <c r="A23" s="297" t="s">
        <v>171</v>
      </c>
      <c r="B23" s="298" t="s">
        <v>172</v>
      </c>
      <c r="C23" s="147"/>
      <c r="D23" s="91"/>
      <c r="E23" s="59"/>
      <c r="F23" s="302" t="s">
        <v>10</v>
      </c>
      <c r="G23" s="302" t="s">
        <v>10</v>
      </c>
      <c r="H23" s="302"/>
      <c r="I23" s="303"/>
      <c r="J23" s="303"/>
      <c r="K23" s="302"/>
      <c r="L23" s="302"/>
      <c r="M23" s="302" t="s">
        <v>10</v>
      </c>
      <c r="N23" s="302"/>
      <c r="O23" s="302"/>
      <c r="P23" s="303"/>
      <c r="Q23" s="303"/>
      <c r="R23" s="302"/>
      <c r="S23" s="302"/>
      <c r="T23" s="302"/>
      <c r="U23" s="303"/>
      <c r="V23" s="302"/>
      <c r="W23" s="303"/>
      <c r="X23" s="303"/>
      <c r="Y23" s="302"/>
      <c r="Z23" s="302"/>
      <c r="AA23" s="302"/>
      <c r="AB23" s="302"/>
      <c r="AC23" s="303"/>
      <c r="AD23" s="303"/>
      <c r="AE23" s="303"/>
      <c r="AF23" s="302"/>
      <c r="AG23" s="302"/>
      <c r="AH23" s="302"/>
      <c r="AI23" s="302"/>
      <c r="AJ23" s="143"/>
      <c r="AK23" s="299"/>
      <c r="AL23" s="300"/>
    </row>
    <row r="24" spans="1:40" ht="15.75">
      <c r="A24" s="301" t="s">
        <v>170</v>
      </c>
      <c r="B24" s="301" t="s">
        <v>173</v>
      </c>
      <c r="C24" s="301"/>
      <c r="D24" s="301"/>
      <c r="E24" s="301"/>
      <c r="F24" s="304"/>
      <c r="G24" s="304"/>
      <c r="H24" s="304"/>
      <c r="I24" s="303"/>
      <c r="J24" s="303"/>
      <c r="K24" s="304"/>
      <c r="L24" s="304"/>
      <c r="M24" s="304"/>
      <c r="N24" s="304"/>
      <c r="O24" s="305" t="s">
        <v>10</v>
      </c>
      <c r="P24" s="303"/>
      <c r="Q24" s="303"/>
      <c r="R24" s="305"/>
      <c r="S24" s="305" t="s">
        <v>10</v>
      </c>
      <c r="T24" s="305"/>
      <c r="U24" s="303"/>
      <c r="V24" s="305"/>
      <c r="W24" s="303"/>
      <c r="X24" s="303"/>
      <c r="Y24" s="305"/>
      <c r="Z24" s="305" t="s">
        <v>10</v>
      </c>
      <c r="AA24" s="305" t="s">
        <v>10</v>
      </c>
      <c r="AB24" s="305"/>
      <c r="AC24" s="303"/>
      <c r="AD24" s="303"/>
      <c r="AE24" s="303"/>
      <c r="AF24" s="304"/>
      <c r="AG24" s="304"/>
      <c r="AH24" s="304"/>
      <c r="AI24" s="304"/>
      <c r="AJ24" s="143"/>
      <c r="AK24" s="299"/>
      <c r="AL24" s="300"/>
      <c r="AM24"/>
      <c r="AN24"/>
    </row>
    <row r="25" spans="1:38" ht="15" thickBot="1">
      <c r="A25" s="100"/>
      <c r="B25" s="39" t="s">
        <v>15</v>
      </c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7"/>
      <c r="AL25" s="101"/>
    </row>
    <row r="26" spans="1:38" ht="14.25">
      <c r="A26" s="102"/>
      <c r="B26" s="45" t="s">
        <v>142</v>
      </c>
      <c r="C26" s="42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17"/>
      <c r="AL26" s="101"/>
    </row>
    <row r="27" spans="1:38" ht="15" thickBot="1">
      <c r="A27" s="102"/>
      <c r="B27" s="46" t="s">
        <v>143</v>
      </c>
      <c r="C27" s="42"/>
      <c r="D27" s="120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40"/>
      <c r="R27" s="40"/>
      <c r="S27" s="40"/>
      <c r="T27" s="40"/>
      <c r="U27" s="40"/>
      <c r="V27" s="40"/>
      <c r="W27" s="344" t="s">
        <v>102</v>
      </c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40"/>
      <c r="AK27" s="17"/>
      <c r="AL27" s="101"/>
    </row>
    <row r="28" spans="1:38" ht="15.75" customHeight="1">
      <c r="A28" s="103"/>
      <c r="B28" s="46" t="s">
        <v>144</v>
      </c>
      <c r="C28" s="43"/>
      <c r="D28" s="121"/>
      <c r="E28" s="343" t="s">
        <v>105</v>
      </c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18"/>
      <c r="R28" s="18"/>
      <c r="S28" s="18"/>
      <c r="T28" s="18"/>
      <c r="U28" s="18"/>
      <c r="V28" s="18"/>
      <c r="W28" s="326" t="s">
        <v>146</v>
      </c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17"/>
      <c r="AK28" s="17"/>
      <c r="AL28" s="101"/>
    </row>
    <row r="29" spans="1:38" ht="15.75" customHeight="1">
      <c r="A29" s="104"/>
      <c r="B29" s="46" t="s">
        <v>67</v>
      </c>
      <c r="C29" s="44"/>
      <c r="D29" s="121"/>
      <c r="E29" s="343" t="s">
        <v>53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18"/>
      <c r="R29" s="18"/>
      <c r="S29" s="18"/>
      <c r="T29" s="18"/>
      <c r="U29" s="18"/>
      <c r="V29" s="18"/>
      <c r="W29" s="326" t="s">
        <v>103</v>
      </c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17"/>
      <c r="AK29" s="17"/>
      <c r="AL29" s="101"/>
    </row>
    <row r="30" spans="1:38" ht="15" customHeight="1">
      <c r="A30" s="105"/>
      <c r="B30" s="46" t="s">
        <v>68</v>
      </c>
      <c r="C30" s="44"/>
      <c r="D30" s="289"/>
      <c r="E30" s="343" t="s">
        <v>106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18"/>
      <c r="R30" s="18"/>
      <c r="S30" s="18"/>
      <c r="T30" s="18"/>
      <c r="U30" s="18"/>
      <c r="V30" s="18"/>
      <c r="W30" s="342" t="s">
        <v>104</v>
      </c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17"/>
      <c r="AK30" s="17"/>
      <c r="AL30" s="101"/>
    </row>
    <row r="31" spans="1:38" ht="14.25">
      <c r="A31" s="100"/>
      <c r="B31" s="38" t="s">
        <v>69</v>
      </c>
      <c r="C31" s="115"/>
      <c r="D31" s="18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01"/>
    </row>
    <row r="32" spans="1:38" ht="14.25">
      <c r="A32" s="100" t="s">
        <v>120</v>
      </c>
      <c r="B32" s="46"/>
      <c r="C32" s="115"/>
      <c r="D32" s="18"/>
      <c r="E32" s="1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01"/>
    </row>
    <row r="33" spans="1:38" ht="15" thickBot="1">
      <c r="A33" s="106"/>
      <c r="B33" s="213"/>
      <c r="C33" s="108"/>
      <c r="D33" s="108"/>
      <c r="E33" s="109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10"/>
      <c r="AK33" s="110"/>
      <c r="AL33" s="111"/>
    </row>
  </sheetData>
  <sheetProtection/>
  <mergeCells count="34">
    <mergeCell ref="E28:P28"/>
    <mergeCell ref="W28:AI28"/>
    <mergeCell ref="A1:AL3"/>
    <mergeCell ref="E4:E5"/>
    <mergeCell ref="AJ4:AJ5"/>
    <mergeCell ref="AK4:AK5"/>
    <mergeCell ref="AL4:AL5"/>
    <mergeCell ref="AJ10:AJ11"/>
    <mergeCell ref="AL10:AL11"/>
    <mergeCell ref="E7:E8"/>
    <mergeCell ref="W30:AI30"/>
    <mergeCell ref="E30:P30"/>
    <mergeCell ref="E29:P29"/>
    <mergeCell ref="AK18:AK19"/>
    <mergeCell ref="E13:E14"/>
    <mergeCell ref="AK13:AK14"/>
    <mergeCell ref="W29:AI29"/>
    <mergeCell ref="AJ18:AJ19"/>
    <mergeCell ref="W27:AI27"/>
    <mergeCell ref="E27:P27"/>
    <mergeCell ref="AL7:AL8"/>
    <mergeCell ref="E18:E19"/>
    <mergeCell ref="AL13:AL14"/>
    <mergeCell ref="AJ13:AJ14"/>
    <mergeCell ref="AJ7:AJ8"/>
    <mergeCell ref="AK7:AK8"/>
    <mergeCell ref="AK10:AK11"/>
    <mergeCell ref="F9:AC9"/>
    <mergeCell ref="E21:E22"/>
    <mergeCell ref="AJ21:AJ22"/>
    <mergeCell ref="AK21:AK22"/>
    <mergeCell ref="AL21:AL22"/>
    <mergeCell ref="AL18:AL19"/>
    <mergeCell ref="E10:E11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1"/>
  <sheetViews>
    <sheetView zoomScalePageLayoutView="0" workbookViewId="0" topLeftCell="A1">
      <selection activeCell="F11" sqref="F11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4" width="3.7109375" style="12" customWidth="1"/>
    <col min="35" max="37" width="4.7109375" style="19" customWidth="1"/>
    <col min="38" max="241" width="9.140625" style="12" customWidth="1"/>
  </cols>
  <sheetData>
    <row r="1" spans="1:39" s="13" customFormat="1" ht="15" customHeight="1">
      <c r="A1" s="346" t="s">
        <v>154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8"/>
      <c r="AL1" s="28"/>
      <c r="AM1" s="29"/>
    </row>
    <row r="2" spans="1:39" s="13" customFormat="1" ht="15" customHeight="1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1"/>
      <c r="AL2" s="30"/>
      <c r="AM2" s="31"/>
    </row>
    <row r="3" spans="1:39" s="14" customFormat="1" ht="15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1"/>
      <c r="AL3" s="30"/>
      <c r="AM3" s="31"/>
    </row>
    <row r="4" spans="1:39" s="14" customFormat="1" ht="15" customHeight="1">
      <c r="A4" s="232" t="s">
        <v>0</v>
      </c>
      <c r="B4" s="228" t="s">
        <v>1</v>
      </c>
      <c r="C4" s="228" t="s">
        <v>2</v>
      </c>
      <c r="D4" s="379" t="s">
        <v>3</v>
      </c>
      <c r="E4" s="82">
        <v>1</v>
      </c>
      <c r="F4" s="82">
        <v>2</v>
      </c>
      <c r="G4" s="82">
        <v>3</v>
      </c>
      <c r="H4" s="82">
        <v>4</v>
      </c>
      <c r="I4" s="82">
        <v>5</v>
      </c>
      <c r="J4" s="82">
        <v>6</v>
      </c>
      <c r="K4" s="82">
        <v>7</v>
      </c>
      <c r="L4" s="82">
        <v>8</v>
      </c>
      <c r="M4" s="82">
        <v>9</v>
      </c>
      <c r="N4" s="82">
        <v>10</v>
      </c>
      <c r="O4" s="82">
        <v>11</v>
      </c>
      <c r="P4" s="82">
        <v>12</v>
      </c>
      <c r="Q4" s="82">
        <v>13</v>
      </c>
      <c r="R4" s="82">
        <v>14</v>
      </c>
      <c r="S4" s="82">
        <v>15</v>
      </c>
      <c r="T4" s="82">
        <v>16</v>
      </c>
      <c r="U4" s="82">
        <v>17</v>
      </c>
      <c r="V4" s="82">
        <v>18</v>
      </c>
      <c r="W4" s="82">
        <v>19</v>
      </c>
      <c r="X4" s="82">
        <v>20</v>
      </c>
      <c r="Y4" s="82">
        <v>21</v>
      </c>
      <c r="Z4" s="82">
        <v>22</v>
      </c>
      <c r="AA4" s="82">
        <v>23</v>
      </c>
      <c r="AB4" s="82">
        <v>24</v>
      </c>
      <c r="AC4" s="82">
        <v>25</v>
      </c>
      <c r="AD4" s="82">
        <v>26</v>
      </c>
      <c r="AE4" s="82">
        <v>27</v>
      </c>
      <c r="AF4" s="82">
        <v>28</v>
      </c>
      <c r="AG4" s="82">
        <v>29</v>
      </c>
      <c r="AH4" s="82">
        <v>30</v>
      </c>
      <c r="AI4" s="329" t="s">
        <v>4</v>
      </c>
      <c r="AJ4" s="375" t="s">
        <v>5</v>
      </c>
      <c r="AK4" s="381" t="s">
        <v>6</v>
      </c>
      <c r="AL4" s="13"/>
      <c r="AM4" s="13"/>
    </row>
    <row r="5" spans="1:39" s="14" customFormat="1" ht="15" customHeight="1">
      <c r="A5" s="232"/>
      <c r="B5" s="84" t="s">
        <v>99</v>
      </c>
      <c r="C5" s="228"/>
      <c r="D5" s="380"/>
      <c r="E5" s="225" t="s">
        <v>7</v>
      </c>
      <c r="F5" s="225" t="s">
        <v>7</v>
      </c>
      <c r="G5" s="225" t="s">
        <v>8</v>
      </c>
      <c r="H5" s="225" t="s">
        <v>8</v>
      </c>
      <c r="I5" s="225" t="s">
        <v>9</v>
      </c>
      <c r="J5" s="225" t="s">
        <v>8</v>
      </c>
      <c r="K5" s="225" t="s">
        <v>10</v>
      </c>
      <c r="L5" s="225" t="s">
        <v>7</v>
      </c>
      <c r="M5" s="225" t="s">
        <v>7</v>
      </c>
      <c r="N5" s="225" t="s">
        <v>8</v>
      </c>
      <c r="O5" s="225" t="s">
        <v>8</v>
      </c>
      <c r="P5" s="225" t="s">
        <v>9</v>
      </c>
      <c r="Q5" s="225" t="s">
        <v>8</v>
      </c>
      <c r="R5" s="225" t="s">
        <v>10</v>
      </c>
      <c r="S5" s="225" t="s">
        <v>7</v>
      </c>
      <c r="T5" s="225" t="s">
        <v>7</v>
      </c>
      <c r="U5" s="225" t="s">
        <v>8</v>
      </c>
      <c r="V5" s="225" t="s">
        <v>8</v>
      </c>
      <c r="W5" s="225" t="s">
        <v>9</v>
      </c>
      <c r="X5" s="225" t="s">
        <v>8</v>
      </c>
      <c r="Y5" s="225" t="s">
        <v>10</v>
      </c>
      <c r="Z5" s="225" t="s">
        <v>7</v>
      </c>
      <c r="AA5" s="225" t="s">
        <v>7</v>
      </c>
      <c r="AB5" s="225" t="s">
        <v>8</v>
      </c>
      <c r="AC5" s="225" t="s">
        <v>8</v>
      </c>
      <c r="AD5" s="225" t="s">
        <v>9</v>
      </c>
      <c r="AE5" s="225" t="s">
        <v>8</v>
      </c>
      <c r="AF5" s="225" t="s">
        <v>10</v>
      </c>
      <c r="AG5" s="225" t="s">
        <v>7</v>
      </c>
      <c r="AH5" s="225" t="s">
        <v>7</v>
      </c>
      <c r="AI5" s="328"/>
      <c r="AJ5" s="376"/>
      <c r="AK5" s="382"/>
      <c r="AL5" s="13"/>
      <c r="AM5" s="13"/>
    </row>
    <row r="6" spans="1:37" s="14" customFormat="1" ht="15" customHeight="1">
      <c r="A6" s="114"/>
      <c r="B6" s="34" t="s">
        <v>135</v>
      </c>
      <c r="C6" s="166" t="s">
        <v>100</v>
      </c>
      <c r="D6" s="167" t="s">
        <v>89</v>
      </c>
      <c r="E6" s="241"/>
      <c r="F6" s="241" t="s">
        <v>160</v>
      </c>
      <c r="G6" s="241"/>
      <c r="H6" s="282" t="s">
        <v>160</v>
      </c>
      <c r="I6" s="282"/>
      <c r="J6" s="241" t="s">
        <v>160</v>
      </c>
      <c r="K6" s="241"/>
      <c r="L6" s="241" t="s">
        <v>160</v>
      </c>
      <c r="M6" s="241"/>
      <c r="N6" s="241" t="s">
        <v>160</v>
      </c>
      <c r="O6" s="282"/>
      <c r="P6" s="282" t="s">
        <v>160</v>
      </c>
      <c r="Q6" s="241"/>
      <c r="R6" s="241" t="s">
        <v>160</v>
      </c>
      <c r="S6" s="241"/>
      <c r="T6" s="282" t="s">
        <v>160</v>
      </c>
      <c r="U6" s="241"/>
      <c r="V6" s="282" t="s">
        <v>160</v>
      </c>
      <c r="W6" s="282"/>
      <c r="X6" s="241" t="s">
        <v>160</v>
      </c>
      <c r="Y6" s="241"/>
      <c r="Z6" s="241" t="s">
        <v>160</v>
      </c>
      <c r="AA6" s="241"/>
      <c r="AB6" s="282" t="s">
        <v>160</v>
      </c>
      <c r="AC6" s="282"/>
      <c r="AD6" s="282" t="s">
        <v>160</v>
      </c>
      <c r="AE6" s="241"/>
      <c r="AF6" s="241" t="s">
        <v>160</v>
      </c>
      <c r="AG6" s="241"/>
      <c r="AH6" s="241" t="s">
        <v>160</v>
      </c>
      <c r="AI6" s="78">
        <f>COUNTIF(C6:AH6,"T")*6+COUNTIF(C6:AH6,"P")*12+COUNTIF(C6:AH6,"M")*6+COUNTIF(C6:AH6,"I")*5+COUNTIF(C6:AH6,"N")*12+COUNTIF(C6:AH6,"TI")*11+COUNTIF(C6:AH6,"MT")*12+COUNTIF(C6:AH6,"MI")*11</f>
        <v>180</v>
      </c>
      <c r="AJ6" s="80"/>
      <c r="AK6" s="97"/>
    </row>
    <row r="7" spans="1:37" s="14" customFormat="1" ht="15" customHeight="1">
      <c r="A7" s="233"/>
      <c r="B7" s="34" t="s">
        <v>175</v>
      </c>
      <c r="C7" s="166" t="s">
        <v>100</v>
      </c>
      <c r="D7" s="167" t="s">
        <v>89</v>
      </c>
      <c r="E7" s="241"/>
      <c r="F7" s="241" t="s">
        <v>160</v>
      </c>
      <c r="G7" s="241"/>
      <c r="H7" s="282" t="s">
        <v>160</v>
      </c>
      <c r="I7" s="282"/>
      <c r="J7" s="241" t="s">
        <v>160</v>
      </c>
      <c r="K7" s="241"/>
      <c r="L7" s="241" t="s">
        <v>160</v>
      </c>
      <c r="M7" s="241"/>
      <c r="N7" s="241" t="s">
        <v>160</v>
      </c>
      <c r="O7" s="282"/>
      <c r="P7" s="282" t="s">
        <v>160</v>
      </c>
      <c r="Q7" s="241"/>
      <c r="R7" s="241" t="s">
        <v>160</v>
      </c>
      <c r="S7" s="241"/>
      <c r="T7" s="282" t="s">
        <v>160</v>
      </c>
      <c r="U7" s="241"/>
      <c r="V7" s="282" t="s">
        <v>160</v>
      </c>
      <c r="W7" s="282"/>
      <c r="X7" s="241" t="s">
        <v>160</v>
      </c>
      <c r="Y7" s="241"/>
      <c r="Z7" s="241" t="s">
        <v>160</v>
      </c>
      <c r="AA7" s="241"/>
      <c r="AB7" s="282" t="s">
        <v>160</v>
      </c>
      <c r="AC7" s="282"/>
      <c r="AD7" s="282" t="s">
        <v>160</v>
      </c>
      <c r="AE7" s="241"/>
      <c r="AF7" s="241" t="s">
        <v>160</v>
      </c>
      <c r="AG7" s="241"/>
      <c r="AH7" s="241" t="s">
        <v>160</v>
      </c>
      <c r="AI7" s="78">
        <f>COUNTIF(C7:AH7,"T")*6+COUNTIF(C7:AH7,"P")*12+COUNTIF(C7:AH7,"M")*6+COUNTIF(C7:AH7,"I")*5+COUNTIF(C7:AH7,"N")*12+COUNTIF(C7:AH7,"TI")*11+COUNTIF(C7:AH7,"MT")*12+COUNTIF(C7:AH7,"MI")*11</f>
        <v>180</v>
      </c>
      <c r="AJ7" s="80"/>
      <c r="AK7" s="97"/>
    </row>
    <row r="8" spans="1:37" s="14" customFormat="1" ht="15" customHeight="1">
      <c r="A8" s="233"/>
      <c r="B8" s="34" t="s">
        <v>136</v>
      </c>
      <c r="C8" s="166" t="s">
        <v>100</v>
      </c>
      <c r="D8" s="167" t="s">
        <v>89</v>
      </c>
      <c r="E8" s="241"/>
      <c r="F8" s="241" t="s">
        <v>160</v>
      </c>
      <c r="G8" s="241"/>
      <c r="H8" s="282" t="s">
        <v>160</v>
      </c>
      <c r="I8" s="282"/>
      <c r="J8" s="241" t="s">
        <v>160</v>
      </c>
      <c r="K8" s="241"/>
      <c r="L8" s="241" t="s">
        <v>160</v>
      </c>
      <c r="M8" s="241"/>
      <c r="N8" s="241" t="s">
        <v>160</v>
      </c>
      <c r="O8" s="282"/>
      <c r="P8" s="282" t="s">
        <v>160</v>
      </c>
      <c r="Q8" s="241"/>
      <c r="R8" s="241" t="s">
        <v>160</v>
      </c>
      <c r="S8" s="241"/>
      <c r="T8" s="282" t="s">
        <v>160</v>
      </c>
      <c r="U8" s="241"/>
      <c r="V8" s="282" t="s">
        <v>160</v>
      </c>
      <c r="W8" s="282"/>
      <c r="X8" s="241" t="s">
        <v>160</v>
      </c>
      <c r="Y8" s="241"/>
      <c r="Z8" s="241" t="s">
        <v>160</v>
      </c>
      <c r="AA8" s="241"/>
      <c r="AB8" s="282" t="s">
        <v>160</v>
      </c>
      <c r="AC8" s="282"/>
      <c r="AD8" s="282" t="s">
        <v>160</v>
      </c>
      <c r="AE8" s="241"/>
      <c r="AF8" s="241" t="s">
        <v>160</v>
      </c>
      <c r="AG8" s="241"/>
      <c r="AH8" s="241" t="s">
        <v>160</v>
      </c>
      <c r="AI8" s="78">
        <f>COUNTIF(C8:AH8,"T")*6+COUNTIF(C8:AH8,"P")*12+COUNTIF(C8:AH8,"M")*6+COUNTIF(C8:AH8,"I")*5+COUNTIF(C8:AH8,"N")*12+COUNTIF(C8:AH8,"TI")*11+COUNTIF(C8:AH8,"MT")*12+COUNTIF(C8:AH8,"MI")*11</f>
        <v>180</v>
      </c>
      <c r="AJ8" s="80"/>
      <c r="AK8" s="97"/>
    </row>
    <row r="9" spans="1:37" s="14" customFormat="1" ht="15" customHeight="1">
      <c r="A9" s="234" t="s">
        <v>0</v>
      </c>
      <c r="B9" s="229" t="s">
        <v>1</v>
      </c>
      <c r="C9" s="228" t="s">
        <v>2</v>
      </c>
      <c r="D9" s="356" t="s">
        <v>3</v>
      </c>
      <c r="E9" s="227">
        <v>1</v>
      </c>
      <c r="F9" s="227">
        <v>2</v>
      </c>
      <c r="G9" s="227">
        <v>3</v>
      </c>
      <c r="H9" s="227">
        <v>4</v>
      </c>
      <c r="I9" s="227">
        <v>5</v>
      </c>
      <c r="J9" s="227">
        <v>6</v>
      </c>
      <c r="K9" s="227">
        <v>7</v>
      </c>
      <c r="L9" s="227">
        <v>8</v>
      </c>
      <c r="M9" s="227">
        <v>9</v>
      </c>
      <c r="N9" s="227">
        <v>10</v>
      </c>
      <c r="O9" s="227">
        <v>11</v>
      </c>
      <c r="P9" s="227">
        <v>12</v>
      </c>
      <c r="Q9" s="227">
        <v>13</v>
      </c>
      <c r="R9" s="227">
        <v>14</v>
      </c>
      <c r="S9" s="227">
        <v>15</v>
      </c>
      <c r="T9" s="227">
        <v>16</v>
      </c>
      <c r="U9" s="227">
        <v>17</v>
      </c>
      <c r="V9" s="227">
        <v>18</v>
      </c>
      <c r="W9" s="227">
        <v>19</v>
      </c>
      <c r="X9" s="227">
        <v>20</v>
      </c>
      <c r="Y9" s="227">
        <v>21</v>
      </c>
      <c r="Z9" s="227">
        <v>22</v>
      </c>
      <c r="AA9" s="227">
        <v>23</v>
      </c>
      <c r="AB9" s="227">
        <v>24</v>
      </c>
      <c r="AC9" s="227">
        <v>25</v>
      </c>
      <c r="AD9" s="227">
        <v>26</v>
      </c>
      <c r="AE9" s="227">
        <v>27</v>
      </c>
      <c r="AF9" s="227">
        <v>28</v>
      </c>
      <c r="AG9" s="227">
        <v>29</v>
      </c>
      <c r="AH9" s="268">
        <v>30</v>
      </c>
      <c r="AI9" s="316" t="s">
        <v>4</v>
      </c>
      <c r="AJ9" s="80"/>
      <c r="AK9" s="97"/>
    </row>
    <row r="10" spans="1:37" s="14" customFormat="1" ht="15" customHeight="1">
      <c r="A10" s="234"/>
      <c r="B10" s="84"/>
      <c r="C10" s="228"/>
      <c r="D10" s="356"/>
      <c r="E10" s="225" t="s">
        <v>7</v>
      </c>
      <c r="F10" s="225" t="s">
        <v>7</v>
      </c>
      <c r="G10" s="225" t="s">
        <v>8</v>
      </c>
      <c r="H10" s="225" t="s">
        <v>8</v>
      </c>
      <c r="I10" s="225" t="s">
        <v>9</v>
      </c>
      <c r="J10" s="225" t="s">
        <v>8</v>
      </c>
      <c r="K10" s="225" t="s">
        <v>10</v>
      </c>
      <c r="L10" s="225" t="s">
        <v>7</v>
      </c>
      <c r="M10" s="225" t="s">
        <v>7</v>
      </c>
      <c r="N10" s="225" t="s">
        <v>8</v>
      </c>
      <c r="O10" s="225" t="s">
        <v>8</v>
      </c>
      <c r="P10" s="225" t="s">
        <v>9</v>
      </c>
      <c r="Q10" s="225" t="s">
        <v>8</v>
      </c>
      <c r="R10" s="225" t="s">
        <v>10</v>
      </c>
      <c r="S10" s="225" t="s">
        <v>7</v>
      </c>
      <c r="T10" s="225" t="s">
        <v>7</v>
      </c>
      <c r="U10" s="225" t="s">
        <v>8</v>
      </c>
      <c r="V10" s="225" t="s">
        <v>8</v>
      </c>
      <c r="W10" s="225" t="s">
        <v>9</v>
      </c>
      <c r="X10" s="225" t="s">
        <v>8</v>
      </c>
      <c r="Y10" s="225" t="s">
        <v>10</v>
      </c>
      <c r="Z10" s="225" t="s">
        <v>7</v>
      </c>
      <c r="AA10" s="225" t="s">
        <v>7</v>
      </c>
      <c r="AB10" s="225" t="s">
        <v>8</v>
      </c>
      <c r="AC10" s="225" t="s">
        <v>8</v>
      </c>
      <c r="AD10" s="225" t="s">
        <v>9</v>
      </c>
      <c r="AE10" s="225" t="s">
        <v>8</v>
      </c>
      <c r="AF10" s="225" t="s">
        <v>10</v>
      </c>
      <c r="AG10" s="225" t="s">
        <v>7</v>
      </c>
      <c r="AH10" s="225" t="s">
        <v>7</v>
      </c>
      <c r="AI10" s="316"/>
      <c r="AJ10" s="80"/>
      <c r="AK10" s="97"/>
    </row>
    <row r="11" spans="1:37" s="14" customFormat="1" ht="15" customHeight="1">
      <c r="A11" s="233"/>
      <c r="B11" s="34" t="s">
        <v>164</v>
      </c>
      <c r="C11" s="166" t="s">
        <v>100</v>
      </c>
      <c r="D11" s="167" t="s">
        <v>89</v>
      </c>
      <c r="E11" s="241" t="s">
        <v>160</v>
      </c>
      <c r="F11" s="241"/>
      <c r="G11" s="241" t="s">
        <v>160</v>
      </c>
      <c r="H11" s="282"/>
      <c r="I11" s="282" t="s">
        <v>160</v>
      </c>
      <c r="J11" s="241"/>
      <c r="K11" s="241" t="s">
        <v>160</v>
      </c>
      <c r="L11" s="241"/>
      <c r="M11" s="241" t="s">
        <v>160</v>
      </c>
      <c r="N11" s="241"/>
      <c r="O11" s="282" t="s">
        <v>160</v>
      </c>
      <c r="P11" s="282"/>
      <c r="Q11" s="241" t="s">
        <v>160</v>
      </c>
      <c r="R11" s="241"/>
      <c r="S11" s="241" t="s">
        <v>160</v>
      </c>
      <c r="T11" s="282"/>
      <c r="U11" s="241" t="s">
        <v>160</v>
      </c>
      <c r="V11" s="282"/>
      <c r="W11" s="282" t="s">
        <v>160</v>
      </c>
      <c r="X11" s="241"/>
      <c r="Y11" s="241" t="s">
        <v>160</v>
      </c>
      <c r="Z11" s="241"/>
      <c r="AA11" s="241" t="s">
        <v>160</v>
      </c>
      <c r="AB11" s="282"/>
      <c r="AC11" s="282" t="s">
        <v>160</v>
      </c>
      <c r="AD11" s="282"/>
      <c r="AE11" s="241" t="s">
        <v>160</v>
      </c>
      <c r="AF11" s="241"/>
      <c r="AG11" s="241" t="s">
        <v>160</v>
      </c>
      <c r="AH11" s="241"/>
      <c r="AI11" s="78">
        <f>COUNTIF(C11:AH11,"T")*6+COUNTIF(C11:AH11,"P")*12+COUNTIF(C11:AH11,"M")*6+COUNTIF(C11:AH11,"I")*5+COUNTIF(C11:AH11,"N")*12+COUNTIF(C11:AH11,"TI")*11+COUNTIF(C11:AH11,"MT")*12+COUNTIF(C11:AH11,"MI")*11</f>
        <v>180</v>
      </c>
      <c r="AJ11" s="80"/>
      <c r="AK11" s="97"/>
    </row>
    <row r="12" spans="1:37" s="14" customFormat="1" ht="15" customHeight="1">
      <c r="A12" s="114"/>
      <c r="B12" s="34" t="s">
        <v>174</v>
      </c>
      <c r="C12" s="166" t="s">
        <v>100</v>
      </c>
      <c r="D12" s="167" t="s">
        <v>89</v>
      </c>
      <c r="E12" s="241" t="s">
        <v>160</v>
      </c>
      <c r="F12" s="241"/>
      <c r="G12" s="241" t="s">
        <v>160</v>
      </c>
      <c r="H12" s="282"/>
      <c r="I12" s="282" t="s">
        <v>160</v>
      </c>
      <c r="J12" s="241"/>
      <c r="K12" s="241" t="s">
        <v>160</v>
      </c>
      <c r="L12" s="241"/>
      <c r="M12" s="241" t="s">
        <v>160</v>
      </c>
      <c r="N12" s="241"/>
      <c r="O12" s="282" t="s">
        <v>160</v>
      </c>
      <c r="P12" s="282"/>
      <c r="Q12" s="241" t="s">
        <v>160</v>
      </c>
      <c r="R12" s="241"/>
      <c r="S12" s="241" t="s">
        <v>160</v>
      </c>
      <c r="T12" s="282"/>
      <c r="U12" s="241" t="s">
        <v>160</v>
      </c>
      <c r="V12" s="282"/>
      <c r="W12" s="282" t="s">
        <v>160</v>
      </c>
      <c r="X12" s="241"/>
      <c r="Y12" s="241" t="s">
        <v>160</v>
      </c>
      <c r="Z12" s="241"/>
      <c r="AA12" s="241" t="s">
        <v>160</v>
      </c>
      <c r="AB12" s="282"/>
      <c r="AC12" s="282" t="s">
        <v>160</v>
      </c>
      <c r="AD12" s="282"/>
      <c r="AE12" s="241" t="s">
        <v>160</v>
      </c>
      <c r="AF12" s="241"/>
      <c r="AG12" s="241" t="s">
        <v>160</v>
      </c>
      <c r="AH12" s="241"/>
      <c r="AI12" s="78">
        <f>COUNTIF(C12:AH12,"T")*6+COUNTIF(C12:AH12,"P")*12+COUNTIF(C12:AH12,"M")*6+COUNTIF(C12:AH12,"I")*5+COUNTIF(C12:AH12,"N")*12+COUNTIF(C12:AH12,"TI")*11+COUNTIF(C12:AH12,"MT")*12+COUNTIF(C12:AH12,"MI")*11</f>
        <v>180</v>
      </c>
      <c r="AJ12" s="80"/>
      <c r="AK12" s="97"/>
    </row>
    <row r="13" spans="1:37" s="14" customFormat="1" ht="15" customHeight="1">
      <c r="A13" s="114"/>
      <c r="B13" s="34" t="s">
        <v>137</v>
      </c>
      <c r="C13" s="166" t="s">
        <v>100</v>
      </c>
      <c r="D13" s="167" t="s">
        <v>89</v>
      </c>
      <c r="E13" s="241" t="s">
        <v>160</v>
      </c>
      <c r="F13" s="241"/>
      <c r="G13" s="241" t="s">
        <v>160</v>
      </c>
      <c r="H13" s="282"/>
      <c r="I13" s="282" t="s">
        <v>160</v>
      </c>
      <c r="J13" s="241"/>
      <c r="K13" s="241" t="s">
        <v>160</v>
      </c>
      <c r="L13" s="241"/>
      <c r="M13" s="241" t="s">
        <v>160</v>
      </c>
      <c r="N13" s="241"/>
      <c r="O13" s="282" t="s">
        <v>160</v>
      </c>
      <c r="P13" s="282"/>
      <c r="Q13" s="241" t="s">
        <v>160</v>
      </c>
      <c r="R13" s="241"/>
      <c r="S13" s="241" t="s">
        <v>160</v>
      </c>
      <c r="T13" s="282"/>
      <c r="U13" s="241" t="s">
        <v>160</v>
      </c>
      <c r="V13" s="282"/>
      <c r="W13" s="282" t="s">
        <v>160</v>
      </c>
      <c r="X13" s="241"/>
      <c r="Y13" s="241" t="s">
        <v>160</v>
      </c>
      <c r="Z13" s="241"/>
      <c r="AA13" s="241" t="s">
        <v>160</v>
      </c>
      <c r="AB13" s="282"/>
      <c r="AC13" s="282" t="s">
        <v>160</v>
      </c>
      <c r="AD13" s="282"/>
      <c r="AE13" s="241" t="s">
        <v>160</v>
      </c>
      <c r="AF13" s="241"/>
      <c r="AG13" s="241" t="s">
        <v>160</v>
      </c>
      <c r="AH13" s="241"/>
      <c r="AI13" s="78">
        <f>COUNTIF(C13:AH13,"T")*6+COUNTIF(C13:AH13,"P")*12+COUNTIF(C13:AH13,"M")*6+COUNTIF(C13:AH13,"I")*5+COUNTIF(C13:AH13,"N")*12+COUNTIF(C13:AH13,"TI")*11+COUNTIF(C13:AH13,"MT")*12+COUNTIF(C13:AH13,"MI")*11</f>
        <v>180</v>
      </c>
      <c r="AJ13" s="80"/>
      <c r="AK13" s="97"/>
    </row>
    <row r="14" spans="1:37" s="14" customFormat="1" ht="15" customHeight="1">
      <c r="A14" s="234" t="s">
        <v>0</v>
      </c>
      <c r="B14" s="229" t="s">
        <v>1</v>
      </c>
      <c r="C14" s="228" t="s">
        <v>2</v>
      </c>
      <c r="D14" s="356" t="s">
        <v>3</v>
      </c>
      <c r="E14" s="227">
        <v>1</v>
      </c>
      <c r="F14" s="227">
        <v>2</v>
      </c>
      <c r="G14" s="227">
        <v>3</v>
      </c>
      <c r="H14" s="227">
        <v>4</v>
      </c>
      <c r="I14" s="227">
        <v>5</v>
      </c>
      <c r="J14" s="227">
        <v>6</v>
      </c>
      <c r="K14" s="227">
        <v>7</v>
      </c>
      <c r="L14" s="227">
        <v>8</v>
      </c>
      <c r="M14" s="227">
        <v>9</v>
      </c>
      <c r="N14" s="227">
        <v>10</v>
      </c>
      <c r="O14" s="227">
        <v>11</v>
      </c>
      <c r="P14" s="227">
        <v>12</v>
      </c>
      <c r="Q14" s="227">
        <v>13</v>
      </c>
      <c r="R14" s="227">
        <v>14</v>
      </c>
      <c r="S14" s="227">
        <v>15</v>
      </c>
      <c r="T14" s="227">
        <v>16</v>
      </c>
      <c r="U14" s="227">
        <v>17</v>
      </c>
      <c r="V14" s="227">
        <v>18</v>
      </c>
      <c r="W14" s="227">
        <v>19</v>
      </c>
      <c r="X14" s="227">
        <v>20</v>
      </c>
      <c r="Y14" s="227">
        <v>21</v>
      </c>
      <c r="Z14" s="227">
        <v>22</v>
      </c>
      <c r="AA14" s="227">
        <v>23</v>
      </c>
      <c r="AB14" s="227">
        <v>24</v>
      </c>
      <c r="AC14" s="227">
        <v>25</v>
      </c>
      <c r="AD14" s="227">
        <v>26</v>
      </c>
      <c r="AE14" s="227">
        <v>27</v>
      </c>
      <c r="AF14" s="227">
        <v>28</v>
      </c>
      <c r="AG14" s="227">
        <v>29</v>
      </c>
      <c r="AH14" s="268">
        <v>30</v>
      </c>
      <c r="AI14" s="372" t="s">
        <v>4</v>
      </c>
      <c r="AJ14" s="80"/>
      <c r="AK14" s="97"/>
    </row>
    <row r="15" spans="1:37" s="14" customFormat="1" ht="15" customHeight="1">
      <c r="A15" s="234"/>
      <c r="B15" s="84"/>
      <c r="C15" s="228"/>
      <c r="D15" s="356"/>
      <c r="E15" s="225" t="s">
        <v>7</v>
      </c>
      <c r="F15" s="225" t="s">
        <v>7</v>
      </c>
      <c r="G15" s="225" t="s">
        <v>8</v>
      </c>
      <c r="H15" s="225" t="s">
        <v>8</v>
      </c>
      <c r="I15" s="225" t="s">
        <v>9</v>
      </c>
      <c r="J15" s="225" t="s">
        <v>8</v>
      </c>
      <c r="K15" s="225" t="s">
        <v>10</v>
      </c>
      <c r="L15" s="225" t="s">
        <v>7</v>
      </c>
      <c r="M15" s="225" t="s">
        <v>7</v>
      </c>
      <c r="N15" s="225" t="s">
        <v>8</v>
      </c>
      <c r="O15" s="225" t="s">
        <v>8</v>
      </c>
      <c r="P15" s="225" t="s">
        <v>9</v>
      </c>
      <c r="Q15" s="225" t="s">
        <v>8</v>
      </c>
      <c r="R15" s="225" t="s">
        <v>10</v>
      </c>
      <c r="S15" s="225" t="s">
        <v>7</v>
      </c>
      <c r="T15" s="225" t="s">
        <v>7</v>
      </c>
      <c r="U15" s="225" t="s">
        <v>8</v>
      </c>
      <c r="V15" s="225" t="s">
        <v>8</v>
      </c>
      <c r="W15" s="225" t="s">
        <v>9</v>
      </c>
      <c r="X15" s="225" t="s">
        <v>8</v>
      </c>
      <c r="Y15" s="225" t="s">
        <v>10</v>
      </c>
      <c r="Z15" s="225" t="s">
        <v>7</v>
      </c>
      <c r="AA15" s="225" t="s">
        <v>7</v>
      </c>
      <c r="AB15" s="225" t="s">
        <v>8</v>
      </c>
      <c r="AC15" s="225" t="s">
        <v>8</v>
      </c>
      <c r="AD15" s="225" t="s">
        <v>9</v>
      </c>
      <c r="AE15" s="225" t="s">
        <v>8</v>
      </c>
      <c r="AF15" s="225" t="s">
        <v>10</v>
      </c>
      <c r="AG15" s="225" t="s">
        <v>7</v>
      </c>
      <c r="AH15" s="225" t="s">
        <v>7</v>
      </c>
      <c r="AI15" s="372"/>
      <c r="AJ15" s="80"/>
      <c r="AK15" s="97"/>
    </row>
    <row r="16" spans="1:37" s="14" customFormat="1" ht="15" customHeight="1">
      <c r="A16" s="235"/>
      <c r="B16" s="34" t="s">
        <v>138</v>
      </c>
      <c r="C16" s="166" t="s">
        <v>100</v>
      </c>
      <c r="D16" s="168" t="s">
        <v>90</v>
      </c>
      <c r="E16" s="241"/>
      <c r="F16" s="241" t="s">
        <v>159</v>
      </c>
      <c r="G16" s="241"/>
      <c r="H16" s="282" t="s">
        <v>159</v>
      </c>
      <c r="I16" s="282"/>
      <c r="J16" s="241" t="s">
        <v>159</v>
      </c>
      <c r="K16" s="241"/>
      <c r="L16" s="241" t="s">
        <v>159</v>
      </c>
      <c r="M16" s="241"/>
      <c r="N16" s="241" t="s">
        <v>159</v>
      </c>
      <c r="O16" s="282"/>
      <c r="P16" s="282" t="s">
        <v>159</v>
      </c>
      <c r="Q16" s="241"/>
      <c r="R16" s="241" t="s">
        <v>159</v>
      </c>
      <c r="S16" s="241"/>
      <c r="T16" s="282" t="s">
        <v>159</v>
      </c>
      <c r="U16" s="241"/>
      <c r="V16" s="282" t="s">
        <v>159</v>
      </c>
      <c r="W16" s="282"/>
      <c r="X16" s="241" t="s">
        <v>159</v>
      </c>
      <c r="Y16" s="241"/>
      <c r="Z16" s="241" t="s">
        <v>159</v>
      </c>
      <c r="AA16" s="241"/>
      <c r="AB16" s="282" t="s">
        <v>159</v>
      </c>
      <c r="AC16" s="282"/>
      <c r="AD16" s="282" t="s">
        <v>159</v>
      </c>
      <c r="AE16" s="241"/>
      <c r="AF16" s="241" t="s">
        <v>159</v>
      </c>
      <c r="AG16" s="241"/>
      <c r="AH16" s="241" t="s">
        <v>159</v>
      </c>
      <c r="AI16" s="78">
        <f>COUNTIF(C16:AH16,"T")*6+COUNTIF(C16:AH16,"P")*12+COUNTIF(C16:AH16,"M")*6+COUNTIF(C16:AH16,"I")*5+COUNTIF(C16:AH16,"N")*12+COUNTIF(C16:AH16,"TI")*11+COUNTIF(C16:AH16,"MT")*12+COUNTIF(C16:AH16,"MI")*11</f>
        <v>180</v>
      </c>
      <c r="AJ16" s="80"/>
      <c r="AK16" s="97"/>
    </row>
    <row r="17" spans="1:37" s="14" customFormat="1" ht="15" customHeight="1">
      <c r="A17" s="234" t="s">
        <v>0</v>
      </c>
      <c r="B17" s="229" t="s">
        <v>1</v>
      </c>
      <c r="C17" s="228" t="s">
        <v>2</v>
      </c>
      <c r="D17" s="356" t="s">
        <v>3</v>
      </c>
      <c r="E17" s="227">
        <v>1</v>
      </c>
      <c r="F17" s="227">
        <v>2</v>
      </c>
      <c r="G17" s="227">
        <v>3</v>
      </c>
      <c r="H17" s="227">
        <v>4</v>
      </c>
      <c r="I17" s="227">
        <v>5</v>
      </c>
      <c r="J17" s="227">
        <v>6</v>
      </c>
      <c r="K17" s="227">
        <v>7</v>
      </c>
      <c r="L17" s="227">
        <v>8</v>
      </c>
      <c r="M17" s="227">
        <v>9</v>
      </c>
      <c r="N17" s="227">
        <v>10</v>
      </c>
      <c r="O17" s="227">
        <v>11</v>
      </c>
      <c r="P17" s="227">
        <v>12</v>
      </c>
      <c r="Q17" s="227">
        <v>13</v>
      </c>
      <c r="R17" s="227">
        <v>14</v>
      </c>
      <c r="S17" s="227">
        <v>15</v>
      </c>
      <c r="T17" s="227">
        <v>16</v>
      </c>
      <c r="U17" s="227">
        <v>17</v>
      </c>
      <c r="V17" s="227">
        <v>18</v>
      </c>
      <c r="W17" s="227">
        <v>19</v>
      </c>
      <c r="X17" s="227">
        <v>20</v>
      </c>
      <c r="Y17" s="227">
        <v>21</v>
      </c>
      <c r="Z17" s="227">
        <v>22</v>
      </c>
      <c r="AA17" s="227">
        <v>23</v>
      </c>
      <c r="AB17" s="227">
        <v>24</v>
      </c>
      <c r="AC17" s="227">
        <v>25</v>
      </c>
      <c r="AD17" s="227">
        <v>26</v>
      </c>
      <c r="AE17" s="227">
        <v>27</v>
      </c>
      <c r="AF17" s="227">
        <v>28</v>
      </c>
      <c r="AG17" s="227">
        <v>29</v>
      </c>
      <c r="AH17" s="268">
        <v>30</v>
      </c>
      <c r="AI17" s="372" t="s">
        <v>4</v>
      </c>
      <c r="AJ17" s="80"/>
      <c r="AK17" s="97"/>
    </row>
    <row r="18" spans="1:37" s="14" customFormat="1" ht="15" customHeight="1">
      <c r="A18" s="236"/>
      <c r="B18" s="84"/>
      <c r="C18" s="228"/>
      <c r="D18" s="356"/>
      <c r="E18" s="225" t="s">
        <v>7</v>
      </c>
      <c r="F18" s="225" t="s">
        <v>7</v>
      </c>
      <c r="G18" s="225" t="s">
        <v>8</v>
      </c>
      <c r="H18" s="225" t="s">
        <v>8</v>
      </c>
      <c r="I18" s="225" t="s">
        <v>9</v>
      </c>
      <c r="J18" s="225" t="s">
        <v>8</v>
      </c>
      <c r="K18" s="225" t="s">
        <v>10</v>
      </c>
      <c r="L18" s="225" t="s">
        <v>7</v>
      </c>
      <c r="M18" s="225" t="s">
        <v>7</v>
      </c>
      <c r="N18" s="225" t="s">
        <v>8</v>
      </c>
      <c r="O18" s="225" t="s">
        <v>8</v>
      </c>
      <c r="P18" s="225" t="s">
        <v>9</v>
      </c>
      <c r="Q18" s="225" t="s">
        <v>8</v>
      </c>
      <c r="R18" s="225" t="s">
        <v>10</v>
      </c>
      <c r="S18" s="225" t="s">
        <v>7</v>
      </c>
      <c r="T18" s="225" t="s">
        <v>7</v>
      </c>
      <c r="U18" s="225" t="s">
        <v>8</v>
      </c>
      <c r="V18" s="225" t="s">
        <v>8</v>
      </c>
      <c r="W18" s="225" t="s">
        <v>9</v>
      </c>
      <c r="X18" s="225" t="s">
        <v>8</v>
      </c>
      <c r="Y18" s="225" t="s">
        <v>10</v>
      </c>
      <c r="Z18" s="225" t="s">
        <v>7</v>
      </c>
      <c r="AA18" s="225" t="s">
        <v>7</v>
      </c>
      <c r="AB18" s="225" t="s">
        <v>8</v>
      </c>
      <c r="AC18" s="225" t="s">
        <v>8</v>
      </c>
      <c r="AD18" s="225" t="s">
        <v>9</v>
      </c>
      <c r="AE18" s="225" t="s">
        <v>8</v>
      </c>
      <c r="AF18" s="225" t="s">
        <v>10</v>
      </c>
      <c r="AG18" s="225" t="s">
        <v>7</v>
      </c>
      <c r="AH18" s="225" t="s">
        <v>7</v>
      </c>
      <c r="AI18" s="372"/>
      <c r="AJ18" s="80"/>
      <c r="AK18" s="97"/>
    </row>
    <row r="19" spans="1:37" s="14" customFormat="1" ht="15" customHeight="1">
      <c r="A19" s="237"/>
      <c r="B19" s="34" t="s">
        <v>93</v>
      </c>
      <c r="C19" s="166" t="s">
        <v>100</v>
      </c>
      <c r="D19" s="168" t="s">
        <v>90</v>
      </c>
      <c r="E19" s="241" t="s">
        <v>159</v>
      </c>
      <c r="F19" s="241"/>
      <c r="G19" s="241" t="s">
        <v>159</v>
      </c>
      <c r="H19" s="282"/>
      <c r="I19" s="282" t="s">
        <v>159</v>
      </c>
      <c r="J19" s="241"/>
      <c r="K19" s="241" t="s">
        <v>159</v>
      </c>
      <c r="L19" s="241"/>
      <c r="M19" s="241" t="s">
        <v>159</v>
      </c>
      <c r="N19" s="241"/>
      <c r="O19" s="282" t="s">
        <v>159</v>
      </c>
      <c r="P19" s="282"/>
      <c r="Q19" s="241" t="s">
        <v>159</v>
      </c>
      <c r="R19" s="241"/>
      <c r="S19" s="241" t="s">
        <v>159</v>
      </c>
      <c r="T19" s="282"/>
      <c r="U19" s="241" t="s">
        <v>159</v>
      </c>
      <c r="V19" s="282"/>
      <c r="W19" s="282" t="s">
        <v>159</v>
      </c>
      <c r="X19" s="241"/>
      <c r="Y19" s="241" t="s">
        <v>159</v>
      </c>
      <c r="Z19" s="241"/>
      <c r="AA19" s="241" t="s">
        <v>159</v>
      </c>
      <c r="AB19" s="282"/>
      <c r="AC19" s="282" t="s">
        <v>159</v>
      </c>
      <c r="AD19" s="282"/>
      <c r="AE19" s="241" t="s">
        <v>159</v>
      </c>
      <c r="AF19" s="241"/>
      <c r="AG19" s="241" t="s">
        <v>159</v>
      </c>
      <c r="AH19" s="241"/>
      <c r="AI19" s="78">
        <f>COUNTIF(C19:AH19,"T")*6+COUNTIF(C19:AH19,"P")*12+COUNTIF(C19:AH19,"M")*6+COUNTIF(C19:AH19,"I")*5+COUNTIF(C19:AH19,"N")*12+COUNTIF(C19:AH19,"TI")*11+COUNTIF(C19:AH19,"MT")*12+COUNTIF(C19:AH19,"MI")*11</f>
        <v>180</v>
      </c>
      <c r="AJ19" s="80"/>
      <c r="AK19" s="97"/>
    </row>
    <row r="20" spans="1:37" s="14" customFormat="1" ht="15" customHeight="1">
      <c r="A20" s="234" t="s">
        <v>0</v>
      </c>
      <c r="B20" s="229" t="s">
        <v>1</v>
      </c>
      <c r="C20" s="228" t="s">
        <v>2</v>
      </c>
      <c r="D20" s="356" t="s">
        <v>3</v>
      </c>
      <c r="E20" s="227">
        <v>1</v>
      </c>
      <c r="F20" s="227">
        <v>2</v>
      </c>
      <c r="G20" s="227">
        <v>3</v>
      </c>
      <c r="H20" s="227">
        <v>4</v>
      </c>
      <c r="I20" s="227">
        <v>5</v>
      </c>
      <c r="J20" s="227">
        <v>6</v>
      </c>
      <c r="K20" s="227">
        <v>7</v>
      </c>
      <c r="L20" s="227">
        <v>8</v>
      </c>
      <c r="M20" s="227">
        <v>9</v>
      </c>
      <c r="N20" s="227">
        <v>10</v>
      </c>
      <c r="O20" s="227">
        <v>11</v>
      </c>
      <c r="P20" s="227">
        <v>12</v>
      </c>
      <c r="Q20" s="227">
        <v>13</v>
      </c>
      <c r="R20" s="227">
        <v>14</v>
      </c>
      <c r="S20" s="227">
        <v>15</v>
      </c>
      <c r="T20" s="227">
        <v>16</v>
      </c>
      <c r="U20" s="227">
        <v>17</v>
      </c>
      <c r="V20" s="227">
        <v>18</v>
      </c>
      <c r="W20" s="227">
        <v>19</v>
      </c>
      <c r="X20" s="227">
        <v>20</v>
      </c>
      <c r="Y20" s="227">
        <v>21</v>
      </c>
      <c r="Z20" s="227">
        <v>22</v>
      </c>
      <c r="AA20" s="227">
        <v>23</v>
      </c>
      <c r="AB20" s="227">
        <v>24</v>
      </c>
      <c r="AC20" s="227">
        <v>25</v>
      </c>
      <c r="AD20" s="227">
        <v>26</v>
      </c>
      <c r="AE20" s="227">
        <v>27</v>
      </c>
      <c r="AF20" s="227">
        <v>28</v>
      </c>
      <c r="AG20" s="227">
        <v>29</v>
      </c>
      <c r="AH20" s="268">
        <v>30</v>
      </c>
      <c r="AI20" s="248"/>
      <c r="AJ20" s="80"/>
      <c r="AK20" s="97"/>
    </row>
    <row r="21" spans="1:37" s="14" customFormat="1" ht="15" customHeight="1">
      <c r="A21" s="236"/>
      <c r="B21" s="84"/>
      <c r="C21" s="228"/>
      <c r="D21" s="356"/>
      <c r="E21" s="225" t="s">
        <v>7</v>
      </c>
      <c r="F21" s="225" t="s">
        <v>7</v>
      </c>
      <c r="G21" s="225" t="s">
        <v>8</v>
      </c>
      <c r="H21" s="225" t="s">
        <v>8</v>
      </c>
      <c r="I21" s="225" t="s">
        <v>9</v>
      </c>
      <c r="J21" s="225" t="s">
        <v>8</v>
      </c>
      <c r="K21" s="225" t="s">
        <v>10</v>
      </c>
      <c r="L21" s="225" t="s">
        <v>7</v>
      </c>
      <c r="M21" s="225" t="s">
        <v>7</v>
      </c>
      <c r="N21" s="225" t="s">
        <v>8</v>
      </c>
      <c r="O21" s="225" t="s">
        <v>8</v>
      </c>
      <c r="P21" s="225" t="s">
        <v>9</v>
      </c>
      <c r="Q21" s="225" t="s">
        <v>8</v>
      </c>
      <c r="R21" s="225" t="s">
        <v>10</v>
      </c>
      <c r="S21" s="225" t="s">
        <v>7</v>
      </c>
      <c r="T21" s="225" t="s">
        <v>7</v>
      </c>
      <c r="U21" s="225" t="s">
        <v>8</v>
      </c>
      <c r="V21" s="225" t="s">
        <v>8</v>
      </c>
      <c r="W21" s="225" t="s">
        <v>9</v>
      </c>
      <c r="X21" s="225" t="s">
        <v>8</v>
      </c>
      <c r="Y21" s="225" t="s">
        <v>10</v>
      </c>
      <c r="Z21" s="225" t="s">
        <v>7</v>
      </c>
      <c r="AA21" s="225" t="s">
        <v>7</v>
      </c>
      <c r="AB21" s="225" t="s">
        <v>8</v>
      </c>
      <c r="AC21" s="225" t="s">
        <v>8</v>
      </c>
      <c r="AD21" s="225" t="s">
        <v>9</v>
      </c>
      <c r="AE21" s="225" t="s">
        <v>8</v>
      </c>
      <c r="AF21" s="225" t="s">
        <v>10</v>
      </c>
      <c r="AG21" s="225" t="s">
        <v>7</v>
      </c>
      <c r="AH21" s="225" t="s">
        <v>7</v>
      </c>
      <c r="AI21" s="248"/>
      <c r="AJ21" s="80"/>
      <c r="AK21" s="97"/>
    </row>
    <row r="22" spans="1:37" s="14" customFormat="1" ht="15" customHeight="1">
      <c r="A22" s="237" t="s">
        <v>134</v>
      </c>
      <c r="B22" s="247" t="s">
        <v>126</v>
      </c>
      <c r="C22" s="166"/>
      <c r="D22" s="168"/>
      <c r="E22" s="241" t="s">
        <v>158</v>
      </c>
      <c r="F22" s="241" t="s">
        <v>158</v>
      </c>
      <c r="G22" s="241" t="s">
        <v>158</v>
      </c>
      <c r="H22" s="282"/>
      <c r="I22" s="282" t="s">
        <v>158</v>
      </c>
      <c r="J22" s="241" t="s">
        <v>158</v>
      </c>
      <c r="K22" s="241" t="s">
        <v>158</v>
      </c>
      <c r="L22" s="241" t="s">
        <v>158</v>
      </c>
      <c r="M22" s="241" t="s">
        <v>158</v>
      </c>
      <c r="N22" s="241" t="s">
        <v>158</v>
      </c>
      <c r="O22" s="282" t="s">
        <v>158</v>
      </c>
      <c r="P22" s="282"/>
      <c r="Q22" s="241" t="s">
        <v>158</v>
      </c>
      <c r="R22" s="241" t="s">
        <v>158</v>
      </c>
      <c r="S22" s="241" t="s">
        <v>158</v>
      </c>
      <c r="T22" s="282"/>
      <c r="U22" s="241" t="s">
        <v>158</v>
      </c>
      <c r="V22" s="282"/>
      <c r="W22" s="282" t="s">
        <v>158</v>
      </c>
      <c r="X22" s="241" t="s">
        <v>158</v>
      </c>
      <c r="Y22" s="241" t="s">
        <v>158</v>
      </c>
      <c r="Z22" s="241" t="s">
        <v>158</v>
      </c>
      <c r="AA22" s="241" t="s">
        <v>158</v>
      </c>
      <c r="AB22" s="282" t="s">
        <v>158</v>
      </c>
      <c r="AC22" s="282"/>
      <c r="AD22" s="282" t="s">
        <v>158</v>
      </c>
      <c r="AE22" s="241" t="s">
        <v>158</v>
      </c>
      <c r="AF22" s="241" t="s">
        <v>158</v>
      </c>
      <c r="AG22" s="241" t="s">
        <v>158</v>
      </c>
      <c r="AH22" s="241" t="s">
        <v>158</v>
      </c>
      <c r="AI22" s="248">
        <v>120</v>
      </c>
      <c r="AJ22" s="145">
        <f>COUNTIF(C22:AI22,"T")*6+COUNTIF(C22:AI22,"P")*12+COUNTIF(C22:AI22,"M")*6+COUNTIF(C22:AI22,"I")*6+COUNTIF(C22:AI22,"N")*12+COUNTIF(C22:AI22,"TI")*11+COUNTIF(C22:AI22,"MT")*12+COUNTIF(C22:AI22,"MN")*18+COUNTIF(C22:AI22,"PI")*17+COUNTIF(C22:AI22,"TN")*18+COUNTIF(C22:AI22,"NB")*6+COUNTIF(C22:AI22,"AF")*6</f>
        <v>150</v>
      </c>
      <c r="AK22" s="78">
        <f>SUM(AJ22-120)</f>
        <v>30</v>
      </c>
    </row>
    <row r="23" spans="1:37" s="14" customFormat="1" ht="15" customHeight="1">
      <c r="A23" s="234" t="s">
        <v>0</v>
      </c>
      <c r="B23" s="229" t="s">
        <v>1</v>
      </c>
      <c r="C23" s="228" t="s">
        <v>2</v>
      </c>
      <c r="D23" s="356" t="s">
        <v>3</v>
      </c>
      <c r="E23" s="227">
        <v>1</v>
      </c>
      <c r="F23" s="227">
        <v>2</v>
      </c>
      <c r="G23" s="227">
        <v>3</v>
      </c>
      <c r="H23" s="227">
        <v>4</v>
      </c>
      <c r="I23" s="227">
        <v>5</v>
      </c>
      <c r="J23" s="227">
        <v>6</v>
      </c>
      <c r="K23" s="227">
        <v>7</v>
      </c>
      <c r="L23" s="227">
        <v>8</v>
      </c>
      <c r="M23" s="227">
        <v>9</v>
      </c>
      <c r="N23" s="227">
        <v>10</v>
      </c>
      <c r="O23" s="227">
        <v>11</v>
      </c>
      <c r="P23" s="227">
        <v>12</v>
      </c>
      <c r="Q23" s="227">
        <v>13</v>
      </c>
      <c r="R23" s="227">
        <v>14</v>
      </c>
      <c r="S23" s="227">
        <v>15</v>
      </c>
      <c r="T23" s="227">
        <v>16</v>
      </c>
      <c r="U23" s="227">
        <v>17</v>
      </c>
      <c r="V23" s="227">
        <v>18</v>
      </c>
      <c r="W23" s="227">
        <v>19</v>
      </c>
      <c r="X23" s="227">
        <v>20</v>
      </c>
      <c r="Y23" s="227">
        <v>21</v>
      </c>
      <c r="Z23" s="227">
        <v>22</v>
      </c>
      <c r="AA23" s="227">
        <v>23</v>
      </c>
      <c r="AB23" s="227">
        <v>24</v>
      </c>
      <c r="AC23" s="227">
        <v>25</v>
      </c>
      <c r="AD23" s="227">
        <v>26</v>
      </c>
      <c r="AE23" s="227">
        <v>27</v>
      </c>
      <c r="AF23" s="227">
        <v>28</v>
      </c>
      <c r="AG23" s="227">
        <v>29</v>
      </c>
      <c r="AH23" s="268">
        <v>30</v>
      </c>
      <c r="AI23" s="372" t="s">
        <v>4</v>
      </c>
      <c r="AJ23" s="80"/>
      <c r="AK23" s="97"/>
    </row>
    <row r="24" spans="1:37" s="14" customFormat="1" ht="15" customHeight="1">
      <c r="A24" s="236"/>
      <c r="B24" s="84"/>
      <c r="C24" s="228"/>
      <c r="D24" s="373"/>
      <c r="E24" s="225" t="s">
        <v>7</v>
      </c>
      <c r="F24" s="225" t="s">
        <v>7</v>
      </c>
      <c r="G24" s="225" t="s">
        <v>8</v>
      </c>
      <c r="H24" s="225" t="s">
        <v>8</v>
      </c>
      <c r="I24" s="225" t="s">
        <v>9</v>
      </c>
      <c r="J24" s="225" t="s">
        <v>8</v>
      </c>
      <c r="K24" s="225" t="s">
        <v>10</v>
      </c>
      <c r="L24" s="225" t="s">
        <v>7</v>
      </c>
      <c r="M24" s="225" t="s">
        <v>7</v>
      </c>
      <c r="N24" s="225" t="s">
        <v>8</v>
      </c>
      <c r="O24" s="225" t="s">
        <v>8</v>
      </c>
      <c r="P24" s="225" t="s">
        <v>9</v>
      </c>
      <c r="Q24" s="225" t="s">
        <v>8</v>
      </c>
      <c r="R24" s="225" t="s">
        <v>10</v>
      </c>
      <c r="S24" s="225" t="s">
        <v>7</v>
      </c>
      <c r="T24" s="225" t="s">
        <v>7</v>
      </c>
      <c r="U24" s="225" t="s">
        <v>8</v>
      </c>
      <c r="V24" s="225" t="s">
        <v>8</v>
      </c>
      <c r="W24" s="225" t="s">
        <v>9</v>
      </c>
      <c r="X24" s="225" t="s">
        <v>8</v>
      </c>
      <c r="Y24" s="225" t="s">
        <v>10</v>
      </c>
      <c r="Z24" s="225" t="s">
        <v>7</v>
      </c>
      <c r="AA24" s="225" t="s">
        <v>7</v>
      </c>
      <c r="AB24" s="225" t="s">
        <v>8</v>
      </c>
      <c r="AC24" s="225" t="s">
        <v>8</v>
      </c>
      <c r="AD24" s="225" t="s">
        <v>9</v>
      </c>
      <c r="AE24" s="225" t="s">
        <v>8</v>
      </c>
      <c r="AF24" s="225" t="s">
        <v>10</v>
      </c>
      <c r="AG24" s="225" t="s">
        <v>7</v>
      </c>
      <c r="AH24" s="225" t="s">
        <v>7</v>
      </c>
      <c r="AI24" s="374"/>
      <c r="AJ24" s="80" t="s">
        <v>5</v>
      </c>
      <c r="AK24" s="97" t="s">
        <v>6</v>
      </c>
    </row>
    <row r="25" spans="1:37" s="14" customFormat="1" ht="15" customHeight="1">
      <c r="A25" s="238"/>
      <c r="B25" s="84" t="s">
        <v>127</v>
      </c>
      <c r="C25" s="228"/>
      <c r="D25" s="228"/>
      <c r="E25" s="225" t="s">
        <v>160</v>
      </c>
      <c r="F25" s="225" t="s">
        <v>160</v>
      </c>
      <c r="G25" s="225" t="s">
        <v>160</v>
      </c>
      <c r="H25" s="225" t="s">
        <v>160</v>
      </c>
      <c r="I25" s="225" t="s">
        <v>160</v>
      </c>
      <c r="J25" s="225" t="s">
        <v>160</v>
      </c>
      <c r="K25" s="225" t="s">
        <v>160</v>
      </c>
      <c r="L25" s="225" t="s">
        <v>160</v>
      </c>
      <c r="M25" s="225" t="s">
        <v>160</v>
      </c>
      <c r="N25" s="225" t="s">
        <v>160</v>
      </c>
      <c r="O25" s="225" t="s">
        <v>160</v>
      </c>
      <c r="P25" s="225" t="s">
        <v>160</v>
      </c>
      <c r="Q25" s="225" t="s">
        <v>160</v>
      </c>
      <c r="R25" s="225" t="s">
        <v>160</v>
      </c>
      <c r="S25" s="225" t="s">
        <v>160</v>
      </c>
      <c r="T25" s="225" t="s">
        <v>160</v>
      </c>
      <c r="U25" s="225" t="s">
        <v>160</v>
      </c>
      <c r="V25" s="225" t="s">
        <v>160</v>
      </c>
      <c r="W25" s="225" t="s">
        <v>160</v>
      </c>
      <c r="X25" s="225" t="s">
        <v>160</v>
      </c>
      <c r="Y25" s="225" t="s">
        <v>160</v>
      </c>
      <c r="Z25" s="225" t="s">
        <v>160</v>
      </c>
      <c r="AA25" s="225" t="s">
        <v>160</v>
      </c>
      <c r="AB25" s="225" t="s">
        <v>160</v>
      </c>
      <c r="AC25" s="225" t="s">
        <v>160</v>
      </c>
      <c r="AD25" s="225" t="s">
        <v>160</v>
      </c>
      <c r="AE25" s="225" t="s">
        <v>160</v>
      </c>
      <c r="AF25" s="225" t="s">
        <v>160</v>
      </c>
      <c r="AG25" s="225" t="s">
        <v>160</v>
      </c>
      <c r="AH25" s="225" t="s">
        <v>160</v>
      </c>
      <c r="AI25" s="230"/>
      <c r="AJ25" s="80"/>
      <c r="AK25" s="239"/>
    </row>
    <row r="26" spans="1:37" s="14" customFormat="1" ht="15" customHeight="1">
      <c r="A26" s="240" t="s">
        <v>128</v>
      </c>
      <c r="B26" s="136" t="s">
        <v>129</v>
      </c>
      <c r="C26" s="166"/>
      <c r="D26" s="231"/>
      <c r="E26" s="241" t="s">
        <v>160</v>
      </c>
      <c r="F26" s="241"/>
      <c r="G26" s="241" t="s">
        <v>158</v>
      </c>
      <c r="H26" s="282"/>
      <c r="I26" s="282"/>
      <c r="J26" s="241" t="s">
        <v>10</v>
      </c>
      <c r="K26" s="241"/>
      <c r="L26" s="241" t="s">
        <v>160</v>
      </c>
      <c r="M26" s="241"/>
      <c r="N26" s="241" t="s">
        <v>160</v>
      </c>
      <c r="O26" s="282"/>
      <c r="P26" s="282" t="s">
        <v>160</v>
      </c>
      <c r="Q26" s="241" t="s">
        <v>10</v>
      </c>
      <c r="R26" s="241"/>
      <c r="S26" s="241" t="s">
        <v>160</v>
      </c>
      <c r="T26" s="282"/>
      <c r="U26" s="241"/>
      <c r="V26" s="282" t="s">
        <v>158</v>
      </c>
      <c r="W26" s="282"/>
      <c r="X26" s="241" t="s">
        <v>10</v>
      </c>
      <c r="Y26" s="241"/>
      <c r="Z26" s="241"/>
      <c r="AA26" s="241"/>
      <c r="AB26" s="282" t="s">
        <v>158</v>
      </c>
      <c r="AC26" s="282"/>
      <c r="AD26" s="282"/>
      <c r="AE26" s="241"/>
      <c r="AF26" s="241" t="s">
        <v>158</v>
      </c>
      <c r="AG26" s="241"/>
      <c r="AH26" s="241" t="s">
        <v>160</v>
      </c>
      <c r="AI26" s="145"/>
      <c r="AJ26" s="80"/>
      <c r="AK26" s="145">
        <f>COUNTIF(D26:AJ26,"T")*6+COUNTIF(D26:AJ26,"P")*12+COUNTIF(D26:AJ26,"M")*6+COUNTIF(D26:AJ26,"I")*6+COUNTIF(D26:AJ26,"N")*12+COUNTIF(D26:AJ26,"TI")*11+COUNTIF(D26:AJ26,"MT")*12+COUNTIF(D26:AJ26,"MN")*18+COUNTIF(D26:AJ26,"PI")*17+COUNTIF(D26:AJ26,"TN")*18+COUNTIF(D26:AJ26,"NB")*6+COUNTIF(D26:AJ26,"AF")*6</f>
        <v>114</v>
      </c>
    </row>
    <row r="27" spans="1:37" s="14" customFormat="1" ht="15" customHeight="1">
      <c r="A27" s="240" t="s">
        <v>130</v>
      </c>
      <c r="B27" s="136" t="s">
        <v>131</v>
      </c>
      <c r="C27" s="166"/>
      <c r="D27" s="231"/>
      <c r="E27" s="241"/>
      <c r="F27" s="241"/>
      <c r="G27" s="241"/>
      <c r="H27" s="282" t="s">
        <v>10</v>
      </c>
      <c r="I27" s="282"/>
      <c r="J27" s="241"/>
      <c r="K27" s="241" t="s">
        <v>160</v>
      </c>
      <c r="L27" s="241"/>
      <c r="M27" s="241"/>
      <c r="N27" s="241"/>
      <c r="O27" s="282"/>
      <c r="P27" s="282"/>
      <c r="Q27" s="241"/>
      <c r="R27" s="241"/>
      <c r="S27" s="241"/>
      <c r="T27" s="282"/>
      <c r="U27" s="241" t="s">
        <v>160</v>
      </c>
      <c r="V27" s="282"/>
      <c r="W27" s="282"/>
      <c r="X27" s="241"/>
      <c r="Y27" s="241" t="s">
        <v>10</v>
      </c>
      <c r="Z27" s="241" t="s">
        <v>160</v>
      </c>
      <c r="AA27" s="241" t="s">
        <v>158</v>
      </c>
      <c r="AB27" s="282"/>
      <c r="AC27" s="282"/>
      <c r="AD27" s="282" t="s">
        <v>160</v>
      </c>
      <c r="AE27" s="241"/>
      <c r="AF27" s="241"/>
      <c r="AG27" s="241"/>
      <c r="AH27" s="241"/>
      <c r="AI27" s="145"/>
      <c r="AJ27" s="80"/>
      <c r="AK27" s="145">
        <f>COUNTIF(D27:AJ27,"T")*6+COUNTIF(D27:AJ27,"P")*12+COUNTIF(D27:AJ27,"M")*6+COUNTIF(D27:AJ27,"I")*6+COUNTIF(D27:AJ27,"N")*12+COUNTIF(D27:AJ27,"TI")*11+COUNTIF(D27:AJ27,"MT")*12+COUNTIF(D27:AJ27,"MN")*18+COUNTIF(D27:AJ27,"PI")*17+COUNTIF(D27:AJ27,"TN")*18+COUNTIF(D27:AJ27,"NB")*6+COUNTIF(D27:AJ27,"AF")*6</f>
        <v>66</v>
      </c>
    </row>
    <row r="28" spans="1:37" s="14" customFormat="1" ht="15" customHeight="1">
      <c r="A28" s="240" t="s">
        <v>132</v>
      </c>
      <c r="B28" s="136" t="s">
        <v>133</v>
      </c>
      <c r="C28" s="166"/>
      <c r="D28" s="231"/>
      <c r="E28" s="241"/>
      <c r="F28" s="241"/>
      <c r="G28" s="241" t="s">
        <v>10</v>
      </c>
      <c r="H28" s="282" t="s">
        <v>158</v>
      </c>
      <c r="I28" s="282"/>
      <c r="J28" s="241" t="s">
        <v>158</v>
      </c>
      <c r="K28" s="241" t="s">
        <v>10</v>
      </c>
      <c r="L28" s="241"/>
      <c r="M28" s="241"/>
      <c r="N28" s="241"/>
      <c r="O28" s="282"/>
      <c r="P28" s="282"/>
      <c r="Q28" s="241" t="s">
        <v>158</v>
      </c>
      <c r="R28" s="241"/>
      <c r="S28" s="241"/>
      <c r="T28" s="282" t="s">
        <v>160</v>
      </c>
      <c r="U28" s="241"/>
      <c r="V28" s="282" t="s">
        <v>10</v>
      </c>
      <c r="W28" s="282"/>
      <c r="X28" s="241" t="s">
        <v>158</v>
      </c>
      <c r="Y28" s="241"/>
      <c r="Z28" s="241"/>
      <c r="AA28" s="241"/>
      <c r="AB28" s="282" t="s">
        <v>10</v>
      </c>
      <c r="AC28" s="282"/>
      <c r="AD28" s="282"/>
      <c r="AE28" s="241" t="s">
        <v>158</v>
      </c>
      <c r="AF28" s="241" t="s">
        <v>10</v>
      </c>
      <c r="AG28" s="241"/>
      <c r="AH28" s="241"/>
      <c r="AI28" s="249"/>
      <c r="AJ28" s="80"/>
      <c r="AK28" s="145">
        <f>COUNTIF(D28:AJ28,"T")*6+COUNTIF(D28:AJ28,"P")*12+COUNTIF(D28:AJ28,"M")*6+COUNTIF(D28:AJ28,"I")*6+COUNTIF(D28:AJ28,"N")*12+COUNTIF(D28:AJ28,"TI")*11+COUNTIF(D28:AJ28,"MT")*12+COUNTIF(D28:AJ28,"MN")*18+COUNTIF(D28:AJ28,"PI")*17+COUNTIF(D28:AJ28,"TN")*18+COUNTIF(D28:AJ28,"NB")*6+COUNTIF(D28:AJ28,"AF")*6</f>
        <v>72</v>
      </c>
    </row>
    <row r="29" spans="1:37" s="14" customFormat="1" ht="15" customHeight="1">
      <c r="A29" s="240"/>
      <c r="B29" s="136"/>
      <c r="C29" s="166"/>
      <c r="D29" s="231"/>
      <c r="E29" s="241"/>
      <c r="F29" s="241"/>
      <c r="G29" s="241"/>
      <c r="H29" s="282"/>
      <c r="I29" s="282"/>
      <c r="J29" s="241"/>
      <c r="K29" s="241"/>
      <c r="L29" s="241"/>
      <c r="M29" s="241"/>
      <c r="N29" s="241"/>
      <c r="O29" s="282"/>
      <c r="P29" s="282"/>
      <c r="Q29" s="241"/>
      <c r="R29" s="241"/>
      <c r="S29" s="241"/>
      <c r="T29" s="282"/>
      <c r="U29" s="241"/>
      <c r="V29" s="282"/>
      <c r="W29" s="282"/>
      <c r="X29" s="241"/>
      <c r="Y29" s="241"/>
      <c r="Z29" s="241"/>
      <c r="AA29" s="241"/>
      <c r="AB29" s="282"/>
      <c r="AC29" s="282"/>
      <c r="AD29" s="282"/>
      <c r="AE29" s="241"/>
      <c r="AF29" s="241"/>
      <c r="AG29" s="241"/>
      <c r="AH29" s="241"/>
      <c r="AI29" s="145"/>
      <c r="AJ29" s="80"/>
      <c r="AK29" s="145"/>
    </row>
    <row r="30" spans="1:37" s="14" customFormat="1" ht="15" customHeight="1" thickBot="1">
      <c r="A30" s="365" t="s">
        <v>139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7"/>
    </row>
    <row r="31" spans="1:241" ht="12" customHeight="1">
      <c r="A31" s="242"/>
      <c r="B31" s="203"/>
      <c r="C31" s="203"/>
      <c r="D31" s="20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116"/>
      <c r="AL31" s="22"/>
      <c r="AM31" s="22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" customHeight="1">
      <c r="A32" s="243"/>
      <c r="B32" s="162" t="s">
        <v>15</v>
      </c>
      <c r="C32" s="15"/>
      <c r="D32" s="53"/>
      <c r="E32" s="16"/>
      <c r="F32" s="368"/>
      <c r="G32" s="368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24"/>
      <c r="T32" s="25"/>
      <c r="U32" s="26"/>
      <c r="V32" s="24"/>
      <c r="W32" s="326" t="s">
        <v>102</v>
      </c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70"/>
      <c r="AK32" s="371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ht="12" customHeight="1">
      <c r="A33" s="244"/>
      <c r="B33" s="163" t="s">
        <v>91</v>
      </c>
      <c r="C33" s="23"/>
      <c r="D33" s="54"/>
      <c r="E33" s="24"/>
      <c r="F33" s="368"/>
      <c r="G33" s="368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132"/>
      <c r="T33" s="360"/>
      <c r="U33" s="360"/>
      <c r="V33" s="27"/>
      <c r="W33" s="326" t="s">
        <v>146</v>
      </c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70"/>
      <c r="AK33" s="99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ht="12" customHeight="1">
      <c r="A34" s="245"/>
      <c r="B34" s="164" t="s">
        <v>101</v>
      </c>
      <c r="C34" s="159"/>
      <c r="D34" s="160"/>
      <c r="E34" s="117"/>
      <c r="F34" s="377"/>
      <c r="G34" s="377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132"/>
      <c r="T34" s="360"/>
      <c r="U34" s="360"/>
      <c r="V34" s="27"/>
      <c r="W34" s="326" t="s">
        <v>103</v>
      </c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70"/>
      <c r="AK34" s="99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ht="12" customHeight="1" thickBot="1">
      <c r="A35" s="246"/>
      <c r="B35" s="165" t="s">
        <v>92</v>
      </c>
      <c r="C35" s="55"/>
      <c r="D35" s="161"/>
      <c r="E35" s="169"/>
      <c r="F35" s="361"/>
      <c r="G35" s="361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170"/>
      <c r="T35" s="363"/>
      <c r="U35" s="363"/>
      <c r="V35" s="170"/>
      <c r="W35" s="364" t="s">
        <v>104</v>
      </c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118"/>
      <c r="AK35" s="119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3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/>
      <c r="AK36"/>
      <c r="AL36"/>
      <c r="AM36"/>
    </row>
    <row r="37" spans="1:3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/>
      <c r="AK37"/>
      <c r="AL37"/>
      <c r="AM37"/>
    </row>
    <row r="38" spans="1:3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/>
      <c r="AK38"/>
      <c r="AL38"/>
      <c r="AM38"/>
    </row>
    <row r="39" spans="1:35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</sheetData>
  <sheetProtection/>
  <mergeCells count="31">
    <mergeCell ref="A1:AK3"/>
    <mergeCell ref="AI4:AI5"/>
    <mergeCell ref="AJ4:AJ5"/>
    <mergeCell ref="F34:G34"/>
    <mergeCell ref="H34:R34"/>
    <mergeCell ref="D4:D5"/>
    <mergeCell ref="AK4:AK5"/>
    <mergeCell ref="D9:D10"/>
    <mergeCell ref="AI9:AI10"/>
    <mergeCell ref="D14:D15"/>
    <mergeCell ref="AI14:AI15"/>
    <mergeCell ref="D17:D18"/>
    <mergeCell ref="AI17:AI18"/>
    <mergeCell ref="D23:D24"/>
    <mergeCell ref="AI23:AI24"/>
    <mergeCell ref="D20:D21"/>
    <mergeCell ref="A30:AK30"/>
    <mergeCell ref="F32:G32"/>
    <mergeCell ref="H32:R32"/>
    <mergeCell ref="W32:AI32"/>
    <mergeCell ref="AJ32:AK32"/>
    <mergeCell ref="F33:G33"/>
    <mergeCell ref="H33:R33"/>
    <mergeCell ref="T33:U33"/>
    <mergeCell ref="W33:AI33"/>
    <mergeCell ref="T34:U34"/>
    <mergeCell ref="W34:AI34"/>
    <mergeCell ref="F35:G35"/>
    <mergeCell ref="H35:R35"/>
    <mergeCell ref="T35:U35"/>
    <mergeCell ref="W35:AI3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="96" zoomScaleNormal="96" zoomScalePageLayoutView="0" workbookViewId="0" topLeftCell="B1">
      <selection activeCell="L24" sqref="L24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4" width="3.7109375" style="12" customWidth="1"/>
    <col min="35" max="35" width="4.28125" style="19" customWidth="1"/>
    <col min="36" max="36" width="4.140625" style="19" customWidth="1"/>
    <col min="37" max="37" width="6.7109375" style="19" customWidth="1"/>
    <col min="38" max="241" width="9.140625" style="12" customWidth="1"/>
  </cols>
  <sheetData>
    <row r="1" spans="1:40" s="13" customFormat="1" ht="9.75" customHeight="1">
      <c r="A1" s="383" t="s">
        <v>156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5"/>
      <c r="AL1" s="30"/>
      <c r="AM1" s="30"/>
      <c r="AN1" s="171"/>
    </row>
    <row r="2" spans="1:40" s="13" customFormat="1" ht="9.75" customHeight="1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8"/>
      <c r="AL2" s="30"/>
      <c r="AM2" s="30"/>
      <c r="AN2" s="171"/>
    </row>
    <row r="3" spans="1:40" s="14" customFormat="1" ht="24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8"/>
      <c r="AL3" s="30"/>
      <c r="AM3" s="30"/>
      <c r="AN3" s="172"/>
    </row>
    <row r="4" spans="1:39" s="14" customFormat="1" ht="15" customHeight="1">
      <c r="A4" s="173" t="s">
        <v>0</v>
      </c>
      <c r="B4" s="174" t="s">
        <v>1</v>
      </c>
      <c r="C4" s="194" t="s">
        <v>115</v>
      </c>
      <c r="D4" s="389" t="s">
        <v>3</v>
      </c>
      <c r="E4" s="209">
        <v>1</v>
      </c>
      <c r="F4" s="209">
        <v>2</v>
      </c>
      <c r="G4" s="209">
        <v>3</v>
      </c>
      <c r="H4" s="209">
        <v>4</v>
      </c>
      <c r="I4" s="209">
        <v>5</v>
      </c>
      <c r="J4" s="209">
        <v>6</v>
      </c>
      <c r="K4" s="209">
        <v>7</v>
      </c>
      <c r="L4" s="209">
        <v>8</v>
      </c>
      <c r="M4" s="209">
        <v>9</v>
      </c>
      <c r="N4" s="209">
        <v>10</v>
      </c>
      <c r="O4" s="209">
        <v>11</v>
      </c>
      <c r="P4" s="209">
        <v>12</v>
      </c>
      <c r="Q4" s="209">
        <v>13</v>
      </c>
      <c r="R4" s="209">
        <v>14</v>
      </c>
      <c r="S4" s="209">
        <v>15</v>
      </c>
      <c r="T4" s="209">
        <v>16</v>
      </c>
      <c r="U4" s="209">
        <v>17</v>
      </c>
      <c r="V4" s="209">
        <v>18</v>
      </c>
      <c r="W4" s="209">
        <v>19</v>
      </c>
      <c r="X4" s="209">
        <v>20</v>
      </c>
      <c r="Y4" s="209">
        <v>21</v>
      </c>
      <c r="Z4" s="209">
        <v>22</v>
      </c>
      <c r="AA4" s="209">
        <v>23</v>
      </c>
      <c r="AB4" s="209">
        <v>24</v>
      </c>
      <c r="AC4" s="209">
        <v>25</v>
      </c>
      <c r="AD4" s="209">
        <v>26</v>
      </c>
      <c r="AE4" s="209">
        <v>27</v>
      </c>
      <c r="AF4" s="209">
        <v>28</v>
      </c>
      <c r="AG4" s="209">
        <v>29</v>
      </c>
      <c r="AH4" s="266">
        <v>30</v>
      </c>
      <c r="AI4" s="329" t="s">
        <v>4</v>
      </c>
      <c r="AJ4" s="391" t="s">
        <v>5</v>
      </c>
      <c r="AK4" s="393" t="s">
        <v>6</v>
      </c>
      <c r="AL4" s="13"/>
      <c r="AM4" s="13"/>
    </row>
    <row r="5" spans="1:39" s="14" customFormat="1" ht="15" customHeight="1">
      <c r="A5" s="175"/>
      <c r="B5" s="176" t="s">
        <v>70</v>
      </c>
      <c r="C5" s="81"/>
      <c r="D5" s="390"/>
      <c r="E5" s="225" t="s">
        <v>7</v>
      </c>
      <c r="F5" s="225" t="s">
        <v>7</v>
      </c>
      <c r="G5" s="225" t="s">
        <v>8</v>
      </c>
      <c r="H5" s="225" t="s">
        <v>8</v>
      </c>
      <c r="I5" s="225" t="s">
        <v>9</v>
      </c>
      <c r="J5" s="225" t="s">
        <v>8</v>
      </c>
      <c r="K5" s="225" t="s">
        <v>10</v>
      </c>
      <c r="L5" s="225" t="s">
        <v>7</v>
      </c>
      <c r="M5" s="225" t="s">
        <v>7</v>
      </c>
      <c r="N5" s="225" t="s">
        <v>8</v>
      </c>
      <c r="O5" s="225" t="s">
        <v>8</v>
      </c>
      <c r="P5" s="225" t="s">
        <v>9</v>
      </c>
      <c r="Q5" s="225" t="s">
        <v>8</v>
      </c>
      <c r="R5" s="225" t="s">
        <v>10</v>
      </c>
      <c r="S5" s="225" t="s">
        <v>7</v>
      </c>
      <c r="T5" s="225" t="s">
        <v>7</v>
      </c>
      <c r="U5" s="225" t="s">
        <v>8</v>
      </c>
      <c r="V5" s="225" t="s">
        <v>8</v>
      </c>
      <c r="W5" s="225" t="s">
        <v>9</v>
      </c>
      <c r="X5" s="225" t="s">
        <v>8</v>
      </c>
      <c r="Y5" s="225" t="s">
        <v>10</v>
      </c>
      <c r="Z5" s="225" t="s">
        <v>7</v>
      </c>
      <c r="AA5" s="225" t="s">
        <v>7</v>
      </c>
      <c r="AB5" s="225" t="s">
        <v>8</v>
      </c>
      <c r="AC5" s="225" t="s">
        <v>8</v>
      </c>
      <c r="AD5" s="225" t="s">
        <v>9</v>
      </c>
      <c r="AE5" s="225" t="s">
        <v>8</v>
      </c>
      <c r="AF5" s="225" t="s">
        <v>10</v>
      </c>
      <c r="AG5" s="225" t="s">
        <v>7</v>
      </c>
      <c r="AH5" s="225" t="s">
        <v>7</v>
      </c>
      <c r="AI5" s="328"/>
      <c r="AJ5" s="392"/>
      <c r="AK5" s="394"/>
      <c r="AL5" s="13"/>
      <c r="AM5" s="13"/>
    </row>
    <row r="6" spans="1:37" s="14" customFormat="1" ht="18" customHeight="1">
      <c r="A6" s="177" t="s">
        <v>74</v>
      </c>
      <c r="B6" s="177" t="s">
        <v>71</v>
      </c>
      <c r="C6" s="188" t="s">
        <v>108</v>
      </c>
      <c r="D6" s="197" t="s">
        <v>11</v>
      </c>
      <c r="E6" s="219"/>
      <c r="F6" s="219" t="s">
        <v>160</v>
      </c>
      <c r="G6" s="219" t="s">
        <v>161</v>
      </c>
      <c r="H6" s="280" t="s">
        <v>161</v>
      </c>
      <c r="I6" s="280" t="s">
        <v>160</v>
      </c>
      <c r="J6" s="219" t="s">
        <v>161</v>
      </c>
      <c r="K6" s="219"/>
      <c r="L6" s="219" t="s">
        <v>160</v>
      </c>
      <c r="M6" s="219" t="s">
        <v>161</v>
      </c>
      <c r="N6" s="219" t="s">
        <v>161</v>
      </c>
      <c r="O6" s="280" t="s">
        <v>160</v>
      </c>
      <c r="P6" s="280"/>
      <c r="Q6" s="219"/>
      <c r="R6" s="219" t="s">
        <v>160</v>
      </c>
      <c r="S6" s="219" t="s">
        <v>161</v>
      </c>
      <c r="T6" s="280"/>
      <c r="U6" s="219" t="s">
        <v>160</v>
      </c>
      <c r="V6" s="280" t="s">
        <v>161</v>
      </c>
      <c r="W6" s="280"/>
      <c r="X6" s="219" t="s">
        <v>160</v>
      </c>
      <c r="Y6" s="219" t="s">
        <v>161</v>
      </c>
      <c r="Z6" s="219" t="s">
        <v>161</v>
      </c>
      <c r="AA6" s="219" t="s">
        <v>160</v>
      </c>
      <c r="AB6" s="280" t="s">
        <v>161</v>
      </c>
      <c r="AC6" s="280" t="s">
        <v>161</v>
      </c>
      <c r="AD6" s="280" t="s">
        <v>160</v>
      </c>
      <c r="AE6" s="219" t="s">
        <v>161</v>
      </c>
      <c r="AF6" s="219" t="s">
        <v>161</v>
      </c>
      <c r="AG6" s="219" t="s">
        <v>160</v>
      </c>
      <c r="AH6" s="219" t="s">
        <v>161</v>
      </c>
      <c r="AI6" s="195">
        <v>120</v>
      </c>
      <c r="AJ6" s="151">
        <f>COUNTIF(C6:AI6,"T")*4+COUNTIF(C6:AI6,"P")*12+COUNTIF(C6:AI6,"M")*6+COUNTIF(C6:AI6,"D2")*6+COUNTIF(C6:AI6,"N")*12+COUNTIF(C6:AI6,"T1")*4+COUNTIF(C6:AI6,"D1N")*18+COUNTIF(C6:AI6,"MN")*16+COUNTIF(C6:AI6,"NA")*6+COUNTIF(C6:AI6,"PNA")*18</f>
        <v>204</v>
      </c>
      <c r="AK6" s="152">
        <f>SUM(AJ6-120)</f>
        <v>84</v>
      </c>
    </row>
    <row r="7" spans="1:37" s="14" customFormat="1" ht="18" customHeight="1">
      <c r="A7" s="178" t="s">
        <v>75</v>
      </c>
      <c r="B7" s="178" t="s">
        <v>72</v>
      </c>
      <c r="C7" s="189" t="s">
        <v>122</v>
      </c>
      <c r="D7" s="197" t="s">
        <v>11</v>
      </c>
      <c r="E7" s="219" t="s">
        <v>161</v>
      </c>
      <c r="F7" s="219" t="s">
        <v>161</v>
      </c>
      <c r="G7" s="219" t="s">
        <v>160</v>
      </c>
      <c r="H7" s="280"/>
      <c r="I7" s="280" t="s">
        <v>161</v>
      </c>
      <c r="J7" s="219" t="s">
        <v>160</v>
      </c>
      <c r="K7" s="219" t="s">
        <v>161</v>
      </c>
      <c r="L7" s="219" t="s">
        <v>161</v>
      </c>
      <c r="M7" s="219" t="s">
        <v>160</v>
      </c>
      <c r="N7" s="219"/>
      <c r="O7" s="280" t="s">
        <v>161</v>
      </c>
      <c r="P7" s="280" t="s">
        <v>160</v>
      </c>
      <c r="Q7" s="219" t="s">
        <v>161</v>
      </c>
      <c r="R7" s="219" t="s">
        <v>161</v>
      </c>
      <c r="S7" s="219" t="s">
        <v>160</v>
      </c>
      <c r="T7" s="280" t="s">
        <v>161</v>
      </c>
      <c r="U7" s="219" t="s">
        <v>161</v>
      </c>
      <c r="V7" s="280" t="s">
        <v>160</v>
      </c>
      <c r="W7" s="280" t="s">
        <v>161</v>
      </c>
      <c r="X7" s="219" t="s">
        <v>161</v>
      </c>
      <c r="Y7" s="219" t="s">
        <v>160</v>
      </c>
      <c r="Z7" s="219"/>
      <c r="AA7" s="219" t="s">
        <v>161</v>
      </c>
      <c r="AB7" s="280" t="s">
        <v>160</v>
      </c>
      <c r="AC7" s="280"/>
      <c r="AD7" s="280"/>
      <c r="AE7" s="219" t="s">
        <v>160</v>
      </c>
      <c r="AF7" s="219"/>
      <c r="AG7" s="219" t="s">
        <v>161</v>
      </c>
      <c r="AH7" s="219" t="s">
        <v>160</v>
      </c>
      <c r="AI7" s="195">
        <v>120</v>
      </c>
      <c r="AJ7" s="151">
        <f>COUNTIF(C7:AI7,"T")*4+COUNTIF(C7:AI7,"P")*12+COUNTIF(C7:AI7,"M")*6+COUNTIF(C7:AI7,"D2")*6+COUNTIF(C7:AI7,"N")*12+COUNTIF(C7:AI7,"T1")*4+COUNTIF(C7:AI7,"D1N")*18+COUNTIF(C7:AI7,"PNA")*18+COUNTIF(C7:AI7,"NA")*6+COUNTIF(C7:AI7,"TNA")*12</f>
        <v>204</v>
      </c>
      <c r="AK7" s="152">
        <f>SUM(AJ7-120)</f>
        <v>84</v>
      </c>
    </row>
    <row r="8" spans="1:37" s="14" customFormat="1" ht="18" customHeight="1">
      <c r="A8" s="178" t="s">
        <v>76</v>
      </c>
      <c r="B8" s="178" t="s">
        <v>73</v>
      </c>
      <c r="C8" s="190" t="s">
        <v>109</v>
      </c>
      <c r="D8" s="35" t="s">
        <v>11</v>
      </c>
      <c r="E8" s="217" t="s">
        <v>160</v>
      </c>
      <c r="F8" s="217"/>
      <c r="G8" s="217"/>
      <c r="H8" s="281" t="s">
        <v>160</v>
      </c>
      <c r="I8" s="281"/>
      <c r="J8" s="217"/>
      <c r="K8" s="217" t="s">
        <v>160</v>
      </c>
      <c r="L8" s="217"/>
      <c r="M8" s="217"/>
      <c r="N8" s="217" t="s">
        <v>160</v>
      </c>
      <c r="O8" s="281"/>
      <c r="P8" s="281"/>
      <c r="Q8" s="217" t="s">
        <v>160</v>
      </c>
      <c r="R8" s="217"/>
      <c r="S8" s="217"/>
      <c r="T8" s="281" t="s">
        <v>160</v>
      </c>
      <c r="U8" s="217"/>
      <c r="V8" s="281"/>
      <c r="W8" s="281" t="s">
        <v>160</v>
      </c>
      <c r="X8" s="217"/>
      <c r="Y8" s="217"/>
      <c r="Z8" s="217" t="s">
        <v>160</v>
      </c>
      <c r="AA8" s="217"/>
      <c r="AB8" s="281"/>
      <c r="AC8" s="281" t="s">
        <v>160</v>
      </c>
      <c r="AD8" s="281"/>
      <c r="AE8" s="217"/>
      <c r="AF8" s="217" t="s">
        <v>160</v>
      </c>
      <c r="AG8" s="217"/>
      <c r="AH8" s="217"/>
      <c r="AI8" s="142">
        <v>120</v>
      </c>
      <c r="AJ8" s="151">
        <f>COUNTIF(C8:AI8,"T")*4+COUNTIF(C8:AI8,"P")*12+COUNTIF(C8:AI8,"M")*6+COUNTIF(C8:AI8,"D2")*6+COUNTIF(C8:AI8,"N")*12+COUNTIF(C8:AI8,"T1")*4+COUNTIF(C8:AI8,"D1N")*18+COUNTIF(C8:AI8,"MN")*16+COUNTIF(C8:AI8,"NA")*6+COUNTIF(C8:AI8,"TNA")*12</f>
        <v>120</v>
      </c>
      <c r="AK8" s="152">
        <f>SUM(AJ8-120)</f>
        <v>0</v>
      </c>
    </row>
    <row r="9" spans="1:37" s="14" customFormat="1" ht="18" customHeight="1">
      <c r="A9" s="179" t="s">
        <v>0</v>
      </c>
      <c r="B9" s="176" t="s">
        <v>1</v>
      </c>
      <c r="C9" s="83"/>
      <c r="D9" s="397" t="s">
        <v>3</v>
      </c>
      <c r="E9" s="198">
        <v>1</v>
      </c>
      <c r="F9" s="198">
        <v>2</v>
      </c>
      <c r="G9" s="198">
        <v>3</v>
      </c>
      <c r="H9" s="198">
        <v>4</v>
      </c>
      <c r="I9" s="198">
        <v>5</v>
      </c>
      <c r="J9" s="198">
        <v>6</v>
      </c>
      <c r="K9" s="198">
        <v>7</v>
      </c>
      <c r="L9" s="198">
        <v>8</v>
      </c>
      <c r="M9" s="198">
        <v>9</v>
      </c>
      <c r="N9" s="226">
        <v>10</v>
      </c>
      <c r="O9" s="226">
        <v>11</v>
      </c>
      <c r="P9" s="226">
        <v>12</v>
      </c>
      <c r="Q9" s="226">
        <v>13</v>
      </c>
      <c r="R9" s="226">
        <v>14</v>
      </c>
      <c r="S9" s="226">
        <v>15</v>
      </c>
      <c r="T9" s="226">
        <v>16</v>
      </c>
      <c r="U9" s="226">
        <v>17</v>
      </c>
      <c r="V9" s="226">
        <v>18</v>
      </c>
      <c r="W9" s="226">
        <v>19</v>
      </c>
      <c r="X9" s="226">
        <v>20</v>
      </c>
      <c r="Y9" s="226">
        <v>21</v>
      </c>
      <c r="Z9" s="226">
        <v>22</v>
      </c>
      <c r="AA9" s="226">
        <v>23</v>
      </c>
      <c r="AB9" s="226">
        <v>24</v>
      </c>
      <c r="AC9" s="226">
        <v>25</v>
      </c>
      <c r="AD9" s="226">
        <v>26</v>
      </c>
      <c r="AE9" s="198">
        <v>27</v>
      </c>
      <c r="AF9" s="198">
        <v>28</v>
      </c>
      <c r="AG9" s="198">
        <v>29</v>
      </c>
      <c r="AH9" s="267">
        <v>30</v>
      </c>
      <c r="AI9" s="399" t="s">
        <v>4</v>
      </c>
      <c r="AJ9" s="401" t="s">
        <v>5</v>
      </c>
      <c r="AK9" s="403" t="s">
        <v>6</v>
      </c>
    </row>
    <row r="10" spans="1:39" s="14" customFormat="1" ht="18" customHeight="1">
      <c r="A10" s="179"/>
      <c r="B10" s="176" t="s">
        <v>98</v>
      </c>
      <c r="C10" s="83"/>
      <c r="D10" s="398"/>
      <c r="E10" s="225" t="s">
        <v>7</v>
      </c>
      <c r="F10" s="225" t="s">
        <v>7</v>
      </c>
      <c r="G10" s="225" t="s">
        <v>8</v>
      </c>
      <c r="H10" s="225" t="s">
        <v>8</v>
      </c>
      <c r="I10" s="225" t="s">
        <v>9</v>
      </c>
      <c r="J10" s="225" t="s">
        <v>8</v>
      </c>
      <c r="K10" s="225" t="s">
        <v>10</v>
      </c>
      <c r="L10" s="225" t="s">
        <v>7</v>
      </c>
      <c r="M10" s="225" t="s">
        <v>7</v>
      </c>
      <c r="N10" s="225" t="s">
        <v>8</v>
      </c>
      <c r="O10" s="225" t="s">
        <v>8</v>
      </c>
      <c r="P10" s="225" t="s">
        <v>9</v>
      </c>
      <c r="Q10" s="225" t="s">
        <v>8</v>
      </c>
      <c r="R10" s="225" t="s">
        <v>10</v>
      </c>
      <c r="S10" s="225" t="s">
        <v>7</v>
      </c>
      <c r="T10" s="225" t="s">
        <v>7</v>
      </c>
      <c r="U10" s="225" t="s">
        <v>8</v>
      </c>
      <c r="V10" s="225" t="s">
        <v>8</v>
      </c>
      <c r="W10" s="225" t="s">
        <v>9</v>
      </c>
      <c r="X10" s="225" t="s">
        <v>8</v>
      </c>
      <c r="Y10" s="225" t="s">
        <v>10</v>
      </c>
      <c r="Z10" s="225" t="s">
        <v>7</v>
      </c>
      <c r="AA10" s="225" t="s">
        <v>7</v>
      </c>
      <c r="AB10" s="225" t="s">
        <v>8</v>
      </c>
      <c r="AC10" s="225" t="s">
        <v>8</v>
      </c>
      <c r="AD10" s="225" t="s">
        <v>9</v>
      </c>
      <c r="AE10" s="225" t="s">
        <v>8</v>
      </c>
      <c r="AF10" s="225" t="s">
        <v>10</v>
      </c>
      <c r="AG10" s="225" t="s">
        <v>7</v>
      </c>
      <c r="AH10" s="225" t="s">
        <v>7</v>
      </c>
      <c r="AI10" s="400"/>
      <c r="AJ10" s="402"/>
      <c r="AK10" s="404"/>
      <c r="AL10" s="13"/>
      <c r="AM10" s="13"/>
    </row>
    <row r="11" spans="1:39" s="14" customFormat="1" ht="18" customHeight="1">
      <c r="A11" s="180" t="s">
        <v>82</v>
      </c>
      <c r="B11" s="182" t="s">
        <v>77</v>
      </c>
      <c r="C11" s="192" t="s">
        <v>110</v>
      </c>
      <c r="D11" s="36"/>
      <c r="E11" s="217"/>
      <c r="F11" s="217"/>
      <c r="G11" s="217"/>
      <c r="H11" s="281"/>
      <c r="I11" s="281"/>
      <c r="J11" s="217"/>
      <c r="K11" s="217"/>
      <c r="L11" s="217"/>
      <c r="M11" s="217"/>
      <c r="N11" s="217"/>
      <c r="O11" s="281"/>
      <c r="P11" s="281" t="s">
        <v>161</v>
      </c>
      <c r="Q11" s="217"/>
      <c r="R11" s="217"/>
      <c r="S11" s="217"/>
      <c r="T11" s="281"/>
      <c r="U11" s="217"/>
      <c r="V11" s="281"/>
      <c r="W11" s="281"/>
      <c r="X11" s="217"/>
      <c r="Y11" s="217"/>
      <c r="Z11" s="217"/>
      <c r="AA11" s="217"/>
      <c r="AB11" s="281"/>
      <c r="AC11" s="281"/>
      <c r="AD11" s="281"/>
      <c r="AE11" s="217"/>
      <c r="AF11" s="217"/>
      <c r="AG11" s="217"/>
      <c r="AH11" s="217"/>
      <c r="AI11" s="211"/>
      <c r="AJ11" s="183"/>
      <c r="AK11" s="184">
        <f aca="true" t="shared" si="0" ref="AK11:AK17">COUNTIF(D11:AJ11,"T")*4+COUNTIF(D11:AJ11,"P")*12+COUNTIF(D11:AJ11,"M")*4+COUNTIF(D11:AJ11,"D2")*6+COUNTIF(D11:AJ11,"N")*12+COUNTIF(D11:AJ11,"T1")*4+COUNTIF(D11:AJ11,"D1N")*18+COUNTIF(D11:AJ11,"MN")*16+COUNTIF(D11:AJ11,"NA")*6+COUNTIF(D11:AJ11,"NB")*6</f>
        <v>6</v>
      </c>
      <c r="AL11" s="13"/>
      <c r="AM11" s="13"/>
    </row>
    <row r="12" spans="1:39" s="14" customFormat="1" ht="18" customHeight="1">
      <c r="A12" s="180" t="s">
        <v>83</v>
      </c>
      <c r="B12" s="181" t="s">
        <v>78</v>
      </c>
      <c r="C12" s="193" t="s">
        <v>111</v>
      </c>
      <c r="D12" s="36"/>
      <c r="E12" s="217"/>
      <c r="F12" s="217" t="s">
        <v>162</v>
      </c>
      <c r="G12" s="217"/>
      <c r="H12" s="281"/>
      <c r="I12" s="281" t="s">
        <v>162</v>
      </c>
      <c r="J12" s="217"/>
      <c r="K12" s="217"/>
      <c r="L12" s="217" t="s">
        <v>162</v>
      </c>
      <c r="M12" s="217"/>
      <c r="N12" s="217"/>
      <c r="O12" s="281"/>
      <c r="P12" s="281"/>
      <c r="Q12" s="217"/>
      <c r="R12" s="217" t="s">
        <v>162</v>
      </c>
      <c r="S12" s="217"/>
      <c r="T12" s="281"/>
      <c r="U12" s="217"/>
      <c r="V12" s="281"/>
      <c r="W12" s="281"/>
      <c r="X12" s="217"/>
      <c r="Y12" s="217" t="s">
        <v>162</v>
      </c>
      <c r="Z12" s="217"/>
      <c r="AA12" s="217"/>
      <c r="AB12" s="281"/>
      <c r="AC12" s="281"/>
      <c r="AD12" s="281"/>
      <c r="AE12" s="217"/>
      <c r="AF12" s="217"/>
      <c r="AG12" s="217"/>
      <c r="AH12" s="217" t="s">
        <v>162</v>
      </c>
      <c r="AI12" s="211"/>
      <c r="AJ12" s="183"/>
      <c r="AK12" s="184">
        <f t="shared" si="0"/>
        <v>36</v>
      </c>
      <c r="AL12" s="13"/>
      <c r="AM12" s="13"/>
    </row>
    <row r="13" spans="1:39" s="14" customFormat="1" ht="18" customHeight="1">
      <c r="A13" s="180" t="s">
        <v>84</v>
      </c>
      <c r="B13" s="181" t="s">
        <v>79</v>
      </c>
      <c r="C13" s="191" t="s">
        <v>112</v>
      </c>
      <c r="D13" s="199"/>
      <c r="E13" s="217"/>
      <c r="F13" s="217"/>
      <c r="G13" s="217" t="s">
        <v>162</v>
      </c>
      <c r="H13" s="281"/>
      <c r="I13" s="281"/>
      <c r="J13" s="217" t="s">
        <v>162</v>
      </c>
      <c r="K13" s="217"/>
      <c r="L13" s="217"/>
      <c r="M13" s="217" t="s">
        <v>162</v>
      </c>
      <c r="N13" s="217"/>
      <c r="O13" s="281"/>
      <c r="P13" s="281"/>
      <c r="Q13" s="217"/>
      <c r="R13" s="217"/>
      <c r="S13" s="217" t="s">
        <v>162</v>
      </c>
      <c r="T13" s="281"/>
      <c r="U13" s="217"/>
      <c r="V13" s="281"/>
      <c r="W13" s="281"/>
      <c r="X13" s="217"/>
      <c r="Y13" s="217"/>
      <c r="Z13" s="217"/>
      <c r="AA13" s="217"/>
      <c r="AB13" s="281" t="s">
        <v>162</v>
      </c>
      <c r="AC13" s="281"/>
      <c r="AD13" s="281"/>
      <c r="AE13" s="217" t="s">
        <v>162</v>
      </c>
      <c r="AF13" s="217"/>
      <c r="AG13" s="217"/>
      <c r="AH13" s="217"/>
      <c r="AI13" s="200"/>
      <c r="AJ13" s="183"/>
      <c r="AK13" s="184">
        <f t="shared" si="0"/>
        <v>36</v>
      </c>
      <c r="AL13" s="13"/>
      <c r="AM13" s="13"/>
    </row>
    <row r="14" spans="1:39" s="14" customFormat="1" ht="18" customHeight="1">
      <c r="A14" s="180" t="s">
        <v>85</v>
      </c>
      <c r="B14" s="182" t="s">
        <v>80</v>
      </c>
      <c r="C14" s="192" t="s">
        <v>113</v>
      </c>
      <c r="D14" s="36"/>
      <c r="E14" s="217"/>
      <c r="F14" s="217"/>
      <c r="G14" s="217"/>
      <c r="H14" s="281"/>
      <c r="I14" s="281"/>
      <c r="J14" s="217"/>
      <c r="K14" s="217"/>
      <c r="L14" s="217"/>
      <c r="M14" s="217"/>
      <c r="N14" s="217"/>
      <c r="O14" s="281"/>
      <c r="P14" s="281" t="s">
        <v>162</v>
      </c>
      <c r="Q14" s="217"/>
      <c r="R14" s="217"/>
      <c r="S14" s="217"/>
      <c r="T14" s="281" t="s">
        <v>162</v>
      </c>
      <c r="U14" s="217"/>
      <c r="V14" s="281" t="s">
        <v>162</v>
      </c>
      <c r="W14" s="281"/>
      <c r="X14" s="217"/>
      <c r="Y14" s="217"/>
      <c r="Z14" s="217" t="s">
        <v>162</v>
      </c>
      <c r="AA14" s="217"/>
      <c r="AB14" s="281"/>
      <c r="AC14" s="281" t="s">
        <v>162</v>
      </c>
      <c r="AD14" s="281"/>
      <c r="AE14" s="217"/>
      <c r="AF14" s="217" t="s">
        <v>162</v>
      </c>
      <c r="AG14" s="217"/>
      <c r="AH14" s="217"/>
      <c r="AI14" s="211"/>
      <c r="AJ14" s="183"/>
      <c r="AK14" s="184">
        <f t="shared" si="0"/>
        <v>36</v>
      </c>
      <c r="AL14" s="13"/>
      <c r="AM14" s="13"/>
    </row>
    <row r="15" spans="1:39" s="14" customFormat="1" ht="18" customHeight="1">
      <c r="A15" s="180" t="s">
        <v>124</v>
      </c>
      <c r="B15" s="182" t="s">
        <v>123</v>
      </c>
      <c r="C15" s="192" t="s">
        <v>125</v>
      </c>
      <c r="D15" s="36"/>
      <c r="E15" s="217"/>
      <c r="F15" s="217"/>
      <c r="G15" s="217"/>
      <c r="H15" s="281"/>
      <c r="I15" s="281"/>
      <c r="J15" s="217"/>
      <c r="K15" s="217"/>
      <c r="L15" s="217"/>
      <c r="M15" s="217"/>
      <c r="N15" s="217"/>
      <c r="O15" s="281"/>
      <c r="P15" s="281"/>
      <c r="Q15" s="217"/>
      <c r="R15" s="217"/>
      <c r="S15" s="217"/>
      <c r="T15" s="281"/>
      <c r="U15" s="217"/>
      <c r="V15" s="281"/>
      <c r="W15" s="281"/>
      <c r="X15" s="217"/>
      <c r="Y15" s="217"/>
      <c r="Z15" s="217"/>
      <c r="AA15" s="217"/>
      <c r="AB15" s="281"/>
      <c r="AC15" s="281"/>
      <c r="AD15" s="281" t="s">
        <v>161</v>
      </c>
      <c r="AE15" s="217"/>
      <c r="AF15" s="217"/>
      <c r="AG15" s="217"/>
      <c r="AH15" s="217"/>
      <c r="AI15" s="218"/>
      <c r="AJ15" s="183"/>
      <c r="AK15" s="184">
        <f t="shared" si="0"/>
        <v>6</v>
      </c>
      <c r="AL15" s="13"/>
      <c r="AM15" s="13"/>
    </row>
    <row r="16" spans="1:39" s="14" customFormat="1" ht="18" customHeight="1">
      <c r="A16" s="180" t="s">
        <v>151</v>
      </c>
      <c r="B16" s="182" t="s">
        <v>150</v>
      </c>
      <c r="C16" s="192" t="s">
        <v>152</v>
      </c>
      <c r="D16" s="36"/>
      <c r="E16" s="217"/>
      <c r="F16" s="217"/>
      <c r="G16" s="217"/>
      <c r="H16" s="281"/>
      <c r="I16" s="281"/>
      <c r="J16" s="217"/>
      <c r="K16" s="217"/>
      <c r="L16" s="217"/>
      <c r="M16" s="217"/>
      <c r="N16" s="217"/>
      <c r="O16" s="281" t="s">
        <v>162</v>
      </c>
      <c r="P16" s="281"/>
      <c r="Q16" s="217"/>
      <c r="R16" s="217"/>
      <c r="S16" s="217"/>
      <c r="T16" s="281"/>
      <c r="U16" s="217" t="s">
        <v>162</v>
      </c>
      <c r="V16" s="281"/>
      <c r="W16" s="281"/>
      <c r="X16" s="217" t="s">
        <v>162</v>
      </c>
      <c r="Y16" s="217"/>
      <c r="Z16" s="217"/>
      <c r="AA16" s="217" t="s">
        <v>162</v>
      </c>
      <c r="AB16" s="281"/>
      <c r="AC16" s="281"/>
      <c r="AD16" s="281" t="s">
        <v>162</v>
      </c>
      <c r="AE16" s="217"/>
      <c r="AF16" s="217"/>
      <c r="AG16" s="217" t="s">
        <v>162</v>
      </c>
      <c r="AH16" s="217"/>
      <c r="AI16" s="218"/>
      <c r="AJ16" s="183"/>
      <c r="AK16" s="184">
        <f t="shared" si="0"/>
        <v>36</v>
      </c>
      <c r="AL16" s="13"/>
      <c r="AM16" s="13"/>
    </row>
    <row r="17" spans="1:37" s="14" customFormat="1" ht="18" customHeight="1">
      <c r="A17" s="180" t="s">
        <v>86</v>
      </c>
      <c r="B17" s="181" t="s">
        <v>81</v>
      </c>
      <c r="C17" s="191" t="s">
        <v>114</v>
      </c>
      <c r="D17" s="35"/>
      <c r="E17" s="217" t="s">
        <v>162</v>
      </c>
      <c r="F17" s="217"/>
      <c r="G17" s="217"/>
      <c r="H17" s="281" t="s">
        <v>162</v>
      </c>
      <c r="I17" s="281"/>
      <c r="J17" s="217"/>
      <c r="K17" s="217" t="s">
        <v>162</v>
      </c>
      <c r="L17" s="217"/>
      <c r="M17" s="217"/>
      <c r="N17" s="217" t="s">
        <v>162</v>
      </c>
      <c r="O17" s="281"/>
      <c r="P17" s="281"/>
      <c r="Q17" s="217" t="s">
        <v>162</v>
      </c>
      <c r="R17" s="217"/>
      <c r="S17" s="217"/>
      <c r="T17" s="281"/>
      <c r="U17" s="217"/>
      <c r="V17" s="281"/>
      <c r="W17" s="281" t="s">
        <v>162</v>
      </c>
      <c r="X17" s="217"/>
      <c r="Y17" s="217"/>
      <c r="Z17" s="217"/>
      <c r="AA17" s="217"/>
      <c r="AB17" s="281"/>
      <c r="AC17" s="281"/>
      <c r="AD17" s="281"/>
      <c r="AE17" s="217"/>
      <c r="AF17" s="217"/>
      <c r="AG17" s="217"/>
      <c r="AH17" s="217"/>
      <c r="AI17" s="185"/>
      <c r="AJ17" s="151"/>
      <c r="AK17" s="184">
        <f t="shared" si="0"/>
        <v>36</v>
      </c>
    </row>
    <row r="18" spans="1:39" ht="14.25">
      <c r="A18" s="9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70"/>
      <c r="AK18" s="99"/>
      <c r="AL18"/>
      <c r="AM18"/>
    </row>
    <row r="19" spans="1:37" ht="15" thickBot="1">
      <c r="A19" s="100"/>
      <c r="B19" s="39" t="s">
        <v>15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17"/>
      <c r="AK19" s="101"/>
    </row>
    <row r="20" spans="1:37" ht="14.25">
      <c r="A20" s="102"/>
      <c r="B20" s="405" t="s">
        <v>87</v>
      </c>
      <c r="C20" s="406"/>
      <c r="D20" s="40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10"/>
      <c r="V20" s="395" t="s">
        <v>102</v>
      </c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40"/>
      <c r="AJ20" s="17"/>
      <c r="AK20" s="101"/>
    </row>
    <row r="21" spans="1:37" ht="14.25">
      <c r="A21" s="102"/>
      <c r="B21" s="408" t="s">
        <v>88</v>
      </c>
      <c r="C21" s="409"/>
      <c r="D21" s="4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10"/>
      <c r="V21" s="395" t="s">
        <v>41</v>
      </c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40"/>
      <c r="AJ21" s="17"/>
      <c r="AK21" s="101"/>
    </row>
    <row r="22" spans="1:37" ht="15" thickBot="1">
      <c r="A22" s="103"/>
      <c r="B22" s="48" t="s">
        <v>121</v>
      </c>
      <c r="C22" s="49"/>
      <c r="D22" s="5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10"/>
      <c r="V22" s="395" t="s">
        <v>103</v>
      </c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17"/>
      <c r="AJ22" s="17"/>
      <c r="AK22" s="101"/>
    </row>
    <row r="23" spans="1:37" ht="14.25">
      <c r="A23" s="104"/>
      <c r="B23" s="47"/>
      <c r="C23" s="132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12"/>
      <c r="V23" s="396" t="s">
        <v>104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17"/>
      <c r="AJ23" s="17"/>
      <c r="AK23" s="101"/>
    </row>
    <row r="24" spans="1:37" ht="14.25">
      <c r="A24" s="105"/>
      <c r="B24" s="47"/>
      <c r="C24" s="132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12"/>
      <c r="V24" s="112"/>
      <c r="W24" s="112"/>
      <c r="X24" s="112"/>
      <c r="Y24" s="113"/>
      <c r="Z24" s="112"/>
      <c r="AA24" s="112"/>
      <c r="AB24" s="112"/>
      <c r="AC24" s="112"/>
      <c r="AD24" s="112"/>
      <c r="AE24" s="112"/>
      <c r="AF24" s="113"/>
      <c r="AG24" s="112"/>
      <c r="AH24" s="112"/>
      <c r="AI24" s="17"/>
      <c r="AJ24" s="17"/>
      <c r="AK24" s="101"/>
    </row>
    <row r="25" spans="1:37" ht="14.25">
      <c r="A25" s="100"/>
      <c r="B25" s="37"/>
      <c r="C25" s="18"/>
      <c r="D25" s="1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  <c r="AJ25" s="17"/>
      <c r="AK25" s="101"/>
    </row>
    <row r="26" spans="1:37" ht="15" thickBot="1">
      <c r="A26" s="106"/>
      <c r="B26" s="107"/>
      <c r="C26" s="108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10"/>
      <c r="AJ26" s="110"/>
      <c r="AK26" s="111"/>
    </row>
  </sheetData>
  <sheetProtection/>
  <mergeCells count="15">
    <mergeCell ref="V23:AH23"/>
    <mergeCell ref="D9:D10"/>
    <mergeCell ref="AI9:AI10"/>
    <mergeCell ref="AJ9:AJ10"/>
    <mergeCell ref="AK9:AK10"/>
    <mergeCell ref="B20:D20"/>
    <mergeCell ref="B21:D21"/>
    <mergeCell ref="V20:AH20"/>
    <mergeCell ref="V21:AH21"/>
    <mergeCell ref="A1:AK3"/>
    <mergeCell ref="D4:D5"/>
    <mergeCell ref="AI4:AI5"/>
    <mergeCell ref="AJ4:AJ5"/>
    <mergeCell ref="AK4:AK5"/>
    <mergeCell ref="V22:AH2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Dulcinéia Andrade Barbosa</cp:lastModifiedBy>
  <cp:lastPrinted>2022-05-24T18:29:13Z</cp:lastPrinted>
  <dcterms:created xsi:type="dcterms:W3CDTF">2020-09-09T18:53:03Z</dcterms:created>
  <dcterms:modified xsi:type="dcterms:W3CDTF">2022-05-25T10:45:19Z</dcterms:modified>
  <cp:category/>
  <cp:version/>
  <cp:contentType/>
  <cp:contentStatus/>
</cp:coreProperties>
</file>