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45" activeTab="0"/>
  </bookViews>
  <sheets>
    <sheet name="TGPs" sheetId="1" r:id="rId1"/>
    <sheet name="Téc de RX" sheetId="2" r:id="rId2"/>
    <sheet name="Inspetoria e Serviços Gerais" sheetId="3" r:id="rId3"/>
    <sheet name="Motorista" sheetId="4" r:id="rId4"/>
    <sheet name="ENFERMEIROS" sheetId="5" r:id="rId5"/>
    <sheet name="TÉCNICOS DE ENFERMAGENS" sheetId="6" r:id="rId6"/>
    <sheet name="MULTI-FARMACIA-ASSIST SOCIAL" sheetId="7" r:id="rId7"/>
  </sheets>
  <definedNames>
    <definedName name="_xlnm.Print_Area" localSheetId="2">'Inspetoria e Serviços Gerais'!$A$1:$AL$45</definedName>
    <definedName name="_xlnm.Print_Area" localSheetId="1">'Téc de RX'!$A$1:$AM$34</definedName>
    <definedName name="_xlnm.Print_Area" localSheetId="0">'TGPs'!$A$1:$AL$33</definedName>
  </definedNames>
  <calcPr fullCalcOnLoad="1"/>
</workbook>
</file>

<file path=xl/sharedStrings.xml><?xml version="1.0" encoding="utf-8"?>
<sst xmlns="http://schemas.openxmlformats.org/spreadsheetml/2006/main" count="5116" uniqueCount="503">
  <si>
    <t>Matricula</t>
  </si>
  <si>
    <t>NOME</t>
  </si>
  <si>
    <t>LOCAL</t>
  </si>
  <si>
    <t>TURNO</t>
  </si>
  <si>
    <t>CH</t>
  </si>
  <si>
    <t>CT</t>
  </si>
  <si>
    <t>HE</t>
  </si>
  <si>
    <t>Q</t>
  </si>
  <si>
    <t>S</t>
  </si>
  <si>
    <t>D</t>
  </si>
  <si>
    <t>T</t>
  </si>
  <si>
    <t>07-19H</t>
  </si>
  <si>
    <t>19h-7h</t>
  </si>
  <si>
    <t>07-13H</t>
  </si>
  <si>
    <t>Reg. Prof.</t>
  </si>
  <si>
    <t>LEGENDA:</t>
  </si>
  <si>
    <t>APOIO</t>
  </si>
  <si>
    <t>Tec. Rx</t>
  </si>
  <si>
    <t>11h-15h</t>
  </si>
  <si>
    <t>7h-11h</t>
  </si>
  <si>
    <t>15h-19h</t>
  </si>
  <si>
    <t>19-7h</t>
  </si>
  <si>
    <t>13-19H</t>
  </si>
  <si>
    <t>15161-0</t>
  </si>
  <si>
    <t>12110-0</t>
  </si>
  <si>
    <t>15158-0</t>
  </si>
  <si>
    <t>15160-2</t>
  </si>
  <si>
    <t>12084-7</t>
  </si>
  <si>
    <t>13986-6</t>
  </si>
  <si>
    <t>13823-1</t>
  </si>
  <si>
    <t>15310-9</t>
  </si>
  <si>
    <t>13148-2</t>
  </si>
  <si>
    <t>11374-5</t>
  </si>
  <si>
    <t>15360-5</t>
  </si>
  <si>
    <t>Erika Yamashiro</t>
  </si>
  <si>
    <t>Sheila Cristina Hirata</t>
  </si>
  <si>
    <t>Carolina Amante F. Santini</t>
  </si>
  <si>
    <t>Edson Silverio da Silva</t>
  </si>
  <si>
    <t>Juliano Pantano</t>
  </si>
  <si>
    <t>Jose Rafael Dias</t>
  </si>
  <si>
    <t>Paulo Rogerio Frutuoso</t>
  </si>
  <si>
    <t>Anderson Junior Sabino</t>
  </si>
  <si>
    <t>Dulcineia Andrade</t>
  </si>
  <si>
    <t>Recepção</t>
  </si>
  <si>
    <t>Apoio</t>
  </si>
  <si>
    <t>Faturamento</t>
  </si>
  <si>
    <t>Coord. Adm</t>
  </si>
  <si>
    <t>Maria Apª da  Silva Gomes</t>
  </si>
  <si>
    <t>Aparecida Evaristo S. Galcivechi</t>
  </si>
  <si>
    <t>13300-0</t>
  </si>
  <si>
    <r>
      <rPr>
        <sz val="6"/>
        <rFont val="Arial Black"/>
        <family val="2"/>
      </rPr>
      <t>M</t>
    </r>
    <r>
      <rPr>
        <sz val="6"/>
        <rFont val="Arial Narrow"/>
        <family val="2"/>
      </rPr>
      <t>: MANHA - 7:00  ÀS 13:00</t>
    </r>
  </si>
  <si>
    <r>
      <rPr>
        <sz val="6"/>
        <rFont val="Arial Black"/>
        <family val="2"/>
      </rPr>
      <t>T</t>
    </r>
    <r>
      <rPr>
        <sz val="6"/>
        <rFont val="Arial Narrow"/>
        <family val="2"/>
      </rPr>
      <t>: TARDE - 13:00 ÀS 19:00</t>
    </r>
  </si>
  <si>
    <r>
      <rPr>
        <sz val="6"/>
        <rFont val="Arial Black"/>
        <family val="2"/>
      </rPr>
      <t>N</t>
    </r>
    <r>
      <rPr>
        <sz val="6"/>
        <rFont val="Arial Narrow"/>
        <family val="2"/>
      </rPr>
      <t>: NOITE - 19:00 ÀS 07:00</t>
    </r>
  </si>
  <si>
    <r>
      <rPr>
        <sz val="6"/>
        <rFont val="Arial Black"/>
        <family val="2"/>
      </rPr>
      <t>P</t>
    </r>
    <r>
      <rPr>
        <sz val="6"/>
        <rFont val="Arial Narrow"/>
        <family val="2"/>
      </rPr>
      <t xml:space="preserve"> - DIA - 07:00 ÁS 19:00</t>
    </r>
  </si>
  <si>
    <t>FLEXIVEL</t>
  </si>
  <si>
    <t>Rogério Correia dos Santos</t>
  </si>
  <si>
    <t>Anderson Meirelles Nogueira</t>
  </si>
  <si>
    <t>Maria Jose da Silva</t>
  </si>
  <si>
    <t>Leandro Henrique A. Morais</t>
  </si>
  <si>
    <t>Elisangela Augusto de Miranda</t>
  </si>
  <si>
    <t>Danilo Heitor Cevallo Crosxiati</t>
  </si>
  <si>
    <t>13231-4</t>
  </si>
  <si>
    <t>13583-6</t>
  </si>
  <si>
    <t>15472-5</t>
  </si>
  <si>
    <t>15050-9</t>
  </si>
  <si>
    <t>15048-7</t>
  </si>
  <si>
    <t>15051-7</t>
  </si>
  <si>
    <t>15128-9</t>
  </si>
  <si>
    <t>RAIO X</t>
  </si>
  <si>
    <t>ESPECIAL</t>
  </si>
  <si>
    <t>Fernando Ap. Andrade Santos</t>
  </si>
  <si>
    <t>M - MANHA - 07:00 ÁS 11:00</t>
  </si>
  <si>
    <t xml:space="preserve">T - TARDE - 11:00 ÀS 15:00 </t>
  </si>
  <si>
    <t>T1 - TARDE - 15:00 ÁS 19:00</t>
  </si>
  <si>
    <t>N - NOITE - 19:00 ÁS 07:00</t>
  </si>
  <si>
    <t>D1: MANHA - 7:00  ÀS 13:00</t>
  </si>
  <si>
    <t>D2: TARDE - 13:00 ÀS 19:00</t>
  </si>
  <si>
    <t>Condutor/Motorista</t>
  </si>
  <si>
    <t>Jair Mendes Cordeiro</t>
  </si>
  <si>
    <t>Antonio Gilmar Viana</t>
  </si>
  <si>
    <t>João de Oliveira Machado</t>
  </si>
  <si>
    <t>10457-4</t>
  </si>
  <si>
    <t>11098-1</t>
  </si>
  <si>
    <t>10456-6</t>
  </si>
  <si>
    <t>JAIRO SILVA DE ANDRADE</t>
  </si>
  <si>
    <t>GERALDO CESAR PACHECO</t>
  </si>
  <si>
    <t>CELIO ANTONIO DE SOUZA</t>
  </si>
  <si>
    <t>Marcelino Bau Ruiz Lazzarin</t>
  </si>
  <si>
    <t>Reginaldo Jose Gomes</t>
  </si>
  <si>
    <t>Jose Gilberto de Moraes</t>
  </si>
  <si>
    <t>EMERSON OLIVA</t>
  </si>
  <si>
    <t>Diego Senegalha</t>
  </si>
  <si>
    <t>PAULO SERGIO MARTINS</t>
  </si>
  <si>
    <t>MARCOS ALENCAR</t>
  </si>
  <si>
    <t>Jose Luiz França</t>
  </si>
  <si>
    <t>ADMILSON DE CAMARGO</t>
  </si>
  <si>
    <t>CLAUDIO CESAR DA SILVA</t>
  </si>
  <si>
    <t>Hugo Leonardo de Oliveira</t>
  </si>
  <si>
    <t>14310-3</t>
  </si>
  <si>
    <t>14328-6</t>
  </si>
  <si>
    <t>14309-0</t>
  </si>
  <si>
    <t>14312-0</t>
  </si>
  <si>
    <t>14315-4</t>
  </si>
  <si>
    <t>11114-7</t>
  </si>
  <si>
    <t>12539-3</t>
  </si>
  <si>
    <t>14327-8</t>
  </si>
  <si>
    <t>14325-1</t>
  </si>
  <si>
    <t>14294-8</t>
  </si>
  <si>
    <t>14320-0</t>
  </si>
  <si>
    <t>14305-7</t>
  </si>
  <si>
    <t>14304-9</t>
  </si>
  <si>
    <t>14306-5</t>
  </si>
  <si>
    <t>AFASTAMENTO REF. DECRETO 350/2020</t>
  </si>
  <si>
    <t>P: PLANTÃO - 07:00 ÀS 19:00</t>
  </si>
  <si>
    <t>NA: NOITE - 19:00 ÁS 01:00</t>
  </si>
  <si>
    <t>NB: NOITE  - 01:00 AS 07:00</t>
  </si>
  <si>
    <t>Benedito Aparecido Bonfim</t>
  </si>
  <si>
    <t>Luzdete Oliveira Souza</t>
  </si>
  <si>
    <t>Claudinei Aparecido Domingues</t>
  </si>
  <si>
    <t xml:space="preserve">Antonio Oliveira </t>
  </si>
  <si>
    <t>12501-6</t>
  </si>
  <si>
    <t>12505-9</t>
  </si>
  <si>
    <t>11061-2</t>
  </si>
  <si>
    <t>11754-4</t>
  </si>
  <si>
    <t>07-19h</t>
  </si>
  <si>
    <t>19-07h</t>
  </si>
  <si>
    <t>Portaria</t>
  </si>
  <si>
    <t>Neisete Maia de Souza</t>
  </si>
  <si>
    <t>Marlene Correia</t>
  </si>
  <si>
    <t>Cleonice Rodrigues Silva</t>
  </si>
  <si>
    <t>Neide Gomes de Souza</t>
  </si>
  <si>
    <t>Leda Gomes de Souza</t>
  </si>
  <si>
    <t>Clarice Aparecida Rosario</t>
  </si>
  <si>
    <t>Lenir Campos Silva</t>
  </si>
  <si>
    <t>Ivone Lucio</t>
  </si>
  <si>
    <t>APARECIDA Mª ZANA</t>
  </si>
  <si>
    <t>Edna Lopes da Fonseca</t>
  </si>
  <si>
    <t>Suely Maria Pereira</t>
  </si>
  <si>
    <t>Rita Aparecida Tonassi</t>
  </si>
  <si>
    <t>Aparecida Gonçalves</t>
  </si>
  <si>
    <t>Elizabeth Santos</t>
  </si>
  <si>
    <t>7h - 19h</t>
  </si>
  <si>
    <t>Leonor</t>
  </si>
  <si>
    <t>19h - 7h</t>
  </si>
  <si>
    <r>
      <t xml:space="preserve">P - </t>
    </r>
    <r>
      <rPr>
        <sz val="7.5"/>
        <rFont val="Arial"/>
        <family val="2"/>
      </rPr>
      <t>07:00 AS 19:00</t>
    </r>
  </si>
  <si>
    <t>FE - FÉRIAS</t>
  </si>
  <si>
    <t>Cristiliane Maria da Silva</t>
  </si>
  <si>
    <t>03201T</t>
  </si>
  <si>
    <t>05484T</t>
  </si>
  <si>
    <t>05799T</t>
  </si>
  <si>
    <t>04218T</t>
  </si>
  <si>
    <t>04999T</t>
  </si>
  <si>
    <t>Condutor/motorista - Cobertura</t>
  </si>
  <si>
    <t>Serviços Gerais</t>
  </si>
  <si>
    <t>C.O</t>
  </si>
  <si>
    <t>OBS: AS COLABORADORAS DOS SERVIÇOS GERAIS SÃO CONTRATADAS PELA EMPRESA COSTA OESTE</t>
  </si>
  <si>
    <t>Inspetoria</t>
  </si>
  <si>
    <r>
      <rPr>
        <sz val="7"/>
        <rFont val="Arial Black"/>
        <family val="2"/>
      </rPr>
      <t>N</t>
    </r>
    <r>
      <rPr>
        <sz val="7"/>
        <rFont val="Arial"/>
        <family val="2"/>
      </rPr>
      <t xml:space="preserve"> = 19:00  AS 07:00</t>
    </r>
  </si>
  <si>
    <t>________________________________________________________</t>
  </si>
  <si>
    <t>Dulcineia Andrade Barbosa</t>
  </si>
  <si>
    <t>Mat. 15.360-5</t>
  </si>
  <si>
    <t>Coord. Administrativa UPA Centro Oeste</t>
  </si>
  <si>
    <t>Responsável Técnico</t>
  </si>
  <si>
    <t>MAT. 13231-4</t>
  </si>
  <si>
    <t>04141T</t>
  </si>
  <si>
    <t>99845-3775</t>
  </si>
  <si>
    <t>98423-9514</t>
  </si>
  <si>
    <t>99992-7193</t>
  </si>
  <si>
    <t>99106-7208</t>
  </si>
  <si>
    <t>98439-3206</t>
  </si>
  <si>
    <t>98428-2901</t>
  </si>
  <si>
    <t>99831-2362</t>
  </si>
  <si>
    <t>99125-7788/</t>
  </si>
  <si>
    <t>99622-0212</t>
  </si>
  <si>
    <t>99917-7116</t>
  </si>
  <si>
    <t>99122-3056</t>
  </si>
  <si>
    <t>98425-0263</t>
  </si>
  <si>
    <t>98433-3058</t>
  </si>
  <si>
    <t>99945-3864</t>
  </si>
  <si>
    <t>98439-1606</t>
  </si>
  <si>
    <t>99997-2592</t>
  </si>
  <si>
    <t>99942-7801</t>
  </si>
  <si>
    <t>CONTATO</t>
  </si>
  <si>
    <t>FÉRIAS OFICIAIS</t>
  </si>
  <si>
    <t>Roseni Alves de Moura</t>
  </si>
  <si>
    <t>Gabriela Matesco Carreteiro</t>
  </si>
  <si>
    <t>P</t>
  </si>
  <si>
    <t>M</t>
  </si>
  <si>
    <t>N</t>
  </si>
  <si>
    <t>Simone dos Santos</t>
  </si>
  <si>
    <t>LEGENDA</t>
  </si>
  <si>
    <t>I: NOITE - 19:00 ÀS 01:00</t>
  </si>
  <si>
    <t>Roselene Viana Vaz</t>
  </si>
  <si>
    <r>
      <rPr>
        <b/>
        <sz val="10"/>
        <color indexed="10"/>
        <rFont val="Arial"/>
        <family val="2"/>
      </rPr>
      <t>E</t>
    </r>
    <r>
      <rPr>
        <b/>
        <sz val="10"/>
        <color indexed="10"/>
        <rFont val="Arial"/>
        <family val="2"/>
      </rPr>
      <t>SCALA DE TRABALHO DO UPA CENTRO OESTE -  MARÇO -  2021</t>
    </r>
    <r>
      <rPr>
        <b/>
        <sz val="10"/>
        <rFont val="Arial"/>
        <family val="2"/>
      </rPr>
      <t xml:space="preserve">
CARGA HORÁRIA - 23 DIAS ÚTEIS  110.4  HS
ESCALA DE PLANTÃO TÉCNICO DE RADIOLOGIA</t>
    </r>
  </si>
  <si>
    <r>
      <rPr>
        <b/>
        <sz val="10"/>
        <color indexed="10"/>
        <rFont val="Arial"/>
        <family val="2"/>
      </rPr>
      <t>ESCALA DE TRABALHO DO UPA CENTRO OESTE -  MARÇO -  2021</t>
    </r>
    <r>
      <rPr>
        <b/>
        <sz val="10"/>
        <rFont val="Arial"/>
        <family val="2"/>
      </rPr>
      <t xml:space="preserve">
CARGA HORÁRIA - 23 DIAS ÚTEIS 138  HS
ESCALA DE PLANTÃO INSPETORIA E SERVIÇOS GERAIS</t>
    </r>
  </si>
  <si>
    <r>
      <rPr>
        <b/>
        <sz val="10"/>
        <color indexed="10"/>
        <rFont val="Arial"/>
        <family val="2"/>
      </rPr>
      <t>ESCALA DE TRABALHO DO UPA CENTRO OESTE -  MARÇO -  2021</t>
    </r>
    <r>
      <rPr>
        <b/>
        <sz val="10"/>
        <rFont val="Arial"/>
        <family val="2"/>
      </rPr>
      <t xml:space="preserve">
CARGA HORÁRIA - 23 DIAS ÚTEIS  138  HS
ESCALA DE PLANTÃO CONDUTORES</t>
    </r>
  </si>
  <si>
    <t>AF</t>
  </si>
  <si>
    <t>42064-6</t>
  </si>
  <si>
    <t>Walter Santana da Silva</t>
  </si>
  <si>
    <t>TN</t>
  </si>
  <si>
    <t>NA</t>
  </si>
  <si>
    <t>NB</t>
  </si>
  <si>
    <t>F</t>
  </si>
  <si>
    <t>11543-6</t>
  </si>
  <si>
    <t>Edson N. Fugivala</t>
  </si>
  <si>
    <t>Apoio (Leonor)</t>
  </si>
  <si>
    <t>D1</t>
  </si>
  <si>
    <t>D2</t>
  </si>
  <si>
    <t>MT1</t>
  </si>
  <si>
    <t>T1</t>
  </si>
  <si>
    <t>ARTIGO</t>
  </si>
  <si>
    <t>ARTIGO 130</t>
  </si>
  <si>
    <r>
      <t xml:space="preserve">
</t>
    </r>
    <r>
      <rPr>
        <b/>
        <sz val="10"/>
        <color indexed="10"/>
        <rFont val="Arial"/>
        <family val="2"/>
      </rPr>
      <t>ESCALA DE TRABALHO DO UPA CENTRO OESTE -  MARÇO -  2021</t>
    </r>
    <r>
      <rPr>
        <b/>
        <sz val="10"/>
        <rFont val="Arial"/>
        <family val="2"/>
      </rPr>
      <t xml:space="preserve">
CARGA HORÁRIA - 23 DIAS ÚTEIS - 138 HS 
ESCALA DE PLANTÃO TGPs - REALIZADA
</t>
    </r>
  </si>
  <si>
    <t>Andre Luis U. Melnick</t>
  </si>
  <si>
    <r>
      <rPr>
        <sz val="8"/>
        <rFont val="Arial Black"/>
        <family val="2"/>
      </rPr>
      <t>T</t>
    </r>
    <r>
      <rPr>
        <sz val="8"/>
        <rFont val="Arial"/>
        <family val="2"/>
      </rPr>
      <t>N</t>
    </r>
  </si>
  <si>
    <t>FÉRIAS</t>
  </si>
  <si>
    <t>Tereza de Fatima Marques</t>
  </si>
  <si>
    <t>14302-2</t>
  </si>
  <si>
    <t>Rogerio Pereira de Castro</t>
  </si>
  <si>
    <t>99618-0664</t>
  </si>
  <si>
    <t>Leticia Ramos Nogueira</t>
  </si>
  <si>
    <r>
      <t xml:space="preserve">
</t>
    </r>
    <r>
      <rPr>
        <b/>
        <sz val="9"/>
        <color indexed="10"/>
        <rFont val="Arial"/>
        <family val="2"/>
      </rPr>
      <t>ESCALA DE TRABALHO DO UPA CO - LONDRINA -  MARÇO -  2021</t>
    </r>
    <r>
      <rPr>
        <b/>
        <sz val="9"/>
        <rFont val="Arial"/>
        <family val="2"/>
      </rPr>
      <t xml:space="preserve">
CARGA HORÁRIA - 23 DIAS ÚTEIS -138 HS
ESCALA DE PLANTÃO ENFERMEIROS
</t>
    </r>
  </si>
  <si>
    <t xml:space="preserve">Reg. Prof. </t>
  </si>
  <si>
    <t>Enfermeiro</t>
  </si>
  <si>
    <t>COREN</t>
  </si>
  <si>
    <t>Aparecida Silva</t>
  </si>
  <si>
    <t>Frente</t>
  </si>
  <si>
    <t>C</t>
  </si>
  <si>
    <t>Fernanda F. Solano</t>
  </si>
  <si>
    <t>Fundo</t>
  </si>
  <si>
    <t>Valmiro S. de Castro</t>
  </si>
  <si>
    <t>Joselma Ap. Dorigon</t>
  </si>
  <si>
    <t>Ana Paula D. Santos</t>
  </si>
  <si>
    <t>Gislaine de Mari Santos</t>
  </si>
  <si>
    <t>Alberto Henrique Dias</t>
  </si>
  <si>
    <t>Solange K. M. de Abreu</t>
  </si>
  <si>
    <t>A.F</t>
  </si>
  <si>
    <t>Cristina Ap. Bander</t>
  </si>
  <si>
    <t>Patricia Elaine Agaci</t>
  </si>
  <si>
    <t>Ricardo Oliveira</t>
  </si>
  <si>
    <t>Francielle Castelone</t>
  </si>
  <si>
    <t>I</t>
  </si>
  <si>
    <t>Armando Bernardo Filho</t>
  </si>
  <si>
    <t>Franciele Moretti</t>
  </si>
  <si>
    <t>F.O</t>
  </si>
  <si>
    <t>Claudineia Ferreira</t>
  </si>
  <si>
    <t>Patricia Cristina F. Couto</t>
  </si>
  <si>
    <t>Gleison de Paula</t>
  </si>
  <si>
    <t>Legenda</t>
  </si>
  <si>
    <r>
      <rPr>
        <b/>
        <sz val="6"/>
        <rFont val="Arial Narrow"/>
        <family val="2"/>
      </rPr>
      <t xml:space="preserve">I </t>
    </r>
    <r>
      <rPr>
        <sz val="6"/>
        <rFont val="Arial Narrow"/>
        <family val="2"/>
      </rPr>
      <t>- INTERMEDIARIO - 19:00 A 01:00</t>
    </r>
  </si>
  <si>
    <r>
      <rPr>
        <b/>
        <sz val="6"/>
        <rFont val="Arial Narrow"/>
        <family val="2"/>
      </rPr>
      <t xml:space="preserve">F.O - </t>
    </r>
    <r>
      <rPr>
        <sz val="6"/>
        <rFont val="Arial Narrow"/>
        <family val="2"/>
      </rPr>
      <t>FÉRIAS OFICIAIS</t>
    </r>
  </si>
  <si>
    <r>
      <t xml:space="preserve">A.F - </t>
    </r>
    <r>
      <rPr>
        <sz val="6"/>
        <rFont val="Arial Narrow"/>
        <family val="2"/>
      </rPr>
      <t xml:space="preserve">ADIANTAMENTO DE FÉRIAS </t>
    </r>
  </si>
  <si>
    <r>
      <t xml:space="preserve">
</t>
    </r>
    <r>
      <rPr>
        <b/>
        <sz val="7"/>
        <color indexed="10"/>
        <rFont val="Arial"/>
        <family val="2"/>
      </rPr>
      <t>ESCALA DE TRABALHO DO UPA CO  -  MARÇO -  2021</t>
    </r>
    <r>
      <rPr>
        <b/>
        <sz val="7"/>
        <rFont val="Arial"/>
        <family val="2"/>
      </rPr>
      <t xml:space="preserve">
CARGA HORÁRIA -23 DIAS ÚTEIS -138 HS
ESCALA DE PLANTÃO TÉCNICOS DE ENFERMAGEM
</t>
    </r>
  </si>
  <si>
    <t>TÉCNICO ENFERMAGEM</t>
  </si>
  <si>
    <t>VTR</t>
  </si>
  <si>
    <t>Roberta Nakanishi</t>
  </si>
  <si>
    <t>629721 TEC</t>
  </si>
  <si>
    <t>Cleodete Alves de Souza</t>
  </si>
  <si>
    <t>694772 TEC</t>
  </si>
  <si>
    <t xml:space="preserve"> </t>
  </si>
  <si>
    <t>Adilson Moraes Silva</t>
  </si>
  <si>
    <t>308151 AUX</t>
  </si>
  <si>
    <t>EQUIPE 1</t>
  </si>
  <si>
    <t xml:space="preserve">Andrea Barberio S. Borges  </t>
  </si>
  <si>
    <t>444804 AUX</t>
  </si>
  <si>
    <t xml:space="preserve">Andressa Zacarin </t>
  </si>
  <si>
    <t>787924 TEC</t>
  </si>
  <si>
    <t>Ângela Celeste Teles Beltran CM</t>
  </si>
  <si>
    <t>657818 TEC</t>
  </si>
  <si>
    <t>Camila Cristiene Siqueira</t>
  </si>
  <si>
    <t>731468 TEC</t>
  </si>
  <si>
    <t>Celia Correia Santana Oliveira</t>
  </si>
  <si>
    <t>628730 AUX</t>
  </si>
  <si>
    <t>Cintia Palhano Rosa</t>
  </si>
  <si>
    <t>932605 TEC</t>
  </si>
  <si>
    <t>Dieggo Roberto de Souza     ORT</t>
  </si>
  <si>
    <t>1008734 TEC</t>
  </si>
  <si>
    <t>Gilberto Vasconcelos Junior    ORT</t>
  </si>
  <si>
    <t>1215547 TEC</t>
  </si>
  <si>
    <t>Flávio Joaquim dos Santos</t>
  </si>
  <si>
    <t>261222 AUX</t>
  </si>
  <si>
    <t>Leila Carvalho T Perussi</t>
  </si>
  <si>
    <t>1061978 TEC</t>
  </si>
  <si>
    <t>Rosângela dos Anjos Cardoso</t>
  </si>
  <si>
    <t>643659 AUX</t>
  </si>
  <si>
    <t>Thiago Coutinho Gonçalves     ORT</t>
  </si>
  <si>
    <t>471788 TEC</t>
  </si>
  <si>
    <t>Adriana Rodrigues Nunes</t>
  </si>
  <si>
    <t>710903 TEC</t>
  </si>
  <si>
    <t>Iolanda de Jesus Oliveira</t>
  </si>
  <si>
    <t>932672 TEC</t>
  </si>
  <si>
    <t>Nelson Ridão</t>
  </si>
  <si>
    <t>264278 TEC</t>
  </si>
  <si>
    <t>Cristiane Garcia Nucci</t>
  </si>
  <si>
    <t>853217 TEC</t>
  </si>
  <si>
    <t>Kharine Moraes Benteo Luiz</t>
  </si>
  <si>
    <t>Graciete M. Oliveira Donda</t>
  </si>
  <si>
    <t>Simone Otilia Pereira</t>
  </si>
  <si>
    <t>PAR</t>
  </si>
  <si>
    <t>Acledileide C de Santana</t>
  </si>
  <si>
    <t>388240 AUX</t>
  </si>
  <si>
    <t>EQUIPE 2</t>
  </si>
  <si>
    <t>Adauto Sueth Franco</t>
  </si>
  <si>
    <t>1060302 TEC</t>
  </si>
  <si>
    <t>Betania Freitas Ribeiro</t>
  </si>
  <si>
    <t>716.391 AUX</t>
  </si>
  <si>
    <t>Claudinei Rocco    ORT</t>
  </si>
  <si>
    <t>527685 AUX</t>
  </si>
  <si>
    <t>Josébio de Paula    ORT</t>
  </si>
  <si>
    <t>630250 TEC</t>
  </si>
  <si>
    <t>Liliana Bataglia Mesquita Santos</t>
  </si>
  <si>
    <t>408731 TEC</t>
  </si>
  <si>
    <t xml:space="preserve">Marcia Ap Nazario Dalecio    </t>
  </si>
  <si>
    <t>1061979 TEC</t>
  </si>
  <si>
    <t>Patrícia Silva Imanishi</t>
  </si>
  <si>
    <t>1056145 TEC</t>
  </si>
  <si>
    <t xml:space="preserve">Sandra Medici                                 </t>
  </si>
  <si>
    <t>727357 AUX</t>
  </si>
  <si>
    <t>Rosimeire Soares Souza</t>
  </si>
  <si>
    <t>325348 AUX</t>
  </si>
  <si>
    <t>Sandro R Ferreira Oliveira</t>
  </si>
  <si>
    <t>280784 AUX</t>
  </si>
  <si>
    <t>Silvio Martins</t>
  </si>
  <si>
    <t>00331099 TEC</t>
  </si>
  <si>
    <t>Eliziete de Fatima G Neves</t>
  </si>
  <si>
    <t>247866 TEC</t>
  </si>
  <si>
    <t>FO</t>
  </si>
  <si>
    <t>Rosangela Pereira M Ambrogi</t>
  </si>
  <si>
    <t>232459 TEC</t>
  </si>
  <si>
    <t>Juliana Silva Caetano</t>
  </si>
  <si>
    <t>588297 TEC</t>
  </si>
  <si>
    <t>AFASTAMENTO MEDICO</t>
  </si>
  <si>
    <t>Rinaldo Silveira</t>
  </si>
  <si>
    <t>325341 TEC</t>
  </si>
  <si>
    <t>Rosimara Bertola Giopo</t>
  </si>
  <si>
    <t>Patrícia Antunes       ORT</t>
  </si>
  <si>
    <t>874107 TEC</t>
  </si>
  <si>
    <t>Adriana de Souza Matos</t>
  </si>
  <si>
    <t>699722AUX</t>
  </si>
  <si>
    <t xml:space="preserve">Bianca C R Ribeiro Chalupa </t>
  </si>
  <si>
    <t>301853 TEC</t>
  </si>
  <si>
    <t>EQUIPE 3</t>
  </si>
  <si>
    <t>Gilberto Gonçalves Aguiar</t>
  </si>
  <si>
    <t>630247 TEC</t>
  </si>
  <si>
    <t>Helena Cossiolo</t>
  </si>
  <si>
    <t>00408498 AUX</t>
  </si>
  <si>
    <t>João Paulo Scomparin      ORT</t>
  </si>
  <si>
    <t>713328 TEC</t>
  </si>
  <si>
    <t>Luciana Teixeira da Costa</t>
  </si>
  <si>
    <t>Maria de Lourdes R.  Santos</t>
  </si>
  <si>
    <t>1063653 TEC</t>
  </si>
  <si>
    <t>Renata Tozetti Resolen</t>
  </si>
  <si>
    <t>462459 TEC</t>
  </si>
  <si>
    <t>Rosimeire Terezinha D Oliveira</t>
  </si>
  <si>
    <t>567211   TEC</t>
  </si>
  <si>
    <t>Rubens Tatsugi Hatakeyama</t>
  </si>
  <si>
    <t>621400  TEC</t>
  </si>
  <si>
    <t>Roseli Maria da Silva</t>
  </si>
  <si>
    <t>211252 AUX</t>
  </si>
  <si>
    <t>Sueli Silva Gonçalves</t>
  </si>
  <si>
    <t>265226 AUX</t>
  </si>
  <si>
    <t>Wando Silva Palhão</t>
  </si>
  <si>
    <t>261224  TEC</t>
  </si>
  <si>
    <t>Marcelo Azevedo</t>
  </si>
  <si>
    <t>442289 TEC</t>
  </si>
  <si>
    <t>F,O</t>
  </si>
  <si>
    <t>Ana Paula Nunes</t>
  </si>
  <si>
    <t>1074129 TEC</t>
  </si>
  <si>
    <t>Ana Gloria Silvestre</t>
  </si>
  <si>
    <t>38826 TEC</t>
  </si>
  <si>
    <t>Ana Paula Pinha</t>
  </si>
  <si>
    <t>759342 TEC</t>
  </si>
  <si>
    <t>Marta Francisca de Souza Silva</t>
  </si>
  <si>
    <t>657841 TEC</t>
  </si>
  <si>
    <t>ATESTADO MEDICO</t>
  </si>
  <si>
    <t>Joel Souza Lisboa</t>
  </si>
  <si>
    <t>302976 AUX</t>
  </si>
  <si>
    <t>19-07H</t>
  </si>
  <si>
    <t>Carla Luciana Galo</t>
  </si>
  <si>
    <t>232466 AUX</t>
  </si>
  <si>
    <t>IMPAR</t>
  </si>
  <si>
    <t>Adao Francisco Teixeira</t>
  </si>
  <si>
    <t>905869 TEC</t>
  </si>
  <si>
    <t>Cristiano Aparecido da Silva</t>
  </si>
  <si>
    <t>869013 TEC</t>
  </si>
  <si>
    <t>Wagner Wesley M Marques  ORT</t>
  </si>
  <si>
    <t>265229 AUX</t>
  </si>
  <si>
    <t>Sidney Jose dos Santos  ORT</t>
  </si>
  <si>
    <t>3005131940 AUX</t>
  </si>
  <si>
    <t>Antônia Ferreira Mendes</t>
  </si>
  <si>
    <t>187.248 AUX</t>
  </si>
  <si>
    <t xml:space="preserve">Claudiane Eloisa Botini </t>
  </si>
  <si>
    <t>562501 TEC</t>
  </si>
  <si>
    <t>Cristina Aparecida S Correia</t>
  </si>
  <si>
    <t>00424855 AUX</t>
  </si>
  <si>
    <t>F.O ate 08/04</t>
  </si>
  <si>
    <t>Elton Rodrigo S Fernandes  ORT</t>
  </si>
  <si>
    <t>932659 TEC</t>
  </si>
  <si>
    <t>Maria de Lourdes R Santos</t>
  </si>
  <si>
    <t>001063653 AUX</t>
  </si>
  <si>
    <t>Nilva Aparecida Lupi</t>
  </si>
  <si>
    <t>630259 TEC</t>
  </si>
  <si>
    <t>Osvaldo Rissi  ORT</t>
  </si>
  <si>
    <t>1060307 TEC</t>
  </si>
  <si>
    <t>Orivaldo Bezerra dos Santos</t>
  </si>
  <si>
    <t>456113 TEC</t>
  </si>
  <si>
    <t xml:space="preserve">Sueli Henriques Tavares             </t>
  </si>
  <si>
    <t>261248 TEC</t>
  </si>
  <si>
    <t>AT</t>
  </si>
  <si>
    <t>Tatiane Ayumi Shiozawa Furlan</t>
  </si>
  <si>
    <t>602924 AUX</t>
  </si>
  <si>
    <t xml:space="preserve">Wilton José de Oliveira </t>
  </si>
  <si>
    <t>613248 TEC</t>
  </si>
  <si>
    <t>Derci Ferreira Junior</t>
  </si>
  <si>
    <t>281080 TEC</t>
  </si>
  <si>
    <t>Ricardo Ferreira</t>
  </si>
  <si>
    <t>359536 TEC</t>
  </si>
  <si>
    <t>Milene Cristina Gazoli</t>
  </si>
  <si>
    <t>602446 TEC</t>
  </si>
  <si>
    <t>Amilcar Azevedo</t>
  </si>
  <si>
    <t>247503 TEC</t>
  </si>
  <si>
    <t>INTER</t>
  </si>
  <si>
    <t>19-01H</t>
  </si>
  <si>
    <t>Alyne Rodrigues Ramos Cantão</t>
  </si>
  <si>
    <t>4373876 TEC</t>
  </si>
  <si>
    <t>Willian Avelino Toledo</t>
  </si>
  <si>
    <t>658516 TEC</t>
  </si>
  <si>
    <t>Rubens Nogueira Nascimento</t>
  </si>
  <si>
    <t>1121221 TEC</t>
  </si>
  <si>
    <t>Vânia Augusta Pellicano CM</t>
  </si>
  <si>
    <t>87234 AUX</t>
  </si>
  <si>
    <t>Jusimara de Lima</t>
  </si>
  <si>
    <t>408795 TEC</t>
  </si>
  <si>
    <t>Marinete Pereira Souza CM</t>
  </si>
  <si>
    <t>408.822 AUX</t>
  </si>
  <si>
    <t xml:space="preserve">AFASTAMENTO MEDICO </t>
  </si>
  <si>
    <t>3005131940AUX</t>
  </si>
  <si>
    <t>Aline Muniz de Melo</t>
  </si>
  <si>
    <t>574803 TEC</t>
  </si>
  <si>
    <t>Anderson Pereira</t>
  </si>
  <si>
    <t>1019846 TEC</t>
  </si>
  <si>
    <t>Carina Fernandes Senra</t>
  </si>
  <si>
    <t>388033 TEC</t>
  </si>
  <si>
    <t>Celso Luiz Tarosso           ORT</t>
  </si>
  <si>
    <t>302690 AUX</t>
  </si>
  <si>
    <t>Claudinei de Oliveira Silva</t>
  </si>
  <si>
    <t>713515   TEC</t>
  </si>
  <si>
    <t xml:space="preserve">Gleice Keila da Silva                     </t>
  </si>
  <si>
    <t>744852  TEC</t>
  </si>
  <si>
    <t xml:space="preserve">Maria de Jesus Mazieiro Barbosa </t>
  </si>
  <si>
    <t>639694 AUX</t>
  </si>
  <si>
    <t>Rogério Ramalho Rosa</t>
  </si>
  <si>
    <t>731525 AUX</t>
  </si>
  <si>
    <t>Sonia Maria Padilha Cardoso</t>
  </si>
  <si>
    <t>693451 AUX</t>
  </si>
  <si>
    <t>Valdirene Martins Cordeiro</t>
  </si>
  <si>
    <t>1061983 TEC</t>
  </si>
  <si>
    <t>Ligia Mara</t>
  </si>
  <si>
    <t>756428 TEC</t>
  </si>
  <si>
    <t xml:space="preserve">Mariana Regina Brunini     </t>
  </si>
  <si>
    <t>527616  TEC</t>
  </si>
  <si>
    <t>Ione Camila Maciel</t>
  </si>
  <si>
    <t>883808 TEC</t>
  </si>
  <si>
    <t>Francielle Mariana da S Cunha</t>
  </si>
  <si>
    <t>932666 TEC</t>
  </si>
  <si>
    <t>Givaldo Vicente Alves</t>
  </si>
  <si>
    <t>731476 AUX</t>
  </si>
  <si>
    <t>José Nascimento Correa Silva</t>
  </si>
  <si>
    <t>429314 TEC</t>
  </si>
  <si>
    <t>Luciano de Castro Américo   ORT</t>
  </si>
  <si>
    <t>233409 AUX</t>
  </si>
  <si>
    <t>Marcio José Farinácio   ORT</t>
  </si>
  <si>
    <t>863928 TEC</t>
  </si>
  <si>
    <t>Patricia Fernandes Braga Santos</t>
  </si>
  <si>
    <t>1063657 TEC</t>
  </si>
  <si>
    <t>Rosalia Cristina Cordista Alignani</t>
  </si>
  <si>
    <t>456098 TEC</t>
  </si>
  <si>
    <t>Rudson Vinicius dos Santos</t>
  </si>
  <si>
    <t>577309 AUX</t>
  </si>
  <si>
    <t>Sandra Gonçalves de Souza</t>
  </si>
  <si>
    <t>598153 TEC</t>
  </si>
  <si>
    <t>Dalvina Penha Gabriel</t>
  </si>
  <si>
    <t>497764 TEC</t>
  </si>
  <si>
    <t>Rosilaine Moraes Carvalho</t>
  </si>
  <si>
    <t xml:space="preserve"> 233881TEC</t>
  </si>
  <si>
    <t>Agnaldo Cesar Cyrilo</t>
  </si>
  <si>
    <t>226296 AUX</t>
  </si>
  <si>
    <r>
      <rPr>
        <b/>
        <sz val="6"/>
        <rFont val="Arial Black"/>
        <family val="2"/>
      </rPr>
      <t>M</t>
    </r>
    <r>
      <rPr>
        <sz val="6"/>
        <rFont val="Arial Narrow"/>
        <family val="2"/>
      </rPr>
      <t>: MANHA - 7:00  ÀS 13:00</t>
    </r>
  </si>
  <si>
    <r>
      <rPr>
        <b/>
        <sz val="6"/>
        <rFont val="Arial Black"/>
        <family val="2"/>
      </rPr>
      <t>T</t>
    </r>
    <r>
      <rPr>
        <sz val="6"/>
        <rFont val="Arial Narrow"/>
        <family val="2"/>
      </rPr>
      <t>: TARDE - 13:00 ÀS 19:00</t>
    </r>
  </si>
  <si>
    <r>
      <rPr>
        <b/>
        <sz val="6"/>
        <rFont val="Arial Black"/>
        <family val="2"/>
      </rPr>
      <t>N</t>
    </r>
    <r>
      <rPr>
        <sz val="6"/>
        <rFont val="Arial Narrow"/>
        <family val="2"/>
      </rPr>
      <t>: NOITE - 19:00 ÀS 07:00</t>
    </r>
  </si>
  <si>
    <r>
      <rPr>
        <b/>
        <sz val="6"/>
        <rFont val="Arial Black"/>
        <family val="2"/>
      </rPr>
      <t>P</t>
    </r>
    <r>
      <rPr>
        <sz val="6"/>
        <rFont val="Arial Narrow"/>
        <family val="2"/>
      </rPr>
      <t xml:space="preserve"> - DIA - 07:00 ÁS 19:00</t>
    </r>
  </si>
  <si>
    <r>
      <rPr>
        <b/>
        <sz val="8"/>
        <color indexed="10"/>
        <rFont val="Arial"/>
        <family val="2"/>
      </rPr>
      <t>ESCALA DE TRABALHO DO UPA CO - LONDRINA -  MARÇO -  2021</t>
    </r>
    <r>
      <rPr>
        <b/>
        <sz val="8"/>
        <rFont val="Arial"/>
        <family val="2"/>
      </rPr>
      <t xml:space="preserve">
CARGA HORÁRIA - 23 DIAS ÚTEIS 138  HS
ESCALA DE PLANTÃO Farmácia - Assitente Social</t>
    </r>
  </si>
  <si>
    <t>Farmáceutico</t>
  </si>
  <si>
    <t>MARISA MIUKI KISSU</t>
  </si>
  <si>
    <t>Assistente de Farmácia</t>
  </si>
  <si>
    <t>JULIANA DE CARVALHO</t>
  </si>
  <si>
    <t>GRUPO 3</t>
  </si>
  <si>
    <t>HELOISE OLIVEIRA SANTANA</t>
  </si>
  <si>
    <t>GRUPO 2</t>
  </si>
  <si>
    <t>HOSANE AP. DA SILVA</t>
  </si>
  <si>
    <t>GRUPO 1</t>
  </si>
  <si>
    <t>Assitente Social</t>
  </si>
  <si>
    <t>Franciele Cristina F. Naves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</si>
</sst>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0.000"/>
    <numFmt numFmtId="171" formatCode="_-* #,##0.000_-;\-* #,##0.000_-;_-* &quot;-&quot;??_-;_-@_-"/>
    <numFmt numFmtId="172" formatCode="_-* #,##0.0000_-;\-* #,##0.0000_-;_-* &quot;-&quot;??_-;_-@_-"/>
    <numFmt numFmtId="173" formatCode="0.0"/>
    <numFmt numFmtId="174" formatCode="_(&quot;R$ &quot;* #,##0_);_(&quot;R$ &quot;* \(#,##0\);_(&quot;R$ &quot;* &quot;-&quot;_);_(@_)"/>
    <numFmt numFmtId="175" formatCode="_(&quot;R$ &quot;* #,##0.00_);_(&quot;R$ &quot;* \(#,##0.00\);_(&quot;R$ &quot;* &quot;-&quot;??_);_(@_)"/>
  </numFmts>
  <fonts count="112">
    <font>
      <sz val="11"/>
      <color indexed="8"/>
      <name val="Calibri"/>
      <family val="2"/>
    </font>
    <font>
      <sz val="10"/>
      <name val="Arial"/>
      <family val="0"/>
    </font>
    <font>
      <b/>
      <sz val="7"/>
      <name val="Arial"/>
      <family val="2"/>
    </font>
    <font>
      <b/>
      <sz val="6"/>
      <name val="Arial Narrow"/>
      <family val="2"/>
    </font>
    <font>
      <b/>
      <sz val="6.5"/>
      <name val="Arial"/>
      <family val="2"/>
    </font>
    <font>
      <b/>
      <sz val="5"/>
      <name val="Arial"/>
      <family val="2"/>
    </font>
    <font>
      <sz val="8"/>
      <name val="Arial Narrow"/>
      <family val="2"/>
    </font>
    <font>
      <b/>
      <u val="single"/>
      <sz val="7.5"/>
      <name val="Arial"/>
      <family val="2"/>
    </font>
    <font>
      <b/>
      <sz val="7"/>
      <color indexed="10"/>
      <name val="Arial"/>
      <family val="2"/>
    </font>
    <font>
      <sz val="7"/>
      <name val="Arial"/>
      <family val="2"/>
    </font>
    <font>
      <sz val="7"/>
      <color indexed="8"/>
      <name val="Albertus MT"/>
      <family val="2"/>
    </font>
    <font>
      <sz val="7"/>
      <color indexed="10"/>
      <name val="Arial"/>
      <family val="2"/>
    </font>
    <font>
      <b/>
      <sz val="6"/>
      <color indexed="10"/>
      <name val="Arial"/>
      <family val="2"/>
    </font>
    <font>
      <b/>
      <sz val="5"/>
      <name val="Arial Narrow"/>
      <family val="2"/>
    </font>
    <font>
      <sz val="5"/>
      <name val="Arial Narrow"/>
      <family val="2"/>
    </font>
    <font>
      <sz val="5"/>
      <color indexed="8"/>
      <name val="Albertus MT"/>
      <family val="2"/>
    </font>
    <font>
      <sz val="5"/>
      <name val="Arial"/>
      <family val="2"/>
    </font>
    <font>
      <sz val="5"/>
      <color indexed="8"/>
      <name val="Calibri"/>
      <family val="2"/>
    </font>
    <font>
      <b/>
      <sz val="8"/>
      <name val="Arial"/>
      <family val="2"/>
    </font>
    <font>
      <sz val="7.5"/>
      <name val="Arial"/>
      <family val="2"/>
    </font>
    <font>
      <b/>
      <sz val="7"/>
      <name val="Arial Narrow"/>
      <family val="2"/>
    </font>
    <font>
      <sz val="6.5"/>
      <name val="Arial"/>
      <family val="2"/>
    </font>
    <font>
      <sz val="6"/>
      <name val="Arial"/>
      <family val="2"/>
    </font>
    <font>
      <sz val="8"/>
      <name val="Arial"/>
      <family val="2"/>
    </font>
    <font>
      <sz val="8"/>
      <color indexed="8"/>
      <name val="Albertus MT"/>
      <family val="2"/>
    </font>
    <font>
      <b/>
      <sz val="8"/>
      <color indexed="10"/>
      <name val="Arial"/>
      <family val="2"/>
    </font>
    <font>
      <sz val="6"/>
      <name val="Arial Narrow"/>
      <family val="2"/>
    </font>
    <font>
      <sz val="6"/>
      <name val="Arial Black"/>
      <family val="2"/>
    </font>
    <font>
      <sz val="8"/>
      <color indexed="8"/>
      <name val="Arial Narrow"/>
      <family val="2"/>
    </font>
    <font>
      <b/>
      <sz val="9"/>
      <name val="Arial"/>
      <family val="2"/>
    </font>
    <font>
      <b/>
      <sz val="7.5"/>
      <name val="Arial"/>
      <family val="2"/>
    </font>
    <font>
      <sz val="7"/>
      <name val="Arial Black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b/>
      <sz val="6"/>
      <name val="Arial"/>
      <family val="2"/>
    </font>
    <font>
      <b/>
      <sz val="6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8"/>
      <name val="Arial Black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0"/>
      <color indexed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Black"/>
      <family val="2"/>
    </font>
    <font>
      <sz val="10"/>
      <name val="Arial Black"/>
      <family val="2"/>
    </font>
    <font>
      <sz val="8"/>
      <name val="Calibri"/>
      <family val="2"/>
    </font>
    <font>
      <b/>
      <sz val="9"/>
      <color indexed="10"/>
      <name val="Arial"/>
      <family val="2"/>
    </font>
    <font>
      <sz val="5"/>
      <name val="Verdana"/>
      <family val="2"/>
    </font>
    <font>
      <sz val="5"/>
      <color indexed="8"/>
      <name val="Arial"/>
      <family val="2"/>
    </font>
    <font>
      <b/>
      <sz val="5"/>
      <color indexed="8"/>
      <name val="Arial"/>
      <family val="2"/>
    </font>
    <font>
      <sz val="6"/>
      <name val="Calibri"/>
      <family val="2"/>
    </font>
    <font>
      <b/>
      <sz val="6"/>
      <name val="Arial Black"/>
      <family val="2"/>
    </font>
    <font>
      <b/>
      <sz val="9"/>
      <name val="Arial Narrow"/>
      <family val="2"/>
    </font>
    <font>
      <sz val="7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 Black"/>
      <family val="2"/>
    </font>
    <font>
      <sz val="10"/>
      <color indexed="8"/>
      <name val="Arial Black"/>
      <family val="2"/>
    </font>
    <font>
      <sz val="8"/>
      <color indexed="10"/>
      <name val="Arial"/>
      <family val="2"/>
    </font>
    <font>
      <b/>
      <sz val="6"/>
      <name val="Calibri"/>
      <family val="2"/>
    </font>
    <font>
      <sz val="6"/>
      <color indexed="10"/>
      <name val="Arial"/>
      <family val="2"/>
    </font>
    <font>
      <sz val="5"/>
      <color indexed="8"/>
      <name val="Verdana"/>
      <family val="2"/>
    </font>
    <font>
      <sz val="6"/>
      <color indexed="10"/>
      <name val="Calibri"/>
      <family val="2"/>
    </font>
    <font>
      <b/>
      <sz val="7.5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6"/>
      <color rgb="FFFF0000"/>
      <name val="Arial"/>
      <family val="2"/>
    </font>
    <font>
      <sz val="5"/>
      <color theme="1"/>
      <name val="Verdana"/>
      <family val="2"/>
    </font>
    <font>
      <sz val="6"/>
      <color rgb="FFFF0000"/>
      <name val="Calibri"/>
      <family val="2"/>
    </font>
    <font>
      <b/>
      <sz val="7.5"/>
      <color rgb="FFFF0000"/>
      <name val="Arial"/>
      <family val="2"/>
    </font>
    <font>
      <sz val="10"/>
      <color theme="1"/>
      <name val="Arial Black"/>
      <family val="2"/>
    </font>
    <font>
      <sz val="8"/>
      <color theme="1"/>
      <name val="Arial Black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5" fillId="20" borderId="0" applyNumberFormat="0" applyBorder="0" applyAlignment="0" applyProtection="0"/>
    <xf numFmtId="0" fontId="86" fillId="21" borderId="1" applyNumberFormat="0" applyAlignment="0" applyProtection="0"/>
    <xf numFmtId="0" fontId="87" fillId="22" borderId="2" applyNumberFormat="0" applyAlignment="0" applyProtection="0"/>
    <xf numFmtId="0" fontId="88" fillId="0" borderId="3" applyNumberFormat="0" applyFill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4" fillId="26" borderId="0" applyNumberFormat="0" applyBorder="0" applyAlignment="0" applyProtection="0"/>
    <xf numFmtId="0" fontId="84" fillId="27" borderId="0" applyNumberFormat="0" applyBorder="0" applyAlignment="0" applyProtection="0"/>
    <xf numFmtId="0" fontId="84" fillId="28" borderId="0" applyNumberFormat="0" applyBorder="0" applyAlignment="0" applyProtection="0"/>
    <xf numFmtId="0" fontId="89" fillId="29" borderId="1" applyNumberFormat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3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94" fillId="21" borderId="5" applyNumberFormat="0" applyAlignment="0" applyProtection="0"/>
    <xf numFmtId="41" fontId="1" fillId="0" borderId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6" applyNumberFormat="0" applyFill="0" applyAlignment="0" applyProtection="0"/>
    <xf numFmtId="0" fontId="99" fillId="0" borderId="7" applyNumberFormat="0" applyFill="0" applyAlignment="0" applyProtection="0"/>
    <xf numFmtId="0" fontId="100" fillId="0" borderId="8" applyNumberFormat="0" applyFill="0" applyAlignment="0" applyProtection="0"/>
    <xf numFmtId="0" fontId="100" fillId="0" borderId="0" applyNumberFormat="0" applyFill="0" applyBorder="0" applyAlignment="0" applyProtection="0"/>
    <xf numFmtId="0" fontId="101" fillId="0" borderId="9" applyNumberFormat="0" applyFill="0" applyAlignment="0" applyProtection="0"/>
    <xf numFmtId="43" fontId="1" fillId="0" borderId="0" applyFill="0" applyBorder="0" applyAlignment="0" applyProtection="0"/>
  </cellStyleXfs>
  <cellXfs count="64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Border="1" applyAlignment="1">
      <alignment/>
    </xf>
    <xf numFmtId="0" fontId="0" fillId="34" borderId="0" xfId="0" applyFill="1" applyAlignment="1">
      <alignment/>
    </xf>
    <xf numFmtId="0" fontId="17" fillId="34" borderId="0" xfId="0" applyFont="1" applyFill="1" applyAlignment="1">
      <alignment/>
    </xf>
    <xf numFmtId="0" fontId="17" fillId="0" borderId="0" xfId="0" applyFont="1" applyAlignment="1">
      <alignment/>
    </xf>
    <xf numFmtId="0" fontId="17" fillId="34" borderId="0" xfId="0" applyFont="1" applyFill="1" applyBorder="1" applyAlignment="1">
      <alignment/>
    </xf>
    <xf numFmtId="0" fontId="17" fillId="34" borderId="10" xfId="0" applyFont="1" applyFill="1" applyBorder="1" applyAlignment="1">
      <alignment/>
    </xf>
    <xf numFmtId="0" fontId="17" fillId="33" borderId="0" xfId="0" applyFont="1" applyFill="1" applyAlignment="1">
      <alignment/>
    </xf>
    <xf numFmtId="0" fontId="9" fillId="35" borderId="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15" fillId="35" borderId="0" xfId="0" applyFont="1" applyFill="1" applyBorder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 vertical="center"/>
    </xf>
    <xf numFmtId="0" fontId="7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23" fillId="36" borderId="0" xfId="0" applyFont="1" applyFill="1" applyAlignment="1">
      <alignment vertical="center"/>
    </xf>
    <xf numFmtId="0" fontId="9" fillId="36" borderId="11" xfId="0" applyFont="1" applyFill="1" applyBorder="1" applyAlignment="1">
      <alignment/>
    </xf>
    <xf numFmtId="0" fontId="23" fillId="36" borderId="0" xfId="0" applyFont="1" applyFill="1" applyBorder="1" applyAlignment="1">
      <alignment/>
    </xf>
    <xf numFmtId="0" fontId="102" fillId="36" borderId="0" xfId="0" applyFont="1" applyFill="1" applyBorder="1" applyAlignment="1">
      <alignment/>
    </xf>
    <xf numFmtId="0" fontId="19" fillId="36" borderId="0" xfId="0" applyFont="1" applyFill="1" applyBorder="1" applyAlignment="1">
      <alignment/>
    </xf>
    <xf numFmtId="0" fontId="22" fillId="36" borderId="0" xfId="0" applyFont="1" applyFill="1" applyBorder="1" applyAlignment="1">
      <alignment/>
    </xf>
    <xf numFmtId="0" fontId="18" fillId="0" borderId="12" xfId="0" applyFont="1" applyBorder="1" applyAlignment="1">
      <alignment wrapText="1"/>
    </xf>
    <xf numFmtId="0" fontId="18" fillId="0" borderId="13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18" fillId="0" borderId="14" xfId="0" applyFont="1" applyBorder="1" applyAlignment="1">
      <alignment wrapText="1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18" fillId="0" borderId="15" xfId="0" applyFont="1" applyFill="1" applyBorder="1" applyAlignment="1">
      <alignment vertical="center"/>
    </xf>
    <xf numFmtId="0" fontId="26" fillId="34" borderId="11" xfId="0" applyFont="1" applyFill="1" applyBorder="1" applyAlignment="1">
      <alignment horizontal="center" vertical="center"/>
    </xf>
    <xf numFmtId="0" fontId="26" fillId="37" borderId="11" xfId="0" applyFont="1" applyFill="1" applyBorder="1" applyAlignment="1">
      <alignment horizontal="center" vertical="center"/>
    </xf>
    <xf numFmtId="0" fontId="6" fillId="36" borderId="0" xfId="0" applyFont="1" applyFill="1" applyBorder="1" applyAlignment="1">
      <alignment horizontal="left" vertical="center"/>
    </xf>
    <xf numFmtId="0" fontId="6" fillId="36" borderId="16" xfId="0" applyFont="1" applyFill="1" applyBorder="1" applyAlignment="1">
      <alignment horizontal="left" vertical="center"/>
    </xf>
    <xf numFmtId="0" fontId="23" fillId="36" borderId="15" xfId="0" applyFont="1" applyFill="1" applyBorder="1" applyAlignment="1">
      <alignment vertical="center"/>
    </xf>
    <xf numFmtId="0" fontId="7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9" fillId="36" borderId="0" xfId="0" applyFont="1" applyFill="1" applyBorder="1" applyAlignment="1">
      <alignment/>
    </xf>
    <xf numFmtId="0" fontId="6" fillId="36" borderId="0" xfId="0" applyFont="1" applyFill="1" applyBorder="1" applyAlignment="1">
      <alignment/>
    </xf>
    <xf numFmtId="0" fontId="28" fillId="36" borderId="0" xfId="0" applyFont="1" applyFill="1" applyBorder="1" applyAlignment="1">
      <alignment/>
    </xf>
    <xf numFmtId="0" fontId="6" fillId="36" borderId="0" xfId="0" applyFont="1" applyFill="1" applyBorder="1" applyAlignment="1">
      <alignment/>
    </xf>
    <xf numFmtId="0" fontId="6" fillId="36" borderId="17" xfId="0" applyFont="1" applyFill="1" applyBorder="1" applyAlignment="1">
      <alignment horizontal="left"/>
    </xf>
    <xf numFmtId="0" fontId="6" fillId="36" borderId="16" xfId="0" applyFont="1" applyFill="1" applyBorder="1" applyAlignment="1">
      <alignment horizontal="left"/>
    </xf>
    <xf numFmtId="0" fontId="6" fillId="36" borderId="18" xfId="0" applyFont="1" applyFill="1" applyBorder="1" applyAlignment="1">
      <alignment horizontal="left"/>
    </xf>
    <xf numFmtId="0" fontId="6" fillId="36" borderId="0" xfId="0" applyFont="1" applyFill="1" applyBorder="1" applyAlignment="1">
      <alignment horizontal="left"/>
    </xf>
    <xf numFmtId="0" fontId="6" fillId="0" borderId="19" xfId="0" applyFont="1" applyFill="1" applyBorder="1" applyAlignment="1">
      <alignment/>
    </xf>
    <xf numFmtId="0" fontId="6" fillId="36" borderId="20" xfId="0" applyFont="1" applyFill="1" applyBorder="1" applyAlignment="1">
      <alignment/>
    </xf>
    <xf numFmtId="0" fontId="6" fillId="36" borderId="21" xfId="0" applyFont="1" applyFill="1" applyBorder="1" applyAlignment="1">
      <alignment/>
    </xf>
    <xf numFmtId="0" fontId="22" fillId="36" borderId="15" xfId="0" applyFont="1" applyFill="1" applyBorder="1" applyAlignment="1">
      <alignment horizontal="left" vertical="center"/>
    </xf>
    <xf numFmtId="0" fontId="2" fillId="36" borderId="0" xfId="0" applyFont="1" applyFill="1" applyBorder="1" applyAlignment="1">
      <alignment horizontal="center" vertical="center"/>
    </xf>
    <xf numFmtId="0" fontId="7" fillId="0" borderId="22" xfId="0" applyFont="1" applyBorder="1" applyAlignment="1">
      <alignment/>
    </xf>
    <xf numFmtId="0" fontId="9" fillId="36" borderId="22" xfId="0" applyFont="1" applyFill="1" applyBorder="1" applyAlignment="1">
      <alignment/>
    </xf>
    <xf numFmtId="0" fontId="9" fillId="36" borderId="23" xfId="0" applyFont="1" applyFill="1" applyBorder="1" applyAlignment="1">
      <alignment/>
    </xf>
    <xf numFmtId="0" fontId="34" fillId="0" borderId="24" xfId="0" applyFont="1" applyFill="1" applyBorder="1" applyAlignment="1">
      <alignment horizontal="left" vertical="center"/>
    </xf>
    <xf numFmtId="17" fontId="22" fillId="34" borderId="11" xfId="0" applyNumberFormat="1" applyFont="1" applyFill="1" applyBorder="1" applyAlignment="1">
      <alignment horizontal="center" vertical="center"/>
    </xf>
    <xf numFmtId="0" fontId="22" fillId="34" borderId="25" xfId="0" applyFont="1" applyFill="1" applyBorder="1" applyAlignment="1">
      <alignment horizontal="center" vertical="center"/>
    </xf>
    <xf numFmtId="0" fontId="22" fillId="34" borderId="11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left" vertical="center"/>
    </xf>
    <xf numFmtId="0" fontId="22" fillId="36" borderId="15" xfId="0" applyFont="1" applyFill="1" applyBorder="1" applyAlignment="1">
      <alignment vertical="center"/>
    </xf>
    <xf numFmtId="0" fontId="22" fillId="0" borderId="26" xfId="0" applyFont="1" applyFill="1" applyBorder="1" applyAlignment="1">
      <alignment horizontal="left" vertical="center"/>
    </xf>
    <xf numFmtId="0" fontId="22" fillId="36" borderId="27" xfId="0" applyFont="1" applyFill="1" applyBorder="1" applyAlignment="1">
      <alignment horizontal="left" vertical="center"/>
    </xf>
    <xf numFmtId="0" fontId="22" fillId="36" borderId="15" xfId="0" applyFont="1" applyFill="1" applyBorder="1" applyAlignment="1">
      <alignment horizontal="left"/>
    </xf>
    <xf numFmtId="0" fontId="35" fillId="0" borderId="15" xfId="0" applyFont="1" applyFill="1" applyBorder="1" applyAlignment="1">
      <alignment horizontal="center" vertical="center"/>
    </xf>
    <xf numFmtId="0" fontId="2" fillId="35" borderId="28" xfId="0" applyFont="1" applyFill="1" applyBorder="1" applyAlignment="1">
      <alignment horizontal="center" vertical="center"/>
    </xf>
    <xf numFmtId="0" fontId="9" fillId="35" borderId="28" xfId="0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34" borderId="28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/>
    </xf>
    <xf numFmtId="0" fontId="17" fillId="34" borderId="30" xfId="0" applyFont="1" applyFill="1" applyBorder="1" applyAlignment="1">
      <alignment/>
    </xf>
    <xf numFmtId="0" fontId="17" fillId="34" borderId="31" xfId="0" applyFont="1" applyFill="1" applyBorder="1" applyAlignment="1">
      <alignment/>
    </xf>
    <xf numFmtId="0" fontId="36" fillId="15" borderId="32" xfId="0" applyFont="1" applyFill="1" applyBorder="1" applyAlignment="1">
      <alignment horizontal="center"/>
    </xf>
    <xf numFmtId="0" fontId="2" fillId="38" borderId="15" xfId="0" applyFont="1" applyFill="1" applyBorder="1" applyAlignment="1">
      <alignment vertical="center"/>
    </xf>
    <xf numFmtId="1" fontId="36" fillId="15" borderId="22" xfId="0" applyNumberFormat="1" applyFont="1" applyFill="1" applyBorder="1" applyAlignment="1">
      <alignment horizontal="center" vertical="center"/>
    </xf>
    <xf numFmtId="0" fontId="23" fillId="38" borderId="11" xfId="0" applyFont="1" applyFill="1" applyBorder="1" applyAlignment="1">
      <alignment horizontal="center" vertical="center" shrinkToFit="1"/>
    </xf>
    <xf numFmtId="0" fontId="23" fillId="38" borderId="22" xfId="0" applyFont="1" applyFill="1" applyBorder="1" applyAlignment="1">
      <alignment horizontal="center" vertical="center" shrinkToFit="1"/>
    </xf>
    <xf numFmtId="0" fontId="9" fillId="38" borderId="11" xfId="0" applyFont="1" applyFill="1" applyBorder="1" applyAlignment="1">
      <alignment horizontal="center" vertical="center" shrinkToFit="1"/>
    </xf>
    <xf numFmtId="0" fontId="13" fillId="39" borderId="11" xfId="0" applyFont="1" applyFill="1" applyBorder="1" applyAlignment="1">
      <alignment horizontal="center" vertical="center"/>
    </xf>
    <xf numFmtId="0" fontId="4" fillId="38" borderId="11" xfId="0" applyFont="1" applyFill="1" applyBorder="1" applyAlignment="1">
      <alignment horizontal="center"/>
    </xf>
    <xf numFmtId="0" fontId="14" fillId="39" borderId="11" xfId="0" applyFont="1" applyFill="1" applyBorder="1" applyAlignment="1">
      <alignment horizontal="center" vertical="center"/>
    </xf>
    <xf numFmtId="0" fontId="5" fillId="39" borderId="11" xfId="0" applyFont="1" applyFill="1" applyBorder="1" applyAlignment="1">
      <alignment horizontal="center" vertical="center"/>
    </xf>
    <xf numFmtId="0" fontId="29" fillId="39" borderId="11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left" vertical="center"/>
    </xf>
    <xf numFmtId="0" fontId="23" fillId="36" borderId="33" xfId="0" applyFont="1" applyFill="1" applyBorder="1" applyAlignment="1">
      <alignment horizontal="left" vertical="center"/>
    </xf>
    <xf numFmtId="0" fontId="23" fillId="36" borderId="16" xfId="0" applyFont="1" applyFill="1" applyBorder="1" applyAlignment="1">
      <alignment horizontal="left" vertical="center"/>
    </xf>
    <xf numFmtId="0" fontId="23" fillId="0" borderId="16" xfId="0" applyFont="1" applyFill="1" applyBorder="1" applyAlignment="1">
      <alignment horizontal="left" vertical="center"/>
    </xf>
    <xf numFmtId="0" fontId="18" fillId="39" borderId="17" xfId="0" applyFont="1" applyFill="1" applyBorder="1" applyAlignment="1">
      <alignment vertical="center"/>
    </xf>
    <xf numFmtId="0" fontId="18" fillId="39" borderId="16" xfId="0" applyFont="1" applyFill="1" applyBorder="1" applyAlignment="1">
      <alignment vertical="center"/>
    </xf>
    <xf numFmtId="0" fontId="32" fillId="0" borderId="11" xfId="0" applyFont="1" applyBorder="1" applyAlignment="1">
      <alignment horizontal="center" vertical="center"/>
    </xf>
    <xf numFmtId="0" fontId="23" fillId="34" borderId="11" xfId="0" applyFont="1" applyFill="1" applyBorder="1" applyAlignment="1">
      <alignment horizontal="center" vertical="center"/>
    </xf>
    <xf numFmtId="0" fontId="23" fillId="39" borderId="16" xfId="0" applyFont="1" applyFill="1" applyBorder="1" applyAlignment="1">
      <alignment horizontal="left" vertical="center"/>
    </xf>
    <xf numFmtId="0" fontId="23" fillId="34" borderId="25" xfId="0" applyFont="1" applyFill="1" applyBorder="1" applyAlignment="1">
      <alignment horizontal="center" vertical="center"/>
    </xf>
    <xf numFmtId="0" fontId="34" fillId="37" borderId="15" xfId="0" applyFont="1" applyFill="1" applyBorder="1" applyAlignment="1">
      <alignment horizontal="left" vertical="center"/>
    </xf>
    <xf numFmtId="0" fontId="18" fillId="36" borderId="11" xfId="52" applyFont="1" applyFill="1" applyBorder="1" applyAlignment="1">
      <alignment/>
      <protection/>
    </xf>
    <xf numFmtId="0" fontId="23" fillId="36" borderId="34" xfId="52" applyFont="1" applyFill="1" applyBorder="1" applyAlignment="1">
      <alignment/>
      <protection/>
    </xf>
    <xf numFmtId="0" fontId="23" fillId="36" borderId="11" xfId="0" applyFont="1" applyFill="1" applyBorder="1" applyAlignment="1">
      <alignment horizontal="center" vertical="center"/>
    </xf>
    <xf numFmtId="0" fontId="23" fillId="36" borderId="24" xfId="52" applyFont="1" applyFill="1" applyBorder="1" applyAlignment="1">
      <alignment/>
      <protection/>
    </xf>
    <xf numFmtId="0" fontId="23" fillId="36" borderId="11" xfId="0" applyFont="1" applyFill="1" applyBorder="1" applyAlignment="1">
      <alignment horizontal="center"/>
    </xf>
    <xf numFmtId="0" fontId="23" fillId="36" borderId="35" xfId="0" applyFont="1" applyFill="1" applyBorder="1" applyAlignment="1">
      <alignment vertical="center"/>
    </xf>
    <xf numFmtId="0" fontId="18" fillId="36" borderId="23" xfId="52" applyFont="1" applyFill="1" applyBorder="1" applyAlignment="1">
      <alignment/>
      <protection/>
    </xf>
    <xf numFmtId="0" fontId="23" fillId="36" borderId="36" xfId="52" applyFont="1" applyFill="1" applyBorder="1" applyAlignment="1">
      <alignment/>
      <protection/>
    </xf>
    <xf numFmtId="0" fontId="34" fillId="39" borderId="15" xfId="0" applyFont="1" applyFill="1" applyBorder="1" applyAlignment="1">
      <alignment horizontal="left" vertical="center"/>
    </xf>
    <xf numFmtId="0" fontId="9" fillId="38" borderId="22" xfId="0" applyFont="1" applyFill="1" applyBorder="1" applyAlignment="1">
      <alignment horizontal="center" vertical="center" shrinkToFit="1"/>
    </xf>
    <xf numFmtId="0" fontId="22" fillId="38" borderId="15" xfId="0" applyFont="1" applyFill="1" applyBorder="1" applyAlignment="1">
      <alignment vertical="center"/>
    </xf>
    <xf numFmtId="0" fontId="19" fillId="0" borderId="28" xfId="0" applyFont="1" applyBorder="1" applyAlignment="1">
      <alignment/>
    </xf>
    <xf numFmtId="0" fontId="0" fillId="0" borderId="10" xfId="0" applyBorder="1" applyAlignment="1">
      <alignment/>
    </xf>
    <xf numFmtId="0" fontId="19" fillId="0" borderId="28" xfId="0" applyFont="1" applyBorder="1" applyAlignment="1">
      <alignment/>
    </xf>
    <xf numFmtId="0" fontId="23" fillId="0" borderId="10" xfId="0" applyFont="1" applyBorder="1" applyAlignment="1">
      <alignment/>
    </xf>
    <xf numFmtId="0" fontId="2" fillId="40" borderId="28" xfId="0" applyFont="1" applyFill="1" applyBorder="1" applyAlignment="1">
      <alignment horizontal="center" vertical="center"/>
    </xf>
    <xf numFmtId="0" fontId="9" fillId="41" borderId="28" xfId="0" applyFont="1" applyFill="1" applyBorder="1" applyAlignment="1">
      <alignment horizontal="center" vertical="center"/>
    </xf>
    <xf numFmtId="0" fontId="8" fillId="42" borderId="28" xfId="0" applyFont="1" applyFill="1" applyBorder="1" applyAlignment="1">
      <alignment horizontal="center" vertical="center"/>
    </xf>
    <xf numFmtId="0" fontId="9" fillId="36" borderId="28" xfId="0" applyFont="1" applyFill="1" applyBorder="1" applyAlignment="1">
      <alignment horizontal="center"/>
    </xf>
    <xf numFmtId="0" fontId="19" fillId="0" borderId="29" xfId="0" applyFont="1" applyBorder="1" applyAlignment="1">
      <alignment/>
    </xf>
    <xf numFmtId="0" fontId="6" fillId="36" borderId="30" xfId="0" applyFont="1" applyFill="1" applyBorder="1" applyAlignment="1">
      <alignment horizontal="left"/>
    </xf>
    <xf numFmtId="0" fontId="19" fillId="0" borderId="30" xfId="0" applyFont="1" applyBorder="1" applyAlignment="1">
      <alignment/>
    </xf>
    <xf numFmtId="0" fontId="9" fillId="0" borderId="30" xfId="0" applyFont="1" applyBorder="1" applyAlignment="1">
      <alignment/>
    </xf>
    <xf numFmtId="0" fontId="23" fillId="0" borderId="30" xfId="0" applyFont="1" applyBorder="1" applyAlignment="1">
      <alignment/>
    </xf>
    <xf numFmtId="0" fontId="23" fillId="0" borderId="31" xfId="0" applyFont="1" applyBorder="1" applyAlignment="1">
      <alignment/>
    </xf>
    <xf numFmtId="0" fontId="37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3" fillId="36" borderId="15" xfId="0" applyFont="1" applyFill="1" applyBorder="1" applyAlignment="1">
      <alignment horizontal="left" vertical="center"/>
    </xf>
    <xf numFmtId="0" fontId="6" fillId="0" borderId="0" xfId="0" applyFont="1" applyBorder="1" applyAlignment="1">
      <alignment/>
    </xf>
    <xf numFmtId="0" fontId="2" fillId="36" borderId="10" xfId="0" applyFont="1" applyFill="1" applyBorder="1" applyAlignment="1">
      <alignment horizontal="center" vertical="center"/>
    </xf>
    <xf numFmtId="0" fontId="24" fillId="36" borderId="0" xfId="0" applyFont="1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23" fillId="36" borderId="0" xfId="0" applyFont="1" applyFill="1" applyBorder="1" applyAlignment="1">
      <alignment/>
    </xf>
    <xf numFmtId="0" fontId="38" fillId="36" borderId="0" xfId="0" applyFont="1" applyFill="1" applyBorder="1" applyAlignment="1">
      <alignment vertical="center"/>
    </xf>
    <xf numFmtId="0" fontId="23" fillId="0" borderId="37" xfId="0" applyFont="1" applyFill="1" applyBorder="1" applyAlignment="1">
      <alignment/>
    </xf>
    <xf numFmtId="0" fontId="26" fillId="36" borderId="19" xfId="0" applyFont="1" applyFill="1" applyBorder="1" applyAlignment="1">
      <alignment horizontal="left"/>
    </xf>
    <xf numFmtId="0" fontId="26" fillId="36" borderId="20" xfId="0" applyFont="1" applyFill="1" applyBorder="1" applyAlignment="1">
      <alignment horizontal="left"/>
    </xf>
    <xf numFmtId="0" fontId="26" fillId="36" borderId="21" xfId="0" applyFont="1" applyFill="1" applyBorder="1" applyAlignment="1">
      <alignment horizontal="left"/>
    </xf>
    <xf numFmtId="0" fontId="18" fillId="38" borderId="11" xfId="0" applyFont="1" applyFill="1" applyBorder="1" applyAlignment="1">
      <alignment horizontal="center"/>
    </xf>
    <xf numFmtId="0" fontId="18" fillId="38" borderId="11" xfId="0" applyFont="1" applyFill="1" applyBorder="1" applyAlignment="1">
      <alignment horizontal="center" shrinkToFit="1"/>
    </xf>
    <xf numFmtId="0" fontId="26" fillId="36" borderId="38" xfId="0" applyFont="1" applyFill="1" applyBorder="1" applyAlignment="1">
      <alignment horizontal="left" vertical="center"/>
    </xf>
    <xf numFmtId="0" fontId="26" fillId="36" borderId="39" xfId="0" applyFont="1" applyFill="1" applyBorder="1" applyAlignment="1">
      <alignment horizontal="left" vertical="center"/>
    </xf>
    <xf numFmtId="0" fontId="26" fillId="36" borderId="40" xfId="0" applyFont="1" applyFill="1" applyBorder="1" applyAlignment="1">
      <alignment horizontal="left" vertical="center"/>
    </xf>
    <xf numFmtId="0" fontId="26" fillId="36" borderId="41" xfId="0" applyFont="1" applyFill="1" applyBorder="1" applyAlignment="1">
      <alignment horizontal="left"/>
    </xf>
    <xf numFmtId="0" fontId="26" fillId="36" borderId="42" xfId="0" applyFont="1" applyFill="1" applyBorder="1" applyAlignment="1">
      <alignment horizontal="left"/>
    </xf>
    <xf numFmtId="0" fontId="26" fillId="36" borderId="43" xfId="0" applyFont="1" applyFill="1" applyBorder="1" applyAlignment="1">
      <alignment horizontal="left"/>
    </xf>
    <xf numFmtId="0" fontId="23" fillId="39" borderId="11" xfId="0" applyFont="1" applyFill="1" applyBorder="1" applyAlignment="1">
      <alignment horizontal="center" vertical="center"/>
    </xf>
    <xf numFmtId="0" fontId="18" fillId="39" borderId="11" xfId="0" applyFont="1" applyFill="1" applyBorder="1" applyAlignment="1">
      <alignment horizontal="center" vertical="center"/>
    </xf>
    <xf numFmtId="0" fontId="34" fillId="39" borderId="11" xfId="0" applyFont="1" applyFill="1" applyBorder="1" applyAlignment="1">
      <alignment horizontal="center" vertical="center"/>
    </xf>
    <xf numFmtId="0" fontId="22" fillId="38" borderId="11" xfId="0" applyFont="1" applyFill="1" applyBorder="1" applyAlignment="1">
      <alignment horizontal="center" vertical="center"/>
    </xf>
    <xf numFmtId="0" fontId="9" fillId="36" borderId="0" xfId="0" applyFont="1" applyFill="1" applyBorder="1" applyAlignment="1">
      <alignment/>
    </xf>
    <xf numFmtId="0" fontId="37" fillId="36" borderId="0" xfId="0" applyFont="1" applyFill="1" applyBorder="1" applyAlignment="1">
      <alignment horizontal="center" vertical="center"/>
    </xf>
    <xf numFmtId="0" fontId="35" fillId="0" borderId="28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left" vertical="center"/>
    </xf>
    <xf numFmtId="0" fontId="37" fillId="38" borderId="11" xfId="0" applyFont="1" applyFill="1" applyBorder="1" applyAlignment="1">
      <alignment horizontal="center" vertical="center"/>
    </xf>
    <xf numFmtId="0" fontId="18" fillId="36" borderId="15" xfId="0" applyFont="1" applyFill="1" applyBorder="1" applyAlignment="1">
      <alignment vertical="center"/>
    </xf>
    <xf numFmtId="0" fontId="18" fillId="36" borderId="44" xfId="0" applyFont="1" applyFill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shrinkToFit="1"/>
    </xf>
    <xf numFmtId="0" fontId="16" fillId="0" borderId="10" xfId="0" applyFont="1" applyFill="1" applyBorder="1" applyAlignment="1">
      <alignment horizontal="center" vertical="center" shrinkToFit="1"/>
    </xf>
    <xf numFmtId="0" fontId="103" fillId="36" borderId="11" xfId="0" applyFont="1" applyFill="1" applyBorder="1" applyAlignment="1">
      <alignment horizontal="center"/>
    </xf>
    <xf numFmtId="0" fontId="1" fillId="38" borderId="11" xfId="0" applyFont="1" applyFill="1" applyBorder="1" applyAlignment="1">
      <alignment horizontal="center" vertical="center"/>
    </xf>
    <xf numFmtId="1" fontId="39" fillId="15" borderId="11" xfId="0" applyNumberFormat="1" applyFont="1" applyFill="1" applyBorder="1" applyAlignment="1">
      <alignment horizontal="center" vertical="center"/>
    </xf>
    <xf numFmtId="0" fontId="37" fillId="38" borderId="11" xfId="0" applyFont="1" applyFill="1" applyBorder="1" applyAlignment="1">
      <alignment horizontal="center"/>
    </xf>
    <xf numFmtId="0" fontId="37" fillId="38" borderId="45" xfId="0" applyFont="1" applyFill="1" applyBorder="1" applyAlignment="1">
      <alignment horizontal="center" vertical="center"/>
    </xf>
    <xf numFmtId="0" fontId="40" fillId="36" borderId="11" xfId="0" applyFont="1" applyFill="1" applyBorder="1" applyAlignment="1">
      <alignment horizontal="center"/>
    </xf>
    <xf numFmtId="0" fontId="40" fillId="38" borderId="11" xfId="0" applyFont="1" applyFill="1" applyBorder="1" applyAlignment="1">
      <alignment horizontal="center" vertical="center"/>
    </xf>
    <xf numFmtId="1" fontId="41" fillId="15" borderId="11" xfId="0" applyNumberFormat="1" applyFont="1" applyFill="1" applyBorder="1" applyAlignment="1">
      <alignment horizontal="center" vertical="center"/>
    </xf>
    <xf numFmtId="1" fontId="41" fillId="15" borderId="22" xfId="0" applyNumberFormat="1" applyFont="1" applyFill="1" applyBorder="1" applyAlignment="1">
      <alignment horizontal="center" vertical="center"/>
    </xf>
    <xf numFmtId="0" fontId="29" fillId="38" borderId="11" xfId="0" applyFont="1" applyFill="1" applyBorder="1" applyAlignment="1">
      <alignment horizontal="center"/>
    </xf>
    <xf numFmtId="0" fontId="29" fillId="38" borderId="11" xfId="0" applyFont="1" applyFill="1" applyBorder="1" applyAlignment="1">
      <alignment horizontal="center" shrinkToFit="1"/>
    </xf>
    <xf numFmtId="0" fontId="40" fillId="38" borderId="24" xfId="0" applyFont="1" applyFill="1" applyBorder="1" applyAlignment="1">
      <alignment horizontal="center" vertical="center"/>
    </xf>
    <xf numFmtId="0" fontId="40" fillId="36" borderId="11" xfId="0" applyFont="1" applyFill="1" applyBorder="1" applyAlignment="1">
      <alignment horizontal="center" vertical="center"/>
    </xf>
    <xf numFmtId="1" fontId="36" fillId="15" borderId="11" xfId="0" applyNumberFormat="1" applyFont="1" applyFill="1" applyBorder="1" applyAlignment="1">
      <alignment horizontal="center" vertical="center"/>
    </xf>
    <xf numFmtId="0" fontId="23" fillId="36" borderId="46" xfId="0" applyFont="1" applyFill="1" applyBorder="1" applyAlignment="1">
      <alignment horizontal="center"/>
    </xf>
    <xf numFmtId="0" fontId="23" fillId="38" borderId="24" xfId="0" applyFont="1" applyFill="1" applyBorder="1" applyAlignment="1">
      <alignment horizontal="center" vertical="center"/>
    </xf>
    <xf numFmtId="0" fontId="32" fillId="37" borderId="11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9" fillId="38" borderId="45" xfId="0" applyFont="1" applyFill="1" applyBorder="1" applyAlignment="1">
      <alignment horizontal="center"/>
    </xf>
    <xf numFmtId="0" fontId="37" fillId="38" borderId="45" xfId="0" applyFont="1" applyFill="1" applyBorder="1" applyAlignment="1">
      <alignment horizontal="center"/>
    </xf>
    <xf numFmtId="1" fontId="41" fillId="15" borderId="24" xfId="0" applyNumberFormat="1" applyFont="1" applyFill="1" applyBorder="1" applyAlignment="1">
      <alignment horizontal="center" vertical="center"/>
    </xf>
    <xf numFmtId="173" fontId="41" fillId="15" borderId="22" xfId="0" applyNumberFormat="1" applyFont="1" applyFill="1" applyBorder="1" applyAlignment="1">
      <alignment horizontal="center" vertical="center"/>
    </xf>
    <xf numFmtId="2" fontId="40" fillId="38" borderId="24" xfId="0" applyNumberFormat="1" applyFont="1" applyFill="1" applyBorder="1" applyAlignment="1">
      <alignment horizontal="center" vertical="center"/>
    </xf>
    <xf numFmtId="1" fontId="39" fillId="15" borderId="24" xfId="0" applyNumberFormat="1" applyFont="1" applyFill="1" applyBorder="1" applyAlignment="1">
      <alignment horizontal="center" vertical="center"/>
    </xf>
    <xf numFmtId="173" fontId="39" fillId="15" borderId="22" xfId="0" applyNumberFormat="1" applyFont="1" applyFill="1" applyBorder="1" applyAlignment="1">
      <alignment horizontal="center" vertical="center"/>
    </xf>
    <xf numFmtId="0" fontId="29" fillId="39" borderId="24" xfId="0" applyFont="1" applyFill="1" applyBorder="1" applyAlignment="1">
      <alignment horizontal="center" vertical="center"/>
    </xf>
    <xf numFmtId="0" fontId="40" fillId="0" borderId="42" xfId="0" applyFont="1" applyFill="1" applyBorder="1" applyAlignment="1">
      <alignment horizontal="left" vertical="center"/>
    </xf>
    <xf numFmtId="0" fontId="40" fillId="39" borderId="24" xfId="0" applyFont="1" applyFill="1" applyBorder="1" applyAlignment="1">
      <alignment horizontal="center" vertical="center"/>
    </xf>
    <xf numFmtId="0" fontId="40" fillId="36" borderId="24" xfId="0" applyFont="1" applyFill="1" applyBorder="1" applyAlignment="1">
      <alignment vertical="center"/>
    </xf>
    <xf numFmtId="0" fontId="40" fillId="0" borderId="24" xfId="0" applyFont="1" applyFill="1" applyBorder="1" applyAlignment="1">
      <alignment vertical="center"/>
    </xf>
    <xf numFmtId="0" fontId="40" fillId="36" borderId="15" xfId="0" applyFont="1" applyFill="1" applyBorder="1" applyAlignment="1">
      <alignment vertical="center"/>
    </xf>
    <xf numFmtId="0" fontId="2" fillId="36" borderId="47" xfId="0" applyFont="1" applyFill="1" applyBorder="1" applyAlignment="1">
      <alignment horizontal="center"/>
    </xf>
    <xf numFmtId="0" fontId="2" fillId="36" borderId="48" xfId="0" applyFont="1" applyFill="1" applyBorder="1" applyAlignment="1">
      <alignment horizontal="center"/>
    </xf>
    <xf numFmtId="0" fontId="2" fillId="36" borderId="49" xfId="0" applyFont="1" applyFill="1" applyBorder="1" applyAlignment="1">
      <alignment horizontal="center"/>
    </xf>
    <xf numFmtId="0" fontId="19" fillId="0" borderId="15" xfId="0" applyFont="1" applyBorder="1" applyAlignment="1">
      <alignment/>
    </xf>
    <xf numFmtId="0" fontId="2" fillId="40" borderId="15" xfId="0" applyFont="1" applyFill="1" applyBorder="1" applyAlignment="1">
      <alignment horizontal="center"/>
    </xf>
    <xf numFmtId="0" fontId="9" fillId="41" borderId="15" xfId="0" applyFont="1" applyFill="1" applyBorder="1" applyAlignment="1">
      <alignment horizontal="center"/>
    </xf>
    <xf numFmtId="0" fontId="15" fillId="36" borderId="11" xfId="0" applyFont="1" applyFill="1" applyBorder="1" applyAlignment="1">
      <alignment/>
    </xf>
    <xf numFmtId="0" fontId="15" fillId="36" borderId="22" xfId="0" applyFont="1" applyFill="1" applyBorder="1" applyAlignment="1">
      <alignment/>
    </xf>
    <xf numFmtId="0" fontId="8" fillId="42" borderId="35" xfId="0" applyFont="1" applyFill="1" applyBorder="1" applyAlignment="1">
      <alignment horizontal="center"/>
    </xf>
    <xf numFmtId="0" fontId="9" fillId="36" borderId="50" xfId="0" applyFont="1" applyFill="1" applyBorder="1" applyAlignment="1">
      <alignment/>
    </xf>
    <xf numFmtId="0" fontId="7" fillId="0" borderId="11" xfId="0" applyFont="1" applyBorder="1" applyAlignment="1">
      <alignment horizontal="left" vertical="center"/>
    </xf>
    <xf numFmtId="0" fontId="30" fillId="0" borderId="11" xfId="0" applyFont="1" applyBorder="1" applyAlignment="1">
      <alignment horizontal="left" vertical="center"/>
    </xf>
    <xf numFmtId="0" fontId="9" fillId="36" borderId="11" xfId="0" applyFont="1" applyFill="1" applyBorder="1" applyAlignment="1">
      <alignment horizontal="left" vertical="center"/>
    </xf>
    <xf numFmtId="0" fontId="9" fillId="36" borderId="23" xfId="0" applyFont="1" applyFill="1" applyBorder="1" applyAlignment="1">
      <alignment horizontal="left" vertical="center"/>
    </xf>
    <xf numFmtId="0" fontId="36" fillId="0" borderId="11" xfId="0" applyFont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/>
    </xf>
    <xf numFmtId="0" fontId="29" fillId="36" borderId="11" xfId="0" applyFont="1" applyFill="1" applyBorder="1" applyAlignment="1">
      <alignment horizontal="center"/>
    </xf>
    <xf numFmtId="0" fontId="29" fillId="36" borderId="25" xfId="0" applyFont="1" applyFill="1" applyBorder="1" applyAlignment="1">
      <alignment horizontal="center"/>
    </xf>
    <xf numFmtId="0" fontId="18" fillId="39" borderId="15" xfId="0" applyFont="1" applyFill="1" applyBorder="1" applyAlignment="1">
      <alignment vertical="center"/>
    </xf>
    <xf numFmtId="0" fontId="23" fillId="0" borderId="15" xfId="0" applyFont="1" applyBorder="1" applyAlignment="1">
      <alignment horizontal="left" vertical="center"/>
    </xf>
    <xf numFmtId="0" fontId="18" fillId="39" borderId="15" xfId="0" applyFont="1" applyFill="1" applyBorder="1" applyAlignment="1">
      <alignment horizontal="left" vertical="center"/>
    </xf>
    <xf numFmtId="0" fontId="18" fillId="37" borderId="15" xfId="0" applyFont="1" applyFill="1" applyBorder="1" applyAlignment="1">
      <alignment horizontal="left" vertical="center"/>
    </xf>
    <xf numFmtId="0" fontId="18" fillId="0" borderId="25" xfId="0" applyFont="1" applyFill="1" applyBorder="1" applyAlignment="1">
      <alignment/>
    </xf>
    <xf numFmtId="17" fontId="23" fillId="34" borderId="25" xfId="0" applyNumberFormat="1" applyFont="1" applyFill="1" applyBorder="1" applyAlignment="1">
      <alignment horizontal="center" vertical="center"/>
    </xf>
    <xf numFmtId="17" fontId="23" fillId="34" borderId="51" xfId="0" applyNumberFormat="1" applyFont="1" applyFill="1" applyBorder="1" applyAlignment="1">
      <alignment horizontal="center" vertical="center"/>
    </xf>
    <xf numFmtId="0" fontId="23" fillId="34" borderId="23" xfId="0" applyFont="1" applyFill="1" applyBorder="1" applyAlignment="1">
      <alignment horizontal="center" vertical="center"/>
    </xf>
    <xf numFmtId="0" fontId="29" fillId="38" borderId="22" xfId="0" applyFont="1" applyFill="1" applyBorder="1" applyAlignment="1">
      <alignment horizontal="center" shrinkToFit="1"/>
    </xf>
    <xf numFmtId="0" fontId="40" fillId="38" borderId="23" xfId="0" applyFont="1" applyFill="1" applyBorder="1" applyAlignment="1">
      <alignment horizontal="center" vertical="center"/>
    </xf>
    <xf numFmtId="0" fontId="23" fillId="36" borderId="30" xfId="0" applyFont="1" applyFill="1" applyBorder="1" applyAlignment="1">
      <alignment/>
    </xf>
    <xf numFmtId="0" fontId="9" fillId="36" borderId="30" xfId="0" applyFont="1" applyFill="1" applyBorder="1" applyAlignment="1">
      <alignment/>
    </xf>
    <xf numFmtId="0" fontId="21" fillId="0" borderId="0" xfId="0" applyFont="1" applyBorder="1" applyAlignment="1">
      <alignment/>
    </xf>
    <xf numFmtId="0" fontId="23" fillId="0" borderId="0" xfId="0" applyFont="1" applyBorder="1" applyAlignment="1">
      <alignment vertical="center"/>
    </xf>
    <xf numFmtId="0" fontId="37" fillId="39" borderId="17" xfId="0" applyFont="1" applyFill="1" applyBorder="1" applyAlignment="1">
      <alignment vertical="center"/>
    </xf>
    <xf numFmtId="0" fontId="37" fillId="39" borderId="24" xfId="0" applyFont="1" applyFill="1" applyBorder="1" applyAlignment="1">
      <alignment horizontal="center" vertical="center"/>
    </xf>
    <xf numFmtId="0" fontId="37" fillId="39" borderId="16" xfId="0" applyFont="1" applyFill="1" applyBorder="1" applyAlignment="1">
      <alignment vertical="center"/>
    </xf>
    <xf numFmtId="0" fontId="1" fillId="39" borderId="24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39" borderId="16" xfId="0" applyFont="1" applyFill="1" applyBorder="1" applyAlignment="1">
      <alignment horizontal="left" vertical="center"/>
    </xf>
    <xf numFmtId="0" fontId="1" fillId="36" borderId="15" xfId="0" applyFont="1" applyFill="1" applyBorder="1" applyAlignment="1">
      <alignment horizontal="center" vertical="center"/>
    </xf>
    <xf numFmtId="0" fontId="1" fillId="36" borderId="15" xfId="0" applyFont="1" applyFill="1" applyBorder="1" applyAlignment="1">
      <alignment vertical="center"/>
    </xf>
    <xf numFmtId="0" fontId="1" fillId="36" borderId="26" xfId="0" applyFont="1" applyFill="1" applyBorder="1" applyAlignment="1">
      <alignment vertical="center"/>
    </xf>
    <xf numFmtId="0" fontId="1" fillId="36" borderId="11" xfId="0" applyFont="1" applyFill="1" applyBorder="1" applyAlignment="1">
      <alignment vertical="center"/>
    </xf>
    <xf numFmtId="0" fontId="43" fillId="36" borderId="53" xfId="0" applyFont="1" applyFill="1" applyBorder="1" applyAlignment="1">
      <alignment horizontal="center"/>
    </xf>
    <xf numFmtId="0" fontId="44" fillId="38" borderId="24" xfId="0" applyFont="1" applyFill="1" applyBorder="1" applyAlignment="1">
      <alignment horizontal="center" shrinkToFit="1"/>
    </xf>
    <xf numFmtId="1" fontId="39" fillId="15" borderId="40" xfId="0" applyNumberFormat="1" applyFont="1" applyFill="1" applyBorder="1" applyAlignment="1">
      <alignment horizontal="center" vertical="center"/>
    </xf>
    <xf numFmtId="2" fontId="1" fillId="38" borderId="11" xfId="0" applyNumberFormat="1" applyFont="1" applyFill="1" applyBorder="1" applyAlignment="1">
      <alignment horizontal="center" vertical="center"/>
    </xf>
    <xf numFmtId="0" fontId="18" fillId="39" borderId="34" xfId="0" applyFont="1" applyFill="1" applyBorder="1" applyAlignment="1">
      <alignment horizontal="center" vertical="center"/>
    </xf>
    <xf numFmtId="0" fontId="18" fillId="39" borderId="48" xfId="0" applyFont="1" applyFill="1" applyBorder="1" applyAlignment="1">
      <alignment horizontal="center" vertical="center"/>
    </xf>
    <xf numFmtId="0" fontId="37" fillId="38" borderId="48" xfId="0" applyFont="1" applyFill="1" applyBorder="1" applyAlignment="1">
      <alignment horizontal="center"/>
    </xf>
    <xf numFmtId="0" fontId="37" fillId="0" borderId="45" xfId="51" applyFont="1" applyFill="1" applyBorder="1" applyAlignment="1">
      <alignment horizontal="center" vertical="center"/>
      <protection/>
    </xf>
    <xf numFmtId="0" fontId="37" fillId="0" borderId="11" xfId="51" applyFont="1" applyFill="1" applyBorder="1" applyAlignment="1">
      <alignment horizontal="center" vertical="center"/>
      <protection/>
    </xf>
    <xf numFmtId="0" fontId="37" fillId="0" borderId="24" xfId="51" applyFont="1" applyFill="1" applyBorder="1" applyAlignment="1">
      <alignment horizontal="center" vertical="center"/>
      <protection/>
    </xf>
    <xf numFmtId="0" fontId="37" fillId="36" borderId="24" xfId="51" applyFont="1" applyFill="1" applyBorder="1" applyAlignment="1">
      <alignment horizontal="center" vertical="center"/>
      <protection/>
    </xf>
    <xf numFmtId="0" fontId="37" fillId="36" borderId="24" xfId="51" applyFont="1" applyFill="1" applyBorder="1" applyAlignment="1">
      <alignment horizontal="center" vertical="center"/>
      <protection/>
    </xf>
    <xf numFmtId="0" fontId="37" fillId="36" borderId="11" xfId="51" applyFont="1" applyFill="1" applyBorder="1" applyAlignment="1">
      <alignment horizontal="center" vertical="center"/>
      <protection/>
    </xf>
    <xf numFmtId="0" fontId="37" fillId="36" borderId="11" xfId="51" applyFont="1" applyFill="1" applyBorder="1" applyAlignment="1">
      <alignment horizontal="center" vertical="center"/>
      <protection/>
    </xf>
    <xf numFmtId="0" fontId="37" fillId="36" borderId="13" xfId="51" applyFont="1" applyFill="1" applyBorder="1" applyAlignment="1">
      <alignment horizontal="center" vertical="center"/>
      <protection/>
    </xf>
    <xf numFmtId="0" fontId="37" fillId="36" borderId="11" xfId="51" applyFont="1" applyFill="1" applyBorder="1" applyAlignment="1">
      <alignment horizontal="center" vertical="center"/>
      <protection/>
    </xf>
    <xf numFmtId="0" fontId="37" fillId="36" borderId="11" xfId="51" applyFont="1" applyFill="1" applyBorder="1" applyAlignment="1">
      <alignment horizontal="center" vertical="center"/>
      <protection/>
    </xf>
    <xf numFmtId="0" fontId="37" fillId="36" borderId="13" xfId="51" applyFont="1" applyFill="1" applyBorder="1" applyAlignment="1">
      <alignment horizontal="center" vertical="center"/>
      <protection/>
    </xf>
    <xf numFmtId="0" fontId="37" fillId="36" borderId="11" xfId="51" applyFont="1" applyFill="1" applyBorder="1" applyAlignment="1">
      <alignment horizontal="center" vertical="center"/>
      <protection/>
    </xf>
    <xf numFmtId="0" fontId="37" fillId="36" borderId="11" xfId="51" applyFont="1" applyFill="1" applyBorder="1" applyAlignment="1">
      <alignment horizontal="center" vertical="center"/>
      <protection/>
    </xf>
    <xf numFmtId="0" fontId="37" fillId="36" borderId="24" xfId="51" applyFont="1" applyFill="1" applyBorder="1" applyAlignment="1">
      <alignment horizontal="center" vertical="center"/>
      <protection/>
    </xf>
    <xf numFmtId="0" fontId="37" fillId="36" borderId="13" xfId="51" applyFont="1" applyFill="1" applyBorder="1" applyAlignment="1">
      <alignment horizontal="center" vertical="center"/>
      <protection/>
    </xf>
    <xf numFmtId="0" fontId="37" fillId="36" borderId="13" xfId="51" applyFont="1" applyFill="1" applyBorder="1" applyAlignment="1">
      <alignment horizontal="center" vertical="center"/>
      <protection/>
    </xf>
    <xf numFmtId="0" fontId="37" fillId="36" borderId="11" xfId="51" applyFont="1" applyFill="1" applyBorder="1" applyAlignment="1">
      <alignment horizontal="center" vertical="center"/>
      <protection/>
    </xf>
    <xf numFmtId="0" fontId="37" fillId="39" borderId="11" xfId="0" applyFont="1" applyFill="1" applyBorder="1" applyAlignment="1">
      <alignment horizontal="center" vertical="center"/>
    </xf>
    <xf numFmtId="0" fontId="1" fillId="38" borderId="24" xfId="0" applyFont="1" applyFill="1" applyBorder="1" applyAlignment="1">
      <alignment horizontal="center" vertical="center"/>
    </xf>
    <xf numFmtId="0" fontId="23" fillId="36" borderId="45" xfId="0" applyFont="1" applyFill="1" applyBorder="1" applyAlignment="1">
      <alignment horizontal="center"/>
    </xf>
    <xf numFmtId="17" fontId="22" fillId="34" borderId="25" xfId="0" applyNumberFormat="1" applyFont="1" applyFill="1" applyBorder="1" applyAlignment="1">
      <alignment horizontal="center" vertical="center"/>
    </xf>
    <xf numFmtId="0" fontId="26" fillId="34" borderId="25" xfId="0" applyFont="1" applyFill="1" applyBorder="1" applyAlignment="1">
      <alignment horizontal="center" vertical="center"/>
    </xf>
    <xf numFmtId="0" fontId="43" fillId="36" borderId="46" xfId="0" applyFont="1" applyFill="1" applyBorder="1" applyAlignment="1">
      <alignment horizontal="center"/>
    </xf>
    <xf numFmtId="0" fontId="37" fillId="38" borderId="53" xfId="0" applyFont="1" applyFill="1" applyBorder="1" applyAlignment="1">
      <alignment horizontal="center"/>
    </xf>
    <xf numFmtId="0" fontId="46" fillId="36" borderId="11" xfId="0" applyFont="1" applyFill="1" applyBorder="1" applyAlignment="1">
      <alignment horizontal="center"/>
    </xf>
    <xf numFmtId="0" fontId="26" fillId="37" borderId="25" xfId="0" applyFont="1" applyFill="1" applyBorder="1" applyAlignment="1">
      <alignment horizontal="center" vertical="center"/>
    </xf>
    <xf numFmtId="0" fontId="37" fillId="38" borderId="24" xfId="0" applyFont="1" applyFill="1" applyBorder="1" applyAlignment="1">
      <alignment horizontal="center"/>
    </xf>
    <xf numFmtId="0" fontId="46" fillId="36" borderId="53" xfId="0" applyFont="1" applyFill="1" applyBorder="1" applyAlignment="1">
      <alignment horizontal="center"/>
    </xf>
    <xf numFmtId="0" fontId="23" fillId="43" borderId="11" xfId="0" applyFont="1" applyFill="1" applyBorder="1" applyAlignment="1">
      <alignment horizontal="center"/>
    </xf>
    <xf numFmtId="0" fontId="23" fillId="43" borderId="11" xfId="0" applyFont="1" applyFill="1" applyBorder="1" applyAlignment="1">
      <alignment horizontal="center" vertical="center"/>
    </xf>
    <xf numFmtId="0" fontId="32" fillId="44" borderId="11" xfId="0" applyFont="1" applyFill="1" applyBorder="1" applyAlignment="1">
      <alignment horizontal="center" vertical="center"/>
    </xf>
    <xf numFmtId="0" fontId="23" fillId="36" borderId="54" xfId="0" applyFont="1" applyFill="1" applyBorder="1" applyAlignment="1">
      <alignment horizontal="center"/>
    </xf>
    <xf numFmtId="0" fontId="23" fillId="43" borderId="53" xfId="0" applyFont="1" applyFill="1" applyBorder="1" applyAlignment="1">
      <alignment horizontal="center"/>
    </xf>
    <xf numFmtId="0" fontId="23" fillId="36" borderId="53" xfId="0" applyFont="1" applyFill="1" applyBorder="1" applyAlignment="1">
      <alignment horizontal="center"/>
    </xf>
    <xf numFmtId="0" fontId="103" fillId="36" borderId="24" xfId="0" applyFont="1" applyFill="1" applyBorder="1" applyAlignment="1">
      <alignment horizontal="center"/>
    </xf>
    <xf numFmtId="0" fontId="43" fillId="36" borderId="11" xfId="0" applyFont="1" applyFill="1" applyBorder="1" applyAlignment="1">
      <alignment horizontal="center"/>
    </xf>
    <xf numFmtId="0" fontId="103" fillId="43" borderId="11" xfId="0" applyFont="1" applyFill="1" applyBorder="1" applyAlignment="1">
      <alignment horizontal="center"/>
    </xf>
    <xf numFmtId="0" fontId="43" fillId="43" borderId="11" xfId="0" applyFont="1" applyFill="1" applyBorder="1" applyAlignment="1">
      <alignment horizontal="center"/>
    </xf>
    <xf numFmtId="0" fontId="43" fillId="43" borderId="46" xfId="0" applyFont="1" applyFill="1" applyBorder="1" applyAlignment="1">
      <alignment horizontal="center"/>
    </xf>
    <xf numFmtId="0" fontId="46" fillId="43" borderId="11" xfId="0" applyFont="1" applyFill="1" applyBorder="1" applyAlignment="1">
      <alignment horizontal="center"/>
    </xf>
    <xf numFmtId="0" fontId="29" fillId="43" borderId="11" xfId="0" applyFont="1" applyFill="1" applyBorder="1" applyAlignment="1">
      <alignment horizontal="center"/>
    </xf>
    <xf numFmtId="0" fontId="29" fillId="43" borderId="25" xfId="0" applyFont="1" applyFill="1" applyBorder="1" applyAlignment="1">
      <alignment horizontal="center"/>
    </xf>
    <xf numFmtId="0" fontId="40" fillId="43" borderId="11" xfId="0" applyFont="1" applyFill="1" applyBorder="1" applyAlignment="1">
      <alignment horizontal="center" vertical="center"/>
    </xf>
    <xf numFmtId="0" fontId="37" fillId="38" borderId="32" xfId="0" applyFont="1" applyFill="1" applyBorder="1" applyAlignment="1">
      <alignment horizontal="center"/>
    </xf>
    <xf numFmtId="0" fontId="23" fillId="43" borderId="45" xfId="0" applyFont="1" applyFill="1" applyBorder="1" applyAlignment="1">
      <alignment horizontal="center"/>
    </xf>
    <xf numFmtId="0" fontId="45" fillId="36" borderId="11" xfId="0" applyFont="1" applyFill="1" applyBorder="1" applyAlignment="1">
      <alignment horizontal="center"/>
    </xf>
    <xf numFmtId="0" fontId="103" fillId="43" borderId="25" xfId="0" applyFont="1" applyFill="1" applyBorder="1" applyAlignment="1">
      <alignment horizontal="center"/>
    </xf>
    <xf numFmtId="0" fontId="103" fillId="43" borderId="24" xfId="0" applyFont="1" applyFill="1" applyBorder="1" applyAlignment="1">
      <alignment horizontal="center"/>
    </xf>
    <xf numFmtId="0" fontId="103" fillId="36" borderId="53" xfId="0" applyFont="1" applyFill="1" applyBorder="1" applyAlignment="1">
      <alignment horizontal="center"/>
    </xf>
    <xf numFmtId="0" fontId="103" fillId="43" borderId="53" xfId="0" applyFont="1" applyFill="1" applyBorder="1" applyAlignment="1">
      <alignment horizontal="center"/>
    </xf>
    <xf numFmtId="0" fontId="103" fillId="36" borderId="45" xfId="0" applyFont="1" applyFill="1" applyBorder="1" applyAlignment="1">
      <alignment horizontal="center"/>
    </xf>
    <xf numFmtId="0" fontId="103" fillId="43" borderId="45" xfId="0" applyFont="1" applyFill="1" applyBorder="1" applyAlignment="1">
      <alignment horizontal="center"/>
    </xf>
    <xf numFmtId="0" fontId="36" fillId="15" borderId="11" xfId="0" applyFont="1" applyFill="1" applyBorder="1" applyAlignment="1">
      <alignment horizontal="center"/>
    </xf>
    <xf numFmtId="0" fontId="2" fillId="38" borderId="11" xfId="0" applyFont="1" applyFill="1" applyBorder="1" applyAlignment="1">
      <alignment horizontal="center"/>
    </xf>
    <xf numFmtId="0" fontId="2" fillId="38" borderId="11" xfId="0" applyFont="1" applyFill="1" applyBorder="1" applyAlignment="1">
      <alignment horizontal="center" vertical="center"/>
    </xf>
    <xf numFmtId="0" fontId="18" fillId="38" borderId="11" xfId="0" applyFont="1" applyFill="1" applyBorder="1" applyAlignment="1">
      <alignment horizontal="center" vertical="center"/>
    </xf>
    <xf numFmtId="0" fontId="18" fillId="38" borderId="11" xfId="0" applyFont="1" applyFill="1" applyBorder="1" applyAlignment="1">
      <alignment horizontal="center" vertical="center" shrinkToFit="1"/>
    </xf>
    <xf numFmtId="0" fontId="18" fillId="38" borderId="11" xfId="0" applyFont="1" applyFill="1" applyBorder="1" applyAlignment="1">
      <alignment horizontal="center"/>
    </xf>
    <xf numFmtId="0" fontId="23" fillId="38" borderId="11" xfId="0" applyFont="1" applyFill="1" applyBorder="1" applyAlignment="1">
      <alignment horizontal="center" vertical="center"/>
    </xf>
    <xf numFmtId="0" fontId="45" fillId="43" borderId="11" xfId="0" applyFont="1" applyFill="1" applyBorder="1" applyAlignment="1">
      <alignment horizontal="center"/>
    </xf>
    <xf numFmtId="0" fontId="45" fillId="36" borderId="53" xfId="0" applyFont="1" applyFill="1" applyBorder="1" applyAlignment="1">
      <alignment horizontal="center"/>
    </xf>
    <xf numFmtId="0" fontId="45" fillId="36" borderId="24" xfId="0" applyFont="1" applyFill="1" applyBorder="1" applyAlignment="1">
      <alignment horizontal="center"/>
    </xf>
    <xf numFmtId="0" fontId="45" fillId="36" borderId="11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9" fillId="35" borderId="0" xfId="0" applyFont="1" applyFill="1" applyBorder="1" applyAlignment="1">
      <alignment/>
    </xf>
    <xf numFmtId="0" fontId="9" fillId="35" borderId="0" xfId="0" applyFont="1" applyFill="1" applyBorder="1" applyAlignment="1">
      <alignment horizontal="center" vertical="center"/>
    </xf>
    <xf numFmtId="0" fontId="18" fillId="36" borderId="0" xfId="0" applyFont="1" applyFill="1" applyBorder="1" applyAlignment="1">
      <alignment horizontal="center" vertical="center"/>
    </xf>
    <xf numFmtId="0" fontId="45" fillId="43" borderId="53" xfId="0" applyFont="1" applyFill="1" applyBorder="1" applyAlignment="1">
      <alignment horizontal="center"/>
    </xf>
    <xf numFmtId="0" fontId="45" fillId="43" borderId="45" xfId="0" applyFont="1" applyFill="1" applyBorder="1" applyAlignment="1">
      <alignment horizontal="center"/>
    </xf>
    <xf numFmtId="0" fontId="47" fillId="36" borderId="11" xfId="0" applyFont="1" applyFill="1" applyBorder="1" applyAlignment="1">
      <alignment horizontal="center" vertical="center"/>
    </xf>
    <xf numFmtId="0" fontId="18" fillId="45" borderId="15" xfId="0" applyFont="1" applyFill="1" applyBorder="1" applyAlignment="1">
      <alignment vertical="center"/>
    </xf>
    <xf numFmtId="0" fontId="18" fillId="45" borderId="11" xfId="0" applyFont="1" applyFill="1" applyBorder="1" applyAlignment="1">
      <alignment horizontal="center"/>
    </xf>
    <xf numFmtId="0" fontId="18" fillId="45" borderId="11" xfId="0" applyFont="1" applyFill="1" applyBorder="1" applyAlignment="1">
      <alignment horizontal="center" vertical="center"/>
    </xf>
    <xf numFmtId="0" fontId="4" fillId="45" borderId="48" xfId="0" applyFont="1" applyFill="1" applyBorder="1" applyAlignment="1">
      <alignment horizontal="center"/>
    </xf>
    <xf numFmtId="0" fontId="4" fillId="45" borderId="11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23" fillId="36" borderId="45" xfId="0" applyFont="1" applyFill="1" applyBorder="1" applyAlignment="1">
      <alignment horizontal="center" vertical="center"/>
    </xf>
    <xf numFmtId="0" fontId="23" fillId="46" borderId="45" xfId="0" applyFont="1" applyFill="1" applyBorder="1" applyAlignment="1">
      <alignment horizontal="center" vertical="center"/>
    </xf>
    <xf numFmtId="0" fontId="23" fillId="45" borderId="11" xfId="0" applyFont="1" applyFill="1" applyBorder="1" applyAlignment="1">
      <alignment horizontal="center" vertical="center"/>
    </xf>
    <xf numFmtId="1" fontId="36" fillId="3" borderId="11" xfId="0" applyNumberFormat="1" applyFont="1" applyFill="1" applyBorder="1" applyAlignment="1">
      <alignment horizontal="center" vertical="center"/>
    </xf>
    <xf numFmtId="1" fontId="23" fillId="3" borderId="55" xfId="0" applyNumberFormat="1" applyFont="1" applyFill="1" applyBorder="1" applyAlignment="1">
      <alignment horizontal="center"/>
    </xf>
    <xf numFmtId="0" fontId="23" fillId="46" borderId="11" xfId="0" applyFont="1" applyFill="1" applyBorder="1" applyAlignment="1">
      <alignment horizontal="center" vertical="center"/>
    </xf>
    <xf numFmtId="1" fontId="23" fillId="3" borderId="22" xfId="0" applyNumberFormat="1" applyFont="1" applyFill="1" applyBorder="1" applyAlignment="1">
      <alignment horizontal="center"/>
    </xf>
    <xf numFmtId="0" fontId="4" fillId="45" borderId="45" xfId="0" applyFont="1" applyFill="1" applyBorder="1" applyAlignment="1">
      <alignment horizontal="center"/>
    </xf>
    <xf numFmtId="0" fontId="104" fillId="0" borderId="11" xfId="0" applyFont="1" applyFill="1" applyBorder="1" applyAlignment="1">
      <alignment vertical="center"/>
    </xf>
    <xf numFmtId="0" fontId="18" fillId="36" borderId="11" xfId="0" applyFont="1" applyFill="1" applyBorder="1" applyAlignment="1">
      <alignment vertical="center"/>
    </xf>
    <xf numFmtId="0" fontId="18" fillId="36" borderId="1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left" vertical="center"/>
    </xf>
    <xf numFmtId="0" fontId="105" fillId="36" borderId="11" xfId="0" applyFont="1" applyFill="1" applyBorder="1" applyAlignment="1">
      <alignment horizontal="center" vertical="center"/>
    </xf>
    <xf numFmtId="0" fontId="36" fillId="34" borderId="11" xfId="0" applyFont="1" applyFill="1" applyBorder="1" applyAlignment="1">
      <alignment horizontal="left" vertical="center"/>
    </xf>
    <xf numFmtId="0" fontId="36" fillId="34" borderId="11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left" vertical="center"/>
    </xf>
    <xf numFmtId="0" fontId="36" fillId="0" borderId="35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vertical="center"/>
    </xf>
    <xf numFmtId="0" fontId="18" fillId="0" borderId="23" xfId="0" applyFont="1" applyFill="1" applyBorder="1" applyAlignment="1">
      <alignment horizontal="center" vertical="center"/>
    </xf>
    <xf numFmtId="0" fontId="36" fillId="0" borderId="23" xfId="0" applyFont="1" applyFill="1" applyBorder="1" applyAlignment="1">
      <alignment horizontal="center" vertical="center"/>
    </xf>
    <xf numFmtId="0" fontId="23" fillId="36" borderId="23" xfId="0" applyFont="1" applyFill="1" applyBorder="1" applyAlignment="1">
      <alignment horizontal="center" vertical="center"/>
    </xf>
    <xf numFmtId="0" fontId="23" fillId="46" borderId="23" xfId="0" applyFont="1" applyFill="1" applyBorder="1" applyAlignment="1">
      <alignment horizontal="center" vertical="center"/>
    </xf>
    <xf numFmtId="0" fontId="23" fillId="45" borderId="23" xfId="0" applyFont="1" applyFill="1" applyBorder="1" applyAlignment="1">
      <alignment horizontal="center" vertical="center"/>
    </xf>
    <xf numFmtId="1" fontId="36" fillId="3" borderId="23" xfId="0" applyNumberFormat="1" applyFont="1" applyFill="1" applyBorder="1" applyAlignment="1">
      <alignment horizontal="center" vertical="center"/>
    </xf>
    <xf numFmtId="1" fontId="23" fillId="3" borderId="21" xfId="0" applyNumberFormat="1" applyFont="1" applyFill="1" applyBorder="1" applyAlignment="1">
      <alignment horizontal="center"/>
    </xf>
    <xf numFmtId="0" fontId="17" fillId="35" borderId="0" xfId="0" applyFont="1" applyFill="1" applyBorder="1" applyAlignment="1">
      <alignment/>
    </xf>
    <xf numFmtId="0" fontId="12" fillId="35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18" fillId="36" borderId="0" xfId="0" applyFont="1" applyFill="1" applyBorder="1" applyAlignment="1">
      <alignment vertical="center"/>
    </xf>
    <xf numFmtId="0" fontId="36" fillId="34" borderId="0" xfId="0" applyFont="1" applyFill="1" applyBorder="1" applyAlignment="1">
      <alignment horizontal="left" vertical="center"/>
    </xf>
    <xf numFmtId="0" fontId="36" fillId="34" borderId="0" xfId="0" applyFont="1" applyFill="1" applyBorder="1" applyAlignment="1">
      <alignment horizontal="center" vertical="center"/>
    </xf>
    <xf numFmtId="0" fontId="78" fillId="47" borderId="47" xfId="0" applyFont="1" applyFill="1" applyBorder="1" applyAlignment="1">
      <alignment vertical="center"/>
    </xf>
    <xf numFmtId="0" fontId="3" fillId="47" borderId="48" xfId="0" applyFont="1" applyFill="1" applyBorder="1" applyAlignment="1">
      <alignment horizontal="center" vertical="center"/>
    </xf>
    <xf numFmtId="0" fontId="13" fillId="47" borderId="48" xfId="0" applyFont="1" applyFill="1" applyBorder="1" applyAlignment="1">
      <alignment horizontal="center" vertical="center"/>
    </xf>
    <xf numFmtId="0" fontId="78" fillId="47" borderId="15" xfId="0" applyFont="1" applyFill="1" applyBorder="1" applyAlignment="1">
      <alignment vertical="center"/>
    </xf>
    <xf numFmtId="0" fontId="3" fillId="47" borderId="11" xfId="0" applyFont="1" applyFill="1" applyBorder="1" applyAlignment="1">
      <alignment horizontal="center" vertical="center"/>
    </xf>
    <xf numFmtId="0" fontId="13" fillId="47" borderId="11" xfId="0" applyFont="1" applyFill="1" applyBorder="1" applyAlignment="1">
      <alignment horizontal="center" vertical="center"/>
    </xf>
    <xf numFmtId="0" fontId="22" fillId="3" borderId="38" xfId="0" applyFont="1" applyFill="1" applyBorder="1" applyAlignment="1">
      <alignment horizontal="left" vertical="center"/>
    </xf>
    <xf numFmtId="0" fontId="52" fillId="3" borderId="45" xfId="0" applyFont="1" applyFill="1" applyBorder="1" applyAlignment="1">
      <alignment horizontal="left" vertical="center"/>
    </xf>
    <xf numFmtId="0" fontId="49" fillId="3" borderId="45" xfId="0" applyFont="1" applyFill="1" applyBorder="1" applyAlignment="1">
      <alignment horizontal="center" vertical="center" wrapText="1"/>
    </xf>
    <xf numFmtId="0" fontId="50" fillId="3" borderId="11" xfId="0" applyFont="1" applyFill="1" applyBorder="1" applyAlignment="1">
      <alignment horizontal="center" vertical="center"/>
    </xf>
    <xf numFmtId="0" fontId="14" fillId="48" borderId="11" xfId="0" applyFont="1" applyFill="1" applyBorder="1" applyAlignment="1">
      <alignment horizontal="center" vertical="center"/>
    </xf>
    <xf numFmtId="0" fontId="22" fillId="36" borderId="54" xfId="0" applyFont="1" applyFill="1" applyBorder="1" applyAlignment="1">
      <alignment horizontal="center" vertical="center"/>
    </xf>
    <xf numFmtId="0" fontId="22" fillId="46" borderId="45" xfId="0" applyFont="1" applyFill="1" applyBorder="1" applyAlignment="1">
      <alignment horizontal="center" vertical="center"/>
    </xf>
    <xf numFmtId="0" fontId="22" fillId="46" borderId="54" xfId="0" applyFont="1" applyFill="1" applyBorder="1" applyAlignment="1">
      <alignment horizontal="center" vertical="center"/>
    </xf>
    <xf numFmtId="0" fontId="106" fillId="46" borderId="54" xfId="0" applyFont="1" applyFill="1" applyBorder="1" applyAlignment="1">
      <alignment horizontal="center" vertical="center"/>
    </xf>
    <xf numFmtId="0" fontId="22" fillId="45" borderId="11" xfId="0" applyFont="1" applyFill="1" applyBorder="1" applyAlignment="1">
      <alignment horizontal="center" vertical="center"/>
    </xf>
    <xf numFmtId="1" fontId="33" fillId="3" borderId="11" xfId="0" applyNumberFormat="1" applyFont="1" applyFill="1" applyBorder="1" applyAlignment="1">
      <alignment horizontal="center" vertical="center"/>
    </xf>
    <xf numFmtId="1" fontId="16" fillId="3" borderId="56" xfId="0" applyNumberFormat="1" applyFont="1" applyFill="1" applyBorder="1" applyAlignment="1">
      <alignment horizontal="center"/>
    </xf>
    <xf numFmtId="0" fontId="22" fillId="3" borderId="15" xfId="0" applyFont="1" applyFill="1" applyBorder="1" applyAlignment="1">
      <alignment horizontal="left" vertical="center"/>
    </xf>
    <xf numFmtId="0" fontId="52" fillId="3" borderId="11" xfId="0" applyFont="1" applyFill="1" applyBorder="1" applyAlignment="1">
      <alignment horizontal="left" vertical="center"/>
    </xf>
    <xf numFmtId="0" fontId="49" fillId="3" borderId="11" xfId="0" applyFont="1" applyFill="1" applyBorder="1" applyAlignment="1">
      <alignment horizontal="center" vertical="center" wrapText="1"/>
    </xf>
    <xf numFmtId="0" fontId="22" fillId="36" borderId="11" xfId="0" applyFont="1" applyFill="1" applyBorder="1" applyAlignment="1">
      <alignment horizontal="center" vertical="center"/>
    </xf>
    <xf numFmtId="0" fontId="22" fillId="46" borderId="11" xfId="0" applyFont="1" applyFill="1" applyBorder="1" applyAlignment="1">
      <alignment horizontal="center" vertical="center"/>
    </xf>
    <xf numFmtId="0" fontId="22" fillId="36" borderId="38" xfId="0" applyFont="1" applyFill="1" applyBorder="1" applyAlignment="1">
      <alignment horizontal="left" vertical="center"/>
    </xf>
    <xf numFmtId="0" fontId="52" fillId="36" borderId="11" xfId="0" applyFont="1" applyFill="1" applyBorder="1" applyAlignment="1">
      <alignment vertical="center"/>
    </xf>
    <xf numFmtId="49" fontId="49" fillId="0" borderId="11" xfId="0" applyNumberFormat="1" applyFont="1" applyFill="1" applyBorder="1" applyAlignment="1">
      <alignment horizontal="center" vertical="center" wrapText="1"/>
    </xf>
    <xf numFmtId="0" fontId="50" fillId="36" borderId="11" xfId="0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vertical="center"/>
    </xf>
    <xf numFmtId="0" fontId="49" fillId="49" borderId="45" xfId="0" applyFont="1" applyFill="1" applyBorder="1" applyAlignment="1">
      <alignment horizontal="center" vertical="center" wrapText="1"/>
    </xf>
    <xf numFmtId="0" fontId="49" fillId="49" borderId="11" xfId="0" applyFont="1" applyFill="1" applyBorder="1" applyAlignment="1">
      <alignment horizontal="center" vertical="center" wrapText="1"/>
    </xf>
    <xf numFmtId="0" fontId="107" fillId="0" borderId="11" xfId="0" applyFont="1" applyBorder="1" applyAlignment="1">
      <alignment horizontal="center" vertical="center" wrapText="1"/>
    </xf>
    <xf numFmtId="49" fontId="49" fillId="0" borderId="45" xfId="0" applyNumberFormat="1" applyFont="1" applyFill="1" applyBorder="1" applyAlignment="1">
      <alignment horizontal="center" vertical="center" wrapText="1"/>
    </xf>
    <xf numFmtId="0" fontId="22" fillId="36" borderId="11" xfId="0" applyFont="1" applyFill="1" applyBorder="1" applyAlignment="1">
      <alignment vertical="center"/>
    </xf>
    <xf numFmtId="0" fontId="52" fillId="0" borderId="53" xfId="0" applyFont="1" applyFill="1" applyBorder="1" applyAlignment="1">
      <alignment vertical="center"/>
    </xf>
    <xf numFmtId="49" fontId="49" fillId="0" borderId="53" xfId="0" applyNumberFormat="1" applyFont="1" applyFill="1" applyBorder="1" applyAlignment="1">
      <alignment horizontal="center" vertical="center" wrapText="1"/>
    </xf>
    <xf numFmtId="0" fontId="22" fillId="36" borderId="24" xfId="0" applyFont="1" applyFill="1" applyBorder="1" applyAlignment="1">
      <alignment horizontal="center" vertical="center"/>
    </xf>
    <xf numFmtId="0" fontId="106" fillId="36" borderId="57" xfId="0" applyFont="1" applyFill="1" applyBorder="1" applyAlignment="1">
      <alignment horizontal="left" vertical="center"/>
    </xf>
    <xf numFmtId="0" fontId="108" fillId="36" borderId="53" xfId="0" applyFont="1" applyFill="1" applyBorder="1" applyAlignment="1">
      <alignment vertical="center"/>
    </xf>
    <xf numFmtId="16" fontId="21" fillId="0" borderId="0" xfId="0" applyNumberFormat="1" applyFont="1" applyAlignment="1">
      <alignment/>
    </xf>
    <xf numFmtId="0" fontId="22" fillId="36" borderId="13" xfId="0" applyFont="1" applyFill="1" applyBorder="1" applyAlignment="1">
      <alignment horizontal="center" vertical="center"/>
    </xf>
    <xf numFmtId="0" fontId="106" fillId="36" borderId="19" xfId="0" applyFont="1" applyFill="1" applyBorder="1" applyAlignment="1">
      <alignment horizontal="left" vertical="center"/>
    </xf>
    <xf numFmtId="0" fontId="108" fillId="36" borderId="23" xfId="0" applyFont="1" applyFill="1" applyBorder="1" applyAlignment="1">
      <alignment vertical="center"/>
    </xf>
    <xf numFmtId="49" fontId="49" fillId="0" borderId="23" xfId="0" applyNumberFormat="1" applyFont="1" applyFill="1" applyBorder="1" applyAlignment="1">
      <alignment horizontal="center" vertical="center" wrapText="1"/>
    </xf>
    <xf numFmtId="0" fontId="50" fillId="36" borderId="23" xfId="0" applyFont="1" applyFill="1" applyBorder="1" applyAlignment="1">
      <alignment horizontal="center" vertical="center"/>
    </xf>
    <xf numFmtId="0" fontId="14" fillId="34" borderId="23" xfId="0" applyFont="1" applyFill="1" applyBorder="1" applyAlignment="1">
      <alignment horizontal="center" vertical="center"/>
    </xf>
    <xf numFmtId="0" fontId="22" fillId="36" borderId="36" xfId="0" applyFont="1" applyFill="1" applyBorder="1" applyAlignment="1">
      <alignment horizontal="center" vertical="center"/>
    </xf>
    <xf numFmtId="0" fontId="22" fillId="46" borderId="36" xfId="0" applyFont="1" applyFill="1" applyBorder="1" applyAlignment="1">
      <alignment horizontal="center" vertical="center"/>
    </xf>
    <xf numFmtId="0" fontId="22" fillId="36" borderId="23" xfId="0" applyFont="1" applyFill="1" applyBorder="1" applyAlignment="1">
      <alignment horizontal="center" vertical="center"/>
    </xf>
    <xf numFmtId="0" fontId="22" fillId="45" borderId="23" xfId="0" applyFont="1" applyFill="1" applyBorder="1" applyAlignment="1">
      <alignment horizontal="center" vertical="center"/>
    </xf>
    <xf numFmtId="1" fontId="33" fillId="3" borderId="23" xfId="0" applyNumberFormat="1" applyFont="1" applyFill="1" applyBorder="1" applyAlignment="1">
      <alignment horizontal="center" vertical="center"/>
    </xf>
    <xf numFmtId="1" fontId="16" fillId="3" borderId="50" xfId="0" applyNumberFormat="1" applyFont="1" applyFill="1" applyBorder="1" applyAlignment="1">
      <alignment horizontal="center"/>
    </xf>
    <xf numFmtId="0" fontId="106" fillId="36" borderId="0" xfId="0" applyFont="1" applyFill="1" applyBorder="1" applyAlignment="1">
      <alignment horizontal="left" vertical="center"/>
    </xf>
    <xf numFmtId="0" fontId="108" fillId="36" borderId="0" xfId="0" applyFont="1" applyFill="1" applyBorder="1" applyAlignment="1">
      <alignment vertical="center"/>
    </xf>
    <xf numFmtId="49" fontId="49" fillId="36" borderId="0" xfId="0" applyNumberFormat="1" applyFont="1" applyFill="1" applyBorder="1" applyAlignment="1">
      <alignment horizontal="center" vertical="center" wrapText="1"/>
    </xf>
    <xf numFmtId="0" fontId="50" fillId="36" borderId="0" xfId="0" applyFont="1" applyFill="1" applyBorder="1" applyAlignment="1">
      <alignment horizontal="center" vertical="center"/>
    </xf>
    <xf numFmtId="0" fontId="14" fillId="35" borderId="0" xfId="0" applyFont="1" applyFill="1" applyBorder="1" applyAlignment="1">
      <alignment horizontal="center" vertical="center"/>
    </xf>
    <xf numFmtId="0" fontId="22" fillId="36" borderId="0" xfId="0" applyFont="1" applyFill="1" applyBorder="1" applyAlignment="1">
      <alignment horizontal="center" vertical="center"/>
    </xf>
    <xf numFmtId="0" fontId="22" fillId="50" borderId="0" xfId="0" applyFont="1" applyFill="1" applyBorder="1" applyAlignment="1">
      <alignment horizontal="center" vertical="center"/>
    </xf>
    <xf numFmtId="1" fontId="33" fillId="36" borderId="0" xfId="0" applyNumberFormat="1" applyFont="1" applyFill="1" applyBorder="1" applyAlignment="1">
      <alignment horizontal="center" vertical="center"/>
    </xf>
    <xf numFmtId="1" fontId="16" fillId="36" borderId="0" xfId="0" applyNumberFormat="1" applyFont="1" applyFill="1" applyBorder="1" applyAlignment="1">
      <alignment horizontal="center"/>
    </xf>
    <xf numFmtId="0" fontId="78" fillId="47" borderId="38" xfId="0" applyFont="1" applyFill="1" applyBorder="1" applyAlignment="1">
      <alignment vertical="center"/>
    </xf>
    <xf numFmtId="0" fontId="52" fillId="0" borderId="11" xfId="0" applyFont="1" applyFill="1" applyBorder="1" applyAlignment="1">
      <alignment horizontal="left" vertical="center"/>
    </xf>
    <xf numFmtId="49" fontId="49" fillId="36" borderId="11" xfId="0" applyNumberFormat="1" applyFont="1" applyFill="1" applyBorder="1" applyAlignment="1">
      <alignment horizontal="center" vertical="center" wrapText="1"/>
    </xf>
    <xf numFmtId="0" fontId="34" fillId="36" borderId="11" xfId="0" applyFont="1" applyFill="1" applyBorder="1" applyAlignment="1">
      <alignment horizontal="center" vertical="center"/>
    </xf>
    <xf numFmtId="0" fontId="106" fillId="36" borderId="11" xfId="0" applyFont="1" applyFill="1" applyBorder="1" applyAlignment="1">
      <alignment horizontal="center" vertical="center"/>
    </xf>
    <xf numFmtId="0" fontId="52" fillId="36" borderId="11" xfId="0" applyFont="1" applyFill="1" applyBorder="1" applyAlignment="1">
      <alignment horizontal="left" vertical="center"/>
    </xf>
    <xf numFmtId="0" fontId="52" fillId="0" borderId="53" xfId="0" applyFont="1" applyFill="1" applyBorder="1" applyAlignment="1">
      <alignment horizontal="left" vertical="center"/>
    </xf>
    <xf numFmtId="0" fontId="108" fillId="0" borderId="53" xfId="0" applyFont="1" applyFill="1" applyBorder="1" applyAlignment="1">
      <alignment horizontal="left" vertical="center"/>
    </xf>
    <xf numFmtId="0" fontId="108" fillId="36" borderId="11" xfId="0" applyFont="1" applyFill="1" applyBorder="1" applyAlignment="1">
      <alignment vertical="center"/>
    </xf>
    <xf numFmtId="0" fontId="22" fillId="36" borderId="19" xfId="0" applyFont="1" applyFill="1" applyBorder="1" applyAlignment="1">
      <alignment horizontal="left" vertical="center"/>
    </xf>
    <xf numFmtId="0" fontId="108" fillId="0" borderId="23" xfId="0" applyFont="1" applyFill="1" applyBorder="1" applyAlignment="1">
      <alignment vertical="center"/>
    </xf>
    <xf numFmtId="0" fontId="22" fillId="36" borderId="23" xfId="0" applyFont="1" applyFill="1" applyBorder="1" applyAlignment="1">
      <alignment horizontal="left" vertical="center"/>
    </xf>
    <xf numFmtId="0" fontId="51" fillId="36" borderId="23" xfId="0" applyFont="1" applyFill="1" applyBorder="1" applyAlignment="1">
      <alignment horizontal="center" vertical="center"/>
    </xf>
    <xf numFmtId="0" fontId="22" fillId="35" borderId="23" xfId="0" applyFont="1" applyFill="1" applyBorder="1" applyAlignment="1">
      <alignment horizontal="center" vertical="center"/>
    </xf>
    <xf numFmtId="0" fontId="22" fillId="46" borderId="23" xfId="0" applyFont="1" applyFill="1" applyBorder="1" applyAlignment="1">
      <alignment horizontal="center" vertical="center"/>
    </xf>
    <xf numFmtId="0" fontId="22" fillId="36" borderId="0" xfId="0" applyFont="1" applyFill="1" applyBorder="1" applyAlignment="1">
      <alignment horizontal="left" vertical="center"/>
    </xf>
    <xf numFmtId="0" fontId="108" fillId="36" borderId="0" xfId="0" applyFont="1" applyFill="1" applyBorder="1" applyAlignment="1">
      <alignment vertical="center"/>
    </xf>
    <xf numFmtId="0" fontId="51" fillId="36" borderId="0" xfId="0" applyFont="1" applyFill="1" applyBorder="1" applyAlignment="1">
      <alignment horizontal="center" vertical="center"/>
    </xf>
    <xf numFmtId="0" fontId="22" fillId="35" borderId="0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left" vertical="center"/>
    </xf>
    <xf numFmtId="0" fontId="52" fillId="36" borderId="11" xfId="0" applyFont="1" applyFill="1" applyBorder="1" applyAlignment="1">
      <alignment vertical="center"/>
    </xf>
    <xf numFmtId="0" fontId="52" fillId="0" borderId="11" xfId="0" applyFont="1" applyFill="1" applyBorder="1" applyAlignment="1">
      <alignment vertical="center"/>
    </xf>
    <xf numFmtId="0" fontId="52" fillId="0" borderId="53" xfId="0" applyFont="1" applyFill="1" applyBorder="1" applyAlignment="1">
      <alignment vertical="center"/>
    </xf>
    <xf numFmtId="0" fontId="106" fillId="46" borderId="11" xfId="0" applyFont="1" applyFill="1" applyBorder="1" applyAlignment="1">
      <alignment horizontal="center" vertical="center"/>
    </xf>
    <xf numFmtId="0" fontId="106" fillId="36" borderId="38" xfId="0" applyFont="1" applyFill="1" applyBorder="1" applyAlignment="1">
      <alignment horizontal="left" vertical="center"/>
    </xf>
    <xf numFmtId="0" fontId="108" fillId="36" borderId="11" xfId="0" applyFont="1" applyFill="1" applyBorder="1" applyAlignment="1">
      <alignment vertical="center"/>
    </xf>
    <xf numFmtId="0" fontId="108" fillId="0" borderId="23" xfId="0" applyFont="1" applyFill="1" applyBorder="1" applyAlignment="1">
      <alignment horizontal="left" vertical="center"/>
    </xf>
    <xf numFmtId="49" fontId="49" fillId="0" borderId="23" xfId="0" applyNumberFormat="1" applyFont="1" applyFill="1" applyBorder="1" applyAlignment="1">
      <alignment horizontal="center" vertical="center"/>
    </xf>
    <xf numFmtId="0" fontId="108" fillId="36" borderId="0" xfId="0" applyFont="1" applyFill="1" applyBorder="1" applyAlignment="1">
      <alignment horizontal="left" vertical="center"/>
    </xf>
    <xf numFmtId="49" fontId="49" fillId="36" borderId="0" xfId="0" applyNumberFormat="1" applyFont="1" applyFill="1" applyBorder="1" applyAlignment="1">
      <alignment horizontal="center" vertical="center"/>
    </xf>
    <xf numFmtId="0" fontId="52" fillId="3" borderId="11" xfId="0" applyFont="1" applyFill="1" applyBorder="1" applyAlignment="1">
      <alignment horizontal="left" vertical="center"/>
    </xf>
    <xf numFmtId="0" fontId="52" fillId="3" borderId="11" xfId="0" applyFont="1" applyFill="1" applyBorder="1" applyAlignment="1">
      <alignment vertical="center"/>
    </xf>
    <xf numFmtId="49" fontId="49" fillId="3" borderId="11" xfId="0" applyNumberFormat="1" applyFont="1" applyFill="1" applyBorder="1" applyAlignment="1">
      <alignment horizontal="center" vertical="center" wrapText="1"/>
    </xf>
    <xf numFmtId="0" fontId="49" fillId="3" borderId="24" xfId="0" applyFont="1" applyFill="1" applyBorder="1" applyAlignment="1">
      <alignment horizontal="center" vertical="center" wrapText="1"/>
    </xf>
    <xf numFmtId="49" fontId="49" fillId="3" borderId="11" xfId="0" applyNumberFormat="1" applyFont="1" applyFill="1" applyBorder="1" applyAlignment="1">
      <alignment horizontal="center" vertical="center"/>
    </xf>
    <xf numFmtId="0" fontId="14" fillId="35" borderId="11" xfId="0" applyFont="1" applyFill="1" applyBorder="1" applyAlignment="1">
      <alignment horizontal="center" vertical="center"/>
    </xf>
    <xf numFmtId="49" fontId="49" fillId="0" borderId="24" xfId="0" applyNumberFormat="1" applyFont="1" applyFill="1" applyBorder="1" applyAlignment="1">
      <alignment horizontal="center" vertical="center" wrapText="1"/>
    </xf>
    <xf numFmtId="0" fontId="51" fillId="36" borderId="11" xfId="0" applyFont="1" applyFill="1" applyBorder="1" applyAlignment="1">
      <alignment horizontal="center" vertical="center"/>
    </xf>
    <xf numFmtId="0" fontId="22" fillId="35" borderId="11" xfId="0" applyFont="1" applyFill="1" applyBorder="1" applyAlignment="1">
      <alignment horizontal="center" vertical="center"/>
    </xf>
    <xf numFmtId="0" fontId="22" fillId="46" borderId="13" xfId="0" applyFont="1" applyFill="1" applyBorder="1" applyAlignment="1">
      <alignment horizontal="center" vertical="center"/>
    </xf>
    <xf numFmtId="0" fontId="52" fillId="0" borderId="23" xfId="0" applyFont="1" applyFill="1" applyBorder="1" applyAlignment="1">
      <alignment vertical="center"/>
    </xf>
    <xf numFmtId="0" fontId="14" fillId="35" borderId="23" xfId="0" applyFont="1" applyFill="1" applyBorder="1" applyAlignment="1">
      <alignment horizontal="center" vertical="center"/>
    </xf>
    <xf numFmtId="0" fontId="52" fillId="36" borderId="0" xfId="0" applyFont="1" applyFill="1" applyBorder="1" applyAlignment="1">
      <alignment vertical="center"/>
    </xf>
    <xf numFmtId="0" fontId="106" fillId="36" borderId="0" xfId="0" applyFont="1" applyFill="1" applyBorder="1" applyAlignment="1">
      <alignment horizontal="center" vertical="center"/>
    </xf>
    <xf numFmtId="0" fontId="52" fillId="0" borderId="24" xfId="0" applyFont="1" applyFill="1" applyBorder="1" applyAlignment="1">
      <alignment vertical="center"/>
    </xf>
    <xf numFmtId="0" fontId="49" fillId="0" borderId="11" xfId="50" applyNumberFormat="1" applyFont="1" applyFill="1" applyBorder="1" applyAlignment="1">
      <alignment horizontal="center" vertical="center" wrapText="1"/>
      <protection/>
    </xf>
    <xf numFmtId="0" fontId="22" fillId="36" borderId="11" xfId="0" applyFont="1" applyFill="1" applyBorder="1" applyAlignment="1">
      <alignment horizontal="left" vertical="center"/>
    </xf>
    <xf numFmtId="0" fontId="52" fillId="36" borderId="11" xfId="0" applyFont="1" applyFill="1" applyBorder="1" applyAlignment="1">
      <alignment horizontal="left" vertical="center"/>
    </xf>
    <xf numFmtId="49" fontId="49" fillId="36" borderId="11" xfId="0" applyNumberFormat="1" applyFont="1" applyFill="1" applyBorder="1" applyAlignment="1">
      <alignment horizontal="center" vertical="center"/>
    </xf>
    <xf numFmtId="0" fontId="109" fillId="51" borderId="0" xfId="0" applyFont="1" applyFill="1" applyAlignment="1">
      <alignment/>
    </xf>
    <xf numFmtId="0" fontId="54" fillId="47" borderId="11" xfId="0" applyFont="1" applyFill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9" fillId="45" borderId="11" xfId="0" applyFont="1" applyFill="1" applyBorder="1" applyAlignment="1">
      <alignment horizontal="center" vertical="center"/>
    </xf>
    <xf numFmtId="1" fontId="16" fillId="3" borderId="22" xfId="0" applyNumberFormat="1" applyFont="1" applyFill="1" applyBorder="1" applyAlignment="1">
      <alignment horizontal="center" vertical="center"/>
    </xf>
    <xf numFmtId="0" fontId="78" fillId="47" borderId="38" xfId="0" applyFont="1" applyFill="1" applyBorder="1" applyAlignment="1">
      <alignment horizontal="left" vertical="center"/>
    </xf>
    <xf numFmtId="0" fontId="22" fillId="37" borderId="38" xfId="0" applyFont="1" applyFill="1" applyBorder="1" applyAlignment="1">
      <alignment horizontal="left" vertical="center"/>
    </xf>
    <xf numFmtId="0" fontId="47" fillId="36" borderId="11" xfId="0" applyFont="1" applyFill="1" applyBorder="1" applyAlignment="1">
      <alignment horizontal="left" vertical="center"/>
    </xf>
    <xf numFmtId="0" fontId="54" fillId="37" borderId="11" xfId="0" applyFont="1" applyFill="1" applyBorder="1" applyAlignment="1">
      <alignment horizontal="center" vertical="center"/>
    </xf>
    <xf numFmtId="0" fontId="14" fillId="37" borderId="11" xfId="0" applyFont="1" applyFill="1" applyBorder="1" applyAlignment="1">
      <alignment horizontal="center" vertical="center"/>
    </xf>
    <xf numFmtId="0" fontId="22" fillId="46" borderId="24" xfId="0" applyFont="1" applyFill="1" applyBorder="1" applyAlignment="1">
      <alignment horizontal="center" vertical="center"/>
    </xf>
    <xf numFmtId="0" fontId="22" fillId="0" borderId="38" xfId="0" applyFont="1" applyBorder="1" applyAlignment="1">
      <alignment horizontal="left" vertical="center"/>
    </xf>
    <xf numFmtId="0" fontId="22" fillId="0" borderId="45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55" fillId="45" borderId="11" xfId="0" applyFont="1" applyFill="1" applyBorder="1" applyAlignment="1">
      <alignment horizontal="center" vertical="center" shrinkToFit="1"/>
    </xf>
    <xf numFmtId="0" fontId="55" fillId="45" borderId="22" xfId="0" applyFont="1" applyFill="1" applyBorder="1" applyAlignment="1">
      <alignment horizontal="center" vertical="center" shrinkToFit="1"/>
    </xf>
    <xf numFmtId="0" fontId="78" fillId="47" borderId="15" xfId="0" applyFont="1" applyFill="1" applyBorder="1" applyAlignment="1">
      <alignment horizontal="left" vertical="center"/>
    </xf>
    <xf numFmtId="0" fontId="22" fillId="0" borderId="35" xfId="0" applyFont="1" applyBorder="1" applyAlignment="1">
      <alignment horizontal="left" vertical="center"/>
    </xf>
    <xf numFmtId="0" fontId="47" fillId="36" borderId="23" xfId="0" applyFont="1" applyFill="1" applyBorder="1" applyAlignment="1">
      <alignment horizontal="left" vertical="center"/>
    </xf>
    <xf numFmtId="0" fontId="22" fillId="0" borderId="23" xfId="0" applyFont="1" applyBorder="1" applyAlignment="1">
      <alignment horizontal="center" vertical="center"/>
    </xf>
    <xf numFmtId="0" fontId="51" fillId="0" borderId="23" xfId="0" applyFont="1" applyBorder="1" applyAlignment="1">
      <alignment horizontal="center" vertical="center"/>
    </xf>
    <xf numFmtId="0" fontId="9" fillId="45" borderId="23" xfId="0" applyFont="1" applyFill="1" applyBorder="1" applyAlignment="1">
      <alignment horizontal="center" vertical="center"/>
    </xf>
    <xf numFmtId="1" fontId="16" fillId="3" borderId="50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/>
    </xf>
    <xf numFmtId="0" fontId="2" fillId="40" borderId="10" xfId="0" applyFont="1" applyFill="1" applyBorder="1" applyAlignment="1">
      <alignment horizontal="center" vertical="center"/>
    </xf>
    <xf numFmtId="0" fontId="9" fillId="41" borderId="10" xfId="0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/>
    </xf>
    <xf numFmtId="0" fontId="18" fillId="36" borderId="0" xfId="0" applyFont="1" applyFill="1" applyBorder="1" applyAlignment="1">
      <alignment horizontal="center" vertical="top"/>
    </xf>
    <xf numFmtId="0" fontId="2" fillId="35" borderId="0" xfId="0" applyFont="1" applyFill="1" applyBorder="1" applyAlignment="1">
      <alignment horizontal="center" vertical="center"/>
    </xf>
    <xf numFmtId="0" fontId="9" fillId="35" borderId="0" xfId="0" applyFont="1" applyFill="1" applyBorder="1" applyAlignment="1">
      <alignment/>
    </xf>
    <xf numFmtId="0" fontId="11" fillId="35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top"/>
    </xf>
    <xf numFmtId="0" fontId="45" fillId="36" borderId="58" xfId="0" applyFont="1" applyFill="1" applyBorder="1" applyAlignment="1">
      <alignment horizontal="center"/>
    </xf>
    <xf numFmtId="0" fontId="45" fillId="36" borderId="59" xfId="0" applyFont="1" applyFill="1" applyBorder="1" applyAlignment="1">
      <alignment horizontal="center"/>
    </xf>
    <xf numFmtId="0" fontId="45" fillId="36" borderId="60" xfId="0" applyFont="1" applyFill="1" applyBorder="1" applyAlignment="1">
      <alignment horizontal="center"/>
    </xf>
    <xf numFmtId="0" fontId="2" fillId="38" borderId="11" xfId="0" applyFont="1" applyFill="1" applyBorder="1" applyAlignment="1">
      <alignment horizontal="center" vertical="center"/>
    </xf>
    <xf numFmtId="0" fontId="9" fillId="35" borderId="58" xfId="0" applyFont="1" applyFill="1" applyBorder="1" applyAlignment="1">
      <alignment/>
    </xf>
    <xf numFmtId="0" fontId="9" fillId="35" borderId="59" xfId="0" applyFont="1" applyFill="1" applyBorder="1" applyAlignment="1">
      <alignment/>
    </xf>
    <xf numFmtId="0" fontId="9" fillId="35" borderId="60" xfId="0" applyFont="1" applyFill="1" applyBorder="1" applyAlignment="1">
      <alignment/>
    </xf>
    <xf numFmtId="0" fontId="9" fillId="35" borderId="0" xfId="0" applyFont="1" applyFill="1" applyBorder="1" applyAlignment="1">
      <alignment horizontal="center" vertical="center"/>
    </xf>
    <xf numFmtId="0" fontId="18" fillId="36" borderId="0" xfId="0" applyFont="1" applyFill="1" applyBorder="1" applyAlignment="1">
      <alignment horizontal="center" vertical="center"/>
    </xf>
    <xf numFmtId="0" fontId="10" fillId="35" borderId="0" xfId="0" applyFont="1" applyFill="1" applyBorder="1" applyAlignment="1">
      <alignment/>
    </xf>
    <xf numFmtId="0" fontId="18" fillId="0" borderId="20" xfId="0" applyFont="1" applyFill="1" applyBorder="1" applyAlignment="1">
      <alignment horizontal="center" vertical="center"/>
    </xf>
    <xf numFmtId="0" fontId="18" fillId="36" borderId="0" xfId="0" applyFont="1" applyFill="1" applyBorder="1" applyAlignment="1">
      <alignment horizontal="center"/>
    </xf>
    <xf numFmtId="0" fontId="37" fillId="0" borderId="61" xfId="0" applyFont="1" applyFill="1" applyBorder="1" applyAlignment="1">
      <alignment horizontal="center" vertical="center" wrapText="1"/>
    </xf>
    <xf numFmtId="0" fontId="37" fillId="0" borderId="62" xfId="0" applyFont="1" applyFill="1" applyBorder="1" applyAlignment="1">
      <alignment horizontal="center" vertical="center" wrapText="1"/>
    </xf>
    <xf numFmtId="0" fontId="37" fillId="0" borderId="63" xfId="0" applyFont="1" applyFill="1" applyBorder="1" applyAlignment="1">
      <alignment horizontal="center" vertical="center" wrapText="1"/>
    </xf>
    <xf numFmtId="0" fontId="37" fillId="0" borderId="64" xfId="0" applyFont="1" applyFill="1" applyBorder="1" applyAlignment="1">
      <alignment horizontal="center" vertical="center" wrapText="1"/>
    </xf>
    <xf numFmtId="0" fontId="37" fillId="0" borderId="65" xfId="0" applyFont="1" applyFill="1" applyBorder="1" applyAlignment="1">
      <alignment horizontal="center" vertical="center" wrapText="1"/>
    </xf>
    <xf numFmtId="0" fontId="37" fillId="0" borderId="66" xfId="0" applyFont="1" applyFill="1" applyBorder="1" applyAlignment="1">
      <alignment horizontal="center" vertical="center" wrapText="1"/>
    </xf>
    <xf numFmtId="0" fontId="37" fillId="0" borderId="67" xfId="0" applyFont="1" applyFill="1" applyBorder="1" applyAlignment="1">
      <alignment horizontal="center" vertical="center" wrapText="1"/>
    </xf>
    <xf numFmtId="0" fontId="37" fillId="0" borderId="68" xfId="0" applyFont="1" applyFill="1" applyBorder="1" applyAlignment="1">
      <alignment horizontal="center" vertical="center" wrapText="1"/>
    </xf>
    <xf numFmtId="0" fontId="37" fillId="0" borderId="69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/>
    </xf>
    <xf numFmtId="0" fontId="18" fillId="38" borderId="22" xfId="0" applyFont="1" applyFill="1" applyBorder="1" applyAlignment="1">
      <alignment horizontal="center" vertical="center" shrinkToFit="1"/>
    </xf>
    <xf numFmtId="0" fontId="18" fillId="38" borderId="11" xfId="0" applyFont="1" applyFill="1" applyBorder="1" applyAlignment="1">
      <alignment horizontal="center" vertical="center"/>
    </xf>
    <xf numFmtId="0" fontId="18" fillId="38" borderId="11" xfId="0" applyFont="1" applyFill="1" applyBorder="1" applyAlignment="1">
      <alignment horizontal="center" vertical="center" shrinkToFit="1"/>
    </xf>
    <xf numFmtId="0" fontId="110" fillId="36" borderId="25" xfId="0" applyFont="1" applyFill="1" applyBorder="1" applyAlignment="1">
      <alignment horizontal="center"/>
    </xf>
    <xf numFmtId="0" fontId="110" fillId="36" borderId="39" xfId="0" applyFont="1" applyFill="1" applyBorder="1" applyAlignment="1">
      <alignment horizontal="center"/>
    </xf>
    <xf numFmtId="0" fontId="110" fillId="36" borderId="24" xfId="0" applyFont="1" applyFill="1" applyBorder="1" applyAlignment="1">
      <alignment horizontal="center"/>
    </xf>
    <xf numFmtId="0" fontId="110" fillId="36" borderId="58" xfId="0" applyFont="1" applyFill="1" applyBorder="1" applyAlignment="1">
      <alignment horizontal="center"/>
    </xf>
    <xf numFmtId="0" fontId="110" fillId="36" borderId="59" xfId="0" applyFont="1" applyFill="1" applyBorder="1" applyAlignment="1">
      <alignment horizontal="center"/>
    </xf>
    <xf numFmtId="0" fontId="110" fillId="36" borderId="6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3" fillId="0" borderId="30" xfId="0" applyFont="1" applyBorder="1" applyAlignment="1">
      <alignment horizontal="center" vertical="center" wrapText="1" readingOrder="1"/>
    </xf>
    <xf numFmtId="0" fontId="23" fillId="0" borderId="0" xfId="0" applyFont="1" applyBorder="1" applyAlignment="1">
      <alignment horizontal="center" vertical="center" wrapText="1" readingOrder="1"/>
    </xf>
    <xf numFmtId="0" fontId="23" fillId="36" borderId="0" xfId="0" applyFont="1" applyFill="1" applyBorder="1" applyAlignment="1">
      <alignment horizontal="center" vertical="center"/>
    </xf>
    <xf numFmtId="0" fontId="23" fillId="39" borderId="11" xfId="0" applyFont="1" applyFill="1" applyBorder="1" applyAlignment="1">
      <alignment horizontal="center" vertical="center"/>
    </xf>
    <xf numFmtId="0" fontId="29" fillId="38" borderId="11" xfId="0" applyFont="1" applyFill="1" applyBorder="1" applyAlignment="1">
      <alignment horizontal="center" shrinkToFit="1"/>
    </xf>
    <xf numFmtId="0" fontId="29" fillId="38" borderId="22" xfId="0" applyFont="1" applyFill="1" applyBorder="1" applyAlignment="1">
      <alignment horizontal="center" shrinkToFit="1"/>
    </xf>
    <xf numFmtId="0" fontId="29" fillId="38" borderId="11" xfId="0" applyFont="1" applyFill="1" applyBorder="1" applyAlignment="1">
      <alignment horizontal="center"/>
    </xf>
    <xf numFmtId="0" fontId="111" fillId="36" borderId="58" xfId="0" applyFont="1" applyFill="1" applyBorder="1" applyAlignment="1">
      <alignment horizontal="center"/>
    </xf>
    <xf numFmtId="0" fontId="111" fillId="36" borderId="59" xfId="0" applyFont="1" applyFill="1" applyBorder="1" applyAlignment="1">
      <alignment horizontal="center"/>
    </xf>
    <xf numFmtId="0" fontId="111" fillId="36" borderId="60" xfId="0" applyFont="1" applyFill="1" applyBorder="1" applyAlignment="1">
      <alignment horizontal="center"/>
    </xf>
    <xf numFmtId="0" fontId="37" fillId="0" borderId="47" xfId="0" applyFont="1" applyBorder="1" applyAlignment="1">
      <alignment horizontal="center" vertical="center" wrapText="1"/>
    </xf>
    <xf numFmtId="0" fontId="37" fillId="0" borderId="48" xfId="0" applyFont="1" applyBorder="1" applyAlignment="1">
      <alignment horizontal="center" vertical="center" wrapText="1"/>
    </xf>
    <xf numFmtId="0" fontId="37" fillId="0" borderId="49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 wrapText="1"/>
    </xf>
    <xf numFmtId="0" fontId="37" fillId="0" borderId="26" xfId="0" applyFont="1" applyBorder="1" applyAlignment="1">
      <alignment horizontal="center" vertical="center" wrapText="1"/>
    </xf>
    <xf numFmtId="0" fontId="37" fillId="0" borderId="53" xfId="0" applyFont="1" applyBorder="1" applyAlignment="1">
      <alignment horizontal="center" vertical="center" wrapText="1"/>
    </xf>
    <xf numFmtId="0" fontId="37" fillId="0" borderId="56" xfId="0" applyFont="1" applyBorder="1" applyAlignment="1">
      <alignment horizontal="center" vertical="center" wrapText="1"/>
    </xf>
    <xf numFmtId="0" fontId="18" fillId="39" borderId="48" xfId="0" applyFont="1" applyFill="1" applyBorder="1" applyAlignment="1">
      <alignment horizontal="center" vertical="center"/>
    </xf>
    <xf numFmtId="0" fontId="18" fillId="39" borderId="11" xfId="0" applyFont="1" applyFill="1" applyBorder="1" applyAlignment="1">
      <alignment horizontal="center" vertical="center"/>
    </xf>
    <xf numFmtId="0" fontId="18" fillId="38" borderId="48" xfId="0" applyFont="1" applyFill="1" applyBorder="1" applyAlignment="1">
      <alignment horizontal="center" vertical="center"/>
    </xf>
    <xf numFmtId="0" fontId="18" fillId="38" borderId="48" xfId="0" applyFont="1" applyFill="1" applyBorder="1" applyAlignment="1">
      <alignment horizontal="center" vertical="center" shrinkToFit="1"/>
    </xf>
    <xf numFmtId="0" fontId="18" fillId="38" borderId="49" xfId="0" applyFont="1" applyFill="1" applyBorder="1" applyAlignment="1">
      <alignment horizontal="center" vertical="center" shrinkToFit="1"/>
    </xf>
    <xf numFmtId="0" fontId="18" fillId="0" borderId="30" xfId="0" applyFont="1" applyFill="1" applyBorder="1" applyAlignment="1">
      <alignment horizontal="center"/>
    </xf>
    <xf numFmtId="0" fontId="23" fillId="38" borderId="11" xfId="0" applyFont="1" applyFill="1" applyBorder="1" applyAlignment="1">
      <alignment horizontal="center" vertical="center"/>
    </xf>
    <xf numFmtId="0" fontId="25" fillId="34" borderId="0" xfId="0" applyFont="1" applyFill="1" applyBorder="1" applyAlignment="1">
      <alignment horizontal="center"/>
    </xf>
    <xf numFmtId="0" fontId="25" fillId="34" borderId="10" xfId="0" applyFont="1" applyFill="1" applyBorder="1" applyAlignment="1">
      <alignment horizontal="center"/>
    </xf>
    <xf numFmtId="0" fontId="16" fillId="36" borderId="0" xfId="0" applyFont="1" applyFill="1" applyBorder="1" applyAlignment="1">
      <alignment/>
    </xf>
    <xf numFmtId="0" fontId="9" fillId="41" borderId="0" xfId="0" applyFont="1" applyFill="1" applyBorder="1" applyAlignment="1">
      <alignment horizontal="center" vertical="center"/>
    </xf>
    <xf numFmtId="0" fontId="2" fillId="41" borderId="0" xfId="0" applyFont="1" applyFill="1" applyBorder="1" applyAlignment="1">
      <alignment horizontal="center" vertical="center"/>
    </xf>
    <xf numFmtId="0" fontId="2" fillId="40" borderId="0" xfId="0" applyFont="1" applyFill="1" applyBorder="1" applyAlignment="1">
      <alignment horizontal="center" vertical="center"/>
    </xf>
    <xf numFmtId="0" fontId="40" fillId="0" borderId="38" xfId="0" applyFont="1" applyBorder="1" applyAlignment="1">
      <alignment horizontal="center"/>
    </xf>
    <xf numFmtId="0" fontId="40" fillId="0" borderId="39" xfId="0" applyFont="1" applyBorder="1" applyAlignment="1">
      <alignment horizontal="center"/>
    </xf>
    <xf numFmtId="0" fontId="40" fillId="0" borderId="40" xfId="0" applyFont="1" applyBorder="1" applyAlignment="1">
      <alignment horizontal="center"/>
    </xf>
    <xf numFmtId="0" fontId="2" fillId="38" borderId="22" xfId="0" applyFont="1" applyFill="1" applyBorder="1" applyAlignment="1">
      <alignment horizontal="center" vertical="center" shrinkToFit="1"/>
    </xf>
    <xf numFmtId="0" fontId="18" fillId="38" borderId="11" xfId="0" applyFont="1" applyFill="1" applyBorder="1" applyAlignment="1">
      <alignment horizontal="center"/>
    </xf>
    <xf numFmtId="0" fontId="34" fillId="39" borderId="11" xfId="0" applyFont="1" applyFill="1" applyBorder="1" applyAlignment="1">
      <alignment horizontal="center" vertical="center"/>
    </xf>
    <xf numFmtId="0" fontId="2" fillId="38" borderId="11" xfId="0" applyFont="1" applyFill="1" applyBorder="1" applyAlignment="1">
      <alignment horizontal="center" vertical="center" shrinkToFit="1"/>
    </xf>
    <xf numFmtId="0" fontId="10" fillId="36" borderId="0" xfId="0" applyFont="1" applyFill="1" applyBorder="1" applyAlignment="1">
      <alignment/>
    </xf>
    <xf numFmtId="0" fontId="2" fillId="41" borderId="30" xfId="0" applyFont="1" applyFill="1" applyBorder="1" applyAlignment="1">
      <alignment horizontal="center" vertical="center"/>
    </xf>
    <xf numFmtId="0" fontId="16" fillId="36" borderId="30" xfId="0" applyFont="1" applyFill="1" applyBorder="1" applyAlignment="1">
      <alignment/>
    </xf>
    <xf numFmtId="0" fontId="11" fillId="36" borderId="30" xfId="0" applyFont="1" applyFill="1" applyBorder="1" applyAlignment="1">
      <alignment horizontal="center" vertical="center"/>
    </xf>
    <xf numFmtId="0" fontId="44" fillId="38" borderId="22" xfId="0" applyFont="1" applyFill="1" applyBorder="1" applyAlignment="1">
      <alignment horizontal="center" shrinkToFit="1"/>
    </xf>
    <xf numFmtId="0" fontId="46" fillId="36" borderId="58" xfId="0" applyFont="1" applyFill="1" applyBorder="1" applyAlignment="1">
      <alignment horizontal="center"/>
    </xf>
    <xf numFmtId="0" fontId="46" fillId="36" borderId="59" xfId="0" applyFont="1" applyFill="1" applyBorder="1" applyAlignment="1">
      <alignment horizontal="center"/>
    </xf>
    <xf numFmtId="0" fontId="6" fillId="36" borderId="41" xfId="0" applyFont="1" applyFill="1" applyBorder="1" applyAlignment="1">
      <alignment horizontal="left" vertical="center"/>
    </xf>
    <xf numFmtId="0" fontId="6" fillId="36" borderId="42" xfId="0" applyFont="1" applyFill="1" applyBorder="1" applyAlignment="1">
      <alignment horizontal="left" vertical="center"/>
    </xf>
    <xf numFmtId="0" fontId="6" fillId="36" borderId="43" xfId="0" applyFont="1" applyFill="1" applyBorder="1" applyAlignment="1">
      <alignment horizontal="left" vertical="center"/>
    </xf>
    <xf numFmtId="0" fontId="6" fillId="36" borderId="38" xfId="0" applyFont="1" applyFill="1" applyBorder="1" applyAlignment="1">
      <alignment horizontal="left"/>
    </xf>
    <xf numFmtId="0" fontId="6" fillId="36" borderId="39" xfId="0" applyFont="1" applyFill="1" applyBorder="1" applyAlignment="1">
      <alignment horizontal="left"/>
    </xf>
    <xf numFmtId="0" fontId="6" fillId="36" borderId="40" xfId="0" applyFont="1" applyFill="1" applyBorder="1" applyAlignment="1">
      <alignment horizontal="left"/>
    </xf>
    <xf numFmtId="0" fontId="37" fillId="36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/>
    </xf>
    <xf numFmtId="0" fontId="3" fillId="39" borderId="11" xfId="0" applyFont="1" applyFill="1" applyBorder="1" applyAlignment="1">
      <alignment horizontal="center" vertical="center"/>
    </xf>
    <xf numFmtId="0" fontId="20" fillId="38" borderId="11" xfId="0" applyFont="1" applyFill="1" applyBorder="1" applyAlignment="1">
      <alignment horizontal="center" vertical="center" shrinkToFit="1"/>
    </xf>
    <xf numFmtId="0" fontId="20" fillId="38" borderId="22" xfId="0" applyFont="1" applyFill="1" applyBorder="1" applyAlignment="1">
      <alignment horizontal="center" vertical="center" shrinkToFit="1"/>
    </xf>
    <xf numFmtId="0" fontId="26" fillId="39" borderId="11" xfId="0" applyFont="1" applyFill="1" applyBorder="1" applyAlignment="1">
      <alignment horizontal="center" vertical="center"/>
    </xf>
    <xf numFmtId="0" fontId="37" fillId="38" borderId="11" xfId="0" applyFont="1" applyFill="1" applyBorder="1" applyAlignment="1">
      <alignment horizontal="center"/>
    </xf>
    <xf numFmtId="0" fontId="44" fillId="38" borderId="11" xfId="0" applyFont="1" applyFill="1" applyBorder="1" applyAlignment="1">
      <alignment horizontal="center" shrinkToFit="1"/>
    </xf>
    <xf numFmtId="0" fontId="26" fillId="36" borderId="52" xfId="0" applyFont="1" applyFill="1" applyBorder="1" applyAlignment="1">
      <alignment horizontal="left" vertical="center"/>
    </xf>
    <xf numFmtId="0" fontId="26" fillId="36" borderId="70" xfId="0" applyFont="1" applyFill="1" applyBorder="1" applyAlignment="1">
      <alignment horizontal="left" vertical="center"/>
    </xf>
    <xf numFmtId="0" fontId="26" fillId="36" borderId="71" xfId="0" applyFont="1" applyFill="1" applyBorder="1" applyAlignment="1">
      <alignment horizontal="left" vertical="center"/>
    </xf>
    <xf numFmtId="0" fontId="3" fillId="36" borderId="29" xfId="0" applyFont="1" applyFill="1" applyBorder="1" applyAlignment="1">
      <alignment horizontal="left" vertical="center"/>
    </xf>
    <xf numFmtId="0" fontId="3" fillId="36" borderId="30" xfId="0" applyFont="1" applyFill="1" applyBorder="1" applyAlignment="1">
      <alignment horizontal="left" vertical="center"/>
    </xf>
    <xf numFmtId="0" fontId="3" fillId="36" borderId="31" xfId="0" applyFont="1" applyFill="1" applyBorder="1" applyAlignment="1">
      <alignment horizontal="left" vertical="center"/>
    </xf>
    <xf numFmtId="0" fontId="26" fillId="36" borderId="38" xfId="0" applyFont="1" applyFill="1" applyBorder="1" applyAlignment="1">
      <alignment horizontal="left" vertical="center"/>
    </xf>
    <xf numFmtId="0" fontId="26" fillId="36" borderId="39" xfId="0" applyFont="1" applyFill="1" applyBorder="1" applyAlignment="1">
      <alignment horizontal="left" vertical="center"/>
    </xf>
    <xf numFmtId="0" fontId="26" fillId="36" borderId="40" xfId="0" applyFont="1" applyFill="1" applyBorder="1" applyAlignment="1">
      <alignment horizontal="left" vertical="center"/>
    </xf>
    <xf numFmtId="0" fontId="26" fillId="36" borderId="41" xfId="0" applyFont="1" applyFill="1" applyBorder="1" applyAlignment="1">
      <alignment horizontal="left" vertical="center"/>
    </xf>
    <xf numFmtId="0" fontId="26" fillId="36" borderId="42" xfId="0" applyFont="1" applyFill="1" applyBorder="1" applyAlignment="1">
      <alignment horizontal="left" vertical="center"/>
    </xf>
    <xf numFmtId="0" fontId="26" fillId="36" borderId="43" xfId="0" applyFont="1" applyFill="1" applyBorder="1" applyAlignment="1">
      <alignment horizontal="left" vertical="center"/>
    </xf>
    <xf numFmtId="0" fontId="23" fillId="46" borderId="25" xfId="0" applyFont="1" applyFill="1" applyBorder="1" applyAlignment="1">
      <alignment horizontal="center" vertical="center"/>
    </xf>
    <xf numFmtId="0" fontId="23" fillId="46" borderId="39" xfId="0" applyFont="1" applyFill="1" applyBorder="1" applyAlignment="1">
      <alignment horizontal="center" vertical="center"/>
    </xf>
    <xf numFmtId="0" fontId="23" fillId="46" borderId="24" xfId="0" applyFont="1" applyFill="1" applyBorder="1" applyAlignment="1">
      <alignment horizontal="center" vertical="center"/>
    </xf>
    <xf numFmtId="0" fontId="18" fillId="45" borderId="11" xfId="0" applyFont="1" applyFill="1" applyBorder="1" applyAlignment="1">
      <alignment horizontal="center" vertical="center"/>
    </xf>
    <xf numFmtId="0" fontId="2" fillId="45" borderId="46" xfId="0" applyFont="1" applyFill="1" applyBorder="1" applyAlignment="1">
      <alignment horizontal="center"/>
    </xf>
    <xf numFmtId="0" fontId="2" fillId="45" borderId="45" xfId="0" applyFont="1" applyFill="1" applyBorder="1" applyAlignment="1">
      <alignment horizontal="center"/>
    </xf>
    <xf numFmtId="0" fontId="20" fillId="45" borderId="46" xfId="0" applyFont="1" applyFill="1" applyBorder="1" applyAlignment="1">
      <alignment horizontal="center" shrinkToFit="1"/>
    </xf>
    <xf numFmtId="0" fontId="20" fillId="45" borderId="45" xfId="0" applyFont="1" applyFill="1" applyBorder="1" applyAlignment="1">
      <alignment horizontal="center" shrinkToFit="1"/>
    </xf>
    <xf numFmtId="0" fontId="20" fillId="45" borderId="72" xfId="0" applyFont="1" applyFill="1" applyBorder="1" applyAlignment="1">
      <alignment horizontal="center" shrinkToFit="1"/>
    </xf>
    <xf numFmtId="0" fontId="20" fillId="45" borderId="73" xfId="0" applyFont="1" applyFill="1" applyBorder="1" applyAlignment="1">
      <alignment horizontal="center" shrinkToFit="1"/>
    </xf>
    <xf numFmtId="0" fontId="9" fillId="52" borderId="0" xfId="0" applyFont="1" applyFill="1" applyBorder="1" applyAlignment="1">
      <alignment/>
    </xf>
    <xf numFmtId="0" fontId="9" fillId="35" borderId="0" xfId="0" applyFont="1" applyFill="1" applyBorder="1" applyAlignment="1">
      <alignment horizontal="center"/>
    </xf>
    <xf numFmtId="0" fontId="29" fillId="0" borderId="61" xfId="0" applyFont="1" applyFill="1" applyBorder="1" applyAlignment="1">
      <alignment horizontal="center" vertical="center" wrapText="1"/>
    </xf>
    <xf numFmtId="0" fontId="29" fillId="0" borderId="62" xfId="0" applyFont="1" applyFill="1" applyBorder="1" applyAlignment="1">
      <alignment horizontal="center" vertical="center" wrapText="1"/>
    </xf>
    <xf numFmtId="0" fontId="29" fillId="0" borderId="63" xfId="0" applyFont="1" applyFill="1" applyBorder="1" applyAlignment="1">
      <alignment horizontal="center" vertical="center" wrapText="1"/>
    </xf>
    <xf numFmtId="0" fontId="29" fillId="0" borderId="64" xfId="0" applyFont="1" applyFill="1" applyBorder="1" applyAlignment="1">
      <alignment horizontal="center" vertical="center" wrapText="1"/>
    </xf>
    <xf numFmtId="0" fontId="29" fillId="0" borderId="65" xfId="0" applyFont="1" applyFill="1" applyBorder="1" applyAlignment="1">
      <alignment horizontal="center" vertical="center" wrapText="1"/>
    </xf>
    <xf numFmtId="0" fontId="29" fillId="0" borderId="66" xfId="0" applyFont="1" applyFill="1" applyBorder="1" applyAlignment="1">
      <alignment horizontal="center" vertical="center" wrapText="1"/>
    </xf>
    <xf numFmtId="0" fontId="29" fillId="0" borderId="67" xfId="0" applyFont="1" applyFill="1" applyBorder="1" applyAlignment="1">
      <alignment horizontal="center" vertical="center" wrapText="1"/>
    </xf>
    <xf numFmtId="0" fontId="29" fillId="0" borderId="68" xfId="0" applyFont="1" applyFill="1" applyBorder="1" applyAlignment="1">
      <alignment horizontal="center" vertical="center" wrapText="1"/>
    </xf>
    <xf numFmtId="0" fontId="29" fillId="0" borderId="69" xfId="0" applyFont="1" applyFill="1" applyBorder="1" applyAlignment="1">
      <alignment horizontal="center" vertical="center" wrapText="1"/>
    </xf>
    <xf numFmtId="0" fontId="18" fillId="45" borderId="11" xfId="0" applyFont="1" applyFill="1" applyBorder="1" applyAlignment="1">
      <alignment horizontal="center"/>
    </xf>
    <xf numFmtId="0" fontId="2" fillId="45" borderId="32" xfId="0" applyFont="1" applyFill="1" applyBorder="1" applyAlignment="1">
      <alignment horizontal="center"/>
    </xf>
    <xf numFmtId="0" fontId="20" fillId="45" borderId="32" xfId="0" applyFont="1" applyFill="1" applyBorder="1" applyAlignment="1">
      <alignment horizontal="center" shrinkToFit="1"/>
    </xf>
    <xf numFmtId="0" fontId="20" fillId="45" borderId="74" xfId="0" applyFont="1" applyFill="1" applyBorder="1" applyAlignment="1">
      <alignment horizontal="center" shrinkToFit="1"/>
    </xf>
    <xf numFmtId="0" fontId="106" fillId="46" borderId="25" xfId="0" applyFont="1" applyFill="1" applyBorder="1" applyAlignment="1">
      <alignment horizontal="center" vertical="center"/>
    </xf>
    <xf numFmtId="0" fontId="106" fillId="46" borderId="39" xfId="0" applyFont="1" applyFill="1" applyBorder="1" applyAlignment="1">
      <alignment horizontal="center" vertical="center"/>
    </xf>
    <xf numFmtId="0" fontId="106" fillId="46" borderId="24" xfId="0" applyFont="1" applyFill="1" applyBorder="1" applyAlignment="1">
      <alignment horizontal="center" vertical="center"/>
    </xf>
    <xf numFmtId="0" fontId="22" fillId="46" borderId="25" xfId="0" applyFont="1" applyFill="1" applyBorder="1" applyAlignment="1">
      <alignment horizontal="center" vertical="center"/>
    </xf>
    <xf numFmtId="0" fontId="22" fillId="46" borderId="39" xfId="0" applyFont="1" applyFill="1" applyBorder="1" applyAlignment="1">
      <alignment horizontal="center" vertical="center"/>
    </xf>
    <xf numFmtId="0" fontId="22" fillId="46" borderId="24" xfId="0" applyFont="1" applyFill="1" applyBorder="1" applyAlignment="1">
      <alignment horizontal="center" vertical="center"/>
    </xf>
    <xf numFmtId="0" fontId="106" fillId="46" borderId="23" xfId="0" applyFont="1" applyFill="1" applyBorder="1" applyAlignment="1">
      <alignment horizontal="center" vertical="center"/>
    </xf>
    <xf numFmtId="0" fontId="3" fillId="47" borderId="48" xfId="0" applyFont="1" applyFill="1" applyBorder="1" applyAlignment="1">
      <alignment horizontal="center" vertical="center"/>
    </xf>
    <xf numFmtId="0" fontId="3" fillId="47" borderId="11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top" wrapText="1"/>
    </xf>
    <xf numFmtId="0" fontId="2" fillId="0" borderId="62" xfId="0" applyFont="1" applyFill="1" applyBorder="1" applyAlignment="1">
      <alignment horizontal="center" vertical="top" wrapText="1"/>
    </xf>
    <xf numFmtId="0" fontId="2" fillId="0" borderId="63" xfId="0" applyFont="1" applyFill="1" applyBorder="1" applyAlignment="1">
      <alignment horizontal="center" vertical="top" wrapText="1"/>
    </xf>
    <xf numFmtId="0" fontId="2" fillId="0" borderId="67" xfId="0" applyFont="1" applyFill="1" applyBorder="1" applyAlignment="1">
      <alignment horizontal="center" vertical="top" wrapText="1"/>
    </xf>
    <xf numFmtId="0" fontId="2" fillId="0" borderId="68" xfId="0" applyFont="1" applyFill="1" applyBorder="1" applyAlignment="1">
      <alignment horizontal="center" vertical="top" wrapText="1"/>
    </xf>
    <xf numFmtId="0" fontId="2" fillId="0" borderId="69" xfId="0" applyFont="1" applyFill="1" applyBorder="1" applyAlignment="1">
      <alignment horizontal="center" vertical="top" wrapText="1"/>
    </xf>
    <xf numFmtId="0" fontId="3" fillId="47" borderId="32" xfId="0" applyFont="1" applyFill="1" applyBorder="1" applyAlignment="1">
      <alignment horizontal="center" vertical="center"/>
    </xf>
    <xf numFmtId="0" fontId="3" fillId="47" borderId="45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center" wrapText="1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_Plan1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111111"/>
      <rgbColor rgb="00339966"/>
      <rgbColor rgb="001C1C1C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56"/>
  <sheetViews>
    <sheetView showGridLines="0" tabSelected="1" zoomScalePageLayoutView="0" workbookViewId="0" topLeftCell="B1">
      <selection activeCell="N12" sqref="N12"/>
    </sheetView>
  </sheetViews>
  <sheetFormatPr defaultColWidth="11.57421875" defaultRowHeight="15"/>
  <cols>
    <col min="1" max="1" width="6.421875" style="0" customWidth="1"/>
    <col min="2" max="2" width="23.28125" style="0" customWidth="1"/>
    <col min="3" max="3" width="7.7109375" style="33" customWidth="1"/>
    <col min="4" max="4" width="6.140625" style="0" customWidth="1"/>
    <col min="5" max="5" width="3.28125" style="5" customWidth="1"/>
    <col min="6" max="31" width="3.28125" style="0" customWidth="1"/>
    <col min="32" max="34" width="3.28125" style="1" customWidth="1"/>
    <col min="35" max="35" width="3.28125" style="0" customWidth="1"/>
    <col min="36" max="37" width="3.28125" style="8" customWidth="1"/>
    <col min="38" max="38" width="4.140625" style="8" customWidth="1"/>
    <col min="39" max="237" width="9.140625" style="0" customWidth="1"/>
  </cols>
  <sheetData>
    <row r="1" spans="1:38" ht="5.25" customHeight="1">
      <c r="A1" s="511" t="s">
        <v>212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  <c r="M1" s="512"/>
      <c r="N1" s="512"/>
      <c r="O1" s="512"/>
      <c r="P1" s="512"/>
      <c r="Q1" s="512"/>
      <c r="R1" s="512"/>
      <c r="S1" s="512"/>
      <c r="T1" s="512"/>
      <c r="U1" s="512"/>
      <c r="V1" s="512"/>
      <c r="W1" s="512"/>
      <c r="X1" s="512"/>
      <c r="Y1" s="512"/>
      <c r="Z1" s="512"/>
      <c r="AA1" s="512"/>
      <c r="AB1" s="512"/>
      <c r="AC1" s="512"/>
      <c r="AD1" s="512"/>
      <c r="AE1" s="512"/>
      <c r="AF1" s="512"/>
      <c r="AG1" s="512"/>
      <c r="AH1" s="512"/>
      <c r="AI1" s="512"/>
      <c r="AJ1" s="512"/>
      <c r="AK1" s="512"/>
      <c r="AL1" s="513"/>
    </row>
    <row r="2" spans="1:38" ht="15" customHeight="1">
      <c r="A2" s="514"/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5"/>
      <c r="P2" s="515"/>
      <c r="Q2" s="515"/>
      <c r="R2" s="515"/>
      <c r="S2" s="515"/>
      <c r="T2" s="515"/>
      <c r="U2" s="515"/>
      <c r="V2" s="515"/>
      <c r="W2" s="515"/>
      <c r="X2" s="515"/>
      <c r="Y2" s="515"/>
      <c r="Z2" s="515"/>
      <c r="AA2" s="515"/>
      <c r="AB2" s="515"/>
      <c r="AC2" s="515"/>
      <c r="AD2" s="515"/>
      <c r="AE2" s="515"/>
      <c r="AF2" s="515"/>
      <c r="AG2" s="515"/>
      <c r="AH2" s="515"/>
      <c r="AI2" s="515"/>
      <c r="AJ2" s="515"/>
      <c r="AK2" s="515"/>
      <c r="AL2" s="516"/>
    </row>
    <row r="3" spans="1:38" ht="26.25" customHeight="1">
      <c r="A3" s="517"/>
      <c r="B3" s="518"/>
      <c r="C3" s="518"/>
      <c r="D3" s="518"/>
      <c r="E3" s="518"/>
      <c r="F3" s="518"/>
      <c r="G3" s="518"/>
      <c r="H3" s="518"/>
      <c r="I3" s="518"/>
      <c r="J3" s="518"/>
      <c r="K3" s="518"/>
      <c r="L3" s="518"/>
      <c r="M3" s="518"/>
      <c r="N3" s="518"/>
      <c r="O3" s="518"/>
      <c r="P3" s="518"/>
      <c r="Q3" s="518"/>
      <c r="R3" s="518"/>
      <c r="S3" s="518"/>
      <c r="T3" s="518"/>
      <c r="U3" s="518"/>
      <c r="V3" s="518"/>
      <c r="W3" s="518"/>
      <c r="X3" s="518"/>
      <c r="Y3" s="518"/>
      <c r="Z3" s="518"/>
      <c r="AA3" s="518"/>
      <c r="AB3" s="518"/>
      <c r="AC3" s="518"/>
      <c r="AD3" s="518"/>
      <c r="AE3" s="518"/>
      <c r="AF3" s="518"/>
      <c r="AG3" s="518"/>
      <c r="AH3" s="518"/>
      <c r="AI3" s="518"/>
      <c r="AJ3" s="518"/>
      <c r="AK3" s="518"/>
      <c r="AL3" s="519"/>
    </row>
    <row r="4" spans="1:38" ht="15" customHeight="1" thickBot="1">
      <c r="A4" s="80" t="s">
        <v>0</v>
      </c>
      <c r="B4" s="301" t="s">
        <v>1</v>
      </c>
      <c r="C4" s="302" t="s">
        <v>2</v>
      </c>
      <c r="D4" s="520" t="s">
        <v>3</v>
      </c>
      <c r="E4" s="305">
        <v>1</v>
      </c>
      <c r="F4" s="305">
        <v>2</v>
      </c>
      <c r="G4" s="305">
        <v>3</v>
      </c>
      <c r="H4" s="305">
        <v>4</v>
      </c>
      <c r="I4" s="305">
        <v>5</v>
      </c>
      <c r="J4" s="305">
        <v>6</v>
      </c>
      <c r="K4" s="305">
        <v>7</v>
      </c>
      <c r="L4" s="305">
        <v>8</v>
      </c>
      <c r="M4" s="305">
        <v>9</v>
      </c>
      <c r="N4" s="305">
        <v>10</v>
      </c>
      <c r="O4" s="305">
        <v>11</v>
      </c>
      <c r="P4" s="305">
        <v>12</v>
      </c>
      <c r="Q4" s="305">
        <v>13</v>
      </c>
      <c r="R4" s="305">
        <v>14</v>
      </c>
      <c r="S4" s="305">
        <v>15</v>
      </c>
      <c r="T4" s="305">
        <v>16</v>
      </c>
      <c r="U4" s="305">
        <v>17</v>
      </c>
      <c r="V4" s="305">
        <v>18</v>
      </c>
      <c r="W4" s="305">
        <v>19</v>
      </c>
      <c r="X4" s="305">
        <v>20</v>
      </c>
      <c r="Y4" s="305">
        <v>21</v>
      </c>
      <c r="Z4" s="305">
        <v>22</v>
      </c>
      <c r="AA4" s="305">
        <v>23</v>
      </c>
      <c r="AB4" s="305">
        <v>24</v>
      </c>
      <c r="AC4" s="305">
        <v>25</v>
      </c>
      <c r="AD4" s="305">
        <v>26</v>
      </c>
      <c r="AE4" s="305">
        <v>27</v>
      </c>
      <c r="AF4" s="305">
        <v>28</v>
      </c>
      <c r="AG4" s="305">
        <v>29</v>
      </c>
      <c r="AH4" s="305">
        <v>30</v>
      </c>
      <c r="AI4" s="305">
        <v>31</v>
      </c>
      <c r="AJ4" s="522" t="s">
        <v>4</v>
      </c>
      <c r="AK4" s="523" t="s">
        <v>5</v>
      </c>
      <c r="AL4" s="521" t="s">
        <v>6</v>
      </c>
    </row>
    <row r="5" spans="1:38" ht="15" customHeight="1">
      <c r="A5" s="80"/>
      <c r="B5" s="301"/>
      <c r="C5" s="302" t="s">
        <v>16</v>
      </c>
      <c r="D5" s="520"/>
      <c r="E5" s="79" t="s">
        <v>8</v>
      </c>
      <c r="F5" s="79" t="s">
        <v>10</v>
      </c>
      <c r="G5" s="79" t="s">
        <v>7</v>
      </c>
      <c r="H5" s="79" t="s">
        <v>7</v>
      </c>
      <c r="I5" s="79" t="s">
        <v>8</v>
      </c>
      <c r="J5" s="79" t="s">
        <v>8</v>
      </c>
      <c r="K5" s="79" t="s">
        <v>9</v>
      </c>
      <c r="L5" s="79" t="s">
        <v>8</v>
      </c>
      <c r="M5" s="79" t="s">
        <v>10</v>
      </c>
      <c r="N5" s="79" t="s">
        <v>7</v>
      </c>
      <c r="O5" s="79" t="s">
        <v>7</v>
      </c>
      <c r="P5" s="79" t="s">
        <v>8</v>
      </c>
      <c r="Q5" s="79" t="s">
        <v>8</v>
      </c>
      <c r="R5" s="79" t="s">
        <v>9</v>
      </c>
      <c r="S5" s="79" t="s">
        <v>8</v>
      </c>
      <c r="T5" s="79" t="s">
        <v>10</v>
      </c>
      <c r="U5" s="79" t="s">
        <v>7</v>
      </c>
      <c r="V5" s="79" t="s">
        <v>7</v>
      </c>
      <c r="W5" s="79" t="s">
        <v>8</v>
      </c>
      <c r="X5" s="79" t="s">
        <v>8</v>
      </c>
      <c r="Y5" s="79" t="s">
        <v>9</v>
      </c>
      <c r="Z5" s="79" t="s">
        <v>8</v>
      </c>
      <c r="AA5" s="79" t="s">
        <v>10</v>
      </c>
      <c r="AB5" s="79" t="s">
        <v>7</v>
      </c>
      <c r="AC5" s="79" t="s">
        <v>7</v>
      </c>
      <c r="AD5" s="79" t="s">
        <v>8</v>
      </c>
      <c r="AE5" s="79" t="s">
        <v>8</v>
      </c>
      <c r="AF5" s="79" t="s">
        <v>9</v>
      </c>
      <c r="AG5" s="79" t="s">
        <v>8</v>
      </c>
      <c r="AH5" s="79" t="s">
        <v>10</v>
      </c>
      <c r="AI5" s="79" t="s">
        <v>7</v>
      </c>
      <c r="AJ5" s="522"/>
      <c r="AK5" s="523"/>
      <c r="AL5" s="521"/>
    </row>
    <row r="6" spans="1:38" ht="16.5" customHeight="1">
      <c r="A6" s="63" t="s">
        <v>23</v>
      </c>
      <c r="B6" s="157" t="s">
        <v>34</v>
      </c>
      <c r="C6" s="58" t="s">
        <v>43</v>
      </c>
      <c r="D6" s="268" t="s">
        <v>13</v>
      </c>
      <c r="E6" s="293" t="s">
        <v>186</v>
      </c>
      <c r="F6" s="105" t="s">
        <v>186</v>
      </c>
      <c r="G6" s="105" t="s">
        <v>187</v>
      </c>
      <c r="H6" s="105" t="s">
        <v>187</v>
      </c>
      <c r="I6" s="105" t="s">
        <v>187</v>
      </c>
      <c r="J6" s="307" t="s">
        <v>186</v>
      </c>
      <c r="K6" s="276"/>
      <c r="L6" s="105" t="s">
        <v>187</v>
      </c>
      <c r="M6" s="105" t="s">
        <v>187</v>
      </c>
      <c r="N6" s="105" t="s">
        <v>187</v>
      </c>
      <c r="O6" s="105" t="s">
        <v>187</v>
      </c>
      <c r="P6" s="105" t="s">
        <v>187</v>
      </c>
      <c r="Q6" s="276"/>
      <c r="R6" s="307" t="s">
        <v>186</v>
      </c>
      <c r="S6" s="105" t="s">
        <v>187</v>
      </c>
      <c r="T6" s="105" t="s">
        <v>187</v>
      </c>
      <c r="U6" s="105" t="s">
        <v>187</v>
      </c>
      <c r="V6" s="105" t="s">
        <v>187</v>
      </c>
      <c r="W6" s="105" t="s">
        <v>10</v>
      </c>
      <c r="X6" s="276"/>
      <c r="Y6" s="276"/>
      <c r="Z6" s="105" t="s">
        <v>187</v>
      </c>
      <c r="AA6" s="105" t="s">
        <v>187</v>
      </c>
      <c r="AB6" s="105" t="s">
        <v>187</v>
      </c>
      <c r="AC6" s="105" t="s">
        <v>187</v>
      </c>
      <c r="AD6" s="105" t="s">
        <v>187</v>
      </c>
      <c r="AE6" s="276"/>
      <c r="AF6" s="276"/>
      <c r="AG6" s="105" t="s">
        <v>187</v>
      </c>
      <c r="AH6" s="105" t="s">
        <v>187</v>
      </c>
      <c r="AI6" s="105" t="s">
        <v>187</v>
      </c>
      <c r="AJ6" s="306">
        <v>138</v>
      </c>
      <c r="AK6" s="178">
        <f>COUNTIF(C6:AJ6,"T")*6+COUNTIF(C6:AJ6,"P")*12+COUNTIF(C6:AJ6,"M")*6+COUNTIF(C6:AJ6,"I")*6+COUNTIF(C6:AJ6,"N")*12+COUNTIF(C6:AJ6,"TI")*11+COUNTIF(C6:AJ6,"MT")*12+COUNTIF(C6:AJ6,"MN")*18+COUNTIF(C6:AJ6,"PI")*17+COUNTIF(C6:AJ6,"NA")*6+COUNTIF(C6:AJ6,"NB")*6+COUNTIF(C6:AJ6,"AF")*6</f>
        <v>174</v>
      </c>
      <c r="AL6" s="81">
        <f>SUM(AK6-138)</f>
        <v>36</v>
      </c>
    </row>
    <row r="7" spans="1:38" ht="16.5" customHeight="1" thickBot="1">
      <c r="A7" s="66" t="s">
        <v>30</v>
      </c>
      <c r="B7" s="157" t="s">
        <v>40</v>
      </c>
      <c r="C7" s="58" t="s">
        <v>43</v>
      </c>
      <c r="D7" s="59" t="s">
        <v>13</v>
      </c>
      <c r="E7" s="179" t="s">
        <v>187</v>
      </c>
      <c r="F7" s="179" t="s">
        <v>187</v>
      </c>
      <c r="G7" s="179" t="s">
        <v>187</v>
      </c>
      <c r="H7" s="179" t="s">
        <v>187</v>
      </c>
      <c r="I7" s="179" t="s">
        <v>187</v>
      </c>
      <c r="J7" s="276"/>
      <c r="K7" s="276"/>
      <c r="L7" s="179" t="s">
        <v>187</v>
      </c>
      <c r="M7" s="179" t="s">
        <v>187</v>
      </c>
      <c r="N7" s="179" t="s">
        <v>187</v>
      </c>
      <c r="O7" s="179" t="s">
        <v>187</v>
      </c>
      <c r="P7" s="179" t="s">
        <v>187</v>
      </c>
      <c r="Q7" s="276"/>
      <c r="R7" s="307" t="s">
        <v>186</v>
      </c>
      <c r="S7" s="179" t="s">
        <v>187</v>
      </c>
      <c r="T7" s="179" t="s">
        <v>187</v>
      </c>
      <c r="U7" s="179" t="s">
        <v>187</v>
      </c>
      <c r="V7" s="179" t="s">
        <v>187</v>
      </c>
      <c r="W7" s="179" t="s">
        <v>187</v>
      </c>
      <c r="X7" s="307" t="s">
        <v>186</v>
      </c>
      <c r="Y7" s="276"/>
      <c r="Z7" s="179" t="s">
        <v>187</v>
      </c>
      <c r="AA7" s="179" t="s">
        <v>187</v>
      </c>
      <c r="AB7" s="179" t="s">
        <v>187</v>
      </c>
      <c r="AC7" s="179" t="s">
        <v>187</v>
      </c>
      <c r="AD7" s="179" t="s">
        <v>187</v>
      </c>
      <c r="AE7" s="307" t="s">
        <v>186</v>
      </c>
      <c r="AF7" s="276"/>
      <c r="AG7" s="179" t="s">
        <v>187</v>
      </c>
      <c r="AH7" s="179" t="s">
        <v>187</v>
      </c>
      <c r="AI7" s="179" t="s">
        <v>187</v>
      </c>
      <c r="AJ7" s="306">
        <v>138</v>
      </c>
      <c r="AK7" s="178">
        <f>COUNTIF(C7:AJ7,"T")*6+COUNTIF(C7:AJ7,"P")*12+COUNTIF(C7:AJ7,"M")*6+COUNTIF(C7:AJ7,"I")*6+COUNTIF(C7:AJ7,"N")*12+COUNTIF(C7:AJ7,"TI")*11+COUNTIF(C7:AJ7,"MT")*12+COUNTIF(C7:AJ7,"MN")*18+COUNTIF(C7:AJ7,"PI")*17+COUNTIF(C7:AJ7,"NA")*6+COUNTIF(C7:AJ7,"NB")*6+COUNTIF(C7:AJ7,"AF")*6</f>
        <v>174</v>
      </c>
      <c r="AL7" s="81">
        <f>SUM(AK7-138)</f>
        <v>36</v>
      </c>
    </row>
    <row r="8" spans="1:38" ht="16.5" customHeight="1" thickBot="1">
      <c r="A8" s="80" t="s">
        <v>0</v>
      </c>
      <c r="B8" s="303" t="s">
        <v>1</v>
      </c>
      <c r="C8" s="302" t="s">
        <v>2</v>
      </c>
      <c r="D8" s="502" t="s">
        <v>3</v>
      </c>
      <c r="E8" s="291">
        <v>1</v>
      </c>
      <c r="F8" s="291">
        <v>2</v>
      </c>
      <c r="G8" s="291">
        <v>3</v>
      </c>
      <c r="H8" s="291">
        <v>4</v>
      </c>
      <c r="I8" s="291">
        <v>5</v>
      </c>
      <c r="J8" s="291">
        <v>6</v>
      </c>
      <c r="K8" s="291">
        <v>7</v>
      </c>
      <c r="L8" s="291">
        <v>8</v>
      </c>
      <c r="M8" s="291">
        <v>9</v>
      </c>
      <c r="N8" s="291">
        <v>10</v>
      </c>
      <c r="O8" s="291">
        <v>11</v>
      </c>
      <c r="P8" s="291">
        <v>12</v>
      </c>
      <c r="Q8" s="291">
        <v>13</v>
      </c>
      <c r="R8" s="291">
        <v>14</v>
      </c>
      <c r="S8" s="291">
        <v>15</v>
      </c>
      <c r="T8" s="291">
        <v>16</v>
      </c>
      <c r="U8" s="291">
        <v>17</v>
      </c>
      <c r="V8" s="291">
        <v>18</v>
      </c>
      <c r="W8" s="291">
        <v>19</v>
      </c>
      <c r="X8" s="291">
        <v>20</v>
      </c>
      <c r="Y8" s="291">
        <v>21</v>
      </c>
      <c r="Z8" s="291">
        <v>22</v>
      </c>
      <c r="AA8" s="291">
        <v>23</v>
      </c>
      <c r="AB8" s="291">
        <v>24</v>
      </c>
      <c r="AC8" s="291">
        <v>25</v>
      </c>
      <c r="AD8" s="291">
        <v>26</v>
      </c>
      <c r="AE8" s="291">
        <v>27</v>
      </c>
      <c r="AF8" s="291">
        <v>28</v>
      </c>
      <c r="AG8" s="291">
        <v>29</v>
      </c>
      <c r="AH8" s="291">
        <v>30</v>
      </c>
      <c r="AI8" s="291">
        <v>31</v>
      </c>
      <c r="AJ8" s="305"/>
      <c r="AK8" s="141"/>
      <c r="AL8" s="81"/>
    </row>
    <row r="9" spans="1:38" ht="16.5" customHeight="1">
      <c r="A9" s="80"/>
      <c r="B9" s="303"/>
      <c r="C9" s="302"/>
      <c r="D9" s="502"/>
      <c r="E9" s="79" t="s">
        <v>8</v>
      </c>
      <c r="F9" s="79" t="s">
        <v>10</v>
      </c>
      <c r="G9" s="79" t="s">
        <v>7</v>
      </c>
      <c r="H9" s="79" t="s">
        <v>7</v>
      </c>
      <c r="I9" s="79" t="s">
        <v>8</v>
      </c>
      <c r="J9" s="79" t="s">
        <v>8</v>
      </c>
      <c r="K9" s="79" t="s">
        <v>9</v>
      </c>
      <c r="L9" s="79" t="s">
        <v>8</v>
      </c>
      <c r="M9" s="79" t="s">
        <v>10</v>
      </c>
      <c r="N9" s="79" t="s">
        <v>7</v>
      </c>
      <c r="O9" s="79" t="s">
        <v>7</v>
      </c>
      <c r="P9" s="79" t="s">
        <v>8</v>
      </c>
      <c r="Q9" s="79" t="s">
        <v>8</v>
      </c>
      <c r="R9" s="79" t="s">
        <v>9</v>
      </c>
      <c r="S9" s="79" t="s">
        <v>8</v>
      </c>
      <c r="T9" s="79" t="s">
        <v>10</v>
      </c>
      <c r="U9" s="79" t="s">
        <v>7</v>
      </c>
      <c r="V9" s="79" t="s">
        <v>7</v>
      </c>
      <c r="W9" s="79" t="s">
        <v>8</v>
      </c>
      <c r="X9" s="79" t="s">
        <v>8</v>
      </c>
      <c r="Y9" s="79" t="s">
        <v>9</v>
      </c>
      <c r="Z9" s="79" t="s">
        <v>8</v>
      </c>
      <c r="AA9" s="79" t="s">
        <v>10</v>
      </c>
      <c r="AB9" s="79" t="s">
        <v>7</v>
      </c>
      <c r="AC9" s="79" t="s">
        <v>7</v>
      </c>
      <c r="AD9" s="79" t="s">
        <v>8</v>
      </c>
      <c r="AE9" s="79" t="s">
        <v>8</v>
      </c>
      <c r="AF9" s="79" t="s">
        <v>9</v>
      </c>
      <c r="AG9" s="79" t="s">
        <v>8</v>
      </c>
      <c r="AH9" s="79" t="s">
        <v>10</v>
      </c>
      <c r="AI9" s="79" t="s">
        <v>7</v>
      </c>
      <c r="AJ9" s="306"/>
      <c r="AK9" s="82"/>
      <c r="AL9" s="81"/>
    </row>
    <row r="10" spans="1:38" ht="16.5" customHeight="1" thickBot="1">
      <c r="A10" s="53" t="s">
        <v>25</v>
      </c>
      <c r="B10" s="157" t="s">
        <v>35</v>
      </c>
      <c r="C10" s="58" t="s">
        <v>43</v>
      </c>
      <c r="D10" s="60" t="s">
        <v>22</v>
      </c>
      <c r="E10" s="308" t="s">
        <v>202</v>
      </c>
      <c r="F10" s="281" t="s">
        <v>10</v>
      </c>
      <c r="G10" s="281" t="s">
        <v>10</v>
      </c>
      <c r="H10" s="281" t="s">
        <v>10</v>
      </c>
      <c r="I10" s="281" t="s">
        <v>10</v>
      </c>
      <c r="J10" s="280"/>
      <c r="K10" s="315" t="s">
        <v>186</v>
      </c>
      <c r="L10" s="281" t="s">
        <v>10</v>
      </c>
      <c r="M10" s="281" t="s">
        <v>10</v>
      </c>
      <c r="N10" s="281" t="s">
        <v>10</v>
      </c>
      <c r="O10" s="281" t="s">
        <v>10</v>
      </c>
      <c r="P10" s="281" t="s">
        <v>10</v>
      </c>
      <c r="Q10" s="315" t="s">
        <v>186</v>
      </c>
      <c r="R10" s="280"/>
      <c r="S10" s="281" t="s">
        <v>10</v>
      </c>
      <c r="T10" s="281" t="s">
        <v>10</v>
      </c>
      <c r="U10" s="281" t="s">
        <v>10</v>
      </c>
      <c r="V10" s="281" t="s">
        <v>10</v>
      </c>
      <c r="W10" s="281" t="s">
        <v>186</v>
      </c>
      <c r="X10" s="280"/>
      <c r="Y10" s="315" t="s">
        <v>186</v>
      </c>
      <c r="Z10" s="281" t="s">
        <v>10</v>
      </c>
      <c r="AA10" s="281" t="s">
        <v>10</v>
      </c>
      <c r="AB10" s="281" t="s">
        <v>10</v>
      </c>
      <c r="AC10" s="281" t="s">
        <v>10</v>
      </c>
      <c r="AD10" s="105" t="s">
        <v>10</v>
      </c>
      <c r="AE10" s="276"/>
      <c r="AF10" s="276"/>
      <c r="AG10" s="293" t="s">
        <v>196</v>
      </c>
      <c r="AH10" s="293" t="s">
        <v>196</v>
      </c>
      <c r="AI10" s="293" t="s">
        <v>196</v>
      </c>
      <c r="AJ10" s="180">
        <v>138</v>
      </c>
      <c r="AK10" s="178">
        <f>COUNTIF(C10:AJ10,"T")*6+COUNTIF(C10:AJ10,"P")*12+COUNTIF(C10:AJ10,"M")*6+COUNTIF(C10:AJ10,"I")*6+COUNTIF(C10:AJ10,"N")*12+COUNTIF(C10:AJ10,"TI")*11+COUNTIF(C10:AJ10,"MT")*12+COUNTIF(C10:AJ10,"MN")*18+COUNTIF(C10:AJ10,"PI")*17+COUNTIF(C10:AJ10,"NA")*6+COUNTIF(C10:AJ10,"NB")*6+COUNTIF(C10:AJ10,"AF")*6</f>
        <v>174</v>
      </c>
      <c r="AL10" s="81">
        <f>SUM(AK10-138)</f>
        <v>36</v>
      </c>
    </row>
    <row r="11" spans="1:38" ht="16.5" customHeight="1" thickBot="1">
      <c r="A11" s="65" t="s">
        <v>26</v>
      </c>
      <c r="B11" s="157" t="s">
        <v>36</v>
      </c>
      <c r="C11" s="58" t="s">
        <v>43</v>
      </c>
      <c r="D11" s="60" t="s">
        <v>22</v>
      </c>
      <c r="E11" s="499" t="s">
        <v>183</v>
      </c>
      <c r="F11" s="500"/>
      <c r="G11" s="500"/>
      <c r="H11" s="500"/>
      <c r="I11" s="500"/>
      <c r="J11" s="500"/>
      <c r="K11" s="500"/>
      <c r="L11" s="500"/>
      <c r="M11" s="500"/>
      <c r="N11" s="500"/>
      <c r="O11" s="500"/>
      <c r="P11" s="500"/>
      <c r="Q11" s="500"/>
      <c r="R11" s="500"/>
      <c r="S11" s="500"/>
      <c r="T11" s="500"/>
      <c r="U11" s="500"/>
      <c r="V11" s="500"/>
      <c r="W11" s="500"/>
      <c r="X11" s="500"/>
      <c r="Y11" s="500"/>
      <c r="Z11" s="500"/>
      <c r="AA11" s="500"/>
      <c r="AB11" s="500"/>
      <c r="AC11" s="501"/>
      <c r="AD11" s="279" t="s">
        <v>10</v>
      </c>
      <c r="AE11" s="292" t="s">
        <v>202</v>
      </c>
      <c r="AF11" s="316" t="s">
        <v>186</v>
      </c>
      <c r="AG11" s="267" t="s">
        <v>10</v>
      </c>
      <c r="AH11" s="267" t="s">
        <v>10</v>
      </c>
      <c r="AI11" s="267" t="s">
        <v>10</v>
      </c>
      <c r="AJ11" s="180">
        <v>138</v>
      </c>
      <c r="AK11" s="178">
        <f>COUNTIF(C11:AJ11,"T")*6+COUNTIF(C11:AJ11,"P")*12+COUNTIF(C11:AJ11,"M")*6+COUNTIF(C11:AJ11,"I")*6+COUNTIF(C11:AJ11,"N")*12+COUNTIF(C11:AJ11,"TI")*11+COUNTIF(C11:AJ11,"MT")*12+COUNTIF(C11:AJ11,"MN")*18+COUNTIF(C11:AJ11,"PI")*17+COUNTIF(C11:AJ11,"NA")*6+COUNTIF(C11:AJ11,"NB")*6+COUNTIF(C11:AJ11,"AF")*6</f>
        <v>36</v>
      </c>
      <c r="AL11" s="81">
        <f>SUM(AK11-24)</f>
        <v>12</v>
      </c>
    </row>
    <row r="12" spans="1:38" ht="16.5" customHeight="1" thickBot="1">
      <c r="A12" s="80" t="s">
        <v>0</v>
      </c>
      <c r="B12" s="303" t="s">
        <v>1</v>
      </c>
      <c r="C12" s="302" t="s">
        <v>2</v>
      </c>
      <c r="D12" s="502" t="s">
        <v>3</v>
      </c>
      <c r="E12" s="247">
        <v>1</v>
      </c>
      <c r="F12" s="247">
        <v>2</v>
      </c>
      <c r="G12" s="247">
        <v>3</v>
      </c>
      <c r="H12" s="247">
        <v>4</v>
      </c>
      <c r="I12" s="247">
        <v>5</v>
      </c>
      <c r="J12" s="247">
        <v>6</v>
      </c>
      <c r="K12" s="247">
        <v>7</v>
      </c>
      <c r="L12" s="247">
        <v>8</v>
      </c>
      <c r="M12" s="247">
        <v>9</v>
      </c>
      <c r="N12" s="247">
        <v>10</v>
      </c>
      <c r="O12" s="247">
        <v>11</v>
      </c>
      <c r="P12" s="247">
        <v>12</v>
      </c>
      <c r="Q12" s="247">
        <v>13</v>
      </c>
      <c r="R12" s="247">
        <v>14</v>
      </c>
      <c r="S12" s="247">
        <v>15</v>
      </c>
      <c r="T12" s="247">
        <v>16</v>
      </c>
      <c r="U12" s="247">
        <v>17</v>
      </c>
      <c r="V12" s="247">
        <v>18</v>
      </c>
      <c r="W12" s="247">
        <v>19</v>
      </c>
      <c r="X12" s="247">
        <v>20</v>
      </c>
      <c r="Y12" s="247">
        <v>21</v>
      </c>
      <c r="Z12" s="247">
        <v>22</v>
      </c>
      <c r="AA12" s="247">
        <v>23</v>
      </c>
      <c r="AB12" s="247">
        <v>24</v>
      </c>
      <c r="AC12" s="247">
        <v>25</v>
      </c>
      <c r="AD12" s="247">
        <v>26</v>
      </c>
      <c r="AE12" s="247">
        <v>27</v>
      </c>
      <c r="AF12" s="247">
        <v>28</v>
      </c>
      <c r="AG12" s="247">
        <v>29</v>
      </c>
      <c r="AH12" s="247">
        <v>30</v>
      </c>
      <c r="AI12" s="247">
        <v>31</v>
      </c>
      <c r="AJ12" s="305"/>
      <c r="AK12" s="141"/>
      <c r="AL12" s="81"/>
    </row>
    <row r="13" spans="1:38" ht="16.5" customHeight="1">
      <c r="A13" s="80"/>
      <c r="B13" s="303"/>
      <c r="C13" s="302"/>
      <c r="D13" s="502"/>
      <c r="E13" s="79" t="s">
        <v>8</v>
      </c>
      <c r="F13" s="79" t="s">
        <v>10</v>
      </c>
      <c r="G13" s="79" t="s">
        <v>7</v>
      </c>
      <c r="H13" s="79" t="s">
        <v>7</v>
      </c>
      <c r="I13" s="79" t="s">
        <v>8</v>
      </c>
      <c r="J13" s="79" t="s">
        <v>8</v>
      </c>
      <c r="K13" s="79" t="s">
        <v>9</v>
      </c>
      <c r="L13" s="79" t="s">
        <v>8</v>
      </c>
      <c r="M13" s="79" t="s">
        <v>10</v>
      </c>
      <c r="N13" s="79" t="s">
        <v>7</v>
      </c>
      <c r="O13" s="79" t="s">
        <v>7</v>
      </c>
      <c r="P13" s="79" t="s">
        <v>8</v>
      </c>
      <c r="Q13" s="79" t="s">
        <v>8</v>
      </c>
      <c r="R13" s="79" t="s">
        <v>9</v>
      </c>
      <c r="S13" s="79" t="s">
        <v>8</v>
      </c>
      <c r="T13" s="79" t="s">
        <v>10</v>
      </c>
      <c r="U13" s="79" t="s">
        <v>7</v>
      </c>
      <c r="V13" s="79" t="s">
        <v>7</v>
      </c>
      <c r="W13" s="79" t="s">
        <v>8</v>
      </c>
      <c r="X13" s="79" t="s">
        <v>8</v>
      </c>
      <c r="Y13" s="79" t="s">
        <v>9</v>
      </c>
      <c r="Z13" s="79" t="s">
        <v>8</v>
      </c>
      <c r="AA13" s="79" t="s">
        <v>10</v>
      </c>
      <c r="AB13" s="79" t="s">
        <v>7</v>
      </c>
      <c r="AC13" s="79" t="s">
        <v>7</v>
      </c>
      <c r="AD13" s="79" t="s">
        <v>8</v>
      </c>
      <c r="AE13" s="79" t="s">
        <v>8</v>
      </c>
      <c r="AF13" s="79" t="s">
        <v>9</v>
      </c>
      <c r="AG13" s="79" t="s">
        <v>8</v>
      </c>
      <c r="AH13" s="79" t="s">
        <v>10</v>
      </c>
      <c r="AI13" s="79" t="s">
        <v>7</v>
      </c>
      <c r="AJ13" s="306"/>
      <c r="AK13" s="82"/>
      <c r="AL13" s="81"/>
    </row>
    <row r="14" spans="1:38" ht="16.5" customHeight="1">
      <c r="A14" s="63" t="s">
        <v>197</v>
      </c>
      <c r="B14" s="34" t="s">
        <v>198</v>
      </c>
      <c r="C14" s="58" t="s">
        <v>43</v>
      </c>
      <c r="D14" s="61" t="s">
        <v>12</v>
      </c>
      <c r="E14" s="105"/>
      <c r="F14" s="105"/>
      <c r="G14" s="105" t="s">
        <v>188</v>
      </c>
      <c r="H14" s="105"/>
      <c r="I14" s="105"/>
      <c r="J14" s="276" t="s">
        <v>188</v>
      </c>
      <c r="K14" s="276"/>
      <c r="L14" s="105"/>
      <c r="M14" s="105" t="s">
        <v>188</v>
      </c>
      <c r="N14" s="105"/>
      <c r="O14" s="105"/>
      <c r="P14" s="105" t="s">
        <v>188</v>
      </c>
      <c r="Q14" s="276"/>
      <c r="R14" s="276"/>
      <c r="S14" s="105" t="s">
        <v>188</v>
      </c>
      <c r="T14" s="105"/>
      <c r="U14" s="105" t="s">
        <v>10</v>
      </c>
      <c r="V14" s="105" t="s">
        <v>188</v>
      </c>
      <c r="W14" s="105"/>
      <c r="X14" s="276"/>
      <c r="Y14" s="276" t="s">
        <v>188</v>
      </c>
      <c r="Z14" s="105" t="s">
        <v>188</v>
      </c>
      <c r="AA14" s="105"/>
      <c r="AB14" s="105" t="s">
        <v>188</v>
      </c>
      <c r="AC14" s="105"/>
      <c r="AD14" s="105"/>
      <c r="AE14" s="276" t="s">
        <v>188</v>
      </c>
      <c r="AF14" s="276"/>
      <c r="AG14" s="105"/>
      <c r="AH14" s="105" t="s">
        <v>188</v>
      </c>
      <c r="AI14" s="105"/>
      <c r="AJ14" s="306">
        <v>138</v>
      </c>
      <c r="AK14" s="178">
        <f>COUNTIF(C14:AJ14,"T")*6+COUNTIF(C14:AJ14,"P")*12+COUNTIF(C14:AJ14,"M")*6+COUNTIF(C14:AJ14,"I")*6+COUNTIF(C14:AJ14,"N")*12+COUNTIF(C14:AJ14,"TI")*11+COUNTIF(C14:AJ14,"MT")*12+COUNTIF(C14:AJ14,"MN")*18+COUNTIF(C14:AJ14,"PI")*17+COUNTIF(C14:AJ14,"NA")*6+COUNTIF(C14:AJ14,"NB")*6+COUNTIF(C14:AJ14,"AF")*6</f>
        <v>138</v>
      </c>
      <c r="AL14" s="81">
        <f>SUM(AK14-138)</f>
        <v>0</v>
      </c>
    </row>
    <row r="15" spans="1:38" ht="16.5" customHeight="1">
      <c r="A15" s="63" t="s">
        <v>28</v>
      </c>
      <c r="B15" s="34" t="s">
        <v>38</v>
      </c>
      <c r="C15" s="58" t="s">
        <v>43</v>
      </c>
      <c r="D15" s="61" t="s">
        <v>12</v>
      </c>
      <c r="E15" s="105"/>
      <c r="F15" s="105"/>
      <c r="G15" s="105" t="s">
        <v>188</v>
      </c>
      <c r="H15" s="105" t="s">
        <v>188</v>
      </c>
      <c r="I15" s="105"/>
      <c r="J15" s="276" t="s">
        <v>188</v>
      </c>
      <c r="K15" s="276"/>
      <c r="L15" s="105"/>
      <c r="M15" s="105" t="s">
        <v>188</v>
      </c>
      <c r="N15" s="105"/>
      <c r="O15" s="105"/>
      <c r="P15" s="105" t="s">
        <v>188</v>
      </c>
      <c r="Q15" s="276"/>
      <c r="R15" s="276"/>
      <c r="S15" s="105" t="s">
        <v>188</v>
      </c>
      <c r="T15" s="293" t="s">
        <v>188</v>
      </c>
      <c r="U15" s="105"/>
      <c r="V15" s="105" t="s">
        <v>188</v>
      </c>
      <c r="W15" s="105"/>
      <c r="X15" s="276"/>
      <c r="Y15" s="276" t="s">
        <v>188</v>
      </c>
      <c r="Z15" s="105"/>
      <c r="AA15" s="105"/>
      <c r="AB15" s="105" t="s">
        <v>188</v>
      </c>
      <c r="AC15" s="105"/>
      <c r="AD15" s="105"/>
      <c r="AE15" s="276" t="s">
        <v>188</v>
      </c>
      <c r="AF15" s="276"/>
      <c r="AG15" s="105"/>
      <c r="AH15" s="105" t="s">
        <v>188</v>
      </c>
      <c r="AI15" s="105"/>
      <c r="AJ15" s="306">
        <v>138</v>
      </c>
      <c r="AK15" s="178">
        <f>COUNTIF(C15:AJ15,"T")*6+COUNTIF(C15:AJ15,"P")*12+COUNTIF(C15:AJ15,"M")*6+COUNTIF(C15:AJ15,"I")*6+COUNTIF(C15:AJ15,"N")*12+COUNTIF(C15:AJ15,"TI")*11+COUNTIF(C15:AJ15,"MT")*12+COUNTIF(C15:AJ15,"MN")*18+COUNTIF(C15:AJ15,"PI")*17+COUNTIF(C15:AJ15,"NA")*6+COUNTIF(C15:AJ15,"NB")*6+COUNTIF(C15:AJ15,"AF")*6</f>
        <v>144</v>
      </c>
      <c r="AL15" s="81">
        <f>SUM(AK15-138)</f>
        <v>6</v>
      </c>
    </row>
    <row r="16" spans="1:38" ht="16.5" customHeight="1" thickBot="1">
      <c r="A16" s="63" t="s">
        <v>27</v>
      </c>
      <c r="B16" s="34" t="s">
        <v>37</v>
      </c>
      <c r="C16" s="58" t="s">
        <v>43</v>
      </c>
      <c r="D16" s="61" t="s">
        <v>12</v>
      </c>
      <c r="E16" s="281" t="s">
        <v>188</v>
      </c>
      <c r="F16" s="281"/>
      <c r="G16" s="281"/>
      <c r="H16" s="281" t="s">
        <v>188</v>
      </c>
      <c r="I16" s="281"/>
      <c r="J16" s="280"/>
      <c r="K16" s="280" t="s">
        <v>188</v>
      </c>
      <c r="L16" s="281"/>
      <c r="M16" s="281"/>
      <c r="N16" s="281" t="s">
        <v>188</v>
      </c>
      <c r="O16" s="281"/>
      <c r="P16" s="281"/>
      <c r="Q16" s="280" t="s">
        <v>188</v>
      </c>
      <c r="R16" s="280"/>
      <c r="S16" s="308" t="s">
        <v>10</v>
      </c>
      <c r="T16" s="281" t="s">
        <v>188</v>
      </c>
      <c r="U16" s="281"/>
      <c r="V16" s="308" t="s">
        <v>10</v>
      </c>
      <c r="W16" s="281" t="s">
        <v>188</v>
      </c>
      <c r="X16" s="280"/>
      <c r="Y16" s="280"/>
      <c r="Z16" s="281" t="s">
        <v>199</v>
      </c>
      <c r="AA16" s="308" t="s">
        <v>10</v>
      </c>
      <c r="AB16" s="105"/>
      <c r="AC16" s="105" t="s">
        <v>188</v>
      </c>
      <c r="AD16" s="105"/>
      <c r="AE16" s="276"/>
      <c r="AF16" s="276" t="s">
        <v>214</v>
      </c>
      <c r="AG16" s="105"/>
      <c r="AH16" s="105"/>
      <c r="AI16" s="105" t="s">
        <v>214</v>
      </c>
      <c r="AJ16" s="306">
        <v>138</v>
      </c>
      <c r="AK16" s="178">
        <f>COUNTIF(C16:AJ16,"T")*6+COUNTIF(C16:AJ16,"P")*12+COUNTIF(C16:AJ16,"M")*6+COUNTIF(C16:AJ16,"I")*6+COUNTIF(C16:AJ16,"N")*12+COUNTIF(C16:AJ16,"TI")*11+COUNTIF(C16:AJ16,"MT")*12+COUNTIF(C16:AJ16,"MN")*18+COUNTIF(C16:AJ16,"TN")*18+COUNTIF(C16:AJ16,"NA")*6+COUNTIF(C16:AJ16,"NB")*6+COUNTIF(C16:AJ16,"AF")*6</f>
        <v>168</v>
      </c>
      <c r="AL16" s="81">
        <f>SUM(AK16-138)</f>
        <v>30</v>
      </c>
    </row>
    <row r="17" spans="1:38" ht="16.5" customHeight="1" thickBot="1">
      <c r="A17" s="67" t="s">
        <v>49</v>
      </c>
      <c r="B17" s="157" t="s">
        <v>48</v>
      </c>
      <c r="C17" s="58" t="s">
        <v>43</v>
      </c>
      <c r="D17" s="60" t="s">
        <v>12</v>
      </c>
      <c r="E17" s="499" t="s">
        <v>183</v>
      </c>
      <c r="F17" s="500"/>
      <c r="G17" s="500"/>
      <c r="H17" s="500"/>
      <c r="I17" s="500"/>
      <c r="J17" s="500"/>
      <c r="K17" s="500"/>
      <c r="L17" s="500"/>
      <c r="M17" s="500"/>
      <c r="N17" s="500"/>
      <c r="O17" s="500"/>
      <c r="P17" s="500"/>
      <c r="Q17" s="500"/>
      <c r="R17" s="500"/>
      <c r="S17" s="500"/>
      <c r="T17" s="500"/>
      <c r="U17" s="500"/>
      <c r="V17" s="500"/>
      <c r="W17" s="500"/>
      <c r="X17" s="500"/>
      <c r="Y17" s="500"/>
      <c r="Z17" s="500"/>
      <c r="AA17" s="501"/>
      <c r="AB17" s="309" t="s">
        <v>10</v>
      </c>
      <c r="AC17" s="105" t="s">
        <v>214</v>
      </c>
      <c r="AD17" s="105"/>
      <c r="AE17" s="307" t="s">
        <v>186</v>
      </c>
      <c r="AF17" s="276" t="s">
        <v>188</v>
      </c>
      <c r="AG17" s="105"/>
      <c r="AH17" s="293" t="s">
        <v>10</v>
      </c>
      <c r="AI17" s="105" t="s">
        <v>188</v>
      </c>
      <c r="AJ17" s="306">
        <v>138</v>
      </c>
      <c r="AK17" s="178">
        <f>COUNTIF(C17:AJ17,"T")*6+COUNTIF(C17:AJ17,"P")*12+COUNTIF(C17:AJ17,"M")*6+COUNTIF(C17:AJ17,"I")*6+COUNTIF(C17:AJ17,"N")*12+COUNTIF(C17:AJ17,"TI")*11+COUNTIF(C17:AJ17,"MT")*12+COUNTIF(C17:AJ17,"MN")*18+COUNTIF(C17:AJ17,"TN")*18+COUNTIF(C17:AJ17,"NA")*6+COUNTIF(C17:AJ17,"NB")*6+COUNTIF(C17:AJ17,"AF")*6</f>
        <v>66</v>
      </c>
      <c r="AL17" s="81">
        <f>SUM(AK17-36)</f>
        <v>30</v>
      </c>
    </row>
    <row r="18" spans="1:38" ht="16.5" customHeight="1" thickBot="1">
      <c r="A18" s="63" t="s">
        <v>29</v>
      </c>
      <c r="B18" s="34" t="s">
        <v>39</v>
      </c>
      <c r="C18" s="58" t="s">
        <v>43</v>
      </c>
      <c r="D18" s="60" t="s">
        <v>12</v>
      </c>
      <c r="E18" s="310" t="s">
        <v>188</v>
      </c>
      <c r="F18" s="103" t="s">
        <v>188</v>
      </c>
      <c r="G18" s="103"/>
      <c r="H18" s="103"/>
      <c r="I18" s="103" t="s">
        <v>188</v>
      </c>
      <c r="J18" s="276"/>
      <c r="K18" s="276"/>
      <c r="L18" s="103" t="s">
        <v>188</v>
      </c>
      <c r="M18" s="103"/>
      <c r="N18" s="310" t="s">
        <v>188</v>
      </c>
      <c r="O18" s="103" t="s">
        <v>188</v>
      </c>
      <c r="P18" s="103"/>
      <c r="Q18" s="276" t="s">
        <v>188</v>
      </c>
      <c r="R18" s="307" t="s">
        <v>188</v>
      </c>
      <c r="S18" s="103"/>
      <c r="T18" s="103"/>
      <c r="U18" s="103" t="s">
        <v>188</v>
      </c>
      <c r="V18" s="103"/>
      <c r="W18" s="103"/>
      <c r="X18" s="276" t="s">
        <v>188</v>
      </c>
      <c r="Y18" s="276"/>
      <c r="Z18" s="103"/>
      <c r="AA18" s="103" t="s">
        <v>188</v>
      </c>
      <c r="AB18" s="103"/>
      <c r="AC18" s="103"/>
      <c r="AD18" s="103" t="s">
        <v>188</v>
      </c>
      <c r="AE18" s="277"/>
      <c r="AF18" s="277"/>
      <c r="AG18" s="103" t="s">
        <v>188</v>
      </c>
      <c r="AH18" s="103"/>
      <c r="AI18" s="103"/>
      <c r="AJ18" s="180">
        <v>138</v>
      </c>
      <c r="AK18" s="178">
        <f>COUNTIF(C18:AJ18,"T")*6+COUNTIF(C18:AJ18,"P")*12+COUNTIF(C18:AJ18,"M")*6+COUNTIF(C18:AJ18,"I")*6+COUNTIF(C18:AJ18,"N")*12+COUNTIF(C18:AJ18,"TI")*11+COUNTIF(C18:AJ18,"MT")*12+COUNTIF(C18:AJ18,"MN")*18+COUNTIF(C18:AJ18,"PI")*17+COUNTIF(C18:AJ18,"TN")*18+COUNTIF(C18:AJ18,"NB")*6+COUNTIF(C18:AJ18,"AF")*6</f>
        <v>156</v>
      </c>
      <c r="AL18" s="81">
        <f>SUM(AK18-126)</f>
        <v>30</v>
      </c>
    </row>
    <row r="19" spans="1:38" ht="16.5" customHeight="1" thickBot="1">
      <c r="A19" s="64" t="s">
        <v>24</v>
      </c>
      <c r="B19" s="158" t="s">
        <v>213</v>
      </c>
      <c r="C19" s="58" t="s">
        <v>43</v>
      </c>
      <c r="D19" s="61" t="s">
        <v>12</v>
      </c>
      <c r="E19" s="103"/>
      <c r="F19" s="103" t="s">
        <v>188</v>
      </c>
      <c r="G19" s="103"/>
      <c r="H19" s="103"/>
      <c r="I19" s="103" t="s">
        <v>188</v>
      </c>
      <c r="J19" s="276"/>
      <c r="K19" s="307" t="s">
        <v>188</v>
      </c>
      <c r="L19" s="103" t="s">
        <v>188</v>
      </c>
      <c r="M19" s="103"/>
      <c r="N19" s="103" t="s">
        <v>10</v>
      </c>
      <c r="O19" s="103" t="s">
        <v>188</v>
      </c>
      <c r="P19" s="103"/>
      <c r="Q19" s="276"/>
      <c r="R19" s="276" t="s">
        <v>188</v>
      </c>
      <c r="S19" s="103"/>
      <c r="T19" s="103"/>
      <c r="U19" s="103" t="s">
        <v>188</v>
      </c>
      <c r="V19" s="103"/>
      <c r="W19" s="310" t="s">
        <v>188</v>
      </c>
      <c r="X19" s="276" t="s">
        <v>188</v>
      </c>
      <c r="Y19" s="276"/>
      <c r="Z19" s="103"/>
      <c r="AA19" s="103" t="s">
        <v>188</v>
      </c>
      <c r="AB19" s="103"/>
      <c r="AC19" s="103"/>
      <c r="AD19" s="103" t="s">
        <v>188</v>
      </c>
      <c r="AE19" s="277"/>
      <c r="AF19" s="277"/>
      <c r="AG19" s="103" t="s">
        <v>188</v>
      </c>
      <c r="AH19" s="103"/>
      <c r="AI19" s="103"/>
      <c r="AJ19" s="180">
        <v>138</v>
      </c>
      <c r="AK19" s="178">
        <f>COUNTIF(C19:AJ19,"T")*6+COUNTIF(C19:AJ19,"P")*12+COUNTIF(C19:AJ19,"M")*6+COUNTIF(C19:AJ19,"I")*6+COUNTIF(C19:AJ19,"N")*12+COUNTIF(C19:AJ19,"TI")*11+COUNTIF(C19:AJ19,"MT")*12+COUNTIF(C19:AJ19,"MN")*18+COUNTIF(C19:AJ19,"PI")*17+COUNTIF(C19:AJ19,"TN")*18+COUNTIF(C19:AJ19,"NB")*6+COUNTIF(C19:AJ19,"AF")*6</f>
        <v>150</v>
      </c>
      <c r="AL19" s="81">
        <f>SUM(AK19-126)</f>
        <v>24</v>
      </c>
    </row>
    <row r="20" spans="1:38" ht="16.5" customHeight="1" thickBot="1">
      <c r="A20" s="80" t="s">
        <v>0</v>
      </c>
      <c r="B20" s="303" t="s">
        <v>1</v>
      </c>
      <c r="C20" s="302" t="s">
        <v>2</v>
      </c>
      <c r="D20" s="502" t="s">
        <v>3</v>
      </c>
      <c r="E20" s="247">
        <v>1</v>
      </c>
      <c r="F20" s="247">
        <v>2</v>
      </c>
      <c r="G20" s="247">
        <v>3</v>
      </c>
      <c r="H20" s="247">
        <v>4</v>
      </c>
      <c r="I20" s="247">
        <v>5</v>
      </c>
      <c r="J20" s="247">
        <v>6</v>
      </c>
      <c r="K20" s="247">
        <v>7</v>
      </c>
      <c r="L20" s="247">
        <v>8</v>
      </c>
      <c r="M20" s="247">
        <v>9</v>
      </c>
      <c r="N20" s="247">
        <v>10</v>
      </c>
      <c r="O20" s="247">
        <v>11</v>
      </c>
      <c r="P20" s="247">
        <v>12</v>
      </c>
      <c r="Q20" s="247">
        <v>13</v>
      </c>
      <c r="R20" s="247">
        <v>14</v>
      </c>
      <c r="S20" s="247">
        <v>15</v>
      </c>
      <c r="T20" s="247">
        <v>16</v>
      </c>
      <c r="U20" s="247">
        <v>17</v>
      </c>
      <c r="V20" s="247">
        <v>18</v>
      </c>
      <c r="W20" s="247">
        <v>19</v>
      </c>
      <c r="X20" s="247">
        <v>20</v>
      </c>
      <c r="Y20" s="247">
        <v>21</v>
      </c>
      <c r="Z20" s="247">
        <v>22</v>
      </c>
      <c r="AA20" s="247">
        <v>23</v>
      </c>
      <c r="AB20" s="247">
        <v>24</v>
      </c>
      <c r="AC20" s="247">
        <v>25</v>
      </c>
      <c r="AD20" s="247">
        <v>26</v>
      </c>
      <c r="AE20" s="247">
        <v>27</v>
      </c>
      <c r="AF20" s="247">
        <v>28</v>
      </c>
      <c r="AG20" s="247">
        <v>29</v>
      </c>
      <c r="AH20" s="247">
        <v>30</v>
      </c>
      <c r="AI20" s="247">
        <v>31</v>
      </c>
      <c r="AJ20" s="303"/>
      <c r="AK20" s="304"/>
      <c r="AL20" s="81"/>
    </row>
    <row r="21" spans="1:38" ht="16.5" customHeight="1">
      <c r="A21" s="80"/>
      <c r="B21" s="303"/>
      <c r="C21" s="302"/>
      <c r="D21" s="502"/>
      <c r="E21" s="79" t="s">
        <v>8</v>
      </c>
      <c r="F21" s="79" t="s">
        <v>10</v>
      </c>
      <c r="G21" s="79" t="s">
        <v>7</v>
      </c>
      <c r="H21" s="79" t="s">
        <v>7</v>
      </c>
      <c r="I21" s="79" t="s">
        <v>8</v>
      </c>
      <c r="J21" s="79" t="s">
        <v>8</v>
      </c>
      <c r="K21" s="79" t="s">
        <v>9</v>
      </c>
      <c r="L21" s="79" t="s">
        <v>8</v>
      </c>
      <c r="M21" s="79" t="s">
        <v>10</v>
      </c>
      <c r="N21" s="79" t="s">
        <v>7</v>
      </c>
      <c r="O21" s="79" t="s">
        <v>7</v>
      </c>
      <c r="P21" s="79" t="s">
        <v>8</v>
      </c>
      <c r="Q21" s="79" t="s">
        <v>8</v>
      </c>
      <c r="R21" s="79" t="s">
        <v>9</v>
      </c>
      <c r="S21" s="79" t="s">
        <v>8</v>
      </c>
      <c r="T21" s="79" t="s">
        <v>10</v>
      </c>
      <c r="U21" s="79" t="s">
        <v>7</v>
      </c>
      <c r="V21" s="79" t="s">
        <v>7</v>
      </c>
      <c r="W21" s="79" t="s">
        <v>8</v>
      </c>
      <c r="X21" s="79" t="s">
        <v>8</v>
      </c>
      <c r="Y21" s="79" t="s">
        <v>9</v>
      </c>
      <c r="Z21" s="79" t="s">
        <v>8</v>
      </c>
      <c r="AA21" s="79" t="s">
        <v>10</v>
      </c>
      <c r="AB21" s="79" t="s">
        <v>7</v>
      </c>
      <c r="AC21" s="79" t="s">
        <v>7</v>
      </c>
      <c r="AD21" s="79" t="s">
        <v>8</v>
      </c>
      <c r="AE21" s="79" t="s">
        <v>8</v>
      </c>
      <c r="AF21" s="79" t="s">
        <v>9</v>
      </c>
      <c r="AG21" s="79" t="s">
        <v>8</v>
      </c>
      <c r="AH21" s="79" t="s">
        <v>10</v>
      </c>
      <c r="AI21" s="79" t="s">
        <v>7</v>
      </c>
      <c r="AJ21" s="306"/>
      <c r="AK21" s="82"/>
      <c r="AL21" s="81"/>
    </row>
    <row r="22" spans="1:38" ht="16.5" customHeight="1">
      <c r="A22" s="53" t="s">
        <v>31</v>
      </c>
      <c r="B22" s="157" t="s">
        <v>41</v>
      </c>
      <c r="C22" s="62" t="s">
        <v>44</v>
      </c>
      <c r="D22" s="59" t="s">
        <v>13</v>
      </c>
      <c r="E22" s="105" t="s">
        <v>187</v>
      </c>
      <c r="F22" s="105" t="s">
        <v>187</v>
      </c>
      <c r="G22" s="293" t="s">
        <v>186</v>
      </c>
      <c r="H22" s="105" t="s">
        <v>187</v>
      </c>
      <c r="I22" s="105" t="s">
        <v>187</v>
      </c>
      <c r="J22" s="307" t="s">
        <v>186</v>
      </c>
      <c r="K22" s="276"/>
      <c r="L22" s="105" t="s">
        <v>186</v>
      </c>
      <c r="M22" s="105" t="s">
        <v>187</v>
      </c>
      <c r="N22" s="105" t="s">
        <v>187</v>
      </c>
      <c r="O22" s="105" t="s">
        <v>187</v>
      </c>
      <c r="P22" s="105" t="s">
        <v>187</v>
      </c>
      <c r="Q22" s="276"/>
      <c r="R22" s="276"/>
      <c r="S22" s="105" t="s">
        <v>187</v>
      </c>
      <c r="T22" s="105" t="s">
        <v>187</v>
      </c>
      <c r="U22" s="105" t="s">
        <v>187</v>
      </c>
      <c r="V22" s="105" t="s">
        <v>187</v>
      </c>
      <c r="W22" s="105" t="s">
        <v>187</v>
      </c>
      <c r="X22" s="276"/>
      <c r="Y22" s="307" t="s">
        <v>186</v>
      </c>
      <c r="Z22" s="105" t="s">
        <v>187</v>
      </c>
      <c r="AA22" s="105" t="s">
        <v>187</v>
      </c>
      <c r="AB22" s="105" t="s">
        <v>187</v>
      </c>
      <c r="AC22" s="105" t="s">
        <v>187</v>
      </c>
      <c r="AD22" s="105" t="s">
        <v>187</v>
      </c>
      <c r="AE22" s="276"/>
      <c r="AF22" s="276"/>
      <c r="AG22" s="105" t="s">
        <v>187</v>
      </c>
      <c r="AH22" s="105" t="s">
        <v>187</v>
      </c>
      <c r="AI22" s="105" t="s">
        <v>187</v>
      </c>
      <c r="AJ22" s="306">
        <v>138</v>
      </c>
      <c r="AK22" s="178">
        <f>COUNTIF(C22:AJ22,"T")*6+COUNTIF(C22:AJ22,"P")*12+COUNTIF(C22:AJ22,"M")*6+COUNTIF(C22:AJ22,"I")*6+COUNTIF(C22:AJ22,"N")*12+COUNTIF(C22:AJ22,"TI")*11+COUNTIF(C22:AJ22,"MT")*12+COUNTIF(C22:AJ22,"MN")*18+COUNTIF(C22:AJ22,"PI")*17+COUNTIF(C22:AJ22,"NA")*6+COUNTIF(C22:AJ22,"NB")*6+COUNTIF(C22:AJ22,"AF")*6</f>
        <v>174</v>
      </c>
      <c r="AL22" s="81">
        <f>SUM(AK22-138)</f>
        <v>36</v>
      </c>
    </row>
    <row r="23" spans="1:38" ht="16.5" customHeight="1">
      <c r="A23" s="53" t="s">
        <v>203</v>
      </c>
      <c r="B23" s="157" t="s">
        <v>204</v>
      </c>
      <c r="C23" s="62" t="s">
        <v>205</v>
      </c>
      <c r="D23" s="268" t="s">
        <v>13</v>
      </c>
      <c r="E23" s="105" t="s">
        <v>186</v>
      </c>
      <c r="F23" s="105" t="s">
        <v>187</v>
      </c>
      <c r="G23" s="105" t="s">
        <v>187</v>
      </c>
      <c r="H23" s="105" t="s">
        <v>187</v>
      </c>
      <c r="I23" s="105" t="s">
        <v>187</v>
      </c>
      <c r="J23" s="276"/>
      <c r="K23" s="307" t="s">
        <v>186</v>
      </c>
      <c r="L23" s="105" t="s">
        <v>187</v>
      </c>
      <c r="M23" s="105" t="s">
        <v>186</v>
      </c>
      <c r="N23" s="105" t="s">
        <v>187</v>
      </c>
      <c r="O23" s="105" t="s">
        <v>187</v>
      </c>
      <c r="P23" s="293" t="s">
        <v>186</v>
      </c>
      <c r="Q23" s="276"/>
      <c r="R23" s="276"/>
      <c r="S23" s="105" t="s">
        <v>187</v>
      </c>
      <c r="T23" s="105" t="s">
        <v>187</v>
      </c>
      <c r="U23" s="293" t="s">
        <v>187</v>
      </c>
      <c r="V23" s="105" t="s">
        <v>187</v>
      </c>
      <c r="W23" s="105" t="s">
        <v>187</v>
      </c>
      <c r="X23" s="276"/>
      <c r="Y23" s="276"/>
      <c r="Z23" s="105" t="s">
        <v>187</v>
      </c>
      <c r="AA23" s="105" t="s">
        <v>187</v>
      </c>
      <c r="AB23" s="105" t="s">
        <v>187</v>
      </c>
      <c r="AC23" s="105" t="s">
        <v>187</v>
      </c>
      <c r="AD23" s="105" t="s">
        <v>187</v>
      </c>
      <c r="AE23" s="276"/>
      <c r="AF23" s="276"/>
      <c r="AG23" s="105" t="s">
        <v>187</v>
      </c>
      <c r="AH23" s="105" t="s">
        <v>187</v>
      </c>
      <c r="AI23" s="105" t="s">
        <v>187</v>
      </c>
      <c r="AJ23" s="306">
        <v>138</v>
      </c>
      <c r="AK23" s="178">
        <f>COUNTIF(C23:AJ23,"T")*6+COUNTIF(C23:AJ23,"P")*12+COUNTIF(C23:AJ23,"M")*6+COUNTIF(C23:AJ23,"I")*6+COUNTIF(C23:AJ23,"N")*12+COUNTIF(C23:AJ23,"TI")*11+COUNTIF(C23:AJ23,"MT")*12+COUNTIF(C23:AJ23,"MN")*18+COUNTIF(C23:AJ23,"PI")*17+COUNTIF(C23:AJ23,"NA")*6+COUNTIF(C23:AJ23,"NB")*6+COUNTIF(C23:AJ23,"AF")*6</f>
        <v>168</v>
      </c>
      <c r="AL23" s="81">
        <f>SUM(AK23-138)</f>
        <v>30</v>
      </c>
    </row>
    <row r="24" spans="1:38" ht="16.5" customHeight="1">
      <c r="A24" s="63" t="s">
        <v>32</v>
      </c>
      <c r="B24" s="157" t="s">
        <v>47</v>
      </c>
      <c r="C24" s="62" t="s">
        <v>45</v>
      </c>
      <c r="D24" s="268" t="s">
        <v>13</v>
      </c>
      <c r="E24" s="105" t="s">
        <v>187</v>
      </c>
      <c r="F24" s="105" t="s">
        <v>187</v>
      </c>
      <c r="G24" s="105" t="s">
        <v>187</v>
      </c>
      <c r="H24" s="293" t="s">
        <v>186</v>
      </c>
      <c r="I24" s="105" t="s">
        <v>187</v>
      </c>
      <c r="J24" s="276"/>
      <c r="K24" s="276"/>
      <c r="L24" s="105" t="s">
        <v>187</v>
      </c>
      <c r="M24" s="105" t="s">
        <v>187</v>
      </c>
      <c r="N24" s="105" t="s">
        <v>187</v>
      </c>
      <c r="O24" s="105" t="s">
        <v>186</v>
      </c>
      <c r="P24" s="105" t="s">
        <v>187</v>
      </c>
      <c r="Q24" s="307" t="s">
        <v>186</v>
      </c>
      <c r="R24" s="276"/>
      <c r="S24" s="105" t="s">
        <v>187</v>
      </c>
      <c r="T24" s="105" t="s">
        <v>187</v>
      </c>
      <c r="U24" s="105" t="s">
        <v>187</v>
      </c>
      <c r="V24" s="105" t="s">
        <v>187</v>
      </c>
      <c r="W24" s="105" t="s">
        <v>187</v>
      </c>
      <c r="X24" s="307" t="s">
        <v>10</v>
      </c>
      <c r="Y24" s="276"/>
      <c r="Z24" s="105" t="s">
        <v>187</v>
      </c>
      <c r="AA24" s="105" t="s">
        <v>187</v>
      </c>
      <c r="AB24" s="105" t="s">
        <v>187</v>
      </c>
      <c r="AC24" s="105" t="s">
        <v>187</v>
      </c>
      <c r="AD24" s="105" t="s">
        <v>187</v>
      </c>
      <c r="AE24" s="276"/>
      <c r="AF24" s="276"/>
      <c r="AG24" s="105" t="s">
        <v>187</v>
      </c>
      <c r="AH24" s="105" t="s">
        <v>187</v>
      </c>
      <c r="AI24" s="105" t="s">
        <v>187</v>
      </c>
      <c r="AJ24" s="306">
        <v>138</v>
      </c>
      <c r="AK24" s="178">
        <f>COUNTIF(C24:AJ24,"T")*6+COUNTIF(C24:AJ24,"P")*12+COUNTIF(C24:AJ24,"M")*6+COUNTIF(C24:AJ24,"I")*6+COUNTIF(C24:AJ24,"N")*12+COUNTIF(C24:AJ24,"TI")*11+COUNTIF(C24:AJ24,"MT")*12+COUNTIF(C24:AJ24,"MN")*18+COUNTIF(C24:AJ24,"PI")*17+COUNTIF(C24:AJ24,"NA")*6+COUNTIF(C24:AJ24,"NB")*6+COUNTIF(C24:AJ24,"AF")*6</f>
        <v>168</v>
      </c>
      <c r="AL24" s="81">
        <f>SUM(AK24-138)</f>
        <v>30</v>
      </c>
    </row>
    <row r="25" spans="1:38" ht="16.5" customHeight="1">
      <c r="A25" s="64" t="s">
        <v>33</v>
      </c>
      <c r="B25" s="157" t="s">
        <v>42</v>
      </c>
      <c r="C25" s="62" t="s">
        <v>46</v>
      </c>
      <c r="D25" s="59" t="s">
        <v>54</v>
      </c>
      <c r="E25" s="105" t="s">
        <v>187</v>
      </c>
      <c r="F25" s="105" t="s">
        <v>187</v>
      </c>
      <c r="G25" s="105" t="s">
        <v>187</v>
      </c>
      <c r="H25" s="105" t="s">
        <v>187</v>
      </c>
      <c r="I25" s="293" t="s">
        <v>186</v>
      </c>
      <c r="J25" s="307" t="s">
        <v>202</v>
      </c>
      <c r="K25" s="307" t="s">
        <v>202</v>
      </c>
      <c r="L25" s="293" t="s">
        <v>196</v>
      </c>
      <c r="M25" s="293" t="s">
        <v>196</v>
      </c>
      <c r="N25" s="293" t="s">
        <v>196</v>
      </c>
      <c r="O25" s="293" t="s">
        <v>196</v>
      </c>
      <c r="P25" s="293" t="s">
        <v>196</v>
      </c>
      <c r="Q25" s="307" t="s">
        <v>202</v>
      </c>
      <c r="R25" s="307" t="s">
        <v>202</v>
      </c>
      <c r="S25" s="105" t="s">
        <v>187</v>
      </c>
      <c r="T25" s="105" t="s">
        <v>186</v>
      </c>
      <c r="U25" s="293" t="s">
        <v>187</v>
      </c>
      <c r="V25" s="105" t="s">
        <v>187</v>
      </c>
      <c r="W25" s="105" t="s">
        <v>187</v>
      </c>
      <c r="X25" s="307" t="s">
        <v>187</v>
      </c>
      <c r="Y25" s="276"/>
      <c r="Z25" s="105" t="s">
        <v>187</v>
      </c>
      <c r="AA25" s="105" t="s">
        <v>187</v>
      </c>
      <c r="AB25" s="105" t="s">
        <v>187</v>
      </c>
      <c r="AC25" s="105" t="s">
        <v>187</v>
      </c>
      <c r="AD25" s="105" t="s">
        <v>187</v>
      </c>
      <c r="AE25" s="276"/>
      <c r="AF25" s="307" t="s">
        <v>187</v>
      </c>
      <c r="AG25" s="105" t="s">
        <v>186</v>
      </c>
      <c r="AH25" s="105" t="s">
        <v>187</v>
      </c>
      <c r="AI25" s="105" t="s">
        <v>187</v>
      </c>
      <c r="AJ25" s="306">
        <v>138</v>
      </c>
      <c r="AK25" s="178">
        <f>COUNTIF(C25:AJ25,"T")*6+COUNTIF(C25:AJ25,"P")*12+COUNTIF(C25:AJ25,"M")*6+COUNTIF(C25:AJ25,"I")*6+COUNTIF(C25:AJ25,"N")*12+COUNTIF(C25:AJ25,"TI")*11+COUNTIF(C25:AJ25,"MT")*12+COUNTIF(C25:AJ25,"MN")*18+COUNTIF(C25:AJ25,"PI")*17+COUNTIF(C25:AJ25,"NA")*6+COUNTIF(C25:AJ25,"NB")*6+COUNTIF(C25:AJ25,"AF")*6</f>
        <v>168</v>
      </c>
      <c r="AL25" s="81">
        <f>SUM(AK25-138)</f>
        <v>30</v>
      </c>
    </row>
    <row r="26" spans="1:38" ht="16.5" customHeight="1">
      <c r="A26" s="67"/>
      <c r="B26" s="157"/>
      <c r="C26" s="58"/>
      <c r="D26" s="61"/>
      <c r="E26" s="105"/>
      <c r="F26" s="105"/>
      <c r="G26" s="105"/>
      <c r="H26" s="105"/>
      <c r="I26" s="105"/>
      <c r="J26" s="276"/>
      <c r="K26" s="276"/>
      <c r="L26" s="105"/>
      <c r="M26" s="105"/>
      <c r="N26" s="105"/>
      <c r="O26" s="105"/>
      <c r="P26" s="105"/>
      <c r="Q26" s="276"/>
      <c r="R26" s="276"/>
      <c r="S26" s="105"/>
      <c r="T26" s="105"/>
      <c r="U26" s="105"/>
      <c r="V26" s="105"/>
      <c r="W26" s="105"/>
      <c r="X26" s="276"/>
      <c r="Y26" s="276"/>
      <c r="Z26" s="105"/>
      <c r="AA26" s="105"/>
      <c r="AB26" s="105"/>
      <c r="AC26" s="105"/>
      <c r="AD26" s="105"/>
      <c r="AE26" s="276"/>
      <c r="AF26" s="276"/>
      <c r="AG26" s="105"/>
      <c r="AH26" s="105"/>
      <c r="AI26" s="105"/>
      <c r="AJ26" s="306"/>
      <c r="AK26" s="178"/>
      <c r="AL26" s="81">
        <f>SUM(AL6:AL25)</f>
        <v>366</v>
      </c>
    </row>
    <row r="27" spans="1:38" ht="16.5" customHeight="1">
      <c r="A27" s="68"/>
      <c r="B27" s="159"/>
      <c r="C27" s="155"/>
      <c r="D27" s="61"/>
      <c r="E27" s="181"/>
      <c r="F27" s="181"/>
      <c r="G27" s="181"/>
      <c r="H27" s="181"/>
      <c r="I27" s="181"/>
      <c r="J27" s="276"/>
      <c r="K27" s="276"/>
      <c r="L27" s="181"/>
      <c r="M27" s="181"/>
      <c r="N27" s="181"/>
      <c r="O27" s="181"/>
      <c r="P27" s="181"/>
      <c r="Q27" s="276"/>
      <c r="R27" s="276"/>
      <c r="S27" s="181"/>
      <c r="T27" s="181"/>
      <c r="U27" s="181"/>
      <c r="V27" s="181"/>
      <c r="W27" s="181"/>
      <c r="X27" s="276"/>
      <c r="Y27" s="276"/>
      <c r="Z27" s="181"/>
      <c r="AA27" s="181"/>
      <c r="AB27" s="181"/>
      <c r="AC27" s="181"/>
      <c r="AD27" s="181"/>
      <c r="AE27" s="278"/>
      <c r="AF27" s="278"/>
      <c r="AG27" s="181"/>
      <c r="AH27" s="181"/>
      <c r="AI27" s="181"/>
      <c r="AJ27" s="306"/>
      <c r="AK27" s="82"/>
      <c r="AL27" s="83"/>
    </row>
    <row r="28" spans="1:38" ht="15" customHeight="1" thickBot="1">
      <c r="A28" s="154"/>
      <c r="B28" s="509" t="s">
        <v>190</v>
      </c>
      <c r="C28" s="509"/>
      <c r="D28" s="509"/>
      <c r="E28" s="160"/>
      <c r="F28" s="160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2"/>
      <c r="AK28" s="163"/>
      <c r="AL28" s="164"/>
    </row>
    <row r="29" spans="1:38" s="2" customFormat="1" ht="15" customHeight="1" thickBot="1">
      <c r="A29" s="69"/>
      <c r="B29" s="503" t="s">
        <v>191</v>
      </c>
      <c r="C29" s="504"/>
      <c r="D29" s="505"/>
      <c r="E29" s="9"/>
      <c r="F29" s="495"/>
      <c r="G29" s="495"/>
      <c r="H29" s="508"/>
      <c r="I29" s="508"/>
      <c r="J29" s="508"/>
      <c r="K29" s="508"/>
      <c r="L29" s="508"/>
      <c r="M29" s="508"/>
      <c r="N29" s="508"/>
      <c r="O29" s="508"/>
      <c r="P29" s="508"/>
      <c r="Q29" s="508"/>
      <c r="R29" s="508"/>
      <c r="S29" s="9"/>
      <c r="T29" s="506"/>
      <c r="U29" s="506"/>
      <c r="V29" s="507" t="s">
        <v>158</v>
      </c>
      <c r="W29" s="507"/>
      <c r="X29" s="507"/>
      <c r="Y29" s="507"/>
      <c r="Z29" s="507"/>
      <c r="AA29" s="507"/>
      <c r="AB29" s="507"/>
      <c r="AC29" s="507"/>
      <c r="AD29" s="507"/>
      <c r="AE29" s="507"/>
      <c r="AF29" s="507"/>
      <c r="AG29" s="507"/>
      <c r="AH29" s="507"/>
      <c r="AI29" s="507"/>
      <c r="AJ29" s="11"/>
      <c r="AK29" s="6"/>
      <c r="AL29" s="7"/>
    </row>
    <row r="30" spans="1:38" s="2" customFormat="1" ht="15" customHeight="1">
      <c r="A30" s="70"/>
      <c r="B30" s="145" t="s">
        <v>50</v>
      </c>
      <c r="C30" s="146"/>
      <c r="D30" s="147"/>
      <c r="E30" s="10"/>
      <c r="F30" s="495"/>
      <c r="G30" s="495"/>
      <c r="H30" s="496"/>
      <c r="I30" s="496"/>
      <c r="J30" s="496"/>
      <c r="K30" s="496"/>
      <c r="L30" s="496"/>
      <c r="M30" s="496"/>
      <c r="N30" s="496"/>
      <c r="O30" s="496"/>
      <c r="P30" s="496"/>
      <c r="Q30" s="496"/>
      <c r="R30" s="496"/>
      <c r="S30" s="9"/>
      <c r="T30" s="506"/>
      <c r="U30" s="506"/>
      <c r="V30" s="510" t="s">
        <v>159</v>
      </c>
      <c r="W30" s="510"/>
      <c r="X30" s="510"/>
      <c r="Y30" s="510"/>
      <c r="Z30" s="510"/>
      <c r="AA30" s="510"/>
      <c r="AB30" s="510"/>
      <c r="AC30" s="510"/>
      <c r="AD30" s="510"/>
      <c r="AE30" s="510"/>
      <c r="AF30" s="510"/>
      <c r="AG30" s="510"/>
      <c r="AH30" s="510"/>
      <c r="AI30" s="510"/>
      <c r="AJ30" s="11"/>
      <c r="AK30" s="6"/>
      <c r="AL30" s="7"/>
    </row>
    <row r="31" spans="1:38" ht="15" customHeight="1">
      <c r="A31" s="71"/>
      <c r="B31" s="142" t="s">
        <v>51</v>
      </c>
      <c r="C31" s="143"/>
      <c r="D31" s="144"/>
      <c r="E31" s="9"/>
      <c r="F31" s="495"/>
      <c r="G31" s="495"/>
      <c r="H31" s="496"/>
      <c r="I31" s="496"/>
      <c r="J31" s="496"/>
      <c r="K31" s="496"/>
      <c r="L31" s="496"/>
      <c r="M31" s="496"/>
      <c r="N31" s="496"/>
      <c r="O31" s="496"/>
      <c r="P31" s="496"/>
      <c r="Q31" s="496"/>
      <c r="R31" s="496"/>
      <c r="S31" s="9"/>
      <c r="T31" s="497"/>
      <c r="U31" s="497"/>
      <c r="V31" s="494" t="s">
        <v>160</v>
      </c>
      <c r="W31" s="494"/>
      <c r="X31" s="494"/>
      <c r="Y31" s="494"/>
      <c r="Z31" s="494"/>
      <c r="AA31" s="494"/>
      <c r="AB31" s="494"/>
      <c r="AC31" s="494"/>
      <c r="AD31" s="494"/>
      <c r="AE31" s="494"/>
      <c r="AF31" s="494"/>
      <c r="AG31" s="494"/>
      <c r="AH31" s="494"/>
      <c r="AI31" s="494"/>
      <c r="AJ31" s="11"/>
      <c r="AK31" s="6"/>
      <c r="AL31" s="7"/>
    </row>
    <row r="32" spans="1:38" ht="15" customHeight="1">
      <c r="A32" s="73"/>
      <c r="B32" s="142" t="s">
        <v>52</v>
      </c>
      <c r="C32" s="143"/>
      <c r="D32" s="144"/>
      <c r="E32" s="6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498" t="s">
        <v>161</v>
      </c>
      <c r="W32" s="498"/>
      <c r="X32" s="498"/>
      <c r="Y32" s="498"/>
      <c r="Z32" s="498"/>
      <c r="AA32" s="498"/>
      <c r="AB32" s="498"/>
      <c r="AC32" s="498"/>
      <c r="AD32" s="498"/>
      <c r="AE32" s="498"/>
      <c r="AF32" s="498"/>
      <c r="AG32" s="498"/>
      <c r="AH32" s="498"/>
      <c r="AI32" s="498"/>
      <c r="AJ32" s="6"/>
      <c r="AK32" s="6"/>
      <c r="AL32" s="7"/>
    </row>
    <row r="33" spans="1:38" ht="15.75" thickBot="1">
      <c r="A33" s="75"/>
      <c r="B33" s="137" t="s">
        <v>53</v>
      </c>
      <c r="C33" s="138"/>
      <c r="D33" s="139"/>
      <c r="E33" s="77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7"/>
      <c r="AK33" s="77"/>
      <c r="AL33" s="78"/>
    </row>
    <row r="34" spans="1:38" ht="15">
      <c r="A34" s="3"/>
      <c r="B34" s="3"/>
      <c r="C34" s="32"/>
      <c r="D34" s="3"/>
      <c r="E34" s="4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4"/>
      <c r="AK34" s="4"/>
      <c r="AL34" s="4"/>
    </row>
    <row r="35" spans="1:38" ht="15">
      <c r="A35" s="3"/>
      <c r="B35" s="3"/>
      <c r="C35" s="32"/>
      <c r="D35" s="3"/>
      <c r="E35" s="4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4"/>
      <c r="AK35" s="4"/>
      <c r="AL35" s="4"/>
    </row>
    <row r="36" spans="1:38" ht="15">
      <c r="A36" s="3"/>
      <c r="B36" s="3"/>
      <c r="C36" s="32"/>
      <c r="D36" s="3"/>
      <c r="E36" s="4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4"/>
      <c r="AK36" s="4"/>
      <c r="AL36" s="4"/>
    </row>
    <row r="37" spans="1:38" ht="15">
      <c r="A37" s="3"/>
      <c r="B37" s="3"/>
      <c r="C37" s="32"/>
      <c r="D37" s="3"/>
      <c r="E37" s="4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4"/>
      <c r="AK37" s="4"/>
      <c r="AL37" s="4"/>
    </row>
    <row r="38" spans="1:38" ht="15">
      <c r="A38" s="3"/>
      <c r="B38" s="3"/>
      <c r="C38" s="32"/>
      <c r="D38" s="3"/>
      <c r="E38" s="4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4"/>
      <c r="AK38" s="4"/>
      <c r="AL38" s="4"/>
    </row>
    <row r="39" spans="1:38" ht="15">
      <c r="A39" s="3"/>
      <c r="B39" s="3"/>
      <c r="C39" s="32"/>
      <c r="D39" s="3"/>
      <c r="E39" s="4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4"/>
      <c r="AK39" s="4"/>
      <c r="AL39" s="4"/>
    </row>
    <row r="40" spans="1:38" ht="15">
      <c r="A40" s="3"/>
      <c r="B40" s="3"/>
      <c r="C40" s="32"/>
      <c r="D40" s="3"/>
      <c r="E40" s="4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4"/>
      <c r="AK40" s="4"/>
      <c r="AL40" s="4"/>
    </row>
    <row r="41" spans="1:38" ht="15">
      <c r="A41" s="3"/>
      <c r="B41" s="3"/>
      <c r="C41" s="32"/>
      <c r="D41" s="3"/>
      <c r="E41" s="4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4"/>
      <c r="AK41" s="4"/>
      <c r="AL41" s="4"/>
    </row>
    <row r="42" spans="1:38" ht="15">
      <c r="A42" s="3"/>
      <c r="B42" s="3"/>
      <c r="C42" s="32"/>
      <c r="D42" s="3"/>
      <c r="E42" s="4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4"/>
      <c r="AK42" s="4"/>
      <c r="AL42" s="4"/>
    </row>
    <row r="43" spans="1:38" ht="15">
      <c r="A43" s="3"/>
      <c r="B43" s="3"/>
      <c r="C43" s="32"/>
      <c r="D43" s="3"/>
      <c r="E43" s="4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4"/>
      <c r="AK43" s="4"/>
      <c r="AL43" s="4"/>
    </row>
    <row r="44" spans="1:38" ht="15">
      <c r="A44" s="3"/>
      <c r="B44" s="3"/>
      <c r="C44" s="32"/>
      <c r="D44" s="3"/>
      <c r="E44" s="4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4"/>
      <c r="AK44" s="4"/>
      <c r="AL44" s="4"/>
    </row>
    <row r="45" spans="1:38" ht="15">
      <c r="A45" s="3"/>
      <c r="B45" s="3"/>
      <c r="C45" s="32"/>
      <c r="D45" s="3"/>
      <c r="E45" s="4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4"/>
      <c r="AK45" s="4"/>
      <c r="AL45" s="4"/>
    </row>
    <row r="46" spans="1:38" ht="15">
      <c r="A46" s="3"/>
      <c r="B46" s="3"/>
      <c r="C46" s="32"/>
      <c r="D46" s="3"/>
      <c r="E46" s="4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4"/>
      <c r="AK46" s="4"/>
      <c r="AL46" s="4"/>
    </row>
    <row r="47" spans="1:38" ht="15">
      <c r="A47" s="3"/>
      <c r="B47" s="3"/>
      <c r="C47" s="32"/>
      <c r="D47" s="3"/>
      <c r="E47" s="4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4"/>
      <c r="AK47" s="4"/>
      <c r="AL47" s="4"/>
    </row>
    <row r="48" spans="1:38" ht="15">
      <c r="A48" s="3"/>
      <c r="B48" s="3"/>
      <c r="C48" s="32"/>
      <c r="D48" s="3"/>
      <c r="E48" s="4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4"/>
      <c r="AK48" s="4"/>
      <c r="AL48" s="4"/>
    </row>
    <row r="49" spans="1:38" ht="15">
      <c r="A49" s="3"/>
      <c r="B49" s="3"/>
      <c r="C49" s="32"/>
      <c r="D49" s="3"/>
      <c r="E49" s="4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4"/>
      <c r="AK49" s="4"/>
      <c r="AL49" s="4"/>
    </row>
    <row r="50" spans="1:38" ht="15">
      <c r="A50" s="3"/>
      <c r="B50" s="3"/>
      <c r="C50" s="32"/>
      <c r="D50" s="3"/>
      <c r="E50" s="4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4"/>
      <c r="AK50" s="4"/>
      <c r="AL50" s="4"/>
    </row>
    <row r="51" spans="1:38" ht="15">
      <c r="A51" s="3"/>
      <c r="B51" s="3"/>
      <c r="C51" s="32"/>
      <c r="D51" s="3"/>
      <c r="E51" s="4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4"/>
      <c r="AK51" s="4"/>
      <c r="AL51" s="4"/>
    </row>
    <row r="52" spans="1:38" ht="15">
      <c r="A52" s="3"/>
      <c r="B52" s="3"/>
      <c r="C52" s="32"/>
      <c r="D52" s="3"/>
      <c r="E52" s="4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4"/>
      <c r="AK52" s="4"/>
      <c r="AL52" s="4"/>
    </row>
    <row r="53" spans="1:38" ht="15">
      <c r="A53" s="3"/>
      <c r="B53" s="3"/>
      <c r="C53" s="32"/>
      <c r="D53" s="3"/>
      <c r="E53" s="4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4"/>
      <c r="AK53" s="4"/>
      <c r="AL53" s="4"/>
    </row>
    <row r="54" spans="1:38" ht="15">
      <c r="A54" s="3"/>
      <c r="B54" s="3"/>
      <c r="C54" s="32"/>
      <c r="D54" s="3"/>
      <c r="E54" s="4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4"/>
      <c r="AK54" s="4"/>
      <c r="AL54" s="4"/>
    </row>
    <row r="55" spans="1:38" ht="15">
      <c r="A55" s="3"/>
      <c r="B55" s="3"/>
      <c r="C55" s="32"/>
      <c r="D55" s="3"/>
      <c r="E55" s="4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4"/>
      <c r="AK55" s="4"/>
      <c r="AL55" s="4"/>
    </row>
    <row r="56" spans="1:38" ht="15">
      <c r="A56" s="3"/>
      <c r="B56" s="3"/>
      <c r="C56" s="32"/>
      <c r="D56" s="3"/>
      <c r="E56" s="4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4"/>
      <c r="AK56" s="4"/>
      <c r="AL56" s="4"/>
    </row>
    <row r="57" spans="1:38" ht="15">
      <c r="A57" s="3"/>
      <c r="B57" s="3"/>
      <c r="C57" s="32"/>
      <c r="D57" s="3"/>
      <c r="E57" s="4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4"/>
      <c r="AK57" s="4"/>
      <c r="AL57" s="4"/>
    </row>
    <row r="58" spans="1:38" ht="15">
      <c r="A58" s="3"/>
      <c r="B58" s="3"/>
      <c r="C58" s="32"/>
      <c r="D58" s="3"/>
      <c r="E58" s="4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4"/>
      <c r="AK58" s="4"/>
      <c r="AL58" s="4"/>
    </row>
    <row r="59" spans="1:38" ht="15">
      <c r="A59" s="3"/>
      <c r="B59" s="3"/>
      <c r="C59" s="32"/>
      <c r="D59" s="3"/>
      <c r="E59" s="4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4"/>
      <c r="AK59" s="4"/>
      <c r="AL59" s="4"/>
    </row>
    <row r="60" spans="1:38" ht="15">
      <c r="A60" s="3"/>
      <c r="B60" s="3"/>
      <c r="C60" s="32"/>
      <c r="D60" s="3"/>
      <c r="E60" s="4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4"/>
      <c r="AK60" s="4"/>
      <c r="AL60" s="4"/>
    </row>
    <row r="61" spans="1:38" ht="15">
      <c r="A61" s="3"/>
      <c r="B61" s="3"/>
      <c r="C61" s="32"/>
      <c r="D61" s="3"/>
      <c r="E61" s="4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4"/>
      <c r="AK61" s="4"/>
      <c r="AL61" s="4"/>
    </row>
    <row r="62" spans="1:38" ht="15">
      <c r="A62" s="3"/>
      <c r="B62" s="3"/>
      <c r="C62" s="32"/>
      <c r="D62" s="3"/>
      <c r="E62" s="4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4"/>
      <c r="AK62" s="4"/>
      <c r="AL62" s="4"/>
    </row>
    <row r="63" spans="1:38" ht="15">
      <c r="A63" s="3"/>
      <c r="B63" s="3"/>
      <c r="C63" s="32"/>
      <c r="D63" s="3"/>
      <c r="E63" s="4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4"/>
      <c r="AK63" s="4"/>
      <c r="AL63" s="4"/>
    </row>
    <row r="64" spans="1:38" ht="15">
      <c r="A64" s="3"/>
      <c r="B64" s="3"/>
      <c r="C64" s="32"/>
      <c r="D64" s="3"/>
      <c r="E64" s="4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4"/>
      <c r="AK64" s="4"/>
      <c r="AL64" s="4"/>
    </row>
    <row r="65" spans="1:38" ht="15">
      <c r="A65" s="3"/>
      <c r="B65" s="3"/>
      <c r="C65" s="32"/>
      <c r="D65" s="3"/>
      <c r="E65" s="4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4"/>
      <c r="AK65" s="4"/>
      <c r="AL65" s="4"/>
    </row>
    <row r="66" spans="1:38" ht="15">
      <c r="A66" s="3"/>
      <c r="B66" s="3"/>
      <c r="C66" s="32"/>
      <c r="D66" s="3"/>
      <c r="E66" s="4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4"/>
      <c r="AK66" s="4"/>
      <c r="AL66" s="4"/>
    </row>
    <row r="67" spans="1:38" ht="15">
      <c r="A67" s="3"/>
      <c r="B67" s="3"/>
      <c r="C67" s="32"/>
      <c r="D67" s="3"/>
      <c r="E67" s="4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4"/>
      <c r="AK67" s="4"/>
      <c r="AL67" s="4"/>
    </row>
    <row r="68" spans="1:38" ht="15">
      <c r="A68" s="3"/>
      <c r="B68" s="3"/>
      <c r="C68" s="32"/>
      <c r="D68" s="3"/>
      <c r="E68" s="4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4"/>
      <c r="AK68" s="4"/>
      <c r="AL68" s="4"/>
    </row>
    <row r="69" spans="1:38" ht="15">
      <c r="A69" s="3"/>
      <c r="B69" s="3"/>
      <c r="C69" s="32"/>
      <c r="D69" s="3"/>
      <c r="E69" s="4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4"/>
      <c r="AK69" s="4"/>
      <c r="AL69" s="4"/>
    </row>
    <row r="70" spans="1:38" ht="15">
      <c r="A70" s="3"/>
      <c r="B70" s="3"/>
      <c r="C70" s="32"/>
      <c r="D70" s="3"/>
      <c r="E70" s="4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4"/>
      <c r="AK70" s="4"/>
      <c r="AL70" s="4"/>
    </row>
    <row r="71" spans="1:38" ht="15">
      <c r="A71" s="3"/>
      <c r="B71" s="3"/>
      <c r="C71" s="32"/>
      <c r="D71" s="3"/>
      <c r="E71" s="4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4"/>
      <c r="AK71" s="4"/>
      <c r="AL71" s="4"/>
    </row>
    <row r="72" spans="1:38" ht="15">
      <c r="A72" s="3"/>
      <c r="B72" s="3"/>
      <c r="C72" s="32"/>
      <c r="D72" s="3"/>
      <c r="E72" s="4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4"/>
      <c r="AK72" s="4"/>
      <c r="AL72" s="4"/>
    </row>
    <row r="73" spans="1:38" ht="15">
      <c r="A73" s="3"/>
      <c r="B73" s="3"/>
      <c r="C73" s="32"/>
      <c r="D73" s="3"/>
      <c r="E73" s="4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4"/>
      <c r="AK73" s="4"/>
      <c r="AL73" s="4"/>
    </row>
    <row r="74" spans="1:38" ht="15">
      <c r="A74" s="3"/>
      <c r="B74" s="3"/>
      <c r="C74" s="32"/>
      <c r="D74" s="3"/>
      <c r="E74" s="4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4"/>
      <c r="AK74" s="4"/>
      <c r="AL74" s="4"/>
    </row>
    <row r="75" spans="1:38" ht="15">
      <c r="A75" s="3"/>
      <c r="B75" s="3"/>
      <c r="C75" s="32"/>
      <c r="D75" s="3"/>
      <c r="E75" s="4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4"/>
      <c r="AK75" s="4"/>
      <c r="AL75" s="4"/>
    </row>
    <row r="76" spans="1:38" ht="15">
      <c r="A76" s="3"/>
      <c r="B76" s="3"/>
      <c r="C76" s="32"/>
      <c r="D76" s="3"/>
      <c r="E76" s="4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4"/>
      <c r="AK76" s="4"/>
      <c r="AL76" s="4"/>
    </row>
    <row r="77" spans="1:38" ht="15">
      <c r="A77" s="3"/>
      <c r="B77" s="3"/>
      <c r="C77" s="32"/>
      <c r="D77" s="3"/>
      <c r="E77" s="4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4"/>
      <c r="AK77" s="4"/>
      <c r="AL77" s="4"/>
    </row>
    <row r="78" spans="1:38" ht="15">
      <c r="A78" s="3"/>
      <c r="B78" s="3"/>
      <c r="C78" s="32"/>
      <c r="D78" s="3"/>
      <c r="E78" s="4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4"/>
      <c r="AK78" s="4"/>
      <c r="AL78" s="4"/>
    </row>
    <row r="79" spans="1:38" ht="15">
      <c r="A79" s="3"/>
      <c r="B79" s="3"/>
      <c r="C79" s="32"/>
      <c r="D79" s="3"/>
      <c r="E79" s="4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4"/>
      <c r="AK79" s="4"/>
      <c r="AL79" s="4"/>
    </row>
    <row r="80" spans="1:38" ht="15">
      <c r="A80" s="3"/>
      <c r="B80" s="3"/>
      <c r="C80" s="32"/>
      <c r="D80" s="3"/>
      <c r="E80" s="4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4"/>
      <c r="AK80" s="4"/>
      <c r="AL80" s="4"/>
    </row>
    <row r="81" spans="1:38" ht="15">
      <c r="A81" s="3"/>
      <c r="B81" s="3"/>
      <c r="C81" s="32"/>
      <c r="D81" s="3"/>
      <c r="E81" s="4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4"/>
      <c r="AK81" s="4"/>
      <c r="AL81" s="4"/>
    </row>
    <row r="82" spans="1:38" ht="15">
      <c r="A82" s="3"/>
      <c r="B82" s="3"/>
      <c r="C82" s="32"/>
      <c r="D82" s="3"/>
      <c r="E82" s="4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4"/>
      <c r="AK82" s="4"/>
      <c r="AL82" s="4"/>
    </row>
    <row r="83" spans="1:38" ht="15">
      <c r="A83" s="3"/>
      <c r="B83" s="3"/>
      <c r="C83" s="32"/>
      <c r="D83" s="3"/>
      <c r="E83" s="4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4"/>
      <c r="AK83" s="4"/>
      <c r="AL83" s="4"/>
    </row>
    <row r="84" spans="1:38" ht="15">
      <c r="A84" s="3"/>
      <c r="B84" s="3"/>
      <c r="C84" s="32"/>
      <c r="D84" s="3"/>
      <c r="E84" s="4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4"/>
      <c r="AK84" s="4"/>
      <c r="AL84" s="4"/>
    </row>
    <row r="85" spans="1:38" ht="15">
      <c r="A85" s="3"/>
      <c r="B85" s="3"/>
      <c r="C85" s="32"/>
      <c r="D85" s="3"/>
      <c r="E85" s="4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4"/>
      <c r="AK85" s="4"/>
      <c r="AL85" s="4"/>
    </row>
    <row r="86" spans="1:38" ht="15">
      <c r="A86" s="3"/>
      <c r="B86" s="3"/>
      <c r="C86" s="32"/>
      <c r="D86" s="3"/>
      <c r="E86" s="4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4"/>
      <c r="AK86" s="4"/>
      <c r="AL86" s="4"/>
    </row>
    <row r="87" spans="1:38" ht="15">
      <c r="A87" s="3"/>
      <c r="B87" s="3"/>
      <c r="C87" s="32"/>
      <c r="D87" s="3"/>
      <c r="E87" s="4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4"/>
      <c r="AK87" s="4"/>
      <c r="AL87" s="4"/>
    </row>
    <row r="88" spans="1:38" ht="15">
      <c r="A88" s="3"/>
      <c r="B88" s="3"/>
      <c r="C88" s="32"/>
      <c r="D88" s="3"/>
      <c r="E88" s="4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4"/>
      <c r="AK88" s="4"/>
      <c r="AL88" s="4"/>
    </row>
    <row r="89" spans="1:38" ht="15">
      <c r="A89" s="3"/>
      <c r="B89" s="3"/>
      <c r="C89" s="32"/>
      <c r="D89" s="3"/>
      <c r="E89" s="4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4"/>
      <c r="AK89" s="4"/>
      <c r="AL89" s="4"/>
    </row>
    <row r="90" spans="1:38" ht="15">
      <c r="A90" s="3"/>
      <c r="B90" s="3"/>
      <c r="C90" s="32"/>
      <c r="D90" s="3"/>
      <c r="E90" s="4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4"/>
      <c r="AK90" s="4"/>
      <c r="AL90" s="4"/>
    </row>
    <row r="91" spans="1:38" ht="15">
      <c r="A91" s="3"/>
      <c r="B91" s="3"/>
      <c r="C91" s="32"/>
      <c r="D91" s="3"/>
      <c r="E91" s="4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4"/>
      <c r="AK91" s="4"/>
      <c r="AL91" s="4"/>
    </row>
    <row r="92" spans="1:38" ht="15">
      <c r="A92" s="3"/>
      <c r="B92" s="3"/>
      <c r="C92" s="32"/>
      <c r="D92" s="3"/>
      <c r="E92" s="4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4"/>
      <c r="AK92" s="4"/>
      <c r="AL92" s="4"/>
    </row>
    <row r="93" spans="1:38" ht="15">
      <c r="A93" s="3"/>
      <c r="B93" s="3"/>
      <c r="C93" s="32"/>
      <c r="D93" s="3"/>
      <c r="E93" s="4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4"/>
      <c r="AK93" s="4"/>
      <c r="AL93" s="4"/>
    </row>
    <row r="94" spans="1:38" ht="15">
      <c r="A94" s="3"/>
      <c r="B94" s="3"/>
      <c r="C94" s="32"/>
      <c r="D94" s="3"/>
      <c r="E94" s="4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4"/>
      <c r="AK94" s="4"/>
      <c r="AL94" s="4"/>
    </row>
    <row r="95" spans="1:38" ht="15">
      <c r="A95" s="3"/>
      <c r="B95" s="3"/>
      <c r="C95" s="32"/>
      <c r="D95" s="3"/>
      <c r="E95" s="4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4"/>
      <c r="AK95" s="4"/>
      <c r="AL95" s="4"/>
    </row>
    <row r="96" spans="1:38" ht="15">
      <c r="A96" s="3"/>
      <c r="B96" s="3"/>
      <c r="C96" s="32"/>
      <c r="D96" s="3"/>
      <c r="E96" s="4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4"/>
      <c r="AK96" s="4"/>
      <c r="AL96" s="4"/>
    </row>
    <row r="97" spans="1:38" ht="15">
      <c r="A97" s="3"/>
      <c r="B97" s="3"/>
      <c r="C97" s="32"/>
      <c r="D97" s="3"/>
      <c r="E97" s="4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4"/>
      <c r="AK97" s="4"/>
      <c r="AL97" s="4"/>
    </row>
    <row r="98" spans="1:38" ht="15">
      <c r="A98" s="3"/>
      <c r="B98" s="3"/>
      <c r="C98" s="32"/>
      <c r="D98" s="3"/>
      <c r="E98" s="4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4"/>
      <c r="AK98" s="4"/>
      <c r="AL98" s="4"/>
    </row>
    <row r="99" spans="1:38" ht="15">
      <c r="A99" s="3"/>
      <c r="B99" s="3"/>
      <c r="C99" s="32"/>
      <c r="D99" s="3"/>
      <c r="E99" s="4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4"/>
      <c r="AK99" s="4"/>
      <c r="AL99" s="4"/>
    </row>
    <row r="100" spans="1:38" ht="15">
      <c r="A100" s="3"/>
      <c r="B100" s="3"/>
      <c r="C100" s="32"/>
      <c r="D100" s="3"/>
      <c r="E100" s="4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4"/>
      <c r="AK100" s="4"/>
      <c r="AL100" s="4"/>
    </row>
    <row r="101" spans="1:38" ht="15">
      <c r="A101" s="3"/>
      <c r="B101" s="3"/>
      <c r="C101" s="32"/>
      <c r="D101" s="3"/>
      <c r="E101" s="4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4"/>
      <c r="AK101" s="4"/>
      <c r="AL101" s="4"/>
    </row>
    <row r="102" spans="1:38" ht="15">
      <c r="A102" s="3"/>
      <c r="B102" s="3"/>
      <c r="C102" s="32"/>
      <c r="D102" s="3"/>
      <c r="E102" s="4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4"/>
      <c r="AK102" s="4"/>
      <c r="AL102" s="4"/>
    </row>
    <row r="103" spans="1:38" ht="15">
      <c r="A103" s="3"/>
      <c r="B103" s="3"/>
      <c r="C103" s="32"/>
      <c r="D103" s="3"/>
      <c r="E103" s="4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4"/>
      <c r="AK103" s="4"/>
      <c r="AL103" s="4"/>
    </row>
    <row r="104" spans="1:38" ht="15">
      <c r="A104" s="3"/>
      <c r="B104" s="3"/>
      <c r="C104" s="32"/>
      <c r="D104" s="3"/>
      <c r="E104" s="4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4"/>
      <c r="AK104" s="4"/>
      <c r="AL104" s="4"/>
    </row>
    <row r="105" spans="1:38" ht="15">
      <c r="A105" s="3"/>
      <c r="B105" s="3"/>
      <c r="C105" s="32"/>
      <c r="D105" s="3"/>
      <c r="E105" s="4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4"/>
      <c r="AK105" s="4"/>
      <c r="AL105" s="4"/>
    </row>
    <row r="106" spans="1:38" ht="15">
      <c r="A106" s="3"/>
      <c r="B106" s="3"/>
      <c r="C106" s="32"/>
      <c r="D106" s="3"/>
      <c r="E106" s="4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4"/>
      <c r="AK106" s="4"/>
      <c r="AL106" s="4"/>
    </row>
    <row r="107" spans="1:38" ht="15">
      <c r="A107" s="3"/>
      <c r="B107" s="3"/>
      <c r="C107" s="32"/>
      <c r="D107" s="3"/>
      <c r="E107" s="4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4"/>
      <c r="AK107" s="4"/>
      <c r="AL107" s="4"/>
    </row>
    <row r="108" spans="1:38" ht="15">
      <c r="A108" s="3"/>
      <c r="B108" s="3"/>
      <c r="C108" s="32"/>
      <c r="D108" s="3"/>
      <c r="E108" s="4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4"/>
      <c r="AK108" s="4"/>
      <c r="AL108" s="4"/>
    </row>
    <row r="109" spans="1:38" ht="15">
      <c r="A109" s="3"/>
      <c r="B109" s="3"/>
      <c r="C109" s="32"/>
      <c r="D109" s="3"/>
      <c r="E109" s="4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4"/>
      <c r="AK109" s="4"/>
      <c r="AL109" s="4"/>
    </row>
    <row r="110" spans="1:38" ht="15">
      <c r="A110" s="3"/>
      <c r="B110" s="3"/>
      <c r="C110" s="32"/>
      <c r="D110" s="3"/>
      <c r="E110" s="4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4"/>
      <c r="AK110" s="4"/>
      <c r="AL110" s="4"/>
    </row>
    <row r="111" spans="1:38" ht="15">
      <c r="A111" s="3"/>
      <c r="B111" s="3"/>
      <c r="C111" s="32"/>
      <c r="D111" s="3"/>
      <c r="E111" s="4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4"/>
      <c r="AK111" s="4"/>
      <c r="AL111" s="4"/>
    </row>
    <row r="112" spans="1:38" ht="15">
      <c r="A112" s="3"/>
      <c r="B112" s="3"/>
      <c r="C112" s="32"/>
      <c r="D112" s="3"/>
      <c r="E112" s="4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4"/>
      <c r="AK112" s="4"/>
      <c r="AL112" s="4"/>
    </row>
    <row r="113" spans="1:38" ht="15">
      <c r="A113" s="3"/>
      <c r="B113" s="3"/>
      <c r="C113" s="32"/>
      <c r="D113" s="3"/>
      <c r="E113" s="4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4"/>
      <c r="AK113" s="4"/>
      <c r="AL113" s="4"/>
    </row>
    <row r="114" spans="1:38" ht="15">
      <c r="A114" s="3"/>
      <c r="B114" s="3"/>
      <c r="C114" s="32"/>
      <c r="D114" s="3"/>
      <c r="E114" s="4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4"/>
      <c r="AK114" s="4"/>
      <c r="AL114" s="4"/>
    </row>
    <row r="115" spans="1:38" ht="15">
      <c r="A115" s="3"/>
      <c r="B115" s="3"/>
      <c r="C115" s="32"/>
      <c r="D115" s="3"/>
      <c r="E115" s="4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4"/>
      <c r="AK115" s="4"/>
      <c r="AL115" s="4"/>
    </row>
    <row r="116" spans="1:38" ht="15">
      <c r="A116" s="3"/>
      <c r="B116" s="3"/>
      <c r="C116" s="32"/>
      <c r="D116" s="3"/>
      <c r="E116" s="4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4"/>
      <c r="AK116" s="4"/>
      <c r="AL116" s="4"/>
    </row>
    <row r="117" spans="1:38" ht="15">
      <c r="A117" s="3"/>
      <c r="B117" s="3"/>
      <c r="C117" s="32"/>
      <c r="D117" s="3"/>
      <c r="E117" s="4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4"/>
      <c r="AK117" s="4"/>
      <c r="AL117" s="4"/>
    </row>
    <row r="118" spans="1:38" ht="15">
      <c r="A118" s="3"/>
      <c r="B118" s="3"/>
      <c r="C118" s="32"/>
      <c r="D118" s="3"/>
      <c r="E118" s="4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4"/>
      <c r="AK118" s="4"/>
      <c r="AL118" s="4"/>
    </row>
    <row r="119" spans="1:38" ht="15">
      <c r="A119" s="3"/>
      <c r="B119" s="3"/>
      <c r="C119" s="32"/>
      <c r="D119" s="3"/>
      <c r="E119" s="4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4"/>
      <c r="AK119" s="4"/>
      <c r="AL119" s="4"/>
    </row>
    <row r="120" spans="1:38" ht="15">
      <c r="A120" s="3"/>
      <c r="B120" s="3"/>
      <c r="C120" s="32"/>
      <c r="D120" s="3"/>
      <c r="E120" s="4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4"/>
      <c r="AK120" s="4"/>
      <c r="AL120" s="4"/>
    </row>
    <row r="121" spans="1:38" ht="15">
      <c r="A121" s="3"/>
      <c r="B121" s="3"/>
      <c r="C121" s="32"/>
      <c r="D121" s="3"/>
      <c r="E121" s="4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4"/>
      <c r="AK121" s="4"/>
      <c r="AL121" s="4"/>
    </row>
    <row r="122" spans="1:38" ht="15">
      <c r="A122" s="3"/>
      <c r="B122" s="3"/>
      <c r="C122" s="32"/>
      <c r="D122" s="3"/>
      <c r="E122" s="4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4"/>
      <c r="AK122" s="4"/>
      <c r="AL122" s="4"/>
    </row>
    <row r="123" spans="1:38" ht="15">
      <c r="A123" s="3"/>
      <c r="B123" s="3"/>
      <c r="C123" s="32"/>
      <c r="D123" s="3"/>
      <c r="E123" s="4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4"/>
      <c r="AK123" s="4"/>
      <c r="AL123" s="4"/>
    </row>
    <row r="124" spans="1:38" ht="15">
      <c r="A124" s="3"/>
      <c r="B124" s="3"/>
      <c r="C124" s="32"/>
      <c r="D124" s="3"/>
      <c r="E124" s="4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4"/>
      <c r="AK124" s="4"/>
      <c r="AL124" s="4"/>
    </row>
    <row r="125" spans="1:38" ht="15">
      <c r="A125" s="3"/>
      <c r="B125" s="3"/>
      <c r="C125" s="32"/>
      <c r="D125" s="3"/>
      <c r="E125" s="4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4"/>
      <c r="AK125" s="4"/>
      <c r="AL125" s="4"/>
    </row>
    <row r="126" spans="1:38" ht="15">
      <c r="A126" s="3"/>
      <c r="B126" s="3"/>
      <c r="C126" s="32"/>
      <c r="D126" s="3"/>
      <c r="E126" s="4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4"/>
      <c r="AK126" s="4"/>
      <c r="AL126" s="4"/>
    </row>
    <row r="127" spans="1:38" ht="15">
      <c r="A127" s="3"/>
      <c r="B127" s="3"/>
      <c r="C127" s="32"/>
      <c r="D127" s="3"/>
      <c r="E127" s="4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4"/>
      <c r="AK127" s="4"/>
      <c r="AL127" s="4"/>
    </row>
    <row r="128" spans="1:38" ht="15">
      <c r="A128" s="3"/>
      <c r="B128" s="3"/>
      <c r="C128" s="32"/>
      <c r="D128" s="3"/>
      <c r="E128" s="4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4"/>
      <c r="AK128" s="4"/>
      <c r="AL128" s="4"/>
    </row>
    <row r="129" spans="1:38" ht="15">
      <c r="A129" s="3"/>
      <c r="B129" s="3"/>
      <c r="C129" s="32"/>
      <c r="D129" s="3"/>
      <c r="E129" s="4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4"/>
      <c r="AK129" s="4"/>
      <c r="AL129" s="4"/>
    </row>
    <row r="130" spans="1:38" ht="15">
      <c r="A130" s="3"/>
      <c r="B130" s="3"/>
      <c r="C130" s="32"/>
      <c r="D130" s="3"/>
      <c r="E130" s="4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4"/>
      <c r="AK130" s="4"/>
      <c r="AL130" s="4"/>
    </row>
    <row r="131" spans="1:38" ht="15">
      <c r="A131" s="3"/>
      <c r="B131" s="3"/>
      <c r="C131" s="32"/>
      <c r="D131" s="3"/>
      <c r="E131" s="4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4"/>
      <c r="AK131" s="4"/>
      <c r="AL131" s="4"/>
    </row>
    <row r="132" spans="1:38" ht="15">
      <c r="A132" s="3"/>
      <c r="B132" s="3"/>
      <c r="C132" s="32"/>
      <c r="D132" s="3"/>
      <c r="E132" s="4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4"/>
      <c r="AK132" s="4"/>
      <c r="AL132" s="4"/>
    </row>
    <row r="133" spans="1:38" ht="15">
      <c r="A133" s="3"/>
      <c r="B133" s="3"/>
      <c r="C133" s="32"/>
      <c r="D133" s="3"/>
      <c r="E133" s="4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4"/>
      <c r="AK133" s="4"/>
      <c r="AL133" s="4"/>
    </row>
    <row r="134" spans="1:38" ht="15">
      <c r="A134" s="3"/>
      <c r="B134" s="3"/>
      <c r="C134" s="32"/>
      <c r="D134" s="3"/>
      <c r="E134" s="4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4"/>
      <c r="AK134" s="4"/>
      <c r="AL134" s="4"/>
    </row>
    <row r="135" spans="1:38" ht="15">
      <c r="A135" s="3"/>
      <c r="B135" s="3"/>
      <c r="C135" s="32"/>
      <c r="D135" s="3"/>
      <c r="E135" s="4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4"/>
      <c r="AK135" s="4"/>
      <c r="AL135" s="4"/>
    </row>
    <row r="136" spans="1:38" ht="15">
      <c r="A136" s="3"/>
      <c r="B136" s="3"/>
      <c r="C136" s="32"/>
      <c r="D136" s="3"/>
      <c r="E136" s="4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4"/>
      <c r="AK136" s="4"/>
      <c r="AL136" s="4"/>
    </row>
    <row r="137" spans="1:38" ht="15">
      <c r="A137" s="3"/>
      <c r="B137" s="3"/>
      <c r="C137" s="32"/>
      <c r="D137" s="3"/>
      <c r="E137" s="4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4"/>
      <c r="AK137" s="4"/>
      <c r="AL137" s="4"/>
    </row>
    <row r="138" spans="1:38" ht="15">
      <c r="A138" s="3"/>
      <c r="B138" s="3"/>
      <c r="C138" s="32"/>
      <c r="D138" s="3"/>
      <c r="E138" s="4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4"/>
      <c r="AK138" s="4"/>
      <c r="AL138" s="4"/>
    </row>
    <row r="139" spans="1:38" ht="15">
      <c r="A139" s="3"/>
      <c r="B139" s="3"/>
      <c r="C139" s="32"/>
      <c r="D139" s="3"/>
      <c r="E139" s="4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4"/>
      <c r="AK139" s="4"/>
      <c r="AL139" s="4"/>
    </row>
    <row r="140" spans="1:38" ht="15">
      <c r="A140" s="3"/>
      <c r="B140" s="3"/>
      <c r="C140" s="32"/>
      <c r="D140" s="3"/>
      <c r="E140" s="4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4"/>
      <c r="AK140" s="4"/>
      <c r="AL140" s="4"/>
    </row>
    <row r="141" spans="1:38" ht="15">
      <c r="A141" s="3"/>
      <c r="B141" s="3"/>
      <c r="C141" s="32"/>
      <c r="D141" s="3"/>
      <c r="E141" s="4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4"/>
      <c r="AK141" s="4"/>
      <c r="AL141" s="4"/>
    </row>
    <row r="142" spans="1:38" ht="15">
      <c r="A142" s="3"/>
      <c r="B142" s="3"/>
      <c r="C142" s="32"/>
      <c r="D142" s="3"/>
      <c r="E142" s="4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4"/>
      <c r="AK142" s="4"/>
      <c r="AL142" s="4"/>
    </row>
    <row r="143" spans="1:38" ht="15">
      <c r="A143" s="3"/>
      <c r="B143" s="3"/>
      <c r="C143" s="32"/>
      <c r="D143" s="3"/>
      <c r="E143" s="4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4"/>
      <c r="AK143" s="4"/>
      <c r="AL143" s="4"/>
    </row>
    <row r="144" spans="1:38" ht="15">
      <c r="A144" s="3"/>
      <c r="B144" s="3"/>
      <c r="C144" s="32"/>
      <c r="D144" s="3"/>
      <c r="E144" s="4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4"/>
      <c r="AK144" s="4"/>
      <c r="AL144" s="4"/>
    </row>
    <row r="145" spans="1:38" ht="15">
      <c r="A145" s="3"/>
      <c r="B145" s="3"/>
      <c r="C145" s="32"/>
      <c r="D145" s="3"/>
      <c r="E145" s="4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4"/>
      <c r="AK145" s="4"/>
      <c r="AL145" s="4"/>
    </row>
    <row r="146" spans="1:38" ht="15">
      <c r="A146" s="3"/>
      <c r="B146" s="3"/>
      <c r="C146" s="32"/>
      <c r="D146" s="3"/>
      <c r="E146" s="4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4"/>
      <c r="AK146" s="4"/>
      <c r="AL146" s="4"/>
    </row>
    <row r="147" spans="1:38" ht="15">
      <c r="A147" s="3"/>
      <c r="B147" s="3"/>
      <c r="C147" s="32"/>
      <c r="D147" s="3"/>
      <c r="E147" s="4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4"/>
      <c r="AK147" s="4"/>
      <c r="AL147" s="4"/>
    </row>
    <row r="148" spans="1:38" ht="15">
      <c r="A148" s="3"/>
      <c r="B148" s="3"/>
      <c r="C148" s="32"/>
      <c r="D148" s="3"/>
      <c r="E148" s="4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4"/>
      <c r="AK148" s="4"/>
      <c r="AL148" s="4"/>
    </row>
    <row r="149" spans="1:38" ht="15">
      <c r="A149" s="3"/>
      <c r="B149" s="3"/>
      <c r="C149" s="32"/>
      <c r="D149" s="3"/>
      <c r="E149" s="4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4"/>
      <c r="AK149" s="4"/>
      <c r="AL149" s="4"/>
    </row>
    <row r="150" spans="1:38" ht="15">
      <c r="A150" s="3"/>
      <c r="B150" s="3"/>
      <c r="C150" s="32"/>
      <c r="D150" s="3"/>
      <c r="E150" s="4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4"/>
      <c r="AK150" s="4"/>
      <c r="AL150" s="4"/>
    </row>
    <row r="151" spans="1:38" ht="15">
      <c r="A151" s="3"/>
      <c r="B151" s="3"/>
      <c r="C151" s="32"/>
      <c r="D151" s="3"/>
      <c r="E151" s="4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4"/>
      <c r="AK151" s="4"/>
      <c r="AL151" s="4"/>
    </row>
    <row r="152" spans="1:38" ht="15">
      <c r="A152" s="3"/>
      <c r="B152" s="3"/>
      <c r="C152" s="32"/>
      <c r="D152" s="3"/>
      <c r="E152" s="4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4"/>
      <c r="AK152" s="4"/>
      <c r="AL152" s="4"/>
    </row>
    <row r="153" spans="1:38" ht="15">
      <c r="A153" s="3"/>
      <c r="B153" s="3"/>
      <c r="C153" s="32"/>
      <c r="D153" s="3"/>
      <c r="E153" s="4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4"/>
      <c r="AK153" s="4"/>
      <c r="AL153" s="4"/>
    </row>
    <row r="154" spans="1:38" ht="15">
      <c r="A154" s="3"/>
      <c r="B154" s="3"/>
      <c r="C154" s="32"/>
      <c r="D154" s="3"/>
      <c r="E154" s="4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4"/>
      <c r="AK154" s="4"/>
      <c r="AL154" s="4"/>
    </row>
    <row r="155" spans="1:38" ht="15">
      <c r="A155" s="3"/>
      <c r="B155" s="3"/>
      <c r="C155" s="32"/>
      <c r="D155" s="3"/>
      <c r="E155" s="4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4"/>
      <c r="AK155" s="4"/>
      <c r="AL155" s="4"/>
    </row>
    <row r="156" spans="1:38" ht="15">
      <c r="A156" s="3"/>
      <c r="B156" s="3"/>
      <c r="C156" s="32"/>
      <c r="D156" s="3"/>
      <c r="E156" s="4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4"/>
      <c r="AK156" s="4"/>
      <c r="AL156" s="4"/>
    </row>
  </sheetData>
  <sheetProtection/>
  <mergeCells count="25">
    <mergeCell ref="D8:D9"/>
    <mergeCell ref="E11:AC11"/>
    <mergeCell ref="D12:D13"/>
    <mergeCell ref="V30:AI30"/>
    <mergeCell ref="A1:AL3"/>
    <mergeCell ref="D4:D5"/>
    <mergeCell ref="AL4:AL5"/>
    <mergeCell ref="AJ4:AJ5"/>
    <mergeCell ref="AK4:AK5"/>
    <mergeCell ref="V32:AI32"/>
    <mergeCell ref="E17:AA17"/>
    <mergeCell ref="D20:D21"/>
    <mergeCell ref="B29:D29"/>
    <mergeCell ref="H30:R30"/>
    <mergeCell ref="T30:U30"/>
    <mergeCell ref="V29:AI29"/>
    <mergeCell ref="H29:R29"/>
    <mergeCell ref="T29:U29"/>
    <mergeCell ref="B28:D28"/>
    <mergeCell ref="V31:AI31"/>
    <mergeCell ref="F30:G30"/>
    <mergeCell ref="F31:G31"/>
    <mergeCell ref="H31:R31"/>
    <mergeCell ref="T31:U31"/>
    <mergeCell ref="F29:G29"/>
  </mergeCells>
  <printOptions/>
  <pageMargins left="0.11811023622047245" right="0.11811023622047245" top="0.3937007874015748" bottom="0.3937007874015748" header="0.31496062992125984" footer="0.31496062992125984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1"/>
  <sheetViews>
    <sheetView zoomScalePageLayoutView="0" workbookViewId="0" topLeftCell="A4">
      <selection activeCell="AN8" sqref="AN8"/>
    </sheetView>
  </sheetViews>
  <sheetFormatPr defaultColWidth="11.57421875" defaultRowHeight="15"/>
  <cols>
    <col min="1" max="1" width="6.7109375" style="12" customWidth="1"/>
    <col min="2" max="2" width="25.140625" style="12" customWidth="1"/>
    <col min="3" max="3" width="9.00390625" style="12" customWidth="1"/>
    <col min="4" max="4" width="6.57421875" style="12" customWidth="1"/>
    <col min="5" max="5" width="6.140625" style="20" bestFit="1" customWidth="1"/>
    <col min="6" max="36" width="2.8515625" style="12" customWidth="1"/>
    <col min="37" max="37" width="5.8515625" style="19" customWidth="1"/>
    <col min="38" max="38" width="5.28125" style="19" customWidth="1"/>
    <col min="39" max="39" width="6.7109375" style="19" customWidth="1"/>
    <col min="40" max="243" width="9.140625" style="12" customWidth="1"/>
  </cols>
  <sheetData>
    <row r="1" spans="1:41" s="13" customFormat="1" ht="9.75" customHeight="1">
      <c r="A1" s="541" t="s">
        <v>193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2"/>
      <c r="P1" s="542"/>
      <c r="Q1" s="542"/>
      <c r="R1" s="542"/>
      <c r="S1" s="542"/>
      <c r="T1" s="542"/>
      <c r="U1" s="542"/>
      <c r="V1" s="542"/>
      <c r="W1" s="542"/>
      <c r="X1" s="542"/>
      <c r="Y1" s="542"/>
      <c r="Z1" s="542"/>
      <c r="AA1" s="542"/>
      <c r="AB1" s="542"/>
      <c r="AC1" s="542"/>
      <c r="AD1" s="542"/>
      <c r="AE1" s="542"/>
      <c r="AF1" s="542"/>
      <c r="AG1" s="542"/>
      <c r="AH1" s="542"/>
      <c r="AI1" s="542"/>
      <c r="AJ1" s="542"/>
      <c r="AK1" s="542"/>
      <c r="AL1" s="542"/>
      <c r="AM1" s="543"/>
      <c r="AN1" s="28"/>
      <c r="AO1" s="29"/>
    </row>
    <row r="2" spans="1:41" s="13" customFormat="1" ht="9.75" customHeight="1">
      <c r="A2" s="544"/>
      <c r="B2" s="545"/>
      <c r="C2" s="545"/>
      <c r="D2" s="545"/>
      <c r="E2" s="545"/>
      <c r="F2" s="545"/>
      <c r="G2" s="545"/>
      <c r="H2" s="545"/>
      <c r="I2" s="545"/>
      <c r="J2" s="545"/>
      <c r="K2" s="545"/>
      <c r="L2" s="545"/>
      <c r="M2" s="545"/>
      <c r="N2" s="545"/>
      <c r="O2" s="545"/>
      <c r="P2" s="545"/>
      <c r="Q2" s="545"/>
      <c r="R2" s="545"/>
      <c r="S2" s="545"/>
      <c r="T2" s="545"/>
      <c r="U2" s="545"/>
      <c r="V2" s="545"/>
      <c r="W2" s="545"/>
      <c r="X2" s="545"/>
      <c r="Y2" s="545"/>
      <c r="Z2" s="545"/>
      <c r="AA2" s="545"/>
      <c r="AB2" s="545"/>
      <c r="AC2" s="545"/>
      <c r="AD2" s="545"/>
      <c r="AE2" s="545"/>
      <c r="AF2" s="545"/>
      <c r="AG2" s="545"/>
      <c r="AH2" s="545"/>
      <c r="AI2" s="545"/>
      <c r="AJ2" s="545"/>
      <c r="AK2" s="545"/>
      <c r="AL2" s="545"/>
      <c r="AM2" s="546"/>
      <c r="AN2" s="30"/>
      <c r="AO2" s="31"/>
    </row>
    <row r="3" spans="1:41" s="14" customFormat="1" ht="24" customHeight="1" thickBot="1">
      <c r="A3" s="547"/>
      <c r="B3" s="548"/>
      <c r="C3" s="548"/>
      <c r="D3" s="548"/>
      <c r="E3" s="548"/>
      <c r="F3" s="548"/>
      <c r="G3" s="548"/>
      <c r="H3" s="548"/>
      <c r="I3" s="548"/>
      <c r="J3" s="548"/>
      <c r="K3" s="548"/>
      <c r="L3" s="548"/>
      <c r="M3" s="548"/>
      <c r="N3" s="548"/>
      <c r="O3" s="548"/>
      <c r="P3" s="548"/>
      <c r="Q3" s="548"/>
      <c r="R3" s="548"/>
      <c r="S3" s="548"/>
      <c r="T3" s="548"/>
      <c r="U3" s="548"/>
      <c r="V3" s="548"/>
      <c r="W3" s="548"/>
      <c r="X3" s="548"/>
      <c r="Y3" s="548"/>
      <c r="Z3" s="548"/>
      <c r="AA3" s="548"/>
      <c r="AB3" s="548"/>
      <c r="AC3" s="548"/>
      <c r="AD3" s="548"/>
      <c r="AE3" s="548"/>
      <c r="AF3" s="548"/>
      <c r="AG3" s="548"/>
      <c r="AH3" s="548"/>
      <c r="AI3" s="548"/>
      <c r="AJ3" s="548"/>
      <c r="AK3" s="548"/>
      <c r="AL3" s="548"/>
      <c r="AM3" s="549"/>
      <c r="AN3" s="30"/>
      <c r="AO3" s="31"/>
    </row>
    <row r="4" spans="1:41" s="14" customFormat="1" ht="19.5" customHeight="1" thickBot="1">
      <c r="A4" s="94" t="s">
        <v>0</v>
      </c>
      <c r="B4" s="245" t="s">
        <v>1</v>
      </c>
      <c r="C4" s="246" t="s">
        <v>14</v>
      </c>
      <c r="D4" s="246" t="s">
        <v>2</v>
      </c>
      <c r="E4" s="550" t="s">
        <v>3</v>
      </c>
      <c r="F4" s="247">
        <v>1</v>
      </c>
      <c r="G4" s="247">
        <v>2</v>
      </c>
      <c r="H4" s="247">
        <v>3</v>
      </c>
      <c r="I4" s="247">
        <v>4</v>
      </c>
      <c r="J4" s="247">
        <v>5</v>
      </c>
      <c r="K4" s="247">
        <v>6</v>
      </c>
      <c r="L4" s="247">
        <v>7</v>
      </c>
      <c r="M4" s="247">
        <v>8</v>
      </c>
      <c r="N4" s="247">
        <v>9</v>
      </c>
      <c r="O4" s="247">
        <v>10</v>
      </c>
      <c r="P4" s="247">
        <v>11</v>
      </c>
      <c r="Q4" s="247">
        <v>12</v>
      </c>
      <c r="R4" s="247">
        <v>13</v>
      </c>
      <c r="S4" s="247">
        <v>14</v>
      </c>
      <c r="T4" s="247">
        <v>15</v>
      </c>
      <c r="U4" s="247">
        <v>16</v>
      </c>
      <c r="V4" s="247">
        <v>17</v>
      </c>
      <c r="W4" s="247">
        <v>18</v>
      </c>
      <c r="X4" s="247">
        <v>19</v>
      </c>
      <c r="Y4" s="247">
        <v>20</v>
      </c>
      <c r="Z4" s="247">
        <v>21</v>
      </c>
      <c r="AA4" s="247">
        <v>22</v>
      </c>
      <c r="AB4" s="247">
        <v>23</v>
      </c>
      <c r="AC4" s="247">
        <v>24</v>
      </c>
      <c r="AD4" s="247">
        <v>25</v>
      </c>
      <c r="AE4" s="247">
        <v>26</v>
      </c>
      <c r="AF4" s="247">
        <v>27</v>
      </c>
      <c r="AG4" s="247">
        <v>28</v>
      </c>
      <c r="AH4" s="247">
        <v>29</v>
      </c>
      <c r="AI4" s="247">
        <v>30</v>
      </c>
      <c r="AJ4" s="247">
        <v>31</v>
      </c>
      <c r="AK4" s="552" t="s">
        <v>4</v>
      </c>
      <c r="AL4" s="553" t="s">
        <v>5</v>
      </c>
      <c r="AM4" s="554" t="s">
        <v>6</v>
      </c>
      <c r="AN4" s="13"/>
      <c r="AO4" s="13"/>
    </row>
    <row r="5" spans="1:41" s="14" customFormat="1" ht="19.5" customHeight="1" thickBot="1">
      <c r="A5" s="95"/>
      <c r="B5" s="191" t="s">
        <v>17</v>
      </c>
      <c r="C5" s="149"/>
      <c r="D5" s="149"/>
      <c r="E5" s="551"/>
      <c r="F5" s="79" t="s">
        <v>8</v>
      </c>
      <c r="G5" s="79" t="s">
        <v>10</v>
      </c>
      <c r="H5" s="79" t="s">
        <v>7</v>
      </c>
      <c r="I5" s="79" t="s">
        <v>7</v>
      </c>
      <c r="J5" s="79" t="s">
        <v>8</v>
      </c>
      <c r="K5" s="79" t="s">
        <v>8</v>
      </c>
      <c r="L5" s="79" t="s">
        <v>9</v>
      </c>
      <c r="M5" s="79" t="s">
        <v>8</v>
      </c>
      <c r="N5" s="79" t="s">
        <v>10</v>
      </c>
      <c r="O5" s="79" t="s">
        <v>7</v>
      </c>
      <c r="P5" s="79" t="s">
        <v>7</v>
      </c>
      <c r="Q5" s="79" t="s">
        <v>8</v>
      </c>
      <c r="R5" s="79" t="s">
        <v>8</v>
      </c>
      <c r="S5" s="79" t="s">
        <v>9</v>
      </c>
      <c r="T5" s="79" t="s">
        <v>8</v>
      </c>
      <c r="U5" s="79" t="s">
        <v>10</v>
      </c>
      <c r="V5" s="79" t="s">
        <v>7</v>
      </c>
      <c r="W5" s="79" t="s">
        <v>7</v>
      </c>
      <c r="X5" s="79" t="s">
        <v>8</v>
      </c>
      <c r="Y5" s="79" t="s">
        <v>8</v>
      </c>
      <c r="Z5" s="79" t="s">
        <v>9</v>
      </c>
      <c r="AA5" s="79" t="s">
        <v>8</v>
      </c>
      <c r="AB5" s="79" t="s">
        <v>10</v>
      </c>
      <c r="AC5" s="79" t="s">
        <v>7</v>
      </c>
      <c r="AD5" s="79" t="s">
        <v>7</v>
      </c>
      <c r="AE5" s="79" t="s">
        <v>8</v>
      </c>
      <c r="AF5" s="79" t="s">
        <v>8</v>
      </c>
      <c r="AG5" s="79" t="s">
        <v>9</v>
      </c>
      <c r="AH5" s="79" t="s">
        <v>8</v>
      </c>
      <c r="AI5" s="79" t="s">
        <v>10</v>
      </c>
      <c r="AJ5" s="79" t="s">
        <v>7</v>
      </c>
      <c r="AK5" s="522"/>
      <c r="AL5" s="523"/>
      <c r="AM5" s="521"/>
      <c r="AN5" s="13"/>
      <c r="AO5" s="13"/>
    </row>
    <row r="6" spans="1:39" s="14" customFormat="1" ht="19.5" customHeight="1" thickBot="1">
      <c r="A6" s="90" t="s">
        <v>61</v>
      </c>
      <c r="B6" s="192" t="s">
        <v>55</v>
      </c>
      <c r="C6" s="103">
        <v>1378</v>
      </c>
      <c r="D6" s="96" t="s">
        <v>68</v>
      </c>
      <c r="E6" s="99" t="s">
        <v>19</v>
      </c>
      <c r="F6" s="527" t="s">
        <v>215</v>
      </c>
      <c r="G6" s="528"/>
      <c r="H6" s="529"/>
      <c r="I6" s="282" t="s">
        <v>187</v>
      </c>
      <c r="J6" s="165" t="s">
        <v>187</v>
      </c>
      <c r="K6" s="284" t="s">
        <v>186</v>
      </c>
      <c r="L6" s="284" t="s">
        <v>206</v>
      </c>
      <c r="M6" s="165" t="s">
        <v>187</v>
      </c>
      <c r="N6" s="165" t="s">
        <v>187</v>
      </c>
      <c r="O6" s="165" t="s">
        <v>187</v>
      </c>
      <c r="P6" s="165" t="s">
        <v>187</v>
      </c>
      <c r="Q6" s="165" t="s">
        <v>187</v>
      </c>
      <c r="R6" s="284"/>
      <c r="S6" s="284" t="s">
        <v>206</v>
      </c>
      <c r="T6" s="165" t="s">
        <v>187</v>
      </c>
      <c r="U6" s="165" t="s">
        <v>187</v>
      </c>
      <c r="V6" s="165" t="s">
        <v>187</v>
      </c>
      <c r="W6" s="165" t="s">
        <v>187</v>
      </c>
      <c r="X6" s="165" t="s">
        <v>187</v>
      </c>
      <c r="Y6" s="284" t="s">
        <v>188</v>
      </c>
      <c r="Z6" s="284"/>
      <c r="AA6" s="165" t="s">
        <v>187</v>
      </c>
      <c r="AB6" s="165" t="s">
        <v>187</v>
      </c>
      <c r="AC6" s="165" t="s">
        <v>187</v>
      </c>
      <c r="AD6" s="165" t="s">
        <v>187</v>
      </c>
      <c r="AE6" s="165" t="s">
        <v>187</v>
      </c>
      <c r="AF6" s="284"/>
      <c r="AG6" s="284"/>
      <c r="AH6" s="165" t="s">
        <v>207</v>
      </c>
      <c r="AI6" s="165" t="s">
        <v>208</v>
      </c>
      <c r="AJ6" s="165" t="s">
        <v>187</v>
      </c>
      <c r="AK6" s="171">
        <v>96</v>
      </c>
      <c r="AL6" s="186">
        <f>COUNTIF(D6:AK6,"T")*4+COUNTIF(D6:AK6,"P")*12+COUNTIF(D6:AK6,"M")*4+COUNTIF(D6:AK6,"D2")*6+COUNTIF(D6:AK6,"N")*12+COUNTIF(D6:AK6,"T1")*4+COUNTIF(D6:AK6,"MT1")*8+COUNTIF(D6:AK6,"MN")*16+COUNTIF(D6:AK6,"D1")*6+COUNTIF(D6:AK6,"MT")*8</f>
        <v>122</v>
      </c>
      <c r="AM6" s="187">
        <f>SUM(AL6-96)</f>
        <v>26</v>
      </c>
    </row>
    <row r="7" spans="1:39" s="14" customFormat="1" ht="19.5" customHeight="1" thickBot="1">
      <c r="A7" s="98" t="s">
        <v>0</v>
      </c>
      <c r="B7" s="193" t="s">
        <v>1</v>
      </c>
      <c r="C7" s="148" t="s">
        <v>14</v>
      </c>
      <c r="D7" s="148" t="s">
        <v>2</v>
      </c>
      <c r="E7" s="534" t="s">
        <v>3</v>
      </c>
      <c r="F7" s="185">
        <v>1</v>
      </c>
      <c r="G7" s="185">
        <v>2</v>
      </c>
      <c r="H7" s="185">
        <v>3</v>
      </c>
      <c r="I7" s="185">
        <v>4</v>
      </c>
      <c r="J7" s="185">
        <v>5</v>
      </c>
      <c r="K7" s="185">
        <v>6</v>
      </c>
      <c r="L7" s="185">
        <v>7</v>
      </c>
      <c r="M7" s="185">
        <v>8</v>
      </c>
      <c r="N7" s="185">
        <v>9</v>
      </c>
      <c r="O7" s="185">
        <v>10</v>
      </c>
      <c r="P7" s="185">
        <v>11</v>
      </c>
      <c r="Q7" s="185">
        <v>12</v>
      </c>
      <c r="R7" s="185">
        <v>13</v>
      </c>
      <c r="S7" s="185">
        <v>14</v>
      </c>
      <c r="T7" s="185">
        <v>15</v>
      </c>
      <c r="U7" s="185">
        <v>16</v>
      </c>
      <c r="V7" s="185">
        <v>17</v>
      </c>
      <c r="W7" s="185">
        <v>18</v>
      </c>
      <c r="X7" s="185">
        <v>19</v>
      </c>
      <c r="Y7" s="168">
        <v>20</v>
      </c>
      <c r="Z7" s="168">
        <v>21</v>
      </c>
      <c r="AA7" s="168">
        <v>22</v>
      </c>
      <c r="AB7" s="168">
        <v>23</v>
      </c>
      <c r="AC7" s="168">
        <v>24</v>
      </c>
      <c r="AD7" s="168">
        <v>25</v>
      </c>
      <c r="AE7" s="168">
        <v>26</v>
      </c>
      <c r="AF7" s="168">
        <v>27</v>
      </c>
      <c r="AG7" s="168">
        <v>28</v>
      </c>
      <c r="AH7" s="168">
        <v>29</v>
      </c>
      <c r="AI7" s="168">
        <v>30</v>
      </c>
      <c r="AJ7" s="168">
        <v>31</v>
      </c>
      <c r="AK7" s="537" t="s">
        <v>4</v>
      </c>
      <c r="AL7" s="535" t="s">
        <v>5</v>
      </c>
      <c r="AM7" s="536" t="s">
        <v>6</v>
      </c>
    </row>
    <row r="8" spans="1:41" s="14" customFormat="1" ht="19.5" customHeight="1">
      <c r="A8" s="98"/>
      <c r="B8" s="193" t="s">
        <v>17</v>
      </c>
      <c r="C8" s="148"/>
      <c r="D8" s="148"/>
      <c r="E8" s="534"/>
      <c r="F8" s="79" t="s">
        <v>8</v>
      </c>
      <c r="G8" s="79" t="s">
        <v>10</v>
      </c>
      <c r="H8" s="79" t="s">
        <v>7</v>
      </c>
      <c r="I8" s="79" t="s">
        <v>7</v>
      </c>
      <c r="J8" s="79" t="s">
        <v>8</v>
      </c>
      <c r="K8" s="79" t="s">
        <v>8</v>
      </c>
      <c r="L8" s="79" t="s">
        <v>9</v>
      </c>
      <c r="M8" s="79" t="s">
        <v>8</v>
      </c>
      <c r="N8" s="79" t="s">
        <v>10</v>
      </c>
      <c r="O8" s="79" t="s">
        <v>7</v>
      </c>
      <c r="P8" s="79" t="s">
        <v>7</v>
      </c>
      <c r="Q8" s="79" t="s">
        <v>8</v>
      </c>
      <c r="R8" s="79" t="s">
        <v>8</v>
      </c>
      <c r="S8" s="79" t="s">
        <v>9</v>
      </c>
      <c r="T8" s="79" t="s">
        <v>8</v>
      </c>
      <c r="U8" s="79" t="s">
        <v>10</v>
      </c>
      <c r="V8" s="79" t="s">
        <v>7</v>
      </c>
      <c r="W8" s="79" t="s">
        <v>7</v>
      </c>
      <c r="X8" s="79" t="s">
        <v>8</v>
      </c>
      <c r="Y8" s="79" t="s">
        <v>8</v>
      </c>
      <c r="Z8" s="79" t="s">
        <v>9</v>
      </c>
      <c r="AA8" s="79" t="s">
        <v>8</v>
      </c>
      <c r="AB8" s="79" t="s">
        <v>10</v>
      </c>
      <c r="AC8" s="79" t="s">
        <v>7</v>
      </c>
      <c r="AD8" s="79" t="s">
        <v>7</v>
      </c>
      <c r="AE8" s="79" t="s">
        <v>8</v>
      </c>
      <c r="AF8" s="79" t="s">
        <v>8</v>
      </c>
      <c r="AG8" s="79" t="s">
        <v>9</v>
      </c>
      <c r="AH8" s="79" t="s">
        <v>8</v>
      </c>
      <c r="AI8" s="79" t="s">
        <v>10</v>
      </c>
      <c r="AJ8" s="79" t="s">
        <v>7</v>
      </c>
      <c r="AK8" s="537"/>
      <c r="AL8" s="535"/>
      <c r="AM8" s="536"/>
      <c r="AN8" s="13"/>
      <c r="AO8" s="13"/>
    </row>
    <row r="9" spans="1:39" s="14" customFormat="1" ht="19.5" customHeight="1">
      <c r="A9" s="91" t="s">
        <v>62</v>
      </c>
      <c r="B9" s="194" t="s">
        <v>56</v>
      </c>
      <c r="C9" s="182" t="s">
        <v>147</v>
      </c>
      <c r="D9" s="96" t="s">
        <v>68</v>
      </c>
      <c r="E9" s="97" t="s">
        <v>18</v>
      </c>
      <c r="F9" s="165" t="s">
        <v>206</v>
      </c>
      <c r="G9" s="165" t="s">
        <v>206</v>
      </c>
      <c r="H9" s="165" t="s">
        <v>206</v>
      </c>
      <c r="I9" s="165" t="s">
        <v>10</v>
      </c>
      <c r="J9" s="165" t="s">
        <v>10</v>
      </c>
      <c r="K9" s="284"/>
      <c r="L9" s="284"/>
      <c r="M9" s="165" t="s">
        <v>10</v>
      </c>
      <c r="N9" s="165" t="s">
        <v>10</v>
      </c>
      <c r="O9" s="165" t="s">
        <v>10</v>
      </c>
      <c r="P9" s="165" t="s">
        <v>10</v>
      </c>
      <c r="Q9" s="165" t="s">
        <v>10</v>
      </c>
      <c r="R9" s="284" t="s">
        <v>186</v>
      </c>
      <c r="S9" s="284"/>
      <c r="T9" s="165" t="s">
        <v>10</v>
      </c>
      <c r="U9" s="165" t="s">
        <v>10</v>
      </c>
      <c r="V9" s="165" t="s">
        <v>10</v>
      </c>
      <c r="W9" s="165" t="s">
        <v>10</v>
      </c>
      <c r="X9" s="165" t="s">
        <v>10</v>
      </c>
      <c r="Y9" s="284"/>
      <c r="Z9" s="284"/>
      <c r="AA9" s="165" t="s">
        <v>10</v>
      </c>
      <c r="AB9" s="165" t="s">
        <v>10</v>
      </c>
      <c r="AC9" s="165" t="s">
        <v>10</v>
      </c>
      <c r="AD9" s="165" t="s">
        <v>10</v>
      </c>
      <c r="AE9" s="165" t="s">
        <v>10</v>
      </c>
      <c r="AF9" s="284"/>
      <c r="AG9" s="284"/>
      <c r="AH9" s="165" t="s">
        <v>206</v>
      </c>
      <c r="AI9" s="165" t="s">
        <v>10</v>
      </c>
      <c r="AJ9" s="165" t="s">
        <v>10</v>
      </c>
      <c r="AK9" s="171">
        <v>110.4</v>
      </c>
      <c r="AL9" s="186">
        <f>COUNTIF(D9:AK9,"T")*4+COUNTIF(D9:AK9,"P")*12+COUNTIF(D9:AK9,"M")*4+COUNTIF(D9:AK9,"D2")*6+COUNTIF(D9:AK9,"N")*12+COUNTIF(D9:AK9,"T1")*4+COUNTIF(D9:AK9,"D1N")*18+COUNTIF(D9:AK9,"MN")*16+COUNTIF(D9:AK9,"D1")*6+COUNTIF(D9:AK9,"MT")*8</f>
        <v>112</v>
      </c>
      <c r="AM9" s="187">
        <f>SUM(AL9-110.4)</f>
        <v>1.5999999999999943</v>
      </c>
    </row>
    <row r="10" spans="1:39" s="14" customFormat="1" ht="19.5" customHeight="1" thickBot="1">
      <c r="A10" s="98" t="s">
        <v>0</v>
      </c>
      <c r="B10" s="193" t="s">
        <v>1</v>
      </c>
      <c r="C10" s="148" t="s">
        <v>14</v>
      </c>
      <c r="D10" s="148" t="s">
        <v>2</v>
      </c>
      <c r="E10" s="534" t="s">
        <v>3</v>
      </c>
      <c r="F10" s="168">
        <v>1</v>
      </c>
      <c r="G10" s="168">
        <v>2</v>
      </c>
      <c r="H10" s="168">
        <v>3</v>
      </c>
      <c r="I10" s="168">
        <v>4</v>
      </c>
      <c r="J10" s="168">
        <v>5</v>
      </c>
      <c r="K10" s="168">
        <v>6</v>
      </c>
      <c r="L10" s="168">
        <v>7</v>
      </c>
      <c r="M10" s="168">
        <v>8</v>
      </c>
      <c r="N10" s="168">
        <v>9</v>
      </c>
      <c r="O10" s="185">
        <v>10</v>
      </c>
      <c r="P10" s="185">
        <v>11</v>
      </c>
      <c r="Q10" s="185">
        <v>12</v>
      </c>
      <c r="R10" s="185">
        <v>13</v>
      </c>
      <c r="S10" s="185">
        <v>14</v>
      </c>
      <c r="T10" s="185">
        <v>15</v>
      </c>
      <c r="U10" s="185">
        <v>16</v>
      </c>
      <c r="V10" s="185">
        <v>17</v>
      </c>
      <c r="W10" s="185">
        <v>18</v>
      </c>
      <c r="X10" s="185">
        <v>19</v>
      </c>
      <c r="Y10" s="185">
        <v>20</v>
      </c>
      <c r="Z10" s="185">
        <v>21</v>
      </c>
      <c r="AA10" s="185">
        <v>22</v>
      </c>
      <c r="AB10" s="185">
        <v>23</v>
      </c>
      <c r="AC10" s="185">
        <v>24</v>
      </c>
      <c r="AD10" s="185">
        <v>25</v>
      </c>
      <c r="AE10" s="185">
        <v>26</v>
      </c>
      <c r="AF10" s="185">
        <v>27</v>
      </c>
      <c r="AG10" s="185">
        <v>28</v>
      </c>
      <c r="AH10" s="185">
        <v>29</v>
      </c>
      <c r="AI10" s="185">
        <v>30</v>
      </c>
      <c r="AJ10" s="168">
        <v>31</v>
      </c>
      <c r="AK10" s="537" t="s">
        <v>4</v>
      </c>
      <c r="AL10" s="535" t="s">
        <v>5</v>
      </c>
      <c r="AM10" s="536" t="s">
        <v>6</v>
      </c>
    </row>
    <row r="11" spans="1:41" s="14" customFormat="1" ht="19.5" customHeight="1" thickBot="1">
      <c r="A11" s="98"/>
      <c r="B11" s="193" t="s">
        <v>17</v>
      </c>
      <c r="C11" s="148"/>
      <c r="D11" s="148"/>
      <c r="E11" s="534"/>
      <c r="F11" s="79" t="s">
        <v>8</v>
      </c>
      <c r="G11" s="79" t="s">
        <v>10</v>
      </c>
      <c r="H11" s="79" t="s">
        <v>7</v>
      </c>
      <c r="I11" s="79" t="s">
        <v>7</v>
      </c>
      <c r="J11" s="79" t="s">
        <v>8</v>
      </c>
      <c r="K11" s="79" t="s">
        <v>8</v>
      </c>
      <c r="L11" s="79" t="s">
        <v>9</v>
      </c>
      <c r="M11" s="79" t="s">
        <v>8</v>
      </c>
      <c r="N11" s="79" t="s">
        <v>10</v>
      </c>
      <c r="O11" s="79" t="s">
        <v>7</v>
      </c>
      <c r="P11" s="79" t="s">
        <v>7</v>
      </c>
      <c r="Q11" s="79" t="s">
        <v>8</v>
      </c>
      <c r="R11" s="79" t="s">
        <v>8</v>
      </c>
      <c r="S11" s="79" t="s">
        <v>9</v>
      </c>
      <c r="T11" s="79" t="s">
        <v>8</v>
      </c>
      <c r="U11" s="79" t="s">
        <v>10</v>
      </c>
      <c r="V11" s="79" t="s">
        <v>7</v>
      </c>
      <c r="W11" s="79" t="s">
        <v>7</v>
      </c>
      <c r="X11" s="79" t="s">
        <v>8</v>
      </c>
      <c r="Y11" s="79" t="s">
        <v>8</v>
      </c>
      <c r="Z11" s="79" t="s">
        <v>9</v>
      </c>
      <c r="AA11" s="79" t="s">
        <v>8</v>
      </c>
      <c r="AB11" s="79" t="s">
        <v>10</v>
      </c>
      <c r="AC11" s="79" t="s">
        <v>7</v>
      </c>
      <c r="AD11" s="79" t="s">
        <v>7</v>
      </c>
      <c r="AE11" s="79" t="s">
        <v>8</v>
      </c>
      <c r="AF11" s="79" t="s">
        <v>8</v>
      </c>
      <c r="AG11" s="79" t="s">
        <v>9</v>
      </c>
      <c r="AH11" s="79" t="s">
        <v>8</v>
      </c>
      <c r="AI11" s="79" t="s">
        <v>10</v>
      </c>
      <c r="AJ11" s="79" t="s">
        <v>7</v>
      </c>
      <c r="AK11" s="537"/>
      <c r="AL11" s="535"/>
      <c r="AM11" s="536"/>
      <c r="AN11" s="13"/>
      <c r="AO11" s="13"/>
    </row>
    <row r="12" spans="1:39" s="14" customFormat="1" ht="19.5" customHeight="1" thickBot="1">
      <c r="A12" s="92" t="s">
        <v>63</v>
      </c>
      <c r="B12" s="194" t="s">
        <v>185</v>
      </c>
      <c r="C12" s="183" t="s">
        <v>164</v>
      </c>
      <c r="D12" s="96" t="s">
        <v>68</v>
      </c>
      <c r="E12" s="97" t="s">
        <v>20</v>
      </c>
      <c r="F12" s="165" t="s">
        <v>207</v>
      </c>
      <c r="G12" s="165" t="s">
        <v>207</v>
      </c>
      <c r="H12" s="165" t="s">
        <v>207</v>
      </c>
      <c r="I12" s="165" t="s">
        <v>209</v>
      </c>
      <c r="J12" s="165" t="s">
        <v>209</v>
      </c>
      <c r="K12" s="284"/>
      <c r="L12" s="284" t="s">
        <v>207</v>
      </c>
      <c r="M12" s="165" t="s">
        <v>209</v>
      </c>
      <c r="N12" s="165" t="s">
        <v>209</v>
      </c>
      <c r="O12" s="165" t="s">
        <v>209</v>
      </c>
      <c r="P12" s="165" t="s">
        <v>209</v>
      </c>
      <c r="Q12" s="165" t="s">
        <v>209</v>
      </c>
      <c r="R12" s="284"/>
      <c r="S12" s="284" t="s">
        <v>207</v>
      </c>
      <c r="T12" s="165" t="s">
        <v>209</v>
      </c>
      <c r="U12" s="165" t="s">
        <v>209</v>
      </c>
      <c r="V12" s="165" t="s">
        <v>209</v>
      </c>
      <c r="W12" s="165" t="s">
        <v>209</v>
      </c>
      <c r="X12" s="165" t="s">
        <v>209</v>
      </c>
      <c r="Y12" s="284" t="s">
        <v>186</v>
      </c>
      <c r="Z12" s="284"/>
      <c r="AA12" s="165" t="s">
        <v>209</v>
      </c>
      <c r="AB12" s="165" t="s">
        <v>209</v>
      </c>
      <c r="AC12" s="165" t="s">
        <v>209</v>
      </c>
      <c r="AD12" s="165" t="s">
        <v>209</v>
      </c>
      <c r="AE12" s="165" t="s">
        <v>209</v>
      </c>
      <c r="AF12" s="284"/>
      <c r="AG12" s="294"/>
      <c r="AH12" s="538" t="s">
        <v>210</v>
      </c>
      <c r="AI12" s="539"/>
      <c r="AJ12" s="540"/>
      <c r="AK12" s="176">
        <v>96</v>
      </c>
      <c r="AL12" s="186">
        <f>COUNTIF(D12:AK12,"T")*4+COUNTIF(D12:AK12,"P")*12+COUNTIF(D12:AK12,"M")*4+COUNTIF(D12:AK12,"D2")*6+COUNTIF(D12:AK12,"N")*12+COUNTIF(D12:AK12,"T1")*4+COUNTIF(D12:AK12,"D1N")*18+COUNTIF(D12:AK12,"MN")*16+COUNTIF(D12:AK12,"D1")*6+COUNTIF(D12:AK12,"MT")*8</f>
        <v>110</v>
      </c>
      <c r="AM12" s="187">
        <f>SUM(AL12-96)</f>
        <v>14</v>
      </c>
    </row>
    <row r="13" spans="1:39" s="14" customFormat="1" ht="19.5" customHeight="1" thickBot="1">
      <c r="A13" s="98" t="s">
        <v>0</v>
      </c>
      <c r="B13" s="193" t="s">
        <v>1</v>
      </c>
      <c r="C13" s="148" t="s">
        <v>14</v>
      </c>
      <c r="D13" s="148" t="s">
        <v>2</v>
      </c>
      <c r="E13" s="534" t="s">
        <v>3</v>
      </c>
      <c r="F13" s="168">
        <v>1</v>
      </c>
      <c r="G13" s="168">
        <v>2</v>
      </c>
      <c r="H13" s="168">
        <v>3</v>
      </c>
      <c r="I13" s="168">
        <v>4</v>
      </c>
      <c r="J13" s="168">
        <v>5</v>
      </c>
      <c r="K13" s="168">
        <v>6</v>
      </c>
      <c r="L13" s="168">
        <v>7</v>
      </c>
      <c r="M13" s="168">
        <v>8</v>
      </c>
      <c r="N13" s="168">
        <v>9</v>
      </c>
      <c r="O13" s="168">
        <v>10</v>
      </c>
      <c r="P13" s="168">
        <v>11</v>
      </c>
      <c r="Q13" s="168">
        <v>12</v>
      </c>
      <c r="R13" s="168">
        <v>13</v>
      </c>
      <c r="S13" s="168">
        <v>14</v>
      </c>
      <c r="T13" s="168">
        <v>15</v>
      </c>
      <c r="U13" s="168">
        <v>16</v>
      </c>
      <c r="V13" s="168">
        <v>17</v>
      </c>
      <c r="W13" s="168">
        <v>18</v>
      </c>
      <c r="X13" s="168">
        <v>19</v>
      </c>
      <c r="Y13" s="168">
        <v>20</v>
      </c>
      <c r="Z13" s="168">
        <v>21</v>
      </c>
      <c r="AA13" s="168">
        <v>22</v>
      </c>
      <c r="AB13" s="168">
        <v>23</v>
      </c>
      <c r="AC13" s="168">
        <v>24</v>
      </c>
      <c r="AD13" s="168">
        <v>25</v>
      </c>
      <c r="AE13" s="168">
        <v>26</v>
      </c>
      <c r="AF13" s="168">
        <v>27</v>
      </c>
      <c r="AG13" s="168">
        <v>28</v>
      </c>
      <c r="AH13" s="185">
        <v>29</v>
      </c>
      <c r="AI13" s="185">
        <v>30</v>
      </c>
      <c r="AJ13" s="185">
        <v>31</v>
      </c>
      <c r="AK13" s="537" t="s">
        <v>4</v>
      </c>
      <c r="AL13" s="535" t="s">
        <v>5</v>
      </c>
      <c r="AM13" s="536" t="s">
        <v>6</v>
      </c>
    </row>
    <row r="14" spans="1:41" s="14" customFormat="1" ht="19.5" customHeight="1">
      <c r="A14" s="98"/>
      <c r="B14" s="193" t="s">
        <v>17</v>
      </c>
      <c r="C14" s="148"/>
      <c r="D14" s="148"/>
      <c r="E14" s="534"/>
      <c r="F14" s="79" t="s">
        <v>8</v>
      </c>
      <c r="G14" s="79" t="s">
        <v>10</v>
      </c>
      <c r="H14" s="79" t="s">
        <v>7</v>
      </c>
      <c r="I14" s="79" t="s">
        <v>7</v>
      </c>
      <c r="J14" s="79" t="s">
        <v>8</v>
      </c>
      <c r="K14" s="79" t="s">
        <v>8</v>
      </c>
      <c r="L14" s="79" t="s">
        <v>9</v>
      </c>
      <c r="M14" s="79" t="s">
        <v>8</v>
      </c>
      <c r="N14" s="79" t="s">
        <v>10</v>
      </c>
      <c r="O14" s="79" t="s">
        <v>7</v>
      </c>
      <c r="P14" s="79" t="s">
        <v>7</v>
      </c>
      <c r="Q14" s="79" t="s">
        <v>8</v>
      </c>
      <c r="R14" s="79" t="s">
        <v>8</v>
      </c>
      <c r="S14" s="79" t="s">
        <v>9</v>
      </c>
      <c r="T14" s="79" t="s">
        <v>8</v>
      </c>
      <c r="U14" s="79" t="s">
        <v>10</v>
      </c>
      <c r="V14" s="79" t="s">
        <v>7</v>
      </c>
      <c r="W14" s="79" t="s">
        <v>7</v>
      </c>
      <c r="X14" s="79" t="s">
        <v>8</v>
      </c>
      <c r="Y14" s="79" t="s">
        <v>8</v>
      </c>
      <c r="Z14" s="79" t="s">
        <v>9</v>
      </c>
      <c r="AA14" s="79" t="s">
        <v>8</v>
      </c>
      <c r="AB14" s="79" t="s">
        <v>10</v>
      </c>
      <c r="AC14" s="79" t="s">
        <v>7</v>
      </c>
      <c r="AD14" s="79" t="s">
        <v>7</v>
      </c>
      <c r="AE14" s="79" t="s">
        <v>8</v>
      </c>
      <c r="AF14" s="79" t="s">
        <v>8</v>
      </c>
      <c r="AG14" s="79" t="s">
        <v>9</v>
      </c>
      <c r="AH14" s="79" t="s">
        <v>8</v>
      </c>
      <c r="AI14" s="79" t="s">
        <v>10</v>
      </c>
      <c r="AJ14" s="79" t="s">
        <v>7</v>
      </c>
      <c r="AK14" s="537"/>
      <c r="AL14" s="535"/>
      <c r="AM14" s="536"/>
      <c r="AN14" s="13"/>
      <c r="AO14" s="13"/>
    </row>
    <row r="15" spans="1:39" s="14" customFormat="1" ht="19.5" customHeight="1" thickBot="1">
      <c r="A15" s="93" t="s">
        <v>64</v>
      </c>
      <c r="B15" s="195" t="s">
        <v>57</v>
      </c>
      <c r="C15" s="182" t="s">
        <v>148</v>
      </c>
      <c r="D15" s="96" t="s">
        <v>68</v>
      </c>
      <c r="E15" s="99" t="s">
        <v>21</v>
      </c>
      <c r="F15" s="296"/>
      <c r="G15" s="296"/>
      <c r="H15" s="296" t="s">
        <v>188</v>
      </c>
      <c r="I15" s="296" t="s">
        <v>188</v>
      </c>
      <c r="J15" s="296"/>
      <c r="K15" s="297"/>
      <c r="L15" s="297" t="s">
        <v>188</v>
      </c>
      <c r="M15" s="296"/>
      <c r="N15" s="296"/>
      <c r="O15" s="296"/>
      <c r="P15" s="296" t="s">
        <v>188</v>
      </c>
      <c r="Q15" s="296"/>
      <c r="R15" s="297"/>
      <c r="S15" s="297"/>
      <c r="T15" s="296" t="s">
        <v>188</v>
      </c>
      <c r="U15" s="296"/>
      <c r="V15" s="296"/>
      <c r="W15" s="296"/>
      <c r="X15" s="296" t="s">
        <v>188</v>
      </c>
      <c r="Y15" s="297"/>
      <c r="Z15" s="284"/>
      <c r="AA15" s="165"/>
      <c r="AB15" s="165" t="s">
        <v>188</v>
      </c>
      <c r="AC15" s="165"/>
      <c r="AD15" s="165"/>
      <c r="AE15" s="165"/>
      <c r="AF15" s="284" t="s">
        <v>188</v>
      </c>
      <c r="AG15" s="284"/>
      <c r="AH15" s="165"/>
      <c r="AI15" s="165"/>
      <c r="AJ15" s="165" t="s">
        <v>188</v>
      </c>
      <c r="AK15" s="188">
        <v>110.4</v>
      </c>
      <c r="AL15" s="186">
        <f>COUNTIF(D15:AK15,"T")*4+COUNTIF(D15:AK15,"P")*12+COUNTIF(D15:AK15,"M")*4+COUNTIF(D15:AK15,"D2")*6+COUNTIF(D15:AK15,"N")*12+COUNTIF(D15:AK15,"T1")*4+COUNTIF(D15:AK15,"D1N")*18+COUNTIF(D15:AK15,"MN")*16+COUNTIF(D15:AK15,"D1")*6+COUNTIF(D15:AK15,"MT")*8</f>
        <v>108</v>
      </c>
      <c r="AM15" s="187">
        <f>SUM(AL15-110.4)</f>
        <v>-2.4000000000000057</v>
      </c>
    </row>
    <row r="16" spans="1:39" s="14" customFormat="1" ht="19.5" customHeight="1" thickBot="1">
      <c r="A16" s="93" t="s">
        <v>65</v>
      </c>
      <c r="B16" s="195" t="s">
        <v>58</v>
      </c>
      <c r="C16" s="182" t="s">
        <v>149</v>
      </c>
      <c r="D16" s="96" t="s">
        <v>68</v>
      </c>
      <c r="E16" s="99" t="s">
        <v>21</v>
      </c>
      <c r="F16" s="527" t="s">
        <v>211</v>
      </c>
      <c r="G16" s="528"/>
      <c r="H16" s="528"/>
      <c r="I16" s="528"/>
      <c r="J16" s="528"/>
      <c r="K16" s="528"/>
      <c r="L16" s="528"/>
      <c r="M16" s="528"/>
      <c r="N16" s="528"/>
      <c r="O16" s="528"/>
      <c r="P16" s="528"/>
      <c r="Q16" s="528"/>
      <c r="R16" s="528"/>
      <c r="S16" s="528"/>
      <c r="T16" s="528"/>
      <c r="U16" s="528"/>
      <c r="V16" s="528"/>
      <c r="W16" s="528"/>
      <c r="X16" s="528"/>
      <c r="Y16" s="529"/>
      <c r="Z16" s="295"/>
      <c r="AA16" s="296"/>
      <c r="AB16" s="296"/>
      <c r="AC16" s="296" t="s">
        <v>188</v>
      </c>
      <c r="AD16" s="296" t="s">
        <v>188</v>
      </c>
      <c r="AE16" s="296"/>
      <c r="AF16" s="297"/>
      <c r="AG16" s="297" t="s">
        <v>188</v>
      </c>
      <c r="AH16" s="296" t="s">
        <v>188</v>
      </c>
      <c r="AI16" s="296"/>
      <c r="AJ16" s="296"/>
      <c r="AK16" s="171">
        <v>38.4</v>
      </c>
      <c r="AL16" s="186">
        <f>COUNTIF(D16:AK16,"T")*4+COUNTIF(D16:AK16,"P")*12+COUNTIF(D16:AK16,"M")*4+COUNTIF(D16:AK16,"D2")*6+COUNTIF(D16:AK16,"N")*12+COUNTIF(D16:AK16,"T1")*4+COUNTIF(D16:AK16,"D1N")*18+COUNTIF(D16:AK16,"MN")*16+COUNTIF(D16:AK16,"D1")*6+COUNTIF(D16:AK16,"MT")*8</f>
        <v>48</v>
      </c>
      <c r="AM16" s="187">
        <f>SUM(AL16-38.4)</f>
        <v>9.600000000000001</v>
      </c>
    </row>
    <row r="17" spans="1:39" s="14" customFormat="1" ht="19.5" customHeight="1" thickBot="1">
      <c r="A17" s="93" t="s">
        <v>66</v>
      </c>
      <c r="B17" s="195" t="s">
        <v>59</v>
      </c>
      <c r="C17" s="182">
        <v>65</v>
      </c>
      <c r="D17" s="96" t="s">
        <v>68</v>
      </c>
      <c r="E17" s="97" t="s">
        <v>21</v>
      </c>
      <c r="F17" s="298" t="s">
        <v>188</v>
      </c>
      <c r="G17" s="298"/>
      <c r="H17" s="298"/>
      <c r="I17" s="298"/>
      <c r="J17" s="298" t="s">
        <v>188</v>
      </c>
      <c r="K17" s="299"/>
      <c r="L17" s="299"/>
      <c r="M17" s="298"/>
      <c r="N17" s="298" t="s">
        <v>188</v>
      </c>
      <c r="O17" s="298"/>
      <c r="P17" s="298"/>
      <c r="Q17" s="298"/>
      <c r="R17" s="299" t="s">
        <v>188</v>
      </c>
      <c r="S17" s="299"/>
      <c r="T17" s="298"/>
      <c r="U17" s="298"/>
      <c r="V17" s="298" t="s">
        <v>188</v>
      </c>
      <c r="W17" s="298"/>
      <c r="X17" s="298"/>
      <c r="Y17" s="299"/>
      <c r="Z17" s="294" t="s">
        <v>188</v>
      </c>
      <c r="AA17" s="527" t="s">
        <v>211</v>
      </c>
      <c r="AB17" s="528"/>
      <c r="AC17" s="528"/>
      <c r="AD17" s="528"/>
      <c r="AE17" s="528"/>
      <c r="AF17" s="528"/>
      <c r="AG17" s="528"/>
      <c r="AH17" s="528"/>
      <c r="AI17" s="528"/>
      <c r="AJ17" s="529"/>
      <c r="AK17" s="176">
        <v>72</v>
      </c>
      <c r="AL17" s="186">
        <f>COUNTIF(D17:AK17,"T")*4+COUNTIF(D17:AK17,"P")*12+COUNTIF(D17:AK17,"M")*4+COUNTIF(D17:AK17,"D2")*6+COUNTIF(D17:AK17,"N")*12+COUNTIF(D17:AK17,"T1")*4+COUNTIF(D17:AK17,"D1N")*18+COUNTIF(D17:AK17,"MN")*16+COUNTIF(D17:AK17,"D1")*6+COUNTIF(D17:AK17,"MT")*8</f>
        <v>72</v>
      </c>
      <c r="AM17" s="187">
        <f>SUM(AL17-72)</f>
        <v>0</v>
      </c>
    </row>
    <row r="18" spans="1:39" s="14" customFormat="1" ht="19.5" customHeight="1">
      <c r="A18" s="92" t="s">
        <v>67</v>
      </c>
      <c r="B18" s="194" t="s">
        <v>60</v>
      </c>
      <c r="C18" s="182" t="s">
        <v>150</v>
      </c>
      <c r="D18" s="96" t="s">
        <v>68</v>
      </c>
      <c r="E18" s="99" t="s">
        <v>21</v>
      </c>
      <c r="F18" s="165"/>
      <c r="G18" s="165" t="s">
        <v>188</v>
      </c>
      <c r="H18" s="165"/>
      <c r="I18" s="165"/>
      <c r="J18" s="165"/>
      <c r="K18" s="284" t="s">
        <v>188</v>
      </c>
      <c r="L18" s="284"/>
      <c r="M18" s="165" t="s">
        <v>188</v>
      </c>
      <c r="N18" s="165"/>
      <c r="O18" s="165" t="s">
        <v>188</v>
      </c>
      <c r="P18" s="165"/>
      <c r="Q18" s="165" t="s">
        <v>188</v>
      </c>
      <c r="R18" s="284"/>
      <c r="S18" s="284" t="s">
        <v>188</v>
      </c>
      <c r="T18" s="165"/>
      <c r="U18" s="165" t="s">
        <v>188</v>
      </c>
      <c r="V18" s="165"/>
      <c r="W18" s="165" t="s">
        <v>188</v>
      </c>
      <c r="X18" s="165"/>
      <c r="Y18" s="284"/>
      <c r="Z18" s="284"/>
      <c r="AA18" s="298" t="s">
        <v>188</v>
      </c>
      <c r="AB18" s="298"/>
      <c r="AC18" s="298"/>
      <c r="AD18" s="298"/>
      <c r="AE18" s="298" t="s">
        <v>188</v>
      </c>
      <c r="AF18" s="299"/>
      <c r="AG18" s="299"/>
      <c r="AH18" s="298"/>
      <c r="AI18" s="298" t="s">
        <v>188</v>
      </c>
      <c r="AJ18" s="298" t="s">
        <v>209</v>
      </c>
      <c r="AK18" s="176">
        <v>110.4</v>
      </c>
      <c r="AL18" s="186">
        <f>COUNTIF(D18:AK18,"T")*4+COUNTIF(D18:AK18,"P")*12+COUNTIF(D18:AK18,"M")*4+COUNTIF(D18:AK18,"D2")*6+COUNTIF(D18:AK18,"N")*12+COUNTIF(D18:AK18,"T1")*4+COUNTIF(D18:AK18,"D1N")*18+COUNTIF(D18:AK18,"MN")*16+COUNTIF(D18:AK18,"D1")*6+COUNTIF(D18:AK18,"MT")*8</f>
        <v>136</v>
      </c>
      <c r="AM18" s="187">
        <f>SUM(AL18-110.4)</f>
        <v>25.599999999999994</v>
      </c>
    </row>
    <row r="19" spans="1:39" s="14" customFormat="1" ht="19.5" customHeight="1" thickBot="1">
      <c r="A19" s="98" t="s">
        <v>0</v>
      </c>
      <c r="B19" s="193" t="s">
        <v>1</v>
      </c>
      <c r="C19" s="148" t="s">
        <v>14</v>
      </c>
      <c r="D19" s="148" t="s">
        <v>2</v>
      </c>
      <c r="E19" s="534" t="s">
        <v>3</v>
      </c>
      <c r="F19" s="169">
        <v>1</v>
      </c>
      <c r="G19" s="169">
        <v>2</v>
      </c>
      <c r="H19" s="169">
        <v>3</v>
      </c>
      <c r="I19" s="169">
        <v>4</v>
      </c>
      <c r="J19" s="169">
        <v>5</v>
      </c>
      <c r="K19" s="169">
        <v>6</v>
      </c>
      <c r="L19" s="169">
        <v>7</v>
      </c>
      <c r="M19" s="169">
        <v>8</v>
      </c>
      <c r="N19" s="156">
        <v>9</v>
      </c>
      <c r="O19" s="156">
        <v>10</v>
      </c>
      <c r="P19" s="156">
        <v>11</v>
      </c>
      <c r="Q19" s="156">
        <v>12</v>
      </c>
      <c r="R19" s="156">
        <v>13</v>
      </c>
      <c r="S19" s="156">
        <v>14</v>
      </c>
      <c r="T19" s="156">
        <v>15</v>
      </c>
      <c r="U19" s="156">
        <v>16</v>
      </c>
      <c r="V19" s="156">
        <v>17</v>
      </c>
      <c r="W19" s="169">
        <v>18</v>
      </c>
      <c r="X19" s="169">
        <v>19</v>
      </c>
      <c r="Y19" s="169">
        <v>20</v>
      </c>
      <c r="Z19" s="169">
        <v>21</v>
      </c>
      <c r="AA19" s="169">
        <v>22</v>
      </c>
      <c r="AB19" s="169">
        <v>23</v>
      </c>
      <c r="AC19" s="169">
        <v>24</v>
      </c>
      <c r="AD19" s="169">
        <v>25</v>
      </c>
      <c r="AE19" s="169">
        <v>26</v>
      </c>
      <c r="AF19" s="169">
        <v>27</v>
      </c>
      <c r="AG19" s="169">
        <v>28</v>
      </c>
      <c r="AH19" s="169">
        <v>29</v>
      </c>
      <c r="AI19" s="169">
        <v>30</v>
      </c>
      <c r="AJ19" s="169">
        <v>31</v>
      </c>
      <c r="AK19" s="537" t="s">
        <v>4</v>
      </c>
      <c r="AL19" s="535" t="s">
        <v>5</v>
      </c>
      <c r="AM19" s="536" t="s">
        <v>6</v>
      </c>
    </row>
    <row r="20" spans="1:39" s="14" customFormat="1" ht="19.5" customHeight="1">
      <c r="A20" s="98"/>
      <c r="B20" s="193" t="s">
        <v>17</v>
      </c>
      <c r="C20" s="148"/>
      <c r="D20" s="148"/>
      <c r="E20" s="534"/>
      <c r="F20" s="79" t="s">
        <v>8</v>
      </c>
      <c r="G20" s="79" t="s">
        <v>10</v>
      </c>
      <c r="H20" s="79" t="s">
        <v>7</v>
      </c>
      <c r="I20" s="79" t="s">
        <v>7</v>
      </c>
      <c r="J20" s="79" t="s">
        <v>8</v>
      </c>
      <c r="K20" s="79" t="s">
        <v>8</v>
      </c>
      <c r="L20" s="79" t="s">
        <v>9</v>
      </c>
      <c r="M20" s="79" t="s">
        <v>8</v>
      </c>
      <c r="N20" s="79" t="s">
        <v>10</v>
      </c>
      <c r="O20" s="79" t="s">
        <v>7</v>
      </c>
      <c r="P20" s="79" t="s">
        <v>7</v>
      </c>
      <c r="Q20" s="79" t="s">
        <v>8</v>
      </c>
      <c r="R20" s="79" t="s">
        <v>8</v>
      </c>
      <c r="S20" s="79" t="s">
        <v>9</v>
      </c>
      <c r="T20" s="79" t="s">
        <v>8</v>
      </c>
      <c r="U20" s="79" t="s">
        <v>10</v>
      </c>
      <c r="V20" s="79" t="s">
        <v>7</v>
      </c>
      <c r="W20" s="79" t="s">
        <v>7</v>
      </c>
      <c r="X20" s="79" t="s">
        <v>8</v>
      </c>
      <c r="Y20" s="79" t="s">
        <v>8</v>
      </c>
      <c r="Z20" s="79" t="s">
        <v>9</v>
      </c>
      <c r="AA20" s="79" t="s">
        <v>8</v>
      </c>
      <c r="AB20" s="79" t="s">
        <v>10</v>
      </c>
      <c r="AC20" s="79" t="s">
        <v>7</v>
      </c>
      <c r="AD20" s="79" t="s">
        <v>7</v>
      </c>
      <c r="AE20" s="79" t="s">
        <v>8</v>
      </c>
      <c r="AF20" s="79" t="s">
        <v>8</v>
      </c>
      <c r="AG20" s="79" t="s">
        <v>9</v>
      </c>
      <c r="AH20" s="79" t="s">
        <v>8</v>
      </c>
      <c r="AI20" s="79" t="s">
        <v>10</v>
      </c>
      <c r="AJ20" s="79" t="s">
        <v>7</v>
      </c>
      <c r="AK20" s="537"/>
      <c r="AL20" s="535"/>
      <c r="AM20" s="536"/>
    </row>
    <row r="21" spans="1:39" s="14" customFormat="1" ht="19.5" customHeight="1">
      <c r="A21" s="128">
        <v>150525</v>
      </c>
      <c r="B21" s="196" t="s">
        <v>70</v>
      </c>
      <c r="C21" s="182" t="s">
        <v>151</v>
      </c>
      <c r="D21" s="96" t="s">
        <v>68</v>
      </c>
      <c r="E21" s="60" t="s">
        <v>69</v>
      </c>
      <c r="F21" s="524" t="s">
        <v>211</v>
      </c>
      <c r="G21" s="525"/>
      <c r="H21" s="525"/>
      <c r="I21" s="525"/>
      <c r="J21" s="525"/>
      <c r="K21" s="525"/>
      <c r="L21" s="525"/>
      <c r="M21" s="525"/>
      <c r="N21" s="525"/>
      <c r="O21" s="525"/>
      <c r="P21" s="525"/>
      <c r="Q21" s="525"/>
      <c r="R21" s="525"/>
      <c r="S21" s="525"/>
      <c r="T21" s="525"/>
      <c r="U21" s="525"/>
      <c r="V21" s="525"/>
      <c r="W21" s="525"/>
      <c r="X21" s="525"/>
      <c r="Y21" s="526"/>
      <c r="Z21" s="284" t="s">
        <v>186</v>
      </c>
      <c r="AA21" s="165"/>
      <c r="AB21" s="165"/>
      <c r="AC21" s="165"/>
      <c r="AD21" s="165"/>
      <c r="AE21" s="165"/>
      <c r="AF21" s="284" t="s">
        <v>186</v>
      </c>
      <c r="AG21" s="284" t="s">
        <v>186</v>
      </c>
      <c r="AH21" s="165"/>
      <c r="AI21" s="165"/>
      <c r="AJ21" s="165"/>
      <c r="AK21" s="176">
        <v>38.4</v>
      </c>
      <c r="AL21" s="186">
        <f>COUNTIF(D21:AK21,"T")*4+COUNTIF(D21:AK21,"P")*12+COUNTIF(D21:AK21,"M")*4+COUNTIF(D21:AK21,"D2")*6+COUNTIF(D21:AK21,"N")*12+COUNTIF(D21:AK21,"T1")*4+COUNTIF(D21:AK21,"D1N")*18+COUNTIF(D21:AK21,"MN")*16+COUNTIF(D21:AK21,"T.")*5</f>
        <v>36</v>
      </c>
      <c r="AM21" s="187">
        <f>SUM(AL21-38.4)</f>
        <v>-2.3999999999999986</v>
      </c>
    </row>
    <row r="22" spans="1:41" ht="15">
      <c r="A22" s="112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72"/>
      <c r="AM22" s="113"/>
      <c r="AN22"/>
      <c r="AO22"/>
    </row>
    <row r="23" spans="1:39" ht="15.75" thickBot="1">
      <c r="A23" s="114"/>
      <c r="B23" s="40" t="s">
        <v>15</v>
      </c>
      <c r="C23" s="40"/>
      <c r="D23" s="40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17"/>
      <c r="AM23" s="115"/>
    </row>
    <row r="24" spans="1:39" ht="15">
      <c r="A24" s="116"/>
      <c r="B24" s="46" t="s">
        <v>71</v>
      </c>
      <c r="C24" s="43"/>
      <c r="D24" s="42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17"/>
      <c r="AM24" s="115"/>
    </row>
    <row r="25" spans="1:39" ht="15.75" thickBot="1">
      <c r="A25" s="116"/>
      <c r="B25" s="47" t="s">
        <v>72</v>
      </c>
      <c r="C25" s="43"/>
      <c r="D25" s="134"/>
      <c r="E25" s="531"/>
      <c r="F25" s="531"/>
      <c r="G25" s="531"/>
      <c r="H25" s="531"/>
      <c r="I25" s="531"/>
      <c r="J25" s="531"/>
      <c r="K25" s="531"/>
      <c r="L25" s="531"/>
      <c r="M25" s="531"/>
      <c r="N25" s="531"/>
      <c r="O25" s="531"/>
      <c r="P25" s="531"/>
      <c r="Q25" s="41"/>
      <c r="R25" s="41"/>
      <c r="S25" s="41"/>
      <c r="T25" s="41"/>
      <c r="U25" s="41"/>
      <c r="V25" s="41"/>
      <c r="W25" s="533" t="s">
        <v>158</v>
      </c>
      <c r="X25" s="533"/>
      <c r="Y25" s="533"/>
      <c r="Z25" s="533"/>
      <c r="AA25" s="533"/>
      <c r="AB25" s="533"/>
      <c r="AC25" s="533"/>
      <c r="AD25" s="533"/>
      <c r="AE25" s="533"/>
      <c r="AF25" s="533"/>
      <c r="AG25" s="533"/>
      <c r="AH25" s="533"/>
      <c r="AI25" s="533"/>
      <c r="AJ25" s="533"/>
      <c r="AK25" s="41"/>
      <c r="AL25" s="17"/>
      <c r="AM25" s="115"/>
    </row>
    <row r="26" spans="1:39" ht="15.75" customHeight="1">
      <c r="A26" s="117"/>
      <c r="B26" s="47" t="s">
        <v>73</v>
      </c>
      <c r="C26" s="44"/>
      <c r="D26" s="135"/>
      <c r="E26" s="532" t="s">
        <v>162</v>
      </c>
      <c r="F26" s="532"/>
      <c r="G26" s="532"/>
      <c r="H26" s="532"/>
      <c r="I26" s="532"/>
      <c r="J26" s="532"/>
      <c r="K26" s="532"/>
      <c r="L26" s="532"/>
      <c r="M26" s="532"/>
      <c r="N26" s="532"/>
      <c r="O26" s="532"/>
      <c r="P26" s="532"/>
      <c r="Q26" s="18"/>
      <c r="R26" s="18"/>
      <c r="S26" s="18"/>
      <c r="T26" s="18"/>
      <c r="U26" s="18"/>
      <c r="V26" s="18"/>
      <c r="W26" s="507" t="s">
        <v>159</v>
      </c>
      <c r="X26" s="507"/>
      <c r="Y26" s="507"/>
      <c r="Z26" s="507"/>
      <c r="AA26" s="507"/>
      <c r="AB26" s="507"/>
      <c r="AC26" s="507"/>
      <c r="AD26" s="507"/>
      <c r="AE26" s="507"/>
      <c r="AF26" s="507"/>
      <c r="AG26" s="507"/>
      <c r="AH26" s="507"/>
      <c r="AI26" s="507"/>
      <c r="AJ26" s="507"/>
      <c r="AK26" s="17"/>
      <c r="AL26" s="17"/>
      <c r="AM26" s="115"/>
    </row>
    <row r="27" spans="1:39" ht="15.75" customHeight="1">
      <c r="A27" s="118"/>
      <c r="B27" s="47" t="s">
        <v>74</v>
      </c>
      <c r="C27" s="45"/>
      <c r="D27" s="135"/>
      <c r="E27" s="532" t="s">
        <v>55</v>
      </c>
      <c r="F27" s="532"/>
      <c r="G27" s="532"/>
      <c r="H27" s="532"/>
      <c r="I27" s="532"/>
      <c r="J27" s="532"/>
      <c r="K27" s="532"/>
      <c r="L27" s="532"/>
      <c r="M27" s="532"/>
      <c r="N27" s="532"/>
      <c r="O27" s="532"/>
      <c r="P27" s="532"/>
      <c r="Q27" s="18"/>
      <c r="R27" s="18"/>
      <c r="S27" s="18"/>
      <c r="T27" s="18"/>
      <c r="U27" s="18"/>
      <c r="V27" s="18"/>
      <c r="W27" s="507" t="s">
        <v>160</v>
      </c>
      <c r="X27" s="507"/>
      <c r="Y27" s="507"/>
      <c r="Z27" s="507"/>
      <c r="AA27" s="507"/>
      <c r="AB27" s="507"/>
      <c r="AC27" s="507"/>
      <c r="AD27" s="507"/>
      <c r="AE27" s="507"/>
      <c r="AF27" s="507"/>
      <c r="AG27" s="507"/>
      <c r="AH27" s="507"/>
      <c r="AI27" s="507"/>
      <c r="AJ27" s="507"/>
      <c r="AK27" s="17"/>
      <c r="AL27" s="17"/>
      <c r="AM27" s="115"/>
    </row>
    <row r="28" spans="1:39" ht="15" customHeight="1">
      <c r="A28" s="119"/>
      <c r="B28" s="47" t="s">
        <v>75</v>
      </c>
      <c r="C28" s="45"/>
      <c r="D28" s="136"/>
      <c r="E28" s="532" t="s">
        <v>163</v>
      </c>
      <c r="F28" s="532"/>
      <c r="G28" s="532"/>
      <c r="H28" s="532"/>
      <c r="I28" s="532"/>
      <c r="J28" s="532"/>
      <c r="K28" s="532"/>
      <c r="L28" s="532"/>
      <c r="M28" s="532"/>
      <c r="N28" s="532"/>
      <c r="O28" s="532"/>
      <c r="P28" s="532"/>
      <c r="Q28" s="18"/>
      <c r="R28" s="18"/>
      <c r="S28" s="18"/>
      <c r="T28" s="18"/>
      <c r="U28" s="18"/>
      <c r="V28" s="18"/>
      <c r="W28" s="530" t="s">
        <v>161</v>
      </c>
      <c r="X28" s="530"/>
      <c r="Y28" s="530"/>
      <c r="Z28" s="530"/>
      <c r="AA28" s="530"/>
      <c r="AB28" s="530"/>
      <c r="AC28" s="530"/>
      <c r="AD28" s="530"/>
      <c r="AE28" s="530"/>
      <c r="AF28" s="530"/>
      <c r="AG28" s="530"/>
      <c r="AH28" s="530"/>
      <c r="AI28" s="530"/>
      <c r="AJ28" s="530"/>
      <c r="AK28" s="17"/>
      <c r="AL28" s="17"/>
      <c r="AM28" s="115"/>
    </row>
    <row r="29" spans="1:39" ht="15">
      <c r="A29" s="114"/>
      <c r="B29" s="38" t="s">
        <v>76</v>
      </c>
      <c r="C29" s="129"/>
      <c r="D29" s="18"/>
      <c r="E29" s="16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7"/>
      <c r="AL29" s="17"/>
      <c r="AM29" s="115"/>
    </row>
    <row r="30" spans="1:39" ht="15.75" thickBot="1">
      <c r="A30" s="114"/>
      <c r="B30" s="48"/>
      <c r="C30" s="129"/>
      <c r="D30" s="18"/>
      <c r="E30" s="16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7"/>
      <c r="AL30" s="17"/>
      <c r="AM30" s="115"/>
    </row>
    <row r="31" spans="1:39" ht="15.75" thickBot="1">
      <c r="A31" s="120"/>
      <c r="B31" s="122"/>
      <c r="C31" s="122"/>
      <c r="D31" s="122"/>
      <c r="E31" s="123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4"/>
      <c r="AL31" s="124"/>
      <c r="AM31" s="125"/>
    </row>
  </sheetData>
  <sheetProtection/>
  <mergeCells count="34">
    <mergeCell ref="E7:E8"/>
    <mergeCell ref="AM10:AM11"/>
    <mergeCell ref="AH12:AJ12"/>
    <mergeCell ref="A1:AM3"/>
    <mergeCell ref="E4:E5"/>
    <mergeCell ref="AK4:AK5"/>
    <mergeCell ref="AL4:AL5"/>
    <mergeCell ref="AM4:AM5"/>
    <mergeCell ref="AM13:AM14"/>
    <mergeCell ref="AM7:AM8"/>
    <mergeCell ref="AK13:AK14"/>
    <mergeCell ref="AK7:AK8"/>
    <mergeCell ref="AL7:AL8"/>
    <mergeCell ref="AM19:AM20"/>
    <mergeCell ref="AK10:AK11"/>
    <mergeCell ref="AK19:AK20"/>
    <mergeCell ref="E19:E20"/>
    <mergeCell ref="AL10:AL11"/>
    <mergeCell ref="AL13:AL14"/>
    <mergeCell ref="AL19:AL20"/>
    <mergeCell ref="E13:E14"/>
    <mergeCell ref="E10:E11"/>
    <mergeCell ref="F16:Y16"/>
    <mergeCell ref="AA17:AJ17"/>
    <mergeCell ref="F21:Y21"/>
    <mergeCell ref="W26:AJ26"/>
    <mergeCell ref="F6:H6"/>
    <mergeCell ref="W28:AJ28"/>
    <mergeCell ref="E25:P25"/>
    <mergeCell ref="E26:P26"/>
    <mergeCell ref="E27:P27"/>
    <mergeCell ref="E28:P28"/>
    <mergeCell ref="W25:AJ25"/>
    <mergeCell ref="W27:AJ27"/>
  </mergeCells>
  <printOptions/>
  <pageMargins left="0.11811023622047245" right="0.11811023622047245" top="0.3937007874015748" bottom="0.3937007874015748" header="0.31496062992125984" footer="0.31496062992125984"/>
  <pageSetup fitToHeight="1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51"/>
  <sheetViews>
    <sheetView zoomScalePageLayoutView="0" workbookViewId="0" topLeftCell="A25">
      <selection activeCell="V47" sqref="V47"/>
    </sheetView>
  </sheetViews>
  <sheetFormatPr defaultColWidth="11.57421875" defaultRowHeight="15"/>
  <cols>
    <col min="1" max="1" width="8.28125" style="12" customWidth="1"/>
    <col min="2" max="2" width="20.7109375" style="12" customWidth="1"/>
    <col min="3" max="3" width="6.57421875" style="12" customWidth="1"/>
    <col min="4" max="4" width="7.140625" style="20" customWidth="1"/>
    <col min="5" max="35" width="3.7109375" style="12" customWidth="1"/>
    <col min="36" max="38" width="4.7109375" style="19" customWidth="1"/>
    <col min="39" max="242" width="9.140625" style="12" customWidth="1"/>
  </cols>
  <sheetData>
    <row r="1" spans="1:40" s="13" customFormat="1" ht="15" customHeight="1">
      <c r="A1" s="541" t="s">
        <v>194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2"/>
      <c r="P1" s="542"/>
      <c r="Q1" s="542"/>
      <c r="R1" s="542"/>
      <c r="S1" s="542"/>
      <c r="T1" s="542"/>
      <c r="U1" s="542"/>
      <c r="V1" s="542"/>
      <c r="W1" s="542"/>
      <c r="X1" s="542"/>
      <c r="Y1" s="542"/>
      <c r="Z1" s="542"/>
      <c r="AA1" s="542"/>
      <c r="AB1" s="542"/>
      <c r="AC1" s="542"/>
      <c r="AD1" s="542"/>
      <c r="AE1" s="542"/>
      <c r="AF1" s="542"/>
      <c r="AG1" s="542"/>
      <c r="AH1" s="542"/>
      <c r="AI1" s="542"/>
      <c r="AJ1" s="542"/>
      <c r="AK1" s="542"/>
      <c r="AL1" s="543"/>
      <c r="AM1" s="28"/>
      <c r="AN1" s="29"/>
    </row>
    <row r="2" spans="1:40" s="13" customFormat="1" ht="15" customHeight="1">
      <c r="A2" s="544"/>
      <c r="B2" s="545"/>
      <c r="C2" s="545"/>
      <c r="D2" s="545"/>
      <c r="E2" s="545"/>
      <c r="F2" s="545"/>
      <c r="G2" s="545"/>
      <c r="H2" s="545"/>
      <c r="I2" s="545"/>
      <c r="J2" s="545"/>
      <c r="K2" s="545"/>
      <c r="L2" s="545"/>
      <c r="M2" s="545"/>
      <c r="N2" s="545"/>
      <c r="O2" s="545"/>
      <c r="P2" s="545"/>
      <c r="Q2" s="545"/>
      <c r="R2" s="545"/>
      <c r="S2" s="545"/>
      <c r="T2" s="545"/>
      <c r="U2" s="545"/>
      <c r="V2" s="545"/>
      <c r="W2" s="545"/>
      <c r="X2" s="545"/>
      <c r="Y2" s="545"/>
      <c r="Z2" s="545"/>
      <c r="AA2" s="545"/>
      <c r="AB2" s="545"/>
      <c r="AC2" s="545"/>
      <c r="AD2" s="545"/>
      <c r="AE2" s="545"/>
      <c r="AF2" s="545"/>
      <c r="AG2" s="545"/>
      <c r="AH2" s="545"/>
      <c r="AI2" s="545"/>
      <c r="AJ2" s="545"/>
      <c r="AK2" s="545"/>
      <c r="AL2" s="546"/>
      <c r="AM2" s="30"/>
      <c r="AN2" s="31"/>
    </row>
    <row r="3" spans="1:40" s="14" customFormat="1" ht="15" customHeight="1">
      <c r="A3" s="544"/>
      <c r="B3" s="545"/>
      <c r="C3" s="545"/>
      <c r="D3" s="545"/>
      <c r="E3" s="545"/>
      <c r="F3" s="545"/>
      <c r="G3" s="545"/>
      <c r="H3" s="545"/>
      <c r="I3" s="545"/>
      <c r="J3" s="545"/>
      <c r="K3" s="545"/>
      <c r="L3" s="545"/>
      <c r="M3" s="545"/>
      <c r="N3" s="545"/>
      <c r="O3" s="545"/>
      <c r="P3" s="545"/>
      <c r="Q3" s="545"/>
      <c r="R3" s="545"/>
      <c r="S3" s="545"/>
      <c r="T3" s="545"/>
      <c r="U3" s="545"/>
      <c r="V3" s="545"/>
      <c r="W3" s="545"/>
      <c r="X3" s="545"/>
      <c r="Y3" s="545"/>
      <c r="Z3" s="545"/>
      <c r="AA3" s="545"/>
      <c r="AB3" s="545"/>
      <c r="AC3" s="545"/>
      <c r="AD3" s="545"/>
      <c r="AE3" s="545"/>
      <c r="AF3" s="545"/>
      <c r="AG3" s="545"/>
      <c r="AH3" s="545"/>
      <c r="AI3" s="545"/>
      <c r="AJ3" s="545"/>
      <c r="AK3" s="545"/>
      <c r="AL3" s="546"/>
      <c r="AM3" s="30"/>
      <c r="AN3" s="31"/>
    </row>
    <row r="4" spans="1:40" s="14" customFormat="1" ht="15" customHeight="1" thickBot="1">
      <c r="A4" s="216" t="s">
        <v>0</v>
      </c>
      <c r="B4" s="149" t="s">
        <v>1</v>
      </c>
      <c r="C4" s="149" t="s">
        <v>2</v>
      </c>
      <c r="D4" s="568" t="s">
        <v>3</v>
      </c>
      <c r="E4" s="86">
        <v>1</v>
      </c>
      <c r="F4" s="86">
        <v>2</v>
      </c>
      <c r="G4" s="86">
        <v>3</v>
      </c>
      <c r="H4" s="86">
        <v>4</v>
      </c>
      <c r="I4" s="86">
        <v>5</v>
      </c>
      <c r="J4" s="86">
        <v>6</v>
      </c>
      <c r="K4" s="86">
        <v>7</v>
      </c>
      <c r="L4" s="86">
        <v>8</v>
      </c>
      <c r="M4" s="86">
        <v>9</v>
      </c>
      <c r="N4" s="86">
        <v>10</v>
      </c>
      <c r="O4" s="86">
        <v>11</v>
      </c>
      <c r="P4" s="86">
        <v>12</v>
      </c>
      <c r="Q4" s="86">
        <v>13</v>
      </c>
      <c r="R4" s="86">
        <v>14</v>
      </c>
      <c r="S4" s="86">
        <v>15</v>
      </c>
      <c r="T4" s="86">
        <v>16</v>
      </c>
      <c r="U4" s="86">
        <v>17</v>
      </c>
      <c r="V4" s="86">
        <v>18</v>
      </c>
      <c r="W4" s="86">
        <v>19</v>
      </c>
      <c r="X4" s="86">
        <v>20</v>
      </c>
      <c r="Y4" s="86">
        <v>21</v>
      </c>
      <c r="Z4" s="86">
        <v>22</v>
      </c>
      <c r="AA4" s="86">
        <v>23</v>
      </c>
      <c r="AB4" s="86">
        <v>24</v>
      </c>
      <c r="AC4" s="86">
        <v>25</v>
      </c>
      <c r="AD4" s="86">
        <v>26</v>
      </c>
      <c r="AE4" s="86">
        <v>27</v>
      </c>
      <c r="AF4" s="86">
        <v>28</v>
      </c>
      <c r="AG4" s="86">
        <v>29</v>
      </c>
      <c r="AH4" s="86">
        <v>30</v>
      </c>
      <c r="AI4" s="86">
        <v>31</v>
      </c>
      <c r="AJ4" s="502" t="s">
        <v>4</v>
      </c>
      <c r="AK4" s="569" t="s">
        <v>5</v>
      </c>
      <c r="AL4" s="566" t="s">
        <v>6</v>
      </c>
      <c r="AM4" s="13"/>
      <c r="AN4" s="13"/>
    </row>
    <row r="5" spans="1:40" s="14" customFormat="1" ht="15" customHeight="1">
      <c r="A5" s="216"/>
      <c r="B5" s="89" t="s">
        <v>153</v>
      </c>
      <c r="C5" s="149"/>
      <c r="D5" s="568"/>
      <c r="E5" s="79" t="s">
        <v>8</v>
      </c>
      <c r="F5" s="79" t="s">
        <v>10</v>
      </c>
      <c r="G5" s="79" t="s">
        <v>7</v>
      </c>
      <c r="H5" s="79" t="s">
        <v>7</v>
      </c>
      <c r="I5" s="79" t="s">
        <v>8</v>
      </c>
      <c r="J5" s="79" t="s">
        <v>8</v>
      </c>
      <c r="K5" s="79" t="s">
        <v>9</v>
      </c>
      <c r="L5" s="79" t="s">
        <v>8</v>
      </c>
      <c r="M5" s="79" t="s">
        <v>10</v>
      </c>
      <c r="N5" s="79" t="s">
        <v>7</v>
      </c>
      <c r="O5" s="79" t="s">
        <v>7</v>
      </c>
      <c r="P5" s="79" t="s">
        <v>8</v>
      </c>
      <c r="Q5" s="79" t="s">
        <v>8</v>
      </c>
      <c r="R5" s="79" t="s">
        <v>9</v>
      </c>
      <c r="S5" s="79" t="s">
        <v>8</v>
      </c>
      <c r="T5" s="79" t="s">
        <v>10</v>
      </c>
      <c r="U5" s="79" t="s">
        <v>7</v>
      </c>
      <c r="V5" s="79" t="s">
        <v>7</v>
      </c>
      <c r="W5" s="79" t="s">
        <v>8</v>
      </c>
      <c r="X5" s="79" t="s">
        <v>8</v>
      </c>
      <c r="Y5" s="79" t="s">
        <v>9</v>
      </c>
      <c r="Z5" s="79" t="s">
        <v>8</v>
      </c>
      <c r="AA5" s="79" t="s">
        <v>10</v>
      </c>
      <c r="AB5" s="79" t="s">
        <v>7</v>
      </c>
      <c r="AC5" s="79" t="s">
        <v>7</v>
      </c>
      <c r="AD5" s="79" t="s">
        <v>8</v>
      </c>
      <c r="AE5" s="79" t="s">
        <v>8</v>
      </c>
      <c r="AF5" s="79" t="s">
        <v>9</v>
      </c>
      <c r="AG5" s="79" t="s">
        <v>8</v>
      </c>
      <c r="AH5" s="79" t="s">
        <v>10</v>
      </c>
      <c r="AI5" s="79" t="s">
        <v>7</v>
      </c>
      <c r="AJ5" s="502"/>
      <c r="AK5" s="569"/>
      <c r="AL5" s="566"/>
      <c r="AM5" s="13"/>
      <c r="AN5" s="13"/>
    </row>
    <row r="6" spans="1:38" s="14" customFormat="1" ht="15" customHeight="1">
      <c r="A6" s="128"/>
      <c r="B6" s="34" t="s">
        <v>127</v>
      </c>
      <c r="C6" s="211" t="s">
        <v>154</v>
      </c>
      <c r="D6" s="212" t="s">
        <v>141</v>
      </c>
      <c r="E6" s="214"/>
      <c r="F6" s="214" t="s">
        <v>186</v>
      </c>
      <c r="G6" s="214"/>
      <c r="H6" s="214" t="s">
        <v>186</v>
      </c>
      <c r="I6" s="214"/>
      <c r="J6" s="288" t="s">
        <v>186</v>
      </c>
      <c r="K6" s="288"/>
      <c r="L6" s="214" t="s">
        <v>186</v>
      </c>
      <c r="M6" s="214"/>
      <c r="N6" s="214" t="s">
        <v>186</v>
      </c>
      <c r="O6" s="214"/>
      <c r="P6" s="214" t="s">
        <v>186</v>
      </c>
      <c r="Q6" s="288"/>
      <c r="R6" s="288" t="s">
        <v>186</v>
      </c>
      <c r="S6" s="214"/>
      <c r="T6" s="214" t="s">
        <v>186</v>
      </c>
      <c r="U6" s="214"/>
      <c r="V6" s="214" t="s">
        <v>186</v>
      </c>
      <c r="W6" s="214"/>
      <c r="X6" s="288" t="s">
        <v>186</v>
      </c>
      <c r="Y6" s="288"/>
      <c r="Z6" s="214" t="s">
        <v>186</v>
      </c>
      <c r="AA6" s="214"/>
      <c r="AB6" s="214" t="s">
        <v>186</v>
      </c>
      <c r="AC6" s="214"/>
      <c r="AD6" s="214" t="s">
        <v>186</v>
      </c>
      <c r="AE6" s="288"/>
      <c r="AF6" s="288" t="s">
        <v>186</v>
      </c>
      <c r="AG6" s="214"/>
      <c r="AH6" s="214" t="s">
        <v>186</v>
      </c>
      <c r="AI6" s="214"/>
      <c r="AJ6" s="81">
        <f aca="true" t="shared" si="0" ref="AJ6:AJ11">COUNTIF(C6:AI6,"T")*6+COUNTIF(C6:AI6,"P")*12+COUNTIF(C6:AI6,"M")*6+COUNTIF(C6:AI6,"I")*5+COUNTIF(C6:AI6,"N")*12+COUNTIF(C6:AI6,"TI")*11+COUNTIF(C6:AI6,"MT")*12+COUNTIF(C6:AI6,"MI")*11</f>
        <v>180</v>
      </c>
      <c r="AK6" s="84"/>
      <c r="AL6" s="110"/>
    </row>
    <row r="7" spans="1:38" s="14" customFormat="1" ht="15" customHeight="1">
      <c r="A7" s="217"/>
      <c r="B7" s="34" t="s">
        <v>128</v>
      </c>
      <c r="C7" s="211" t="s">
        <v>154</v>
      </c>
      <c r="D7" s="212" t="s">
        <v>141</v>
      </c>
      <c r="E7" s="214"/>
      <c r="F7" s="214" t="s">
        <v>186</v>
      </c>
      <c r="G7" s="214"/>
      <c r="H7" s="214" t="s">
        <v>186</v>
      </c>
      <c r="I7" s="214"/>
      <c r="J7" s="288" t="s">
        <v>186</v>
      </c>
      <c r="K7" s="288"/>
      <c r="L7" s="214" t="s">
        <v>186</v>
      </c>
      <c r="M7" s="214"/>
      <c r="N7" s="214" t="s">
        <v>186</v>
      </c>
      <c r="O7" s="214"/>
      <c r="P7" s="214" t="s">
        <v>186</v>
      </c>
      <c r="Q7" s="288"/>
      <c r="R7" s="288" t="s">
        <v>186</v>
      </c>
      <c r="S7" s="214"/>
      <c r="T7" s="214" t="s">
        <v>186</v>
      </c>
      <c r="U7" s="214"/>
      <c r="V7" s="214" t="s">
        <v>186</v>
      </c>
      <c r="W7" s="214"/>
      <c r="X7" s="288" t="s">
        <v>186</v>
      </c>
      <c r="Y7" s="288"/>
      <c r="Z7" s="214" t="s">
        <v>186</v>
      </c>
      <c r="AA7" s="214"/>
      <c r="AB7" s="214" t="s">
        <v>186</v>
      </c>
      <c r="AC7" s="214"/>
      <c r="AD7" s="214" t="s">
        <v>186</v>
      </c>
      <c r="AE7" s="288"/>
      <c r="AF7" s="288" t="s">
        <v>186</v>
      </c>
      <c r="AG7" s="214"/>
      <c r="AH7" s="214" t="s">
        <v>186</v>
      </c>
      <c r="AI7" s="214"/>
      <c r="AJ7" s="81">
        <f t="shared" si="0"/>
        <v>180</v>
      </c>
      <c r="AK7" s="84"/>
      <c r="AL7" s="110"/>
    </row>
    <row r="8" spans="1:38" s="14" customFormat="1" ht="15" customHeight="1">
      <c r="A8" s="217"/>
      <c r="B8" s="34" t="s">
        <v>129</v>
      </c>
      <c r="C8" s="211" t="s">
        <v>154</v>
      </c>
      <c r="D8" s="212" t="s">
        <v>141</v>
      </c>
      <c r="E8" s="214"/>
      <c r="F8" s="214" t="s">
        <v>186</v>
      </c>
      <c r="G8" s="214"/>
      <c r="H8" s="214" t="s">
        <v>186</v>
      </c>
      <c r="I8" s="214"/>
      <c r="J8" s="288" t="s">
        <v>186</v>
      </c>
      <c r="K8" s="288"/>
      <c r="L8" s="214" t="s">
        <v>186</v>
      </c>
      <c r="M8" s="214"/>
      <c r="N8" s="214" t="s">
        <v>186</v>
      </c>
      <c r="O8" s="214"/>
      <c r="P8" s="214" t="s">
        <v>186</v>
      </c>
      <c r="Q8" s="288"/>
      <c r="R8" s="288" t="s">
        <v>186</v>
      </c>
      <c r="S8" s="214"/>
      <c r="T8" s="214" t="s">
        <v>186</v>
      </c>
      <c r="U8" s="214"/>
      <c r="V8" s="214" t="s">
        <v>186</v>
      </c>
      <c r="W8" s="214"/>
      <c r="X8" s="288" t="s">
        <v>186</v>
      </c>
      <c r="Y8" s="288"/>
      <c r="Z8" s="214" t="s">
        <v>186</v>
      </c>
      <c r="AA8" s="214"/>
      <c r="AB8" s="214" t="s">
        <v>186</v>
      </c>
      <c r="AC8" s="214"/>
      <c r="AD8" s="214" t="s">
        <v>186</v>
      </c>
      <c r="AE8" s="288"/>
      <c r="AF8" s="288" t="s">
        <v>186</v>
      </c>
      <c r="AG8" s="214"/>
      <c r="AH8" s="214" t="s">
        <v>186</v>
      </c>
      <c r="AI8" s="214"/>
      <c r="AJ8" s="81">
        <f t="shared" si="0"/>
        <v>180</v>
      </c>
      <c r="AK8" s="84"/>
      <c r="AL8" s="110"/>
    </row>
    <row r="9" spans="1:38" s="14" customFormat="1" ht="15" customHeight="1">
      <c r="A9" s="217"/>
      <c r="B9" s="34" t="s">
        <v>130</v>
      </c>
      <c r="C9" s="211" t="s">
        <v>154</v>
      </c>
      <c r="D9" s="212" t="s">
        <v>141</v>
      </c>
      <c r="E9" s="214"/>
      <c r="F9" s="214" t="s">
        <v>186</v>
      </c>
      <c r="G9" s="214"/>
      <c r="H9" s="214" t="s">
        <v>186</v>
      </c>
      <c r="I9" s="214"/>
      <c r="J9" s="288" t="s">
        <v>186</v>
      </c>
      <c r="K9" s="288"/>
      <c r="L9" s="214" t="s">
        <v>186</v>
      </c>
      <c r="M9" s="214"/>
      <c r="N9" s="214" t="s">
        <v>186</v>
      </c>
      <c r="O9" s="214"/>
      <c r="P9" s="214" t="s">
        <v>186</v>
      </c>
      <c r="Q9" s="288"/>
      <c r="R9" s="288" t="s">
        <v>186</v>
      </c>
      <c r="S9" s="214"/>
      <c r="T9" s="214" t="s">
        <v>186</v>
      </c>
      <c r="U9" s="214"/>
      <c r="V9" s="214" t="s">
        <v>186</v>
      </c>
      <c r="W9" s="214"/>
      <c r="X9" s="288" t="s">
        <v>186</v>
      </c>
      <c r="Y9" s="288"/>
      <c r="Z9" s="214" t="s">
        <v>186</v>
      </c>
      <c r="AA9" s="214"/>
      <c r="AB9" s="214" t="s">
        <v>186</v>
      </c>
      <c r="AC9" s="214"/>
      <c r="AD9" s="214" t="s">
        <v>186</v>
      </c>
      <c r="AE9" s="288"/>
      <c r="AF9" s="288" t="s">
        <v>186</v>
      </c>
      <c r="AG9" s="214"/>
      <c r="AH9" s="214" t="s">
        <v>186</v>
      </c>
      <c r="AI9" s="214"/>
      <c r="AJ9" s="81">
        <f t="shared" si="0"/>
        <v>180</v>
      </c>
      <c r="AK9" s="84"/>
      <c r="AL9" s="110"/>
    </row>
    <row r="10" spans="1:38" s="14" customFormat="1" ht="15" customHeight="1">
      <c r="A10" s="128"/>
      <c r="B10" s="34" t="s">
        <v>220</v>
      </c>
      <c r="C10" s="213" t="s">
        <v>142</v>
      </c>
      <c r="D10" s="212" t="s">
        <v>141</v>
      </c>
      <c r="E10" s="214"/>
      <c r="F10" s="214" t="s">
        <v>186</v>
      </c>
      <c r="G10" s="214"/>
      <c r="H10" s="214" t="s">
        <v>186</v>
      </c>
      <c r="I10" s="214"/>
      <c r="J10" s="288" t="s">
        <v>186</v>
      </c>
      <c r="K10" s="288"/>
      <c r="L10" s="214" t="s">
        <v>186</v>
      </c>
      <c r="M10" s="214"/>
      <c r="N10" s="214" t="s">
        <v>186</v>
      </c>
      <c r="O10" s="214"/>
      <c r="P10" s="214" t="s">
        <v>186</v>
      </c>
      <c r="Q10" s="288"/>
      <c r="R10" s="288" t="s">
        <v>186</v>
      </c>
      <c r="S10" s="214"/>
      <c r="T10" s="214" t="s">
        <v>186</v>
      </c>
      <c r="U10" s="214"/>
      <c r="V10" s="214" t="s">
        <v>186</v>
      </c>
      <c r="W10" s="214"/>
      <c r="X10" s="288" t="s">
        <v>186</v>
      </c>
      <c r="Y10" s="288"/>
      <c r="Z10" s="214" t="s">
        <v>186</v>
      </c>
      <c r="AA10" s="214"/>
      <c r="AB10" s="214" t="s">
        <v>186</v>
      </c>
      <c r="AC10" s="214"/>
      <c r="AD10" s="214" t="s">
        <v>186</v>
      </c>
      <c r="AE10" s="288"/>
      <c r="AF10" s="288" t="s">
        <v>186</v>
      </c>
      <c r="AG10" s="214"/>
      <c r="AH10" s="214" t="s">
        <v>186</v>
      </c>
      <c r="AI10" s="214"/>
      <c r="AJ10" s="81">
        <f t="shared" si="0"/>
        <v>180</v>
      </c>
      <c r="AK10" s="84"/>
      <c r="AL10" s="110"/>
    </row>
    <row r="11" spans="1:38" s="14" customFormat="1" ht="15" customHeight="1">
      <c r="A11" s="217"/>
      <c r="B11" s="34" t="s">
        <v>192</v>
      </c>
      <c r="C11" s="213" t="s">
        <v>142</v>
      </c>
      <c r="D11" s="212" t="s">
        <v>141</v>
      </c>
      <c r="E11" s="214"/>
      <c r="F11" s="214" t="s">
        <v>186</v>
      </c>
      <c r="G11" s="214"/>
      <c r="H11" s="214" t="s">
        <v>186</v>
      </c>
      <c r="I11" s="214"/>
      <c r="J11" s="288" t="s">
        <v>186</v>
      </c>
      <c r="K11" s="288"/>
      <c r="L11" s="214" t="s">
        <v>186</v>
      </c>
      <c r="M11" s="214"/>
      <c r="N11" s="214" t="s">
        <v>186</v>
      </c>
      <c r="O11" s="214"/>
      <c r="P11" s="214" t="s">
        <v>186</v>
      </c>
      <c r="Q11" s="288"/>
      <c r="R11" s="288" t="s">
        <v>186</v>
      </c>
      <c r="S11" s="214"/>
      <c r="T11" s="214" t="s">
        <v>186</v>
      </c>
      <c r="U11" s="214"/>
      <c r="V11" s="214" t="s">
        <v>186</v>
      </c>
      <c r="W11" s="214"/>
      <c r="X11" s="288" t="s">
        <v>186</v>
      </c>
      <c r="Y11" s="288"/>
      <c r="Z11" s="214" t="s">
        <v>186</v>
      </c>
      <c r="AA11" s="214"/>
      <c r="AB11" s="214" t="s">
        <v>186</v>
      </c>
      <c r="AC11" s="214"/>
      <c r="AD11" s="214" t="s">
        <v>186</v>
      </c>
      <c r="AE11" s="288"/>
      <c r="AF11" s="288" t="s">
        <v>186</v>
      </c>
      <c r="AG11" s="214"/>
      <c r="AH11" s="214" t="s">
        <v>186</v>
      </c>
      <c r="AI11" s="214"/>
      <c r="AJ11" s="81">
        <f t="shared" si="0"/>
        <v>180</v>
      </c>
      <c r="AK11" s="84"/>
      <c r="AL11" s="110"/>
    </row>
    <row r="12" spans="1:38" s="14" customFormat="1" ht="15" customHeight="1" thickBot="1">
      <c r="A12" s="218" t="s">
        <v>0</v>
      </c>
      <c r="B12" s="150" t="s">
        <v>1</v>
      </c>
      <c r="C12" s="149" t="s">
        <v>2</v>
      </c>
      <c r="D12" s="551" t="s">
        <v>3</v>
      </c>
      <c r="E12" s="174">
        <v>1</v>
      </c>
      <c r="F12" s="174">
        <v>2</v>
      </c>
      <c r="G12" s="174">
        <v>3</v>
      </c>
      <c r="H12" s="174">
        <v>4</v>
      </c>
      <c r="I12" s="174">
        <v>5</v>
      </c>
      <c r="J12" s="174">
        <v>6</v>
      </c>
      <c r="K12" s="174">
        <v>7</v>
      </c>
      <c r="L12" s="174">
        <v>8</v>
      </c>
      <c r="M12" s="174">
        <v>9</v>
      </c>
      <c r="N12" s="174">
        <v>10</v>
      </c>
      <c r="O12" s="174">
        <v>11</v>
      </c>
      <c r="P12" s="174">
        <v>12</v>
      </c>
      <c r="Q12" s="174">
        <v>13</v>
      </c>
      <c r="R12" s="174">
        <v>14</v>
      </c>
      <c r="S12" s="174">
        <v>15</v>
      </c>
      <c r="T12" s="174">
        <v>16</v>
      </c>
      <c r="U12" s="174">
        <v>17</v>
      </c>
      <c r="V12" s="174">
        <v>18</v>
      </c>
      <c r="W12" s="174">
        <v>19</v>
      </c>
      <c r="X12" s="174">
        <v>20</v>
      </c>
      <c r="Y12" s="174">
        <v>21</v>
      </c>
      <c r="Z12" s="174">
        <v>22</v>
      </c>
      <c r="AA12" s="174">
        <v>23</v>
      </c>
      <c r="AB12" s="174">
        <v>24</v>
      </c>
      <c r="AC12" s="174">
        <v>25</v>
      </c>
      <c r="AD12" s="174">
        <v>26</v>
      </c>
      <c r="AE12" s="174">
        <v>27</v>
      </c>
      <c r="AF12" s="174">
        <v>28</v>
      </c>
      <c r="AG12" s="174">
        <v>29</v>
      </c>
      <c r="AH12" s="174">
        <v>30</v>
      </c>
      <c r="AI12" s="174">
        <v>31</v>
      </c>
      <c r="AJ12" s="522" t="s">
        <v>4</v>
      </c>
      <c r="AK12" s="84"/>
      <c r="AL12" s="110"/>
    </row>
    <row r="13" spans="1:38" s="14" customFormat="1" ht="15" customHeight="1">
      <c r="A13" s="218"/>
      <c r="B13" s="89"/>
      <c r="C13" s="149"/>
      <c r="D13" s="551"/>
      <c r="E13" s="79" t="s">
        <v>8</v>
      </c>
      <c r="F13" s="79" t="s">
        <v>10</v>
      </c>
      <c r="G13" s="79" t="s">
        <v>7</v>
      </c>
      <c r="H13" s="79" t="s">
        <v>7</v>
      </c>
      <c r="I13" s="79" t="s">
        <v>8</v>
      </c>
      <c r="J13" s="79" t="s">
        <v>8</v>
      </c>
      <c r="K13" s="79" t="s">
        <v>9</v>
      </c>
      <c r="L13" s="79" t="s">
        <v>8</v>
      </c>
      <c r="M13" s="79" t="s">
        <v>10</v>
      </c>
      <c r="N13" s="79" t="s">
        <v>7</v>
      </c>
      <c r="O13" s="79" t="s">
        <v>7</v>
      </c>
      <c r="P13" s="79" t="s">
        <v>8</v>
      </c>
      <c r="Q13" s="79" t="s">
        <v>8</v>
      </c>
      <c r="R13" s="79" t="s">
        <v>9</v>
      </c>
      <c r="S13" s="79" t="s">
        <v>8</v>
      </c>
      <c r="T13" s="79" t="s">
        <v>10</v>
      </c>
      <c r="U13" s="79" t="s">
        <v>7</v>
      </c>
      <c r="V13" s="79" t="s">
        <v>7</v>
      </c>
      <c r="W13" s="79" t="s">
        <v>8</v>
      </c>
      <c r="X13" s="79" t="s">
        <v>8</v>
      </c>
      <c r="Y13" s="79" t="s">
        <v>9</v>
      </c>
      <c r="Z13" s="79" t="s">
        <v>8</v>
      </c>
      <c r="AA13" s="79" t="s">
        <v>10</v>
      </c>
      <c r="AB13" s="79" t="s">
        <v>7</v>
      </c>
      <c r="AC13" s="79" t="s">
        <v>7</v>
      </c>
      <c r="AD13" s="79" t="s">
        <v>8</v>
      </c>
      <c r="AE13" s="79" t="s">
        <v>8</v>
      </c>
      <c r="AF13" s="79" t="s">
        <v>9</v>
      </c>
      <c r="AG13" s="79" t="s">
        <v>8</v>
      </c>
      <c r="AH13" s="79" t="s">
        <v>10</v>
      </c>
      <c r="AI13" s="79" t="s">
        <v>7</v>
      </c>
      <c r="AJ13" s="522"/>
      <c r="AK13" s="84"/>
      <c r="AL13" s="110"/>
    </row>
    <row r="14" spans="1:38" s="14" customFormat="1" ht="15" customHeight="1">
      <c r="A14" s="217"/>
      <c r="B14" s="34" t="s">
        <v>131</v>
      </c>
      <c r="C14" s="211" t="s">
        <v>154</v>
      </c>
      <c r="D14" s="212" t="s">
        <v>141</v>
      </c>
      <c r="E14" s="214" t="s">
        <v>186</v>
      </c>
      <c r="F14" s="214"/>
      <c r="G14" s="214" t="s">
        <v>186</v>
      </c>
      <c r="H14" s="214"/>
      <c r="I14" s="288" t="s">
        <v>186</v>
      </c>
      <c r="J14" s="288"/>
      <c r="K14" s="214" t="s">
        <v>186</v>
      </c>
      <c r="L14" s="214"/>
      <c r="M14" s="214" t="s">
        <v>186</v>
      </c>
      <c r="N14" s="214"/>
      <c r="O14" s="214" t="s">
        <v>186</v>
      </c>
      <c r="P14" s="288"/>
      <c r="Q14" s="288" t="s">
        <v>186</v>
      </c>
      <c r="R14" s="214"/>
      <c r="S14" s="214" t="s">
        <v>186</v>
      </c>
      <c r="T14" s="214"/>
      <c r="U14" s="214" t="s">
        <v>186</v>
      </c>
      <c r="V14" s="214"/>
      <c r="W14" s="288" t="s">
        <v>186</v>
      </c>
      <c r="X14" s="288"/>
      <c r="Y14" s="214" t="s">
        <v>186</v>
      </c>
      <c r="Z14" s="214"/>
      <c r="AA14" s="214" t="s">
        <v>186</v>
      </c>
      <c r="AB14" s="214"/>
      <c r="AC14" s="214" t="s">
        <v>186</v>
      </c>
      <c r="AD14" s="288"/>
      <c r="AE14" s="288" t="s">
        <v>186</v>
      </c>
      <c r="AF14" s="214"/>
      <c r="AG14" s="214" t="s">
        <v>186</v>
      </c>
      <c r="AH14" s="214"/>
      <c r="AI14" s="214" t="s">
        <v>186</v>
      </c>
      <c r="AJ14" s="81">
        <f>COUNTIF(C14:AI14,"T")*6+COUNTIF(C14:AI14,"P")*12+COUNTIF(C14:AI14,"M")*6+COUNTIF(C14:AI14,"I")*5+COUNTIF(C14:AI14,"N")*12+COUNTIF(C14:AI14,"TI")*11+COUNTIF(C14:AI14,"MT")*12+COUNTIF(C14:AI14,"MI")*11</f>
        <v>192</v>
      </c>
      <c r="AK14" s="84"/>
      <c r="AL14" s="110"/>
    </row>
    <row r="15" spans="1:38" s="14" customFormat="1" ht="15" customHeight="1">
      <c r="A15" s="128"/>
      <c r="B15" s="34" t="s">
        <v>132</v>
      </c>
      <c r="C15" s="211" t="s">
        <v>154</v>
      </c>
      <c r="D15" s="212" t="s">
        <v>141</v>
      </c>
      <c r="E15" s="214" t="s">
        <v>186</v>
      </c>
      <c r="F15" s="214"/>
      <c r="G15" s="214" t="s">
        <v>186</v>
      </c>
      <c r="H15" s="214"/>
      <c r="I15" s="288" t="s">
        <v>186</v>
      </c>
      <c r="J15" s="288"/>
      <c r="K15" s="214" t="s">
        <v>186</v>
      </c>
      <c r="L15" s="214"/>
      <c r="M15" s="214" t="s">
        <v>186</v>
      </c>
      <c r="N15" s="214"/>
      <c r="O15" s="214" t="s">
        <v>186</v>
      </c>
      <c r="P15" s="288"/>
      <c r="Q15" s="288" t="s">
        <v>186</v>
      </c>
      <c r="R15" s="214"/>
      <c r="S15" s="214" t="s">
        <v>186</v>
      </c>
      <c r="T15" s="214"/>
      <c r="U15" s="214" t="s">
        <v>186</v>
      </c>
      <c r="V15" s="214"/>
      <c r="W15" s="288" t="s">
        <v>186</v>
      </c>
      <c r="X15" s="288"/>
      <c r="Y15" s="214" t="s">
        <v>186</v>
      </c>
      <c r="Z15" s="214"/>
      <c r="AA15" s="214" t="s">
        <v>186</v>
      </c>
      <c r="AB15" s="214"/>
      <c r="AC15" s="214" t="s">
        <v>186</v>
      </c>
      <c r="AD15" s="288"/>
      <c r="AE15" s="288" t="s">
        <v>186</v>
      </c>
      <c r="AF15" s="214"/>
      <c r="AG15" s="214" t="s">
        <v>186</v>
      </c>
      <c r="AH15" s="214"/>
      <c r="AI15" s="214" t="s">
        <v>186</v>
      </c>
      <c r="AJ15" s="81">
        <f>COUNTIF(C15:AI15,"T")*6+COUNTIF(C15:AI15,"P")*12+COUNTIF(C15:AI15,"M")*6+COUNTIF(C15:AI15,"I")*5+COUNTIF(C15:AI15,"N")*12+COUNTIF(C15:AI15,"TI")*11+COUNTIF(C15:AI15,"MT")*12+COUNTIF(C15:AI15,"MI")*11</f>
        <v>192</v>
      </c>
      <c r="AK15" s="84"/>
      <c r="AL15" s="110"/>
    </row>
    <row r="16" spans="1:38" s="14" customFormat="1" ht="15" customHeight="1">
      <c r="A16" s="128"/>
      <c r="B16" s="34" t="s">
        <v>189</v>
      </c>
      <c r="C16" s="211" t="s">
        <v>154</v>
      </c>
      <c r="D16" s="212" t="s">
        <v>141</v>
      </c>
      <c r="E16" s="214" t="s">
        <v>186</v>
      </c>
      <c r="F16" s="214"/>
      <c r="G16" s="214" t="s">
        <v>186</v>
      </c>
      <c r="H16" s="214"/>
      <c r="I16" s="288" t="s">
        <v>186</v>
      </c>
      <c r="J16" s="288"/>
      <c r="K16" s="214" t="s">
        <v>186</v>
      </c>
      <c r="L16" s="214"/>
      <c r="M16" s="214" t="s">
        <v>186</v>
      </c>
      <c r="N16" s="214"/>
      <c r="O16" s="214" t="s">
        <v>186</v>
      </c>
      <c r="P16" s="288"/>
      <c r="Q16" s="288" t="s">
        <v>186</v>
      </c>
      <c r="R16" s="214"/>
      <c r="S16" s="214" t="s">
        <v>186</v>
      </c>
      <c r="T16" s="214"/>
      <c r="U16" s="214" t="s">
        <v>186</v>
      </c>
      <c r="V16" s="214"/>
      <c r="W16" s="288" t="s">
        <v>186</v>
      </c>
      <c r="X16" s="288"/>
      <c r="Y16" s="214" t="s">
        <v>186</v>
      </c>
      <c r="Z16" s="214"/>
      <c r="AA16" s="214" t="s">
        <v>186</v>
      </c>
      <c r="AB16" s="214"/>
      <c r="AC16" s="214" t="s">
        <v>186</v>
      </c>
      <c r="AD16" s="288"/>
      <c r="AE16" s="288" t="s">
        <v>186</v>
      </c>
      <c r="AF16" s="214"/>
      <c r="AG16" s="214" t="s">
        <v>186</v>
      </c>
      <c r="AH16" s="214"/>
      <c r="AI16" s="214" t="s">
        <v>186</v>
      </c>
      <c r="AJ16" s="81">
        <f>COUNTIF(C16:AI16,"T")*6+COUNTIF(C16:AI16,"P")*12+COUNTIF(C16:AI16,"M")*6+COUNTIF(C16:AI16,"I")*5+COUNTIF(C16:AI16,"N")*12+COUNTIF(C16:AI16,"TI")*11+COUNTIF(C16:AI16,"MT")*12+COUNTIF(C16:AI16,"MI")*11</f>
        <v>192</v>
      </c>
      <c r="AK16" s="84"/>
      <c r="AL16" s="110"/>
    </row>
    <row r="17" spans="1:38" s="14" customFormat="1" ht="15" customHeight="1">
      <c r="A17" s="128"/>
      <c r="B17" s="34" t="s">
        <v>133</v>
      </c>
      <c r="C17" s="211" t="s">
        <v>154</v>
      </c>
      <c r="D17" s="212" t="s">
        <v>141</v>
      </c>
      <c r="E17" s="214" t="s">
        <v>186</v>
      </c>
      <c r="F17" s="214"/>
      <c r="G17" s="214" t="s">
        <v>186</v>
      </c>
      <c r="H17" s="214"/>
      <c r="I17" s="288" t="s">
        <v>186</v>
      </c>
      <c r="J17" s="288"/>
      <c r="K17" s="214" t="s">
        <v>186</v>
      </c>
      <c r="L17" s="214"/>
      <c r="M17" s="214" t="s">
        <v>186</v>
      </c>
      <c r="N17" s="214"/>
      <c r="O17" s="214" t="s">
        <v>186</v>
      </c>
      <c r="P17" s="288"/>
      <c r="Q17" s="288" t="s">
        <v>186</v>
      </c>
      <c r="R17" s="214"/>
      <c r="S17" s="214" t="s">
        <v>186</v>
      </c>
      <c r="T17" s="214"/>
      <c r="U17" s="214" t="s">
        <v>186</v>
      </c>
      <c r="V17" s="214"/>
      <c r="W17" s="288" t="s">
        <v>186</v>
      </c>
      <c r="X17" s="288"/>
      <c r="Y17" s="214" t="s">
        <v>186</v>
      </c>
      <c r="Z17" s="214"/>
      <c r="AA17" s="214" t="s">
        <v>186</v>
      </c>
      <c r="AB17" s="214"/>
      <c r="AC17" s="214" t="s">
        <v>186</v>
      </c>
      <c r="AD17" s="288"/>
      <c r="AE17" s="288" t="s">
        <v>186</v>
      </c>
      <c r="AF17" s="214"/>
      <c r="AG17" s="214" t="s">
        <v>186</v>
      </c>
      <c r="AH17" s="214"/>
      <c r="AI17" s="214" t="s">
        <v>186</v>
      </c>
      <c r="AJ17" s="81">
        <f>COUNTIF(C17:AI17,"T")*6+COUNTIF(C17:AI17,"P")*12+COUNTIF(C17:AI17,"M")*6+COUNTIF(C17:AI17,"I")*5+COUNTIF(C17:AI17,"N")*12+COUNTIF(C17:AI17,"TI")*11+COUNTIF(C17:AI17,"MT")*12+COUNTIF(C17:AI17,"MI")*11</f>
        <v>192</v>
      </c>
      <c r="AK17" s="84"/>
      <c r="AL17" s="110"/>
    </row>
    <row r="18" spans="1:38" s="14" customFormat="1" ht="15" customHeight="1">
      <c r="A18" s="128"/>
      <c r="B18" s="34" t="s">
        <v>184</v>
      </c>
      <c r="C18" s="213" t="s">
        <v>142</v>
      </c>
      <c r="D18" s="212" t="s">
        <v>141</v>
      </c>
      <c r="E18" s="214" t="s">
        <v>186</v>
      </c>
      <c r="F18" s="214"/>
      <c r="G18" s="214" t="s">
        <v>186</v>
      </c>
      <c r="H18" s="214"/>
      <c r="I18" s="288" t="s">
        <v>186</v>
      </c>
      <c r="J18" s="288"/>
      <c r="K18" s="214" t="s">
        <v>186</v>
      </c>
      <c r="L18" s="214"/>
      <c r="M18" s="214" t="s">
        <v>186</v>
      </c>
      <c r="N18" s="214"/>
      <c r="O18" s="214" t="s">
        <v>186</v>
      </c>
      <c r="P18" s="288"/>
      <c r="Q18" s="288" t="s">
        <v>186</v>
      </c>
      <c r="R18" s="214"/>
      <c r="S18" s="214" t="s">
        <v>186</v>
      </c>
      <c r="T18" s="214"/>
      <c r="U18" s="214" t="s">
        <v>186</v>
      </c>
      <c r="V18" s="214"/>
      <c r="W18" s="288" t="s">
        <v>186</v>
      </c>
      <c r="X18" s="288"/>
      <c r="Y18" s="214" t="s">
        <v>186</v>
      </c>
      <c r="Z18" s="214"/>
      <c r="AA18" s="214" t="s">
        <v>186</v>
      </c>
      <c r="AB18" s="214"/>
      <c r="AC18" s="214" t="s">
        <v>186</v>
      </c>
      <c r="AD18" s="288"/>
      <c r="AE18" s="288" t="s">
        <v>186</v>
      </c>
      <c r="AF18" s="214"/>
      <c r="AG18" s="214" t="s">
        <v>186</v>
      </c>
      <c r="AH18" s="214"/>
      <c r="AI18" s="215" t="s">
        <v>186</v>
      </c>
      <c r="AJ18" s="81">
        <f>COUNTIF(C18:AI18,"T")*6+COUNTIF(C18:AI18,"P")*12+COUNTIF(C18:AI18,"M")*6+COUNTIF(C18:AI18,"I")*5+COUNTIF(C18:AI18,"N")*12+COUNTIF(C18:AI18,"TI")*11+COUNTIF(C18:AI18,"MT")*12+COUNTIF(C18:AI18,"FE")*12</f>
        <v>192</v>
      </c>
      <c r="AK18" s="84"/>
      <c r="AL18" s="110"/>
    </row>
    <row r="19" spans="1:38" s="14" customFormat="1" ht="15" customHeight="1">
      <c r="A19" s="128"/>
      <c r="B19" s="34" t="s">
        <v>134</v>
      </c>
      <c r="C19" s="213" t="s">
        <v>142</v>
      </c>
      <c r="D19" s="212" t="s">
        <v>141</v>
      </c>
      <c r="E19" s="214" t="s">
        <v>186</v>
      </c>
      <c r="F19" s="214"/>
      <c r="G19" s="214" t="s">
        <v>186</v>
      </c>
      <c r="H19" s="214"/>
      <c r="I19" s="288" t="s">
        <v>186</v>
      </c>
      <c r="J19" s="288"/>
      <c r="K19" s="214" t="s">
        <v>186</v>
      </c>
      <c r="L19" s="214"/>
      <c r="M19" s="214" t="s">
        <v>186</v>
      </c>
      <c r="N19" s="214"/>
      <c r="O19" s="214" t="s">
        <v>186</v>
      </c>
      <c r="P19" s="288"/>
      <c r="Q19" s="288" t="s">
        <v>186</v>
      </c>
      <c r="R19" s="214"/>
      <c r="S19" s="214" t="s">
        <v>186</v>
      </c>
      <c r="T19" s="214"/>
      <c r="U19" s="214" t="s">
        <v>186</v>
      </c>
      <c r="V19" s="214"/>
      <c r="W19" s="288" t="s">
        <v>186</v>
      </c>
      <c r="X19" s="288"/>
      <c r="Y19" s="214" t="s">
        <v>186</v>
      </c>
      <c r="Z19" s="214"/>
      <c r="AA19" s="214" t="s">
        <v>186</v>
      </c>
      <c r="AB19" s="214"/>
      <c r="AC19" s="214" t="s">
        <v>186</v>
      </c>
      <c r="AD19" s="288"/>
      <c r="AE19" s="288" t="s">
        <v>186</v>
      </c>
      <c r="AF19" s="214"/>
      <c r="AG19" s="214" t="s">
        <v>186</v>
      </c>
      <c r="AH19" s="214"/>
      <c r="AI19" s="215" t="s">
        <v>186</v>
      </c>
      <c r="AJ19" s="81">
        <f>COUNTIF(C19:AI19,"T")*6+COUNTIF(C19:AI19,"P")*12+COUNTIF(C19:AI19,"M")*6+COUNTIF(C19:AI19,"I")*5+COUNTIF(C19:AI19,"N")*12+COUNTIF(C19:AI19,"TI")*11+COUNTIF(C19:AI19,"MT")*12+COUNTIF(C19:AI19,"MI")*11</f>
        <v>192</v>
      </c>
      <c r="AK19" s="84"/>
      <c r="AL19" s="110"/>
    </row>
    <row r="20" spans="1:38" s="14" customFormat="1" ht="15" customHeight="1" thickBot="1">
      <c r="A20" s="218" t="s">
        <v>0</v>
      </c>
      <c r="B20" s="150" t="s">
        <v>1</v>
      </c>
      <c r="C20" s="149" t="s">
        <v>2</v>
      </c>
      <c r="D20" s="551" t="s">
        <v>3</v>
      </c>
      <c r="E20" s="174">
        <v>1</v>
      </c>
      <c r="F20" s="174">
        <v>2</v>
      </c>
      <c r="G20" s="174">
        <v>3</v>
      </c>
      <c r="H20" s="174">
        <v>4</v>
      </c>
      <c r="I20" s="174">
        <v>5</v>
      </c>
      <c r="J20" s="174">
        <v>6</v>
      </c>
      <c r="K20" s="174">
        <v>7</v>
      </c>
      <c r="L20" s="174">
        <v>8</v>
      </c>
      <c r="M20" s="174">
        <v>9</v>
      </c>
      <c r="N20" s="174">
        <v>10</v>
      </c>
      <c r="O20" s="174">
        <v>11</v>
      </c>
      <c r="P20" s="174">
        <v>12</v>
      </c>
      <c r="Q20" s="174">
        <v>13</v>
      </c>
      <c r="R20" s="174">
        <v>14</v>
      </c>
      <c r="S20" s="174">
        <v>15</v>
      </c>
      <c r="T20" s="174">
        <v>16</v>
      </c>
      <c r="U20" s="174">
        <v>17</v>
      </c>
      <c r="V20" s="174">
        <v>18</v>
      </c>
      <c r="W20" s="174">
        <v>19</v>
      </c>
      <c r="X20" s="174">
        <v>20</v>
      </c>
      <c r="Y20" s="174">
        <v>21</v>
      </c>
      <c r="Z20" s="174">
        <v>22</v>
      </c>
      <c r="AA20" s="174">
        <v>23</v>
      </c>
      <c r="AB20" s="174">
        <v>24</v>
      </c>
      <c r="AC20" s="174">
        <v>25</v>
      </c>
      <c r="AD20" s="174">
        <v>26</v>
      </c>
      <c r="AE20" s="174">
        <v>27</v>
      </c>
      <c r="AF20" s="174">
        <v>28</v>
      </c>
      <c r="AG20" s="174">
        <v>29</v>
      </c>
      <c r="AH20" s="174">
        <v>30</v>
      </c>
      <c r="AI20" s="174">
        <v>31</v>
      </c>
      <c r="AJ20" s="567" t="s">
        <v>4</v>
      </c>
      <c r="AK20" s="84"/>
      <c r="AL20" s="110"/>
    </row>
    <row r="21" spans="1:38" s="14" customFormat="1" ht="15" customHeight="1">
      <c r="A21" s="218"/>
      <c r="B21" s="89"/>
      <c r="C21" s="149"/>
      <c r="D21" s="551"/>
      <c r="E21" s="79" t="s">
        <v>8</v>
      </c>
      <c r="F21" s="79" t="s">
        <v>10</v>
      </c>
      <c r="G21" s="79" t="s">
        <v>7</v>
      </c>
      <c r="H21" s="79" t="s">
        <v>7</v>
      </c>
      <c r="I21" s="79" t="s">
        <v>8</v>
      </c>
      <c r="J21" s="79" t="s">
        <v>8</v>
      </c>
      <c r="K21" s="79" t="s">
        <v>9</v>
      </c>
      <c r="L21" s="79" t="s">
        <v>8</v>
      </c>
      <c r="M21" s="79" t="s">
        <v>10</v>
      </c>
      <c r="N21" s="79" t="s">
        <v>7</v>
      </c>
      <c r="O21" s="79" t="s">
        <v>7</v>
      </c>
      <c r="P21" s="79" t="s">
        <v>8</v>
      </c>
      <c r="Q21" s="79" t="s">
        <v>8</v>
      </c>
      <c r="R21" s="79" t="s">
        <v>9</v>
      </c>
      <c r="S21" s="79" t="s">
        <v>8</v>
      </c>
      <c r="T21" s="79" t="s">
        <v>10</v>
      </c>
      <c r="U21" s="79" t="s">
        <v>7</v>
      </c>
      <c r="V21" s="79" t="s">
        <v>7</v>
      </c>
      <c r="W21" s="79" t="s">
        <v>8</v>
      </c>
      <c r="X21" s="79" t="s">
        <v>8</v>
      </c>
      <c r="Y21" s="79" t="s">
        <v>9</v>
      </c>
      <c r="Z21" s="79" t="s">
        <v>8</v>
      </c>
      <c r="AA21" s="79" t="s">
        <v>10</v>
      </c>
      <c r="AB21" s="79" t="s">
        <v>7</v>
      </c>
      <c r="AC21" s="79" t="s">
        <v>7</v>
      </c>
      <c r="AD21" s="79" t="s">
        <v>8</v>
      </c>
      <c r="AE21" s="79" t="s">
        <v>8</v>
      </c>
      <c r="AF21" s="79" t="s">
        <v>9</v>
      </c>
      <c r="AG21" s="79" t="s">
        <v>8</v>
      </c>
      <c r="AH21" s="79" t="s">
        <v>10</v>
      </c>
      <c r="AI21" s="79" t="s">
        <v>7</v>
      </c>
      <c r="AJ21" s="567"/>
      <c r="AK21" s="84"/>
      <c r="AL21" s="110"/>
    </row>
    <row r="22" spans="1:38" s="14" customFormat="1" ht="15" customHeight="1">
      <c r="A22" s="219"/>
      <c r="B22" s="34" t="s">
        <v>135</v>
      </c>
      <c r="C22" s="211" t="s">
        <v>154</v>
      </c>
      <c r="D22" s="220" t="s">
        <v>143</v>
      </c>
      <c r="E22" s="214"/>
      <c r="F22" s="214" t="s">
        <v>188</v>
      </c>
      <c r="G22" s="214"/>
      <c r="H22" s="214" t="s">
        <v>188</v>
      </c>
      <c r="I22" s="214"/>
      <c r="J22" s="288" t="s">
        <v>188</v>
      </c>
      <c r="K22" s="288"/>
      <c r="L22" s="214" t="s">
        <v>188</v>
      </c>
      <c r="M22" s="214"/>
      <c r="N22" s="214" t="s">
        <v>188</v>
      </c>
      <c r="O22" s="214"/>
      <c r="P22" s="214" t="s">
        <v>188</v>
      </c>
      <c r="Q22" s="288"/>
      <c r="R22" s="288" t="s">
        <v>188</v>
      </c>
      <c r="S22" s="214"/>
      <c r="T22" s="214" t="s">
        <v>188</v>
      </c>
      <c r="U22" s="214"/>
      <c r="V22" s="214" t="s">
        <v>188</v>
      </c>
      <c r="W22" s="214"/>
      <c r="X22" s="288" t="s">
        <v>188</v>
      </c>
      <c r="Y22" s="288"/>
      <c r="Z22" s="214" t="s">
        <v>188</v>
      </c>
      <c r="AA22" s="214"/>
      <c r="AB22" s="214" t="s">
        <v>188</v>
      </c>
      <c r="AC22" s="214"/>
      <c r="AD22" s="214" t="s">
        <v>188</v>
      </c>
      <c r="AE22" s="288"/>
      <c r="AF22" s="288" t="s">
        <v>188</v>
      </c>
      <c r="AG22" s="214"/>
      <c r="AH22" s="214" t="s">
        <v>188</v>
      </c>
      <c r="AI22" s="214"/>
      <c r="AJ22" s="81">
        <f>COUNTIF(C22:AI22,"T")*6+COUNTIF(C22:AI22,"P")*12+COUNTIF(C22:AI22,"M")*6+COUNTIF(C22:AI22,"I")*5+COUNTIF(C22:AI22,"N")*12+COUNTIF(C22:AI22,"TI")*11+COUNTIF(C22:AI22,"MT")*12+COUNTIF(C22:AI22,"MI")*11</f>
        <v>180</v>
      </c>
      <c r="AK22" s="84"/>
      <c r="AL22" s="110"/>
    </row>
    <row r="23" spans="1:38" s="14" customFormat="1" ht="15" customHeight="1">
      <c r="A23" s="219"/>
      <c r="B23" s="34" t="s">
        <v>136</v>
      </c>
      <c r="C23" s="211" t="s">
        <v>154</v>
      </c>
      <c r="D23" s="220" t="s">
        <v>143</v>
      </c>
      <c r="E23" s="214"/>
      <c r="F23" s="214" t="s">
        <v>188</v>
      </c>
      <c r="G23" s="214"/>
      <c r="H23" s="214" t="s">
        <v>188</v>
      </c>
      <c r="I23" s="214"/>
      <c r="J23" s="288" t="s">
        <v>188</v>
      </c>
      <c r="K23" s="288"/>
      <c r="L23" s="214" t="s">
        <v>188</v>
      </c>
      <c r="M23" s="214"/>
      <c r="N23" s="214" t="s">
        <v>188</v>
      </c>
      <c r="O23" s="214"/>
      <c r="P23" s="214" t="s">
        <v>188</v>
      </c>
      <c r="Q23" s="288"/>
      <c r="R23" s="288" t="s">
        <v>188</v>
      </c>
      <c r="S23" s="214"/>
      <c r="T23" s="214" t="s">
        <v>188</v>
      </c>
      <c r="U23" s="214"/>
      <c r="V23" s="214" t="s">
        <v>188</v>
      </c>
      <c r="W23" s="214"/>
      <c r="X23" s="288" t="s">
        <v>188</v>
      </c>
      <c r="Y23" s="288"/>
      <c r="Z23" s="214" t="s">
        <v>188</v>
      </c>
      <c r="AA23" s="214"/>
      <c r="AB23" s="214" t="s">
        <v>188</v>
      </c>
      <c r="AC23" s="214"/>
      <c r="AD23" s="214" t="s">
        <v>188</v>
      </c>
      <c r="AE23" s="288"/>
      <c r="AF23" s="288" t="s">
        <v>188</v>
      </c>
      <c r="AG23" s="214"/>
      <c r="AH23" s="214" t="s">
        <v>188</v>
      </c>
      <c r="AI23" s="214"/>
      <c r="AJ23" s="81">
        <f>COUNTIF(C23:AI23,"T")*6+COUNTIF(C23:AI23,"P")*12+COUNTIF(C23:AI23,"M")*6+COUNTIF(C23:AI23,"I")*5+COUNTIF(C23:AI23,"N")*12+COUNTIF(C23:AI23,"TI")*11+COUNTIF(C23:AI23,"MT")*12+COUNTIF(C23:AI23,"MI")*11</f>
        <v>180</v>
      </c>
      <c r="AK23" s="84"/>
      <c r="AL23" s="110"/>
    </row>
    <row r="24" spans="1:38" s="14" customFormat="1" ht="15" customHeight="1">
      <c r="A24" s="219"/>
      <c r="B24" s="34" t="s">
        <v>137</v>
      </c>
      <c r="C24" s="213" t="s">
        <v>142</v>
      </c>
      <c r="D24" s="220" t="s">
        <v>143</v>
      </c>
      <c r="E24" s="215"/>
      <c r="F24" s="215" t="s">
        <v>188</v>
      </c>
      <c r="G24" s="215"/>
      <c r="H24" s="215" t="s">
        <v>188</v>
      </c>
      <c r="I24" s="215"/>
      <c r="J24" s="289" t="s">
        <v>188</v>
      </c>
      <c r="K24" s="289"/>
      <c r="L24" s="215" t="s">
        <v>188</v>
      </c>
      <c r="M24" s="215"/>
      <c r="N24" s="215" t="s">
        <v>188</v>
      </c>
      <c r="O24" s="215"/>
      <c r="P24" s="215" t="s">
        <v>188</v>
      </c>
      <c r="Q24" s="289"/>
      <c r="R24" s="289" t="s">
        <v>188</v>
      </c>
      <c r="S24" s="215"/>
      <c r="T24" s="215" t="s">
        <v>188</v>
      </c>
      <c r="U24" s="215"/>
      <c r="V24" s="215" t="s">
        <v>188</v>
      </c>
      <c r="W24" s="215"/>
      <c r="X24" s="289" t="s">
        <v>188</v>
      </c>
      <c r="Y24" s="289"/>
      <c r="Z24" s="215" t="s">
        <v>188</v>
      </c>
      <c r="AA24" s="215"/>
      <c r="AB24" s="215" t="s">
        <v>188</v>
      </c>
      <c r="AC24" s="215"/>
      <c r="AD24" s="215" t="s">
        <v>188</v>
      </c>
      <c r="AE24" s="289"/>
      <c r="AF24" s="289" t="s">
        <v>188</v>
      </c>
      <c r="AG24" s="215"/>
      <c r="AH24" s="215" t="s">
        <v>188</v>
      </c>
      <c r="AI24" s="215"/>
      <c r="AJ24" s="81">
        <f>COUNTIF(C24:AI24,"T")*6+COUNTIF(C24:AI24,"P")*12+COUNTIF(C24:AI24,"M")*6+COUNTIF(C24:AI24,"I")*5+COUNTIF(C24:AI24,"N")*12+COUNTIF(C24:AI24,"TI")*11+COUNTIF(C24:AI24,"MT")*12+COUNTIF(C24:AI24,"MI")*11</f>
        <v>180</v>
      </c>
      <c r="AK24" s="84"/>
      <c r="AL24" s="110"/>
    </row>
    <row r="25" spans="1:38" s="14" customFormat="1" ht="15" customHeight="1">
      <c r="A25" s="219"/>
      <c r="B25" s="34" t="s">
        <v>138</v>
      </c>
      <c r="C25" s="213" t="s">
        <v>142</v>
      </c>
      <c r="D25" s="220" t="s">
        <v>143</v>
      </c>
      <c r="E25" s="215"/>
      <c r="F25" s="215" t="s">
        <v>188</v>
      </c>
      <c r="G25" s="215"/>
      <c r="H25" s="215" t="s">
        <v>188</v>
      </c>
      <c r="I25" s="215"/>
      <c r="J25" s="289" t="s">
        <v>188</v>
      </c>
      <c r="K25" s="289"/>
      <c r="L25" s="215" t="s">
        <v>188</v>
      </c>
      <c r="M25" s="215"/>
      <c r="N25" s="215" t="s">
        <v>188</v>
      </c>
      <c r="O25" s="215"/>
      <c r="P25" s="215" t="s">
        <v>188</v>
      </c>
      <c r="Q25" s="289"/>
      <c r="R25" s="289" t="s">
        <v>188</v>
      </c>
      <c r="S25" s="215"/>
      <c r="T25" s="215" t="s">
        <v>188</v>
      </c>
      <c r="U25" s="215"/>
      <c r="V25" s="215" t="s">
        <v>188</v>
      </c>
      <c r="W25" s="215"/>
      <c r="X25" s="289" t="s">
        <v>188</v>
      </c>
      <c r="Y25" s="289"/>
      <c r="Z25" s="215" t="s">
        <v>188</v>
      </c>
      <c r="AA25" s="215"/>
      <c r="AB25" s="215" t="s">
        <v>188</v>
      </c>
      <c r="AC25" s="215"/>
      <c r="AD25" s="215" t="s">
        <v>188</v>
      </c>
      <c r="AE25" s="289"/>
      <c r="AF25" s="289" t="s">
        <v>188</v>
      </c>
      <c r="AG25" s="215"/>
      <c r="AH25" s="215" t="s">
        <v>188</v>
      </c>
      <c r="AI25" s="215"/>
      <c r="AJ25" s="81">
        <f>COUNTIF(C25:AI25,"T")*6+COUNTIF(C25:AI25,"P")*12+COUNTIF(C25:AI25,"M")*6+COUNTIF(C25:AI25,"I")*5+COUNTIF(C25:AI25,"N")*12+COUNTIF(C25:AI25,"TI")*11+COUNTIF(C25:AI25,"MT")*12+COUNTIF(C25:AI25,"MI")*11</f>
        <v>180</v>
      </c>
      <c r="AK25" s="84"/>
      <c r="AL25" s="110"/>
    </row>
    <row r="26" spans="1:38" s="14" customFormat="1" ht="15" customHeight="1" thickBot="1">
      <c r="A26" s="218" t="s">
        <v>0</v>
      </c>
      <c r="B26" s="150" t="s">
        <v>1</v>
      </c>
      <c r="C26" s="149" t="s">
        <v>2</v>
      </c>
      <c r="D26" s="551" t="s">
        <v>3</v>
      </c>
      <c r="E26" s="174">
        <v>1</v>
      </c>
      <c r="F26" s="174">
        <v>2</v>
      </c>
      <c r="G26" s="174">
        <v>3</v>
      </c>
      <c r="H26" s="174">
        <v>4</v>
      </c>
      <c r="I26" s="174">
        <v>5</v>
      </c>
      <c r="J26" s="174">
        <v>6</v>
      </c>
      <c r="K26" s="174">
        <v>7</v>
      </c>
      <c r="L26" s="174">
        <v>8</v>
      </c>
      <c r="M26" s="174">
        <v>9</v>
      </c>
      <c r="N26" s="174">
        <v>10</v>
      </c>
      <c r="O26" s="174">
        <v>11</v>
      </c>
      <c r="P26" s="174">
        <v>12</v>
      </c>
      <c r="Q26" s="174">
        <v>13</v>
      </c>
      <c r="R26" s="174">
        <v>14</v>
      </c>
      <c r="S26" s="174">
        <v>15</v>
      </c>
      <c r="T26" s="174">
        <v>16</v>
      </c>
      <c r="U26" s="174">
        <v>17</v>
      </c>
      <c r="V26" s="174">
        <v>18</v>
      </c>
      <c r="W26" s="174">
        <v>19</v>
      </c>
      <c r="X26" s="174">
        <v>20</v>
      </c>
      <c r="Y26" s="174">
        <v>21</v>
      </c>
      <c r="Z26" s="174">
        <v>22</v>
      </c>
      <c r="AA26" s="174">
        <v>23</v>
      </c>
      <c r="AB26" s="174">
        <v>24</v>
      </c>
      <c r="AC26" s="174">
        <v>25</v>
      </c>
      <c r="AD26" s="174">
        <v>26</v>
      </c>
      <c r="AE26" s="174">
        <v>27</v>
      </c>
      <c r="AF26" s="174">
        <v>28</v>
      </c>
      <c r="AG26" s="174">
        <v>29</v>
      </c>
      <c r="AH26" s="174">
        <v>30</v>
      </c>
      <c r="AI26" s="174">
        <v>31</v>
      </c>
      <c r="AJ26" s="567" t="s">
        <v>4</v>
      </c>
      <c r="AK26" s="84"/>
      <c r="AL26" s="110"/>
    </row>
    <row r="27" spans="1:38" s="14" customFormat="1" ht="15" customHeight="1">
      <c r="A27" s="109"/>
      <c r="B27" s="89"/>
      <c r="C27" s="149"/>
      <c r="D27" s="551"/>
      <c r="E27" s="79" t="s">
        <v>8</v>
      </c>
      <c r="F27" s="79" t="s">
        <v>10</v>
      </c>
      <c r="G27" s="79" t="s">
        <v>7</v>
      </c>
      <c r="H27" s="79" t="s">
        <v>7</v>
      </c>
      <c r="I27" s="79" t="s">
        <v>8</v>
      </c>
      <c r="J27" s="79" t="s">
        <v>8</v>
      </c>
      <c r="K27" s="79" t="s">
        <v>9</v>
      </c>
      <c r="L27" s="79" t="s">
        <v>8</v>
      </c>
      <c r="M27" s="79" t="s">
        <v>10</v>
      </c>
      <c r="N27" s="79" t="s">
        <v>7</v>
      </c>
      <c r="O27" s="79" t="s">
        <v>7</v>
      </c>
      <c r="P27" s="79" t="s">
        <v>8</v>
      </c>
      <c r="Q27" s="79" t="s">
        <v>8</v>
      </c>
      <c r="R27" s="79" t="s">
        <v>9</v>
      </c>
      <c r="S27" s="79" t="s">
        <v>8</v>
      </c>
      <c r="T27" s="79" t="s">
        <v>10</v>
      </c>
      <c r="U27" s="79" t="s">
        <v>7</v>
      </c>
      <c r="V27" s="79" t="s">
        <v>7</v>
      </c>
      <c r="W27" s="79" t="s">
        <v>8</v>
      </c>
      <c r="X27" s="79" t="s">
        <v>8</v>
      </c>
      <c r="Y27" s="79" t="s">
        <v>9</v>
      </c>
      <c r="Z27" s="79" t="s">
        <v>8</v>
      </c>
      <c r="AA27" s="79" t="s">
        <v>10</v>
      </c>
      <c r="AB27" s="79" t="s">
        <v>7</v>
      </c>
      <c r="AC27" s="79" t="s">
        <v>7</v>
      </c>
      <c r="AD27" s="79" t="s">
        <v>8</v>
      </c>
      <c r="AE27" s="79" t="s">
        <v>8</v>
      </c>
      <c r="AF27" s="79" t="s">
        <v>9</v>
      </c>
      <c r="AG27" s="79" t="s">
        <v>8</v>
      </c>
      <c r="AH27" s="79" t="s">
        <v>10</v>
      </c>
      <c r="AI27" s="79" t="s">
        <v>7</v>
      </c>
      <c r="AJ27" s="567"/>
      <c r="AK27" s="84"/>
      <c r="AL27" s="110"/>
    </row>
    <row r="28" spans="1:38" s="14" customFormat="1" ht="15" customHeight="1">
      <c r="A28" s="100"/>
      <c r="B28" s="34" t="s">
        <v>146</v>
      </c>
      <c r="C28" s="211" t="s">
        <v>154</v>
      </c>
      <c r="D28" s="220" t="s">
        <v>143</v>
      </c>
      <c r="E28" s="214" t="s">
        <v>188</v>
      </c>
      <c r="F28" s="214"/>
      <c r="G28" s="214" t="s">
        <v>188</v>
      </c>
      <c r="H28" s="214"/>
      <c r="I28" s="214" t="s">
        <v>188</v>
      </c>
      <c r="J28" s="288"/>
      <c r="K28" s="288" t="s">
        <v>188</v>
      </c>
      <c r="L28" s="214"/>
      <c r="M28" s="214" t="s">
        <v>188</v>
      </c>
      <c r="N28" s="214"/>
      <c r="O28" s="214" t="s">
        <v>188</v>
      </c>
      <c r="P28" s="214"/>
      <c r="Q28" s="288" t="s">
        <v>188</v>
      </c>
      <c r="R28" s="288"/>
      <c r="S28" s="214" t="s">
        <v>188</v>
      </c>
      <c r="T28" s="214"/>
      <c r="U28" s="214" t="s">
        <v>188</v>
      </c>
      <c r="V28" s="214"/>
      <c r="W28" s="214" t="s">
        <v>188</v>
      </c>
      <c r="X28" s="288"/>
      <c r="Y28" s="288" t="s">
        <v>188</v>
      </c>
      <c r="Z28" s="214"/>
      <c r="AA28" s="214" t="s">
        <v>188</v>
      </c>
      <c r="AB28" s="214"/>
      <c r="AC28" s="214" t="s">
        <v>188</v>
      </c>
      <c r="AD28" s="214"/>
      <c r="AE28" s="288" t="s">
        <v>188</v>
      </c>
      <c r="AF28" s="288"/>
      <c r="AG28" s="214" t="s">
        <v>188</v>
      </c>
      <c r="AH28" s="214"/>
      <c r="AI28" s="214" t="s">
        <v>188</v>
      </c>
      <c r="AJ28" s="81">
        <f>COUNTIF(C28:AI28,"T")*6+COUNTIF(C28:AI28,"P")*12+COUNTIF(C28:AI28,"M")*6+COUNTIF(C28:AI28,"I")*5+COUNTIF(C28:AI28,"N")*12+COUNTIF(C28:AI28,"TI")*11+COUNTIF(C28:AI28,"MT")*12+COUNTIF(C28:AI28,"MI")*11</f>
        <v>192</v>
      </c>
      <c r="AK28" s="84"/>
      <c r="AL28" s="110"/>
    </row>
    <row r="29" spans="1:38" s="14" customFormat="1" ht="15" customHeight="1">
      <c r="A29" s="100"/>
      <c r="B29" s="34" t="s">
        <v>216</v>
      </c>
      <c r="C29" s="211" t="s">
        <v>154</v>
      </c>
      <c r="D29" s="220" t="s">
        <v>143</v>
      </c>
      <c r="E29" s="214" t="s">
        <v>188</v>
      </c>
      <c r="F29" s="214"/>
      <c r="G29" s="214" t="s">
        <v>188</v>
      </c>
      <c r="H29" s="214"/>
      <c r="I29" s="214" t="s">
        <v>188</v>
      </c>
      <c r="J29" s="288"/>
      <c r="K29" s="288" t="s">
        <v>188</v>
      </c>
      <c r="L29" s="214"/>
      <c r="M29" s="214" t="s">
        <v>188</v>
      </c>
      <c r="N29" s="214"/>
      <c r="O29" s="214" t="s">
        <v>188</v>
      </c>
      <c r="P29" s="214"/>
      <c r="Q29" s="288" t="s">
        <v>188</v>
      </c>
      <c r="R29" s="288"/>
      <c r="S29" s="214" t="s">
        <v>188</v>
      </c>
      <c r="T29" s="214"/>
      <c r="U29" s="214" t="s">
        <v>188</v>
      </c>
      <c r="V29" s="214"/>
      <c r="W29" s="214" t="s">
        <v>188</v>
      </c>
      <c r="X29" s="288"/>
      <c r="Y29" s="288" t="s">
        <v>188</v>
      </c>
      <c r="Z29" s="214"/>
      <c r="AA29" s="214" t="s">
        <v>188</v>
      </c>
      <c r="AB29" s="214"/>
      <c r="AC29" s="214" t="s">
        <v>188</v>
      </c>
      <c r="AD29" s="214"/>
      <c r="AE29" s="288" t="s">
        <v>188</v>
      </c>
      <c r="AF29" s="288"/>
      <c r="AG29" s="214" t="s">
        <v>188</v>
      </c>
      <c r="AH29" s="214"/>
      <c r="AI29" s="214" t="s">
        <v>188</v>
      </c>
      <c r="AJ29" s="81">
        <f>COUNTIF(C29:AI29,"T")*6+COUNTIF(C29:AI29,"P")*12+COUNTIF(C29:AI29,"M")*6+COUNTIF(C29:AI29,"I")*5+COUNTIF(C29:AI29,"N")*12+COUNTIF(C29:AI29,"TI")*11+COUNTIF(C29:AI29,"MT")*12+COUNTIF(C29:AI29,"MI")*11</f>
        <v>192</v>
      </c>
      <c r="AK29" s="84"/>
      <c r="AL29" s="110"/>
    </row>
    <row r="30" spans="1:38" s="14" customFormat="1" ht="15" customHeight="1">
      <c r="A30" s="100"/>
      <c r="B30" s="34" t="s">
        <v>139</v>
      </c>
      <c r="C30" s="213" t="s">
        <v>142</v>
      </c>
      <c r="D30" s="220" t="s">
        <v>143</v>
      </c>
      <c r="E30" s="214" t="s">
        <v>188</v>
      </c>
      <c r="F30" s="214"/>
      <c r="G30" s="214" t="s">
        <v>188</v>
      </c>
      <c r="H30" s="214"/>
      <c r="I30" s="214" t="s">
        <v>188</v>
      </c>
      <c r="J30" s="289"/>
      <c r="K30" s="289" t="s">
        <v>188</v>
      </c>
      <c r="L30" s="214"/>
      <c r="M30" s="214" t="s">
        <v>188</v>
      </c>
      <c r="N30" s="214"/>
      <c r="O30" s="214" t="s">
        <v>188</v>
      </c>
      <c r="P30" s="214"/>
      <c r="Q30" s="289" t="s">
        <v>188</v>
      </c>
      <c r="R30" s="289"/>
      <c r="S30" s="214" t="s">
        <v>188</v>
      </c>
      <c r="T30" s="214"/>
      <c r="U30" s="214" t="s">
        <v>188</v>
      </c>
      <c r="V30" s="214"/>
      <c r="W30" s="214" t="s">
        <v>188</v>
      </c>
      <c r="X30" s="289"/>
      <c r="Y30" s="289" t="s">
        <v>188</v>
      </c>
      <c r="Z30" s="214"/>
      <c r="AA30" s="214" t="s">
        <v>188</v>
      </c>
      <c r="AB30" s="214"/>
      <c r="AC30" s="214" t="s">
        <v>188</v>
      </c>
      <c r="AD30" s="214"/>
      <c r="AE30" s="289" t="s">
        <v>188</v>
      </c>
      <c r="AF30" s="289"/>
      <c r="AG30" s="214" t="s">
        <v>188</v>
      </c>
      <c r="AH30" s="214"/>
      <c r="AI30" s="214" t="s">
        <v>188</v>
      </c>
      <c r="AJ30" s="81">
        <f>COUNTIF(C30:AI30,"T")*6+COUNTIF(C30:AI30,"P")*12+COUNTIF(C30:AI30,"M")*6+COUNTIF(C30:AI30,"I")*5+COUNTIF(C30:AI30,"N")*12+COUNTIF(C30:AI30,"TI")*11+COUNTIF(C30:AI30,"MT")*12+COUNTIF(C30:AI30,"MI")*11</f>
        <v>192</v>
      </c>
      <c r="AK30" s="84"/>
      <c r="AL30" s="110"/>
    </row>
    <row r="31" spans="1:38" s="14" customFormat="1" ht="15" customHeight="1">
      <c r="A31" s="100"/>
      <c r="B31" s="34" t="s">
        <v>140</v>
      </c>
      <c r="C31" s="213" t="s">
        <v>142</v>
      </c>
      <c r="D31" s="220" t="s">
        <v>143</v>
      </c>
      <c r="E31" s="214" t="s">
        <v>188</v>
      </c>
      <c r="F31" s="214"/>
      <c r="G31" s="214" t="s">
        <v>188</v>
      </c>
      <c r="H31" s="214"/>
      <c r="I31" s="214" t="s">
        <v>188</v>
      </c>
      <c r="J31" s="289"/>
      <c r="K31" s="289" t="s">
        <v>188</v>
      </c>
      <c r="L31" s="214"/>
      <c r="M31" s="214" t="s">
        <v>188</v>
      </c>
      <c r="N31" s="214"/>
      <c r="O31" s="214" t="s">
        <v>188</v>
      </c>
      <c r="P31" s="214"/>
      <c r="Q31" s="289" t="s">
        <v>188</v>
      </c>
      <c r="R31" s="289"/>
      <c r="S31" s="214" t="s">
        <v>188</v>
      </c>
      <c r="T31" s="214"/>
      <c r="U31" s="214" t="s">
        <v>188</v>
      </c>
      <c r="V31" s="214"/>
      <c r="W31" s="214" t="s">
        <v>188</v>
      </c>
      <c r="X31" s="289"/>
      <c r="Y31" s="289" t="s">
        <v>188</v>
      </c>
      <c r="Z31" s="214"/>
      <c r="AA31" s="214" t="s">
        <v>188</v>
      </c>
      <c r="AB31" s="214"/>
      <c r="AC31" s="214" t="s">
        <v>188</v>
      </c>
      <c r="AD31" s="214"/>
      <c r="AE31" s="289" t="s">
        <v>188</v>
      </c>
      <c r="AF31" s="289"/>
      <c r="AG31" s="214" t="s">
        <v>188</v>
      </c>
      <c r="AH31" s="214"/>
      <c r="AI31" s="214" t="s">
        <v>188</v>
      </c>
      <c r="AJ31" s="81">
        <f>COUNTIF(C31:AI31,"T")*6+COUNTIF(C31:AI31,"P")*12+COUNTIF(C31:AI31,"M")*6+COUNTIF(C31:AI31,"I")*5+COUNTIF(C31:AI31,"N")*12+COUNTIF(C31:AI31,"TI")*11+COUNTIF(C31:AI31,"MT")*12+COUNTIF(C31:AI31,"MI")*11</f>
        <v>192</v>
      </c>
      <c r="AK31" s="84"/>
      <c r="AL31" s="110"/>
    </row>
    <row r="32" spans="1:38" s="14" customFormat="1" ht="15" customHeight="1">
      <c r="A32" s="563" t="s">
        <v>155</v>
      </c>
      <c r="B32" s="564"/>
      <c r="C32" s="564"/>
      <c r="D32" s="564"/>
      <c r="E32" s="564"/>
      <c r="F32" s="564"/>
      <c r="G32" s="564"/>
      <c r="H32" s="564"/>
      <c r="I32" s="564"/>
      <c r="J32" s="564"/>
      <c r="K32" s="564"/>
      <c r="L32" s="564"/>
      <c r="M32" s="564"/>
      <c r="N32" s="564"/>
      <c r="O32" s="564"/>
      <c r="P32" s="564"/>
      <c r="Q32" s="564"/>
      <c r="R32" s="564"/>
      <c r="S32" s="564"/>
      <c r="T32" s="564"/>
      <c r="U32" s="564"/>
      <c r="V32" s="564"/>
      <c r="W32" s="564"/>
      <c r="X32" s="564"/>
      <c r="Y32" s="564"/>
      <c r="Z32" s="564"/>
      <c r="AA32" s="564"/>
      <c r="AB32" s="564"/>
      <c r="AC32" s="564"/>
      <c r="AD32" s="564"/>
      <c r="AE32" s="564"/>
      <c r="AF32" s="564"/>
      <c r="AG32" s="564"/>
      <c r="AH32" s="564"/>
      <c r="AI32" s="564"/>
      <c r="AJ32" s="564"/>
      <c r="AK32" s="564"/>
      <c r="AL32" s="565"/>
    </row>
    <row r="33" spans="1:38" s="14" customFormat="1" ht="15" customHeight="1" thickBot="1">
      <c r="A33" s="109" t="s">
        <v>0</v>
      </c>
      <c r="B33" s="150" t="s">
        <v>1</v>
      </c>
      <c r="C33" s="88" t="s">
        <v>2</v>
      </c>
      <c r="D33" s="551" t="s">
        <v>3</v>
      </c>
      <c r="E33" s="174">
        <v>1</v>
      </c>
      <c r="F33" s="174">
        <v>2</v>
      </c>
      <c r="G33" s="174">
        <v>3</v>
      </c>
      <c r="H33" s="174">
        <v>4</v>
      </c>
      <c r="I33" s="174">
        <v>5</v>
      </c>
      <c r="J33" s="174">
        <v>6</v>
      </c>
      <c r="K33" s="174">
        <v>7</v>
      </c>
      <c r="L33" s="174">
        <v>8</v>
      </c>
      <c r="M33" s="174">
        <v>9</v>
      </c>
      <c r="N33" s="174">
        <v>10</v>
      </c>
      <c r="O33" s="174">
        <v>11</v>
      </c>
      <c r="P33" s="174">
        <v>12</v>
      </c>
      <c r="Q33" s="174">
        <v>13</v>
      </c>
      <c r="R33" s="174">
        <v>14</v>
      </c>
      <c r="S33" s="174">
        <v>15</v>
      </c>
      <c r="T33" s="174">
        <v>16</v>
      </c>
      <c r="U33" s="174">
        <v>17</v>
      </c>
      <c r="V33" s="174">
        <v>18</v>
      </c>
      <c r="W33" s="174">
        <v>19</v>
      </c>
      <c r="X33" s="174">
        <v>20</v>
      </c>
      <c r="Y33" s="174">
        <v>21</v>
      </c>
      <c r="Z33" s="174">
        <v>22</v>
      </c>
      <c r="AA33" s="174">
        <v>23</v>
      </c>
      <c r="AB33" s="174">
        <v>24</v>
      </c>
      <c r="AC33" s="174">
        <v>25</v>
      </c>
      <c r="AD33" s="174">
        <v>26</v>
      </c>
      <c r="AE33" s="174">
        <v>27</v>
      </c>
      <c r="AF33" s="174">
        <v>28</v>
      </c>
      <c r="AG33" s="174">
        <v>29</v>
      </c>
      <c r="AH33" s="174">
        <v>30</v>
      </c>
      <c r="AI33" s="174">
        <v>31</v>
      </c>
      <c r="AJ33" s="537" t="s">
        <v>4</v>
      </c>
      <c r="AK33" s="535" t="s">
        <v>5</v>
      </c>
      <c r="AL33" s="536" t="s">
        <v>6</v>
      </c>
    </row>
    <row r="34" spans="1:40" s="14" customFormat="1" ht="15" customHeight="1" thickBot="1">
      <c r="A34" s="109"/>
      <c r="B34" s="89" t="s">
        <v>156</v>
      </c>
      <c r="C34" s="88"/>
      <c r="D34" s="551"/>
      <c r="E34" s="79" t="s">
        <v>8</v>
      </c>
      <c r="F34" s="79" t="s">
        <v>8</v>
      </c>
      <c r="G34" s="79" t="s">
        <v>9</v>
      </c>
      <c r="H34" s="79" t="s">
        <v>8</v>
      </c>
      <c r="I34" s="79" t="s">
        <v>10</v>
      </c>
      <c r="J34" s="79" t="s">
        <v>7</v>
      </c>
      <c r="K34" s="79" t="s">
        <v>7</v>
      </c>
      <c r="L34" s="79" t="s">
        <v>8</v>
      </c>
      <c r="M34" s="79" t="s">
        <v>8</v>
      </c>
      <c r="N34" s="79" t="s">
        <v>9</v>
      </c>
      <c r="O34" s="79" t="s">
        <v>8</v>
      </c>
      <c r="P34" s="79" t="s">
        <v>10</v>
      </c>
      <c r="Q34" s="79" t="s">
        <v>7</v>
      </c>
      <c r="R34" s="79" t="s">
        <v>7</v>
      </c>
      <c r="S34" s="79" t="s">
        <v>8</v>
      </c>
      <c r="T34" s="79" t="s">
        <v>8</v>
      </c>
      <c r="U34" s="79" t="s">
        <v>9</v>
      </c>
      <c r="V34" s="79" t="s">
        <v>8</v>
      </c>
      <c r="W34" s="79" t="s">
        <v>10</v>
      </c>
      <c r="X34" s="79" t="s">
        <v>7</v>
      </c>
      <c r="Y34" s="79" t="s">
        <v>7</v>
      </c>
      <c r="Z34" s="79" t="s">
        <v>8</v>
      </c>
      <c r="AA34" s="79" t="s">
        <v>8</v>
      </c>
      <c r="AB34" s="79" t="s">
        <v>9</v>
      </c>
      <c r="AC34" s="79" t="s">
        <v>8</v>
      </c>
      <c r="AD34" s="79" t="s">
        <v>10</v>
      </c>
      <c r="AE34" s="79" t="s">
        <v>7</v>
      </c>
      <c r="AF34" s="79" t="s">
        <v>7</v>
      </c>
      <c r="AG34" s="79" t="s">
        <v>8</v>
      </c>
      <c r="AH34" s="79" t="s">
        <v>8</v>
      </c>
      <c r="AI34" s="79" t="s">
        <v>9</v>
      </c>
      <c r="AJ34" s="537"/>
      <c r="AK34" s="535"/>
      <c r="AL34" s="536"/>
      <c r="AM34" s="13"/>
      <c r="AN34" s="13"/>
    </row>
    <row r="35" spans="1:38" s="14" customFormat="1" ht="15" customHeight="1" thickBot="1">
      <c r="A35" s="39" t="s">
        <v>120</v>
      </c>
      <c r="B35" s="101" t="s">
        <v>116</v>
      </c>
      <c r="C35" s="102" t="s">
        <v>126</v>
      </c>
      <c r="D35" s="221" t="s">
        <v>124</v>
      </c>
      <c r="E35" s="177"/>
      <c r="F35" s="177" t="s">
        <v>186</v>
      </c>
      <c r="G35" s="177"/>
      <c r="H35" s="177" t="s">
        <v>186</v>
      </c>
      <c r="I35" s="177"/>
      <c r="J35" s="290" t="s">
        <v>186</v>
      </c>
      <c r="K35" s="290"/>
      <c r="L35" s="177" t="s">
        <v>186</v>
      </c>
      <c r="M35" s="177"/>
      <c r="N35" s="177" t="s">
        <v>186</v>
      </c>
      <c r="O35" s="177"/>
      <c r="P35" s="177" t="s">
        <v>186</v>
      </c>
      <c r="Q35" s="290"/>
      <c r="R35" s="290" t="s">
        <v>186</v>
      </c>
      <c r="S35" s="177"/>
      <c r="T35" s="177" t="s">
        <v>186</v>
      </c>
      <c r="U35" s="177"/>
      <c r="V35" s="177" t="s">
        <v>186</v>
      </c>
      <c r="W35" s="177"/>
      <c r="X35" s="290" t="s">
        <v>186</v>
      </c>
      <c r="Y35" s="290"/>
      <c r="Z35" s="177" t="s">
        <v>186</v>
      </c>
      <c r="AA35" s="177"/>
      <c r="AB35" s="177" t="s">
        <v>186</v>
      </c>
      <c r="AC35" s="177"/>
      <c r="AD35" s="177" t="s">
        <v>186</v>
      </c>
      <c r="AE35" s="290"/>
      <c r="AF35" s="290" t="s">
        <v>186</v>
      </c>
      <c r="AG35" s="177"/>
      <c r="AH35" s="177" t="s">
        <v>186</v>
      </c>
      <c r="AI35" s="177"/>
      <c r="AJ35" s="176">
        <v>138</v>
      </c>
      <c r="AK35" s="172">
        <f>COUNTIF(C35:AJ35,"T")*6+COUNTIF(C35:AJ35,"P")*12+COUNTIF(C35:AJ35,"M")*6+COUNTIF(C35:AJ35,"I")*6+COUNTIF(C35:AJ35,"N")*12+COUNTIF(C35:AJ35,"TI")*11+COUNTIF(C35:AJ35,"MT")*12+COUNTIF(C35:AJ35,"MN")*18+COUNTIF(C35:AJ35,"PI")*17+COUNTIF(C35:AJ35,"NA")*6+COUNTIF(C35:AJ35,"NB")*6+COUNTIF(C35:AJ35,"AF")*6</f>
        <v>180</v>
      </c>
      <c r="AL35" s="173">
        <f>SUM(AK35-138)</f>
        <v>42</v>
      </c>
    </row>
    <row r="36" spans="1:38" s="14" customFormat="1" ht="15" customHeight="1">
      <c r="A36" s="39" t="s">
        <v>121</v>
      </c>
      <c r="B36" s="101" t="s">
        <v>117</v>
      </c>
      <c r="C36" s="102" t="s">
        <v>126</v>
      </c>
      <c r="D36" s="222" t="s">
        <v>124</v>
      </c>
      <c r="E36" s="177" t="s">
        <v>186</v>
      </c>
      <c r="F36" s="177"/>
      <c r="G36" s="177" t="s">
        <v>186</v>
      </c>
      <c r="H36" s="177"/>
      <c r="I36" s="177" t="s">
        <v>186</v>
      </c>
      <c r="J36" s="290"/>
      <c r="K36" s="290" t="s">
        <v>186</v>
      </c>
      <c r="L36" s="177"/>
      <c r="M36" s="177" t="s">
        <v>186</v>
      </c>
      <c r="N36" s="177"/>
      <c r="O36" s="177" t="s">
        <v>186</v>
      </c>
      <c r="P36" s="177"/>
      <c r="Q36" s="290" t="s">
        <v>186</v>
      </c>
      <c r="R36" s="290"/>
      <c r="S36" s="177" t="s">
        <v>186</v>
      </c>
      <c r="T36" s="177"/>
      <c r="U36" s="177" t="s">
        <v>186</v>
      </c>
      <c r="V36" s="177"/>
      <c r="W36" s="177" t="s">
        <v>186</v>
      </c>
      <c r="X36" s="290"/>
      <c r="Y36" s="290" t="s">
        <v>186</v>
      </c>
      <c r="Z36" s="177"/>
      <c r="AA36" s="177" t="s">
        <v>186</v>
      </c>
      <c r="AB36" s="177"/>
      <c r="AC36" s="177" t="s">
        <v>186</v>
      </c>
      <c r="AD36" s="177"/>
      <c r="AE36" s="290" t="s">
        <v>186</v>
      </c>
      <c r="AF36" s="290"/>
      <c r="AG36" s="177" t="s">
        <v>186</v>
      </c>
      <c r="AH36" s="177"/>
      <c r="AI36" s="177" t="s">
        <v>186</v>
      </c>
      <c r="AJ36" s="176">
        <v>138</v>
      </c>
      <c r="AK36" s="172">
        <f>COUNTIF(C36:AJ36,"T")*6+COUNTIF(C36:AJ36,"P")*12+COUNTIF(C36:AJ36,"M")*6+COUNTIF(C36:AJ36,"I")*6+COUNTIF(C36:AJ36,"N")*12+COUNTIF(C36:AJ36,"TI")*11+COUNTIF(C36:AJ36,"MT")*12+COUNTIF(C36:AJ36,"MN")*18+COUNTIF(C36:AJ36,"PI")*17+COUNTIF(C36:AJ36,"NA")*6+COUNTIF(C36:AJ36,"NB")*6+COUNTIF(C36:AJ36,"AF")*6</f>
        <v>192</v>
      </c>
      <c r="AL36" s="173">
        <f>SUM(AK36-138)</f>
        <v>54</v>
      </c>
    </row>
    <row r="37" spans="1:38" s="14" customFormat="1" ht="15" customHeight="1" thickBot="1">
      <c r="A37" s="111" t="s">
        <v>0</v>
      </c>
      <c r="B37" s="151" t="s">
        <v>1</v>
      </c>
      <c r="C37" s="180" t="s">
        <v>2</v>
      </c>
      <c r="D37" s="556" t="s">
        <v>3</v>
      </c>
      <c r="E37" s="184">
        <v>1</v>
      </c>
      <c r="F37" s="184">
        <v>2</v>
      </c>
      <c r="G37" s="184">
        <v>3</v>
      </c>
      <c r="H37" s="184">
        <v>4</v>
      </c>
      <c r="I37" s="184">
        <v>5</v>
      </c>
      <c r="J37" s="184">
        <v>6</v>
      </c>
      <c r="K37" s="184">
        <v>7</v>
      </c>
      <c r="L37" s="184">
        <v>8</v>
      </c>
      <c r="M37" s="184">
        <v>9</v>
      </c>
      <c r="N37" s="184">
        <v>10</v>
      </c>
      <c r="O37" s="184">
        <v>11</v>
      </c>
      <c r="P37" s="184">
        <v>12</v>
      </c>
      <c r="Q37" s="184">
        <v>13</v>
      </c>
      <c r="R37" s="184">
        <v>14</v>
      </c>
      <c r="S37" s="184">
        <v>15</v>
      </c>
      <c r="T37" s="184">
        <v>16</v>
      </c>
      <c r="U37" s="184">
        <v>17</v>
      </c>
      <c r="V37" s="184">
        <v>18</v>
      </c>
      <c r="W37" s="184">
        <v>19</v>
      </c>
      <c r="X37" s="184">
        <v>20</v>
      </c>
      <c r="Y37" s="184">
        <v>21</v>
      </c>
      <c r="Z37" s="184">
        <v>22</v>
      </c>
      <c r="AA37" s="184">
        <v>23</v>
      </c>
      <c r="AB37" s="184">
        <v>24</v>
      </c>
      <c r="AC37" s="184">
        <v>25</v>
      </c>
      <c r="AD37" s="184">
        <v>26</v>
      </c>
      <c r="AE37" s="184">
        <v>27</v>
      </c>
      <c r="AF37" s="184">
        <v>28</v>
      </c>
      <c r="AG37" s="184">
        <v>29</v>
      </c>
      <c r="AH37" s="184">
        <v>30</v>
      </c>
      <c r="AI37" s="184">
        <v>31</v>
      </c>
      <c r="AJ37" s="171"/>
      <c r="AK37" s="172"/>
      <c r="AL37" s="173"/>
    </row>
    <row r="38" spans="1:38" s="14" customFormat="1" ht="15" customHeight="1">
      <c r="A38" s="111"/>
      <c r="B38" s="151"/>
      <c r="C38" s="180"/>
      <c r="D38" s="556"/>
      <c r="E38" s="79" t="s">
        <v>8</v>
      </c>
      <c r="F38" s="79" t="s">
        <v>8</v>
      </c>
      <c r="G38" s="79" t="s">
        <v>9</v>
      </c>
      <c r="H38" s="79" t="s">
        <v>8</v>
      </c>
      <c r="I38" s="79" t="s">
        <v>10</v>
      </c>
      <c r="J38" s="79" t="s">
        <v>7</v>
      </c>
      <c r="K38" s="79" t="s">
        <v>7</v>
      </c>
      <c r="L38" s="79" t="s">
        <v>8</v>
      </c>
      <c r="M38" s="79" t="s">
        <v>8</v>
      </c>
      <c r="N38" s="79" t="s">
        <v>9</v>
      </c>
      <c r="O38" s="79" t="s">
        <v>8</v>
      </c>
      <c r="P38" s="79" t="s">
        <v>10</v>
      </c>
      <c r="Q38" s="79" t="s">
        <v>7</v>
      </c>
      <c r="R38" s="79" t="s">
        <v>7</v>
      </c>
      <c r="S38" s="79" t="s">
        <v>8</v>
      </c>
      <c r="T38" s="79" t="s">
        <v>8</v>
      </c>
      <c r="U38" s="79" t="s">
        <v>9</v>
      </c>
      <c r="V38" s="79" t="s">
        <v>8</v>
      </c>
      <c r="W38" s="79" t="s">
        <v>10</v>
      </c>
      <c r="X38" s="79" t="s">
        <v>7</v>
      </c>
      <c r="Y38" s="79" t="s">
        <v>7</v>
      </c>
      <c r="Z38" s="79" t="s">
        <v>8</v>
      </c>
      <c r="AA38" s="79" t="s">
        <v>8</v>
      </c>
      <c r="AB38" s="79" t="s">
        <v>9</v>
      </c>
      <c r="AC38" s="79" t="s">
        <v>8</v>
      </c>
      <c r="AD38" s="79" t="s">
        <v>10</v>
      </c>
      <c r="AE38" s="79" t="s">
        <v>7</v>
      </c>
      <c r="AF38" s="79" t="s">
        <v>7</v>
      </c>
      <c r="AG38" s="79" t="s">
        <v>8</v>
      </c>
      <c r="AH38" s="79" t="s">
        <v>8</v>
      </c>
      <c r="AI38" s="79" t="s">
        <v>9</v>
      </c>
      <c r="AJ38" s="174"/>
      <c r="AK38" s="175"/>
      <c r="AL38" s="224"/>
    </row>
    <row r="39" spans="1:38" s="14" customFormat="1" ht="15" customHeight="1">
      <c r="A39" s="39" t="s">
        <v>122</v>
      </c>
      <c r="B39" s="101" t="s">
        <v>118</v>
      </c>
      <c r="C39" s="104" t="s">
        <v>126</v>
      </c>
      <c r="D39" s="97" t="s">
        <v>125</v>
      </c>
      <c r="E39" s="170" t="s">
        <v>188</v>
      </c>
      <c r="F39" s="170"/>
      <c r="G39" s="170" t="s">
        <v>188</v>
      </c>
      <c r="H39" s="170"/>
      <c r="I39" s="170" t="s">
        <v>188</v>
      </c>
      <c r="J39" s="290"/>
      <c r="K39" s="290" t="s">
        <v>188</v>
      </c>
      <c r="L39" s="170"/>
      <c r="M39" s="170" t="s">
        <v>188</v>
      </c>
      <c r="N39" s="170"/>
      <c r="O39" s="170" t="s">
        <v>188</v>
      </c>
      <c r="P39" s="170"/>
      <c r="Q39" s="290" t="s">
        <v>188</v>
      </c>
      <c r="R39" s="290"/>
      <c r="S39" s="170" t="s">
        <v>188</v>
      </c>
      <c r="T39" s="170"/>
      <c r="U39" s="170" t="s">
        <v>188</v>
      </c>
      <c r="V39" s="170"/>
      <c r="W39" s="170" t="s">
        <v>188</v>
      </c>
      <c r="X39" s="290"/>
      <c r="Y39" s="290" t="s">
        <v>188</v>
      </c>
      <c r="Z39" s="170"/>
      <c r="AA39" s="170" t="s">
        <v>188</v>
      </c>
      <c r="AB39" s="170"/>
      <c r="AC39" s="170" t="s">
        <v>188</v>
      </c>
      <c r="AD39" s="170"/>
      <c r="AE39" s="290" t="s">
        <v>188</v>
      </c>
      <c r="AF39" s="290"/>
      <c r="AG39" s="170" t="s">
        <v>188</v>
      </c>
      <c r="AH39" s="170"/>
      <c r="AI39" s="170" t="s">
        <v>188</v>
      </c>
      <c r="AJ39" s="171">
        <v>138</v>
      </c>
      <c r="AK39" s="172">
        <f>COUNTIF(C39:AJ39,"T")*6+COUNTIF(C39:AJ39,"P")*12+COUNTIF(C39:AJ39,"M")*6+COUNTIF(C39:AJ39,"I")*6+COUNTIF(C39:AJ39,"N")*12+COUNTIF(C39:AJ39,"TI")*11+COUNTIF(C39:AJ39,"MT")*12+COUNTIF(C39:AJ39,"MN")*18+COUNTIF(C39:AJ39,"PI")*17+COUNTIF(C39:AJ39,"NA")*6+COUNTIF(C39:AJ39,"NB")*6+COUNTIF(C39:AJ39,"AF")*6</f>
        <v>192</v>
      </c>
      <c r="AL39" s="173">
        <f>SUM(AK39-138)</f>
        <v>54</v>
      </c>
    </row>
    <row r="40" spans="1:38" s="14" customFormat="1" ht="15" customHeight="1" thickBot="1">
      <c r="A40" s="106" t="s">
        <v>123</v>
      </c>
      <c r="B40" s="107" t="s">
        <v>119</v>
      </c>
      <c r="C40" s="108" t="s">
        <v>126</v>
      </c>
      <c r="D40" s="223" t="s">
        <v>125</v>
      </c>
      <c r="E40" s="170"/>
      <c r="F40" s="170" t="s">
        <v>188</v>
      </c>
      <c r="G40" s="170"/>
      <c r="H40" s="170" t="s">
        <v>188</v>
      </c>
      <c r="I40" s="170"/>
      <c r="J40" s="290" t="s">
        <v>188</v>
      </c>
      <c r="K40" s="290"/>
      <c r="L40" s="170" t="s">
        <v>188</v>
      </c>
      <c r="M40" s="170"/>
      <c r="N40" s="170" t="s">
        <v>188</v>
      </c>
      <c r="O40" s="170"/>
      <c r="P40" s="170" t="s">
        <v>188</v>
      </c>
      <c r="Q40" s="290"/>
      <c r="R40" s="290" t="s">
        <v>188</v>
      </c>
      <c r="S40" s="170"/>
      <c r="T40" s="170" t="s">
        <v>188</v>
      </c>
      <c r="U40" s="170"/>
      <c r="V40" s="170" t="s">
        <v>188</v>
      </c>
      <c r="W40" s="170"/>
      <c r="X40" s="290" t="s">
        <v>188</v>
      </c>
      <c r="Y40" s="290"/>
      <c r="Z40" s="170" t="s">
        <v>188</v>
      </c>
      <c r="AA40" s="170"/>
      <c r="AB40" s="170" t="s">
        <v>188</v>
      </c>
      <c r="AC40" s="170"/>
      <c r="AD40" s="170" t="s">
        <v>188</v>
      </c>
      <c r="AE40" s="290"/>
      <c r="AF40" s="290" t="s">
        <v>188</v>
      </c>
      <c r="AG40" s="170"/>
      <c r="AH40" s="170" t="s">
        <v>188</v>
      </c>
      <c r="AI40" s="170"/>
      <c r="AJ40" s="225">
        <v>138</v>
      </c>
      <c r="AK40" s="172">
        <f>COUNTIF(C40:AJ40,"T")*6+COUNTIF(C40:AJ40,"P")*12+COUNTIF(C40:AJ40,"M")*6+COUNTIF(C40:AJ40,"I")*6+COUNTIF(C40:AJ40,"N")*12+COUNTIF(C40:AJ40,"TI")*11+COUNTIF(C40:AJ40,"MT")*12+COUNTIF(C40:AJ40,"MN")*18+COUNTIF(C40:AJ40,"PI")*17+COUNTIF(C40:AJ40,"NA")*6+COUNTIF(C40:AJ40,"NB")*6+COUNTIF(C40:AJ40,"AF")*6</f>
        <v>180</v>
      </c>
      <c r="AL40" s="173">
        <f>SUM(AK40-138)</f>
        <v>42</v>
      </c>
    </row>
    <row r="41" spans="1:242" ht="12" customHeight="1">
      <c r="A41" s="197"/>
      <c r="B41" s="198"/>
      <c r="C41" s="198"/>
      <c r="D41" s="199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130"/>
      <c r="AM41" s="22"/>
      <c r="AN41" s="22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</row>
    <row r="42" spans="1:242" ht="12" customHeight="1">
      <c r="A42" s="200"/>
      <c r="B42" s="207" t="s">
        <v>15</v>
      </c>
      <c r="C42" s="15"/>
      <c r="D42" s="55"/>
      <c r="E42" s="16"/>
      <c r="F42" s="562"/>
      <c r="G42" s="562"/>
      <c r="H42" s="570"/>
      <c r="I42" s="570"/>
      <c r="J42" s="570"/>
      <c r="K42" s="570"/>
      <c r="L42" s="570"/>
      <c r="M42" s="570"/>
      <c r="N42" s="570"/>
      <c r="O42" s="570"/>
      <c r="P42" s="570"/>
      <c r="Q42" s="570"/>
      <c r="R42" s="570"/>
      <c r="S42" s="24"/>
      <c r="T42" s="25"/>
      <c r="U42" s="26"/>
      <c r="V42" s="24"/>
      <c r="W42" s="507" t="s">
        <v>158</v>
      </c>
      <c r="X42" s="507"/>
      <c r="Y42" s="507"/>
      <c r="Z42" s="507"/>
      <c r="AA42" s="507"/>
      <c r="AB42" s="507"/>
      <c r="AC42" s="507"/>
      <c r="AD42" s="507"/>
      <c r="AE42" s="507"/>
      <c r="AF42" s="507"/>
      <c r="AG42" s="507"/>
      <c r="AH42" s="507"/>
      <c r="AI42" s="507"/>
      <c r="AJ42" s="507"/>
      <c r="AK42" s="557"/>
      <c r="AL42" s="558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</row>
    <row r="43" spans="1:242" ht="12" customHeight="1">
      <c r="A43" s="201"/>
      <c r="B43" s="208" t="s">
        <v>144</v>
      </c>
      <c r="C43" s="23"/>
      <c r="D43" s="56"/>
      <c r="E43" s="24"/>
      <c r="F43" s="562"/>
      <c r="G43" s="562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152"/>
      <c r="T43" s="560"/>
      <c r="U43" s="560"/>
      <c r="V43" s="27"/>
      <c r="W43" s="507" t="s">
        <v>159</v>
      </c>
      <c r="X43" s="507"/>
      <c r="Y43" s="507"/>
      <c r="Z43" s="507"/>
      <c r="AA43" s="507"/>
      <c r="AB43" s="507"/>
      <c r="AC43" s="507"/>
      <c r="AD43" s="507"/>
      <c r="AE43" s="507"/>
      <c r="AF43" s="507"/>
      <c r="AG43" s="507"/>
      <c r="AH43" s="507"/>
      <c r="AI43" s="507"/>
      <c r="AJ43" s="507"/>
      <c r="AK43" s="72"/>
      <c r="AL43" s="11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</row>
    <row r="44" spans="1:242" ht="12" customHeight="1">
      <c r="A44" s="202"/>
      <c r="B44" s="209" t="s">
        <v>157</v>
      </c>
      <c r="C44" s="203"/>
      <c r="D44" s="204"/>
      <c r="E44" s="131"/>
      <c r="F44" s="561"/>
      <c r="G44" s="561"/>
      <c r="H44" s="559"/>
      <c r="I44" s="559"/>
      <c r="J44" s="559"/>
      <c r="K44" s="559"/>
      <c r="L44" s="559"/>
      <c r="M44" s="559"/>
      <c r="N44" s="559"/>
      <c r="O44" s="559"/>
      <c r="P44" s="559"/>
      <c r="Q44" s="559"/>
      <c r="R44" s="559"/>
      <c r="S44" s="152"/>
      <c r="T44" s="560"/>
      <c r="U44" s="560"/>
      <c r="V44" s="27"/>
      <c r="W44" s="507" t="s">
        <v>160</v>
      </c>
      <c r="X44" s="507"/>
      <c r="Y44" s="507"/>
      <c r="Z44" s="507"/>
      <c r="AA44" s="507"/>
      <c r="AB44" s="507"/>
      <c r="AC44" s="507"/>
      <c r="AD44" s="507"/>
      <c r="AE44" s="507"/>
      <c r="AF44" s="507"/>
      <c r="AG44" s="507"/>
      <c r="AH44" s="507"/>
      <c r="AI44" s="507"/>
      <c r="AJ44" s="507"/>
      <c r="AK44" s="72"/>
      <c r="AL44" s="113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</row>
    <row r="45" spans="1:242" ht="12" customHeight="1" thickBot="1">
      <c r="A45" s="205"/>
      <c r="B45" s="210" t="s">
        <v>145</v>
      </c>
      <c r="C45" s="57"/>
      <c r="D45" s="206"/>
      <c r="E45" s="226"/>
      <c r="F45" s="571"/>
      <c r="G45" s="571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227"/>
      <c r="T45" s="573"/>
      <c r="U45" s="573"/>
      <c r="V45" s="227"/>
      <c r="W45" s="555" t="s">
        <v>161</v>
      </c>
      <c r="X45" s="555"/>
      <c r="Y45" s="555"/>
      <c r="Z45" s="555"/>
      <c r="AA45" s="555"/>
      <c r="AB45" s="555"/>
      <c r="AC45" s="555"/>
      <c r="AD45" s="555"/>
      <c r="AE45" s="555"/>
      <c r="AF45" s="555"/>
      <c r="AG45" s="555"/>
      <c r="AH45" s="555"/>
      <c r="AI45" s="555"/>
      <c r="AJ45" s="555"/>
      <c r="AK45" s="132"/>
      <c r="AL45" s="133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</row>
    <row r="46" spans="1:40" ht="1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/>
      <c r="AL46"/>
      <c r="AM46"/>
      <c r="AN46"/>
    </row>
    <row r="47" spans="1:40" ht="1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/>
      <c r="AL47"/>
      <c r="AM47"/>
      <c r="AN47"/>
    </row>
    <row r="48" spans="1:40" ht="1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/>
      <c r="AL48"/>
      <c r="AM48"/>
      <c r="AN48"/>
    </row>
    <row r="49" spans="1:36" ht="1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</row>
    <row r="50" spans="1:36" ht="1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</row>
    <row r="51" spans="1:36" ht="1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</row>
  </sheetData>
  <sheetProtection/>
  <mergeCells count="33">
    <mergeCell ref="H42:R42"/>
    <mergeCell ref="F45:G45"/>
    <mergeCell ref="H45:R45"/>
    <mergeCell ref="T45:U45"/>
    <mergeCell ref="F43:G43"/>
    <mergeCell ref="H43:R43"/>
    <mergeCell ref="T43:U43"/>
    <mergeCell ref="A1:AL3"/>
    <mergeCell ref="AJ4:AJ5"/>
    <mergeCell ref="AL4:AL5"/>
    <mergeCell ref="AJ12:AJ13"/>
    <mergeCell ref="AJ20:AJ21"/>
    <mergeCell ref="AJ26:AJ27"/>
    <mergeCell ref="D4:D5"/>
    <mergeCell ref="AK4:AK5"/>
    <mergeCell ref="D12:D13"/>
    <mergeCell ref="D26:D27"/>
    <mergeCell ref="D20:D21"/>
    <mergeCell ref="A32:AL32"/>
    <mergeCell ref="D33:D34"/>
    <mergeCell ref="AJ33:AJ34"/>
    <mergeCell ref="AK33:AK34"/>
    <mergeCell ref="AL33:AL34"/>
    <mergeCell ref="W45:AJ45"/>
    <mergeCell ref="D37:D38"/>
    <mergeCell ref="AK42:AL42"/>
    <mergeCell ref="H44:R44"/>
    <mergeCell ref="T44:U44"/>
    <mergeCell ref="W43:AJ43"/>
    <mergeCell ref="W44:AJ44"/>
    <mergeCell ref="F44:G44"/>
    <mergeCell ref="W42:AJ42"/>
    <mergeCell ref="F42:G42"/>
  </mergeCells>
  <printOptions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4"/>
  <sheetViews>
    <sheetView zoomScale="80" zoomScaleNormal="80" zoomScalePageLayoutView="0" workbookViewId="0" topLeftCell="A1">
      <selection activeCell="AO14" sqref="AO14"/>
    </sheetView>
  </sheetViews>
  <sheetFormatPr defaultColWidth="11.57421875" defaultRowHeight="15"/>
  <cols>
    <col min="1" max="1" width="10.140625" style="12" customWidth="1"/>
    <col min="2" max="2" width="26.8515625" style="12" customWidth="1"/>
    <col min="3" max="3" width="13.140625" style="12" customWidth="1"/>
    <col min="4" max="4" width="6.140625" style="20" bestFit="1" customWidth="1"/>
    <col min="5" max="35" width="3.7109375" style="12" customWidth="1"/>
    <col min="36" max="36" width="4.28125" style="19" customWidth="1"/>
    <col min="37" max="37" width="4.140625" style="19" customWidth="1"/>
    <col min="38" max="38" width="6.7109375" style="19" customWidth="1"/>
    <col min="39" max="242" width="9.140625" style="12" customWidth="1"/>
  </cols>
  <sheetData>
    <row r="1" spans="1:41" s="13" customFormat="1" ht="9.75" customHeight="1">
      <c r="A1" s="541" t="s">
        <v>195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2"/>
      <c r="P1" s="542"/>
      <c r="Q1" s="542"/>
      <c r="R1" s="542"/>
      <c r="S1" s="542"/>
      <c r="T1" s="542"/>
      <c r="U1" s="542"/>
      <c r="V1" s="542"/>
      <c r="W1" s="542"/>
      <c r="X1" s="542"/>
      <c r="Y1" s="542"/>
      <c r="Z1" s="542"/>
      <c r="AA1" s="542"/>
      <c r="AB1" s="542"/>
      <c r="AC1" s="542"/>
      <c r="AD1" s="542"/>
      <c r="AE1" s="542"/>
      <c r="AF1" s="542"/>
      <c r="AG1" s="542"/>
      <c r="AH1" s="542"/>
      <c r="AI1" s="542"/>
      <c r="AJ1" s="542"/>
      <c r="AK1" s="542"/>
      <c r="AL1" s="543"/>
      <c r="AM1" s="30"/>
      <c r="AN1" s="30"/>
      <c r="AO1" s="228"/>
    </row>
    <row r="2" spans="1:41" s="13" customFormat="1" ht="9.75" customHeight="1">
      <c r="A2" s="544"/>
      <c r="B2" s="545"/>
      <c r="C2" s="545"/>
      <c r="D2" s="545"/>
      <c r="E2" s="545"/>
      <c r="F2" s="545"/>
      <c r="G2" s="545"/>
      <c r="H2" s="545"/>
      <c r="I2" s="545"/>
      <c r="J2" s="545"/>
      <c r="K2" s="545"/>
      <c r="L2" s="545"/>
      <c r="M2" s="545"/>
      <c r="N2" s="545"/>
      <c r="O2" s="545"/>
      <c r="P2" s="545"/>
      <c r="Q2" s="545"/>
      <c r="R2" s="545"/>
      <c r="S2" s="545"/>
      <c r="T2" s="545"/>
      <c r="U2" s="545"/>
      <c r="V2" s="545"/>
      <c r="W2" s="545"/>
      <c r="X2" s="545"/>
      <c r="Y2" s="545"/>
      <c r="Z2" s="545"/>
      <c r="AA2" s="545"/>
      <c r="AB2" s="545"/>
      <c r="AC2" s="545"/>
      <c r="AD2" s="545"/>
      <c r="AE2" s="545"/>
      <c r="AF2" s="545"/>
      <c r="AG2" s="545"/>
      <c r="AH2" s="545"/>
      <c r="AI2" s="545"/>
      <c r="AJ2" s="545"/>
      <c r="AK2" s="545"/>
      <c r="AL2" s="546"/>
      <c r="AM2" s="30"/>
      <c r="AN2" s="30"/>
      <c r="AO2" s="228"/>
    </row>
    <row r="3" spans="1:41" s="14" customFormat="1" ht="24" customHeight="1" thickBot="1">
      <c r="A3" s="547"/>
      <c r="B3" s="545"/>
      <c r="C3" s="545"/>
      <c r="D3" s="545"/>
      <c r="E3" s="545"/>
      <c r="F3" s="545"/>
      <c r="G3" s="545"/>
      <c r="H3" s="545"/>
      <c r="I3" s="545"/>
      <c r="J3" s="545"/>
      <c r="K3" s="545"/>
      <c r="L3" s="545"/>
      <c r="M3" s="545"/>
      <c r="N3" s="545"/>
      <c r="O3" s="545"/>
      <c r="P3" s="545"/>
      <c r="Q3" s="545"/>
      <c r="R3" s="545"/>
      <c r="S3" s="545"/>
      <c r="T3" s="545"/>
      <c r="U3" s="545"/>
      <c r="V3" s="545"/>
      <c r="W3" s="545"/>
      <c r="X3" s="545"/>
      <c r="Y3" s="545"/>
      <c r="Z3" s="545"/>
      <c r="AA3" s="545"/>
      <c r="AB3" s="545"/>
      <c r="AC3" s="545"/>
      <c r="AD3" s="545"/>
      <c r="AE3" s="545"/>
      <c r="AF3" s="545"/>
      <c r="AG3" s="545"/>
      <c r="AH3" s="545"/>
      <c r="AI3" s="545"/>
      <c r="AJ3" s="545"/>
      <c r="AK3" s="545"/>
      <c r="AL3" s="546"/>
      <c r="AM3" s="30"/>
      <c r="AN3" s="30"/>
      <c r="AO3" s="229"/>
    </row>
    <row r="4" spans="1:40" s="14" customFormat="1" ht="15" customHeight="1" thickBot="1">
      <c r="A4" s="230" t="s">
        <v>0</v>
      </c>
      <c r="B4" s="231" t="s">
        <v>1</v>
      </c>
      <c r="C4" s="265" t="s">
        <v>182</v>
      </c>
      <c r="D4" s="585" t="s">
        <v>3</v>
      </c>
      <c r="E4" s="140">
        <v>1</v>
      </c>
      <c r="F4" s="140">
        <v>2</v>
      </c>
      <c r="G4" s="140">
        <v>3</v>
      </c>
      <c r="H4" s="140">
        <v>4</v>
      </c>
      <c r="I4" s="140">
        <v>5</v>
      </c>
      <c r="J4" s="140">
        <v>6</v>
      </c>
      <c r="K4" s="140">
        <v>7</v>
      </c>
      <c r="L4" s="140">
        <v>8</v>
      </c>
      <c r="M4" s="140">
        <v>9</v>
      </c>
      <c r="N4" s="140">
        <v>10</v>
      </c>
      <c r="O4" s="140">
        <v>11</v>
      </c>
      <c r="P4" s="140">
        <v>12</v>
      </c>
      <c r="Q4" s="140">
        <v>13</v>
      </c>
      <c r="R4" s="140">
        <v>14</v>
      </c>
      <c r="S4" s="140">
        <v>15</v>
      </c>
      <c r="T4" s="140">
        <v>16</v>
      </c>
      <c r="U4" s="140">
        <v>17</v>
      </c>
      <c r="V4" s="140">
        <v>18</v>
      </c>
      <c r="W4" s="140">
        <v>19</v>
      </c>
      <c r="X4" s="140">
        <v>20</v>
      </c>
      <c r="Y4" s="140">
        <v>21</v>
      </c>
      <c r="Z4" s="140">
        <v>22</v>
      </c>
      <c r="AA4" s="140">
        <v>23</v>
      </c>
      <c r="AB4" s="140">
        <v>24</v>
      </c>
      <c r="AC4" s="140">
        <v>25</v>
      </c>
      <c r="AD4" s="140">
        <v>26</v>
      </c>
      <c r="AE4" s="140">
        <v>27</v>
      </c>
      <c r="AF4" s="140">
        <v>28</v>
      </c>
      <c r="AG4" s="140">
        <v>29</v>
      </c>
      <c r="AH4" s="140">
        <v>30</v>
      </c>
      <c r="AI4" s="140">
        <v>31</v>
      </c>
      <c r="AJ4" s="502" t="s">
        <v>4</v>
      </c>
      <c r="AK4" s="586" t="s">
        <v>5</v>
      </c>
      <c r="AL4" s="587" t="s">
        <v>6</v>
      </c>
      <c r="AM4" s="13"/>
      <c r="AN4" s="13"/>
    </row>
    <row r="5" spans="1:40" s="14" customFormat="1" ht="15" customHeight="1">
      <c r="A5" s="232"/>
      <c r="B5" s="233" t="s">
        <v>77</v>
      </c>
      <c r="C5" s="85"/>
      <c r="D5" s="585"/>
      <c r="E5" s="79" t="s">
        <v>8</v>
      </c>
      <c r="F5" s="79" t="s">
        <v>10</v>
      </c>
      <c r="G5" s="79" t="s">
        <v>7</v>
      </c>
      <c r="H5" s="79" t="s">
        <v>7</v>
      </c>
      <c r="I5" s="79" t="s">
        <v>8</v>
      </c>
      <c r="J5" s="79" t="s">
        <v>8</v>
      </c>
      <c r="K5" s="79" t="s">
        <v>9</v>
      </c>
      <c r="L5" s="79" t="s">
        <v>8</v>
      </c>
      <c r="M5" s="79" t="s">
        <v>10</v>
      </c>
      <c r="N5" s="79" t="s">
        <v>7</v>
      </c>
      <c r="O5" s="79" t="s">
        <v>7</v>
      </c>
      <c r="P5" s="79" t="s">
        <v>8</v>
      </c>
      <c r="Q5" s="79" t="s">
        <v>8</v>
      </c>
      <c r="R5" s="79" t="s">
        <v>9</v>
      </c>
      <c r="S5" s="79" t="s">
        <v>8</v>
      </c>
      <c r="T5" s="79" t="s">
        <v>10</v>
      </c>
      <c r="U5" s="79" t="s">
        <v>7</v>
      </c>
      <c r="V5" s="79" t="s">
        <v>7</v>
      </c>
      <c r="W5" s="79" t="s">
        <v>8</v>
      </c>
      <c r="X5" s="79" t="s">
        <v>8</v>
      </c>
      <c r="Y5" s="79" t="s">
        <v>9</v>
      </c>
      <c r="Z5" s="79" t="s">
        <v>8</v>
      </c>
      <c r="AA5" s="79" t="s">
        <v>10</v>
      </c>
      <c r="AB5" s="79" t="s">
        <v>7</v>
      </c>
      <c r="AC5" s="79" t="s">
        <v>7</v>
      </c>
      <c r="AD5" s="79" t="s">
        <v>8</v>
      </c>
      <c r="AE5" s="79" t="s">
        <v>8</v>
      </c>
      <c r="AF5" s="79" t="s">
        <v>9</v>
      </c>
      <c r="AG5" s="79" t="s">
        <v>8</v>
      </c>
      <c r="AH5" s="79" t="s">
        <v>10</v>
      </c>
      <c r="AI5" s="79" t="s">
        <v>7</v>
      </c>
      <c r="AJ5" s="502"/>
      <c r="AK5" s="586"/>
      <c r="AL5" s="587"/>
      <c r="AM5" s="13"/>
      <c r="AN5" s="13"/>
    </row>
    <row r="6" spans="1:38" s="14" customFormat="1" ht="18" customHeight="1">
      <c r="A6" s="234" t="s">
        <v>81</v>
      </c>
      <c r="B6" s="234" t="s">
        <v>78</v>
      </c>
      <c r="C6" s="248" t="s">
        <v>165</v>
      </c>
      <c r="D6" s="35" t="s">
        <v>11</v>
      </c>
      <c r="E6" s="241"/>
      <c r="F6" s="241" t="s">
        <v>186</v>
      </c>
      <c r="G6" s="241"/>
      <c r="H6" s="241" t="s">
        <v>186</v>
      </c>
      <c r="I6" s="283" t="s">
        <v>200</v>
      </c>
      <c r="J6" s="285" t="s">
        <v>186</v>
      </c>
      <c r="K6" s="285"/>
      <c r="L6" s="283" t="s">
        <v>186</v>
      </c>
      <c r="M6" s="283" t="s">
        <v>200</v>
      </c>
      <c r="N6" s="283" t="s">
        <v>186</v>
      </c>
      <c r="O6" s="283" t="s">
        <v>200</v>
      </c>
      <c r="P6" s="283" t="s">
        <v>186</v>
      </c>
      <c r="Q6" s="285"/>
      <c r="R6" s="285" t="s">
        <v>186</v>
      </c>
      <c r="S6" s="283"/>
      <c r="T6" s="283" t="s">
        <v>186</v>
      </c>
      <c r="U6" s="283" t="s">
        <v>200</v>
      </c>
      <c r="V6" s="283" t="s">
        <v>186</v>
      </c>
      <c r="W6" s="283"/>
      <c r="X6" s="285" t="s">
        <v>186</v>
      </c>
      <c r="Y6" s="285"/>
      <c r="Z6" s="283" t="s">
        <v>186</v>
      </c>
      <c r="AA6" s="283" t="s">
        <v>200</v>
      </c>
      <c r="AB6" s="283" t="s">
        <v>186</v>
      </c>
      <c r="AC6" s="283"/>
      <c r="AD6" s="283" t="s">
        <v>186</v>
      </c>
      <c r="AE6" s="285"/>
      <c r="AF6" s="285" t="s">
        <v>186</v>
      </c>
      <c r="AG6" s="283" t="s">
        <v>200</v>
      </c>
      <c r="AH6" s="283" t="s">
        <v>186</v>
      </c>
      <c r="AI6" s="283"/>
      <c r="AJ6" s="166">
        <v>138</v>
      </c>
      <c r="AK6" s="189">
        <f>COUNTIF(C6:AJ6,"T")*4+COUNTIF(C6:AJ6,"P")*12+COUNTIF(C6:AJ6,"M")*4+COUNTIF(C6:AJ6,"D2")*6+COUNTIF(C6:AJ6,"N")*12+COUNTIF(C6:AJ6,"T1")*4+COUNTIF(C6:AJ6,"D1N")*18+COUNTIF(C6:AJ6,"MN")*16+COUNTIF(C6:AJ6,"NA")*6+COUNTIF(C6:AJ6,"MT")*8</f>
        <v>216</v>
      </c>
      <c r="AL6" s="190">
        <f>SUM(AK6-138)</f>
        <v>78</v>
      </c>
    </row>
    <row r="7" spans="1:38" s="14" customFormat="1" ht="18" customHeight="1" thickBot="1">
      <c r="A7" s="235" t="s">
        <v>82</v>
      </c>
      <c r="B7" s="235" t="s">
        <v>79</v>
      </c>
      <c r="C7" s="249" t="s">
        <v>166</v>
      </c>
      <c r="D7" s="269" t="s">
        <v>11</v>
      </c>
      <c r="E7" s="241" t="s">
        <v>186</v>
      </c>
      <c r="F7" s="241"/>
      <c r="G7" s="241" t="s">
        <v>186</v>
      </c>
      <c r="H7" s="241" t="s">
        <v>200</v>
      </c>
      <c r="I7" s="270" t="s">
        <v>186</v>
      </c>
      <c r="J7" s="286"/>
      <c r="K7" s="286" t="s">
        <v>186</v>
      </c>
      <c r="L7" s="270" t="s">
        <v>200</v>
      </c>
      <c r="M7" s="270" t="s">
        <v>186</v>
      </c>
      <c r="N7" s="270"/>
      <c r="O7" s="270" t="s">
        <v>186</v>
      </c>
      <c r="P7" s="270" t="s">
        <v>200</v>
      </c>
      <c r="Q7" s="286" t="s">
        <v>186</v>
      </c>
      <c r="R7" s="286"/>
      <c r="S7" s="270" t="s">
        <v>186</v>
      </c>
      <c r="T7" s="270"/>
      <c r="U7" s="270" t="s">
        <v>186</v>
      </c>
      <c r="V7" s="270" t="s">
        <v>200</v>
      </c>
      <c r="W7" s="270" t="s">
        <v>186</v>
      </c>
      <c r="X7" s="286"/>
      <c r="Y7" s="286" t="s">
        <v>186</v>
      </c>
      <c r="Z7" s="270"/>
      <c r="AA7" s="270" t="s">
        <v>186</v>
      </c>
      <c r="AB7" s="270"/>
      <c r="AC7" s="270" t="s">
        <v>186</v>
      </c>
      <c r="AD7" s="270"/>
      <c r="AE7" s="286" t="s">
        <v>186</v>
      </c>
      <c r="AF7" s="286"/>
      <c r="AG7" s="270" t="s">
        <v>186</v>
      </c>
      <c r="AH7" s="270"/>
      <c r="AI7" s="270" t="s">
        <v>186</v>
      </c>
      <c r="AJ7" s="266">
        <v>138</v>
      </c>
      <c r="AK7" s="189">
        <f>COUNTIF(C7:AJ7,"T")*4+COUNTIF(C7:AJ7,"P")*12+COUNTIF(C7:AJ7,"M")*4+COUNTIF(C7:AJ7,"D2")*6+COUNTIF(C7:AJ7,"N")*12+COUNTIF(C7:AJ7,"T1")*4+COUNTIF(C7:AJ7,"D1N")*18+COUNTIF(C7:AJ7,"MN")*16+COUNTIF(C7:AJ7,"NA")*6+COUNTIF(C7:AJ7,"MT")*8</f>
        <v>216</v>
      </c>
      <c r="AL7" s="190">
        <f>SUM(AK7-138)</f>
        <v>78</v>
      </c>
    </row>
    <row r="8" spans="1:38" s="14" customFormat="1" ht="18" customHeight="1" thickBot="1">
      <c r="A8" s="235" t="s">
        <v>83</v>
      </c>
      <c r="B8" s="235" t="s">
        <v>80</v>
      </c>
      <c r="C8" s="250" t="s">
        <v>167</v>
      </c>
      <c r="D8" s="35" t="s">
        <v>11</v>
      </c>
      <c r="E8" s="575" t="s">
        <v>112</v>
      </c>
      <c r="F8" s="576"/>
      <c r="G8" s="576"/>
      <c r="H8" s="576"/>
      <c r="I8" s="576"/>
      <c r="J8" s="576"/>
      <c r="K8" s="576"/>
      <c r="L8" s="576"/>
      <c r="M8" s="576"/>
      <c r="N8" s="576"/>
      <c r="O8" s="576"/>
      <c r="P8" s="576"/>
      <c r="Q8" s="576"/>
      <c r="R8" s="576"/>
      <c r="S8" s="576"/>
      <c r="T8" s="576"/>
      <c r="U8" s="576"/>
      <c r="V8" s="576"/>
      <c r="W8" s="576"/>
      <c r="X8" s="576"/>
      <c r="Y8" s="576"/>
      <c r="Z8" s="576"/>
      <c r="AA8" s="576"/>
      <c r="AB8" s="576"/>
      <c r="AC8" s="576"/>
      <c r="AD8" s="576"/>
      <c r="AE8" s="576"/>
      <c r="AF8" s="576"/>
      <c r="AG8" s="576"/>
      <c r="AH8" s="576"/>
      <c r="AI8" s="576"/>
      <c r="AJ8" s="166"/>
      <c r="AK8" s="189"/>
      <c r="AL8" s="190"/>
    </row>
    <row r="9" spans="1:38" s="14" customFormat="1" ht="18" customHeight="1">
      <c r="A9" s="236" t="s">
        <v>0</v>
      </c>
      <c r="B9" s="233" t="s">
        <v>1</v>
      </c>
      <c r="C9" s="87"/>
      <c r="D9" s="588" t="s">
        <v>3</v>
      </c>
      <c r="E9" s="271">
        <v>1</v>
      </c>
      <c r="F9" s="271">
        <v>2</v>
      </c>
      <c r="G9" s="271">
        <v>3</v>
      </c>
      <c r="H9" s="271">
        <v>4</v>
      </c>
      <c r="I9" s="271">
        <v>5</v>
      </c>
      <c r="J9" s="271">
        <v>6</v>
      </c>
      <c r="K9" s="271">
        <v>7</v>
      </c>
      <c r="L9" s="271">
        <v>8</v>
      </c>
      <c r="M9" s="271">
        <v>9</v>
      </c>
      <c r="N9" s="271">
        <v>10</v>
      </c>
      <c r="O9" s="271">
        <v>11</v>
      </c>
      <c r="P9" s="271">
        <v>12</v>
      </c>
      <c r="Q9" s="271">
        <v>13</v>
      </c>
      <c r="R9" s="271">
        <v>14</v>
      </c>
      <c r="S9" s="271">
        <v>15</v>
      </c>
      <c r="T9" s="271">
        <v>16</v>
      </c>
      <c r="U9" s="271">
        <v>17</v>
      </c>
      <c r="V9" s="271">
        <v>18</v>
      </c>
      <c r="W9" s="271">
        <v>19</v>
      </c>
      <c r="X9" s="271">
        <v>20</v>
      </c>
      <c r="Y9" s="271">
        <v>21</v>
      </c>
      <c r="Z9" s="271">
        <v>22</v>
      </c>
      <c r="AA9" s="271">
        <v>23</v>
      </c>
      <c r="AB9" s="271">
        <v>24</v>
      </c>
      <c r="AC9" s="271">
        <v>25</v>
      </c>
      <c r="AD9" s="271">
        <v>26</v>
      </c>
      <c r="AE9" s="271">
        <v>27</v>
      </c>
      <c r="AF9" s="271">
        <v>28</v>
      </c>
      <c r="AG9" s="271">
        <v>29</v>
      </c>
      <c r="AH9" s="271">
        <v>30</v>
      </c>
      <c r="AI9" s="271">
        <v>31</v>
      </c>
      <c r="AJ9" s="589" t="s">
        <v>4</v>
      </c>
      <c r="AK9" s="590" t="s">
        <v>5</v>
      </c>
      <c r="AL9" s="574" t="s">
        <v>6</v>
      </c>
    </row>
    <row r="10" spans="1:40" s="14" customFormat="1" ht="18" customHeight="1">
      <c r="A10" s="236"/>
      <c r="B10" s="233" t="s">
        <v>152</v>
      </c>
      <c r="C10" s="87"/>
      <c r="D10" s="588"/>
      <c r="E10" s="300" t="s">
        <v>8</v>
      </c>
      <c r="F10" s="300" t="s">
        <v>10</v>
      </c>
      <c r="G10" s="300" t="s">
        <v>7</v>
      </c>
      <c r="H10" s="300" t="s">
        <v>7</v>
      </c>
      <c r="I10" s="300" t="s">
        <v>8</v>
      </c>
      <c r="J10" s="300" t="s">
        <v>8</v>
      </c>
      <c r="K10" s="300" t="s">
        <v>9</v>
      </c>
      <c r="L10" s="300" t="s">
        <v>8</v>
      </c>
      <c r="M10" s="300" t="s">
        <v>10</v>
      </c>
      <c r="N10" s="300" t="s">
        <v>7</v>
      </c>
      <c r="O10" s="300" t="s">
        <v>7</v>
      </c>
      <c r="P10" s="300" t="s">
        <v>8</v>
      </c>
      <c r="Q10" s="300" t="s">
        <v>8</v>
      </c>
      <c r="R10" s="300" t="s">
        <v>9</v>
      </c>
      <c r="S10" s="300" t="s">
        <v>8</v>
      </c>
      <c r="T10" s="300" t="s">
        <v>10</v>
      </c>
      <c r="U10" s="300" t="s">
        <v>7</v>
      </c>
      <c r="V10" s="300" t="s">
        <v>7</v>
      </c>
      <c r="W10" s="300" t="s">
        <v>8</v>
      </c>
      <c r="X10" s="300" t="s">
        <v>8</v>
      </c>
      <c r="Y10" s="300" t="s">
        <v>9</v>
      </c>
      <c r="Z10" s="300" t="s">
        <v>8</v>
      </c>
      <c r="AA10" s="300" t="s">
        <v>10</v>
      </c>
      <c r="AB10" s="300" t="s">
        <v>7</v>
      </c>
      <c r="AC10" s="300" t="s">
        <v>7</v>
      </c>
      <c r="AD10" s="300" t="s">
        <v>8</v>
      </c>
      <c r="AE10" s="300" t="s">
        <v>8</v>
      </c>
      <c r="AF10" s="300" t="s">
        <v>9</v>
      </c>
      <c r="AG10" s="300" t="s">
        <v>8</v>
      </c>
      <c r="AH10" s="300" t="s">
        <v>10</v>
      </c>
      <c r="AI10" s="300" t="s">
        <v>7</v>
      </c>
      <c r="AJ10" s="589"/>
      <c r="AK10" s="590"/>
      <c r="AL10" s="574"/>
      <c r="AM10" s="13"/>
      <c r="AN10" s="13"/>
    </row>
    <row r="11" spans="1:40" s="14" customFormat="1" ht="18" customHeight="1">
      <c r="A11" s="237" t="s">
        <v>98</v>
      </c>
      <c r="B11" s="238" t="s">
        <v>84</v>
      </c>
      <c r="C11" s="251" t="s">
        <v>168</v>
      </c>
      <c r="D11" s="36"/>
      <c r="E11" s="272"/>
      <c r="F11" s="272"/>
      <c r="G11" s="272"/>
      <c r="H11" s="272"/>
      <c r="I11" s="272"/>
      <c r="J11" s="287"/>
      <c r="K11" s="287"/>
      <c r="L11" s="272"/>
      <c r="M11" s="272"/>
      <c r="N11" s="272"/>
      <c r="O11" s="272"/>
      <c r="P11" s="272"/>
      <c r="Q11" s="287"/>
      <c r="R11" s="287" t="s">
        <v>200</v>
      </c>
      <c r="S11" s="272"/>
      <c r="T11" s="272"/>
      <c r="U11" s="272"/>
      <c r="V11" s="272"/>
      <c r="W11" s="272"/>
      <c r="X11" s="287"/>
      <c r="Y11" s="287" t="s">
        <v>200</v>
      </c>
      <c r="Z11" s="272"/>
      <c r="AA11" s="272"/>
      <c r="AB11" s="272"/>
      <c r="AC11" s="272"/>
      <c r="AD11" s="272"/>
      <c r="AE11" s="287"/>
      <c r="AF11" s="287"/>
      <c r="AG11" s="272"/>
      <c r="AH11" s="272"/>
      <c r="AI11" s="272"/>
      <c r="AJ11" s="168"/>
      <c r="AK11" s="242"/>
      <c r="AL11" s="243">
        <f>COUNTIF(D11:AK11,"T")*4+COUNTIF(D11:AK11,"P")*12+COUNTIF(D11:AK11,"M")*4+COUNTIF(D11:AK11,"D2")*6+COUNTIF(D11:AK11,"N")*12+COUNTIF(D11:AK11,"T1")*4+COUNTIF(D11:AK11,"D1N")*18+COUNTIF(D11:AK11,"MN")*16+COUNTIF(D11:AK11,"NA")*6+COUNTIF(D11:AK11,"NB")*6</f>
        <v>12</v>
      </c>
      <c r="AM11" s="13"/>
      <c r="AN11" s="13"/>
    </row>
    <row r="12" spans="1:40" s="14" customFormat="1" ht="18" customHeight="1">
      <c r="A12" s="237" t="s">
        <v>99</v>
      </c>
      <c r="B12" s="238" t="s">
        <v>85</v>
      </c>
      <c r="C12" s="252" t="s">
        <v>169</v>
      </c>
      <c r="D12" s="36"/>
      <c r="E12" s="272"/>
      <c r="F12" s="272"/>
      <c r="G12" s="272" t="s">
        <v>200</v>
      </c>
      <c r="H12" s="272"/>
      <c r="I12" s="272"/>
      <c r="J12" s="287"/>
      <c r="K12" s="287"/>
      <c r="L12" s="272"/>
      <c r="M12" s="272"/>
      <c r="N12" s="272"/>
      <c r="O12" s="272"/>
      <c r="P12" s="272"/>
      <c r="Q12" s="287"/>
      <c r="R12" s="287"/>
      <c r="S12" s="272"/>
      <c r="T12" s="272"/>
      <c r="U12" s="272"/>
      <c r="V12" s="272"/>
      <c r="W12" s="272"/>
      <c r="X12" s="287"/>
      <c r="Y12" s="287"/>
      <c r="Z12" s="272"/>
      <c r="AA12" s="272"/>
      <c r="AB12" s="272"/>
      <c r="AC12" s="272"/>
      <c r="AD12" s="272"/>
      <c r="AE12" s="287"/>
      <c r="AF12" s="287"/>
      <c r="AG12" s="272"/>
      <c r="AH12" s="272"/>
      <c r="AI12" s="272" t="s">
        <v>200</v>
      </c>
      <c r="AJ12" s="168"/>
      <c r="AK12" s="242"/>
      <c r="AL12" s="243">
        <f aca="true" t="shared" si="0" ref="AL12:AL25">COUNTIF(D12:AK12,"T")*4+COUNTIF(D12:AK12,"P")*12+COUNTIF(D12:AK12,"M")*4+COUNTIF(D12:AK12,"D2")*6+COUNTIF(D12:AK12,"N")*12+COUNTIF(D12:AK12,"T1")*4+COUNTIF(D12:AK12,"D1N")*18+COUNTIF(D12:AK12,"MN")*16+COUNTIF(D12:AK12,"NA")*6+COUNTIF(D12:AK12,"NB")*6</f>
        <v>12</v>
      </c>
      <c r="AM12" s="13"/>
      <c r="AN12" s="13"/>
    </row>
    <row r="13" spans="1:40" s="14" customFormat="1" ht="18" customHeight="1">
      <c r="A13" s="237" t="s">
        <v>100</v>
      </c>
      <c r="B13" s="238" t="s">
        <v>86</v>
      </c>
      <c r="C13" s="253" t="s">
        <v>170</v>
      </c>
      <c r="D13" s="36"/>
      <c r="E13" s="272"/>
      <c r="F13" s="272"/>
      <c r="G13" s="272"/>
      <c r="H13" s="272"/>
      <c r="I13" s="272"/>
      <c r="J13" s="287"/>
      <c r="K13" s="287"/>
      <c r="L13" s="272"/>
      <c r="M13" s="272"/>
      <c r="N13" s="272" t="s">
        <v>200</v>
      </c>
      <c r="O13" s="272"/>
      <c r="P13" s="272"/>
      <c r="Q13" s="287"/>
      <c r="R13" s="287"/>
      <c r="S13" s="272"/>
      <c r="T13" s="272"/>
      <c r="U13" s="272"/>
      <c r="V13" s="272"/>
      <c r="W13" s="272"/>
      <c r="X13" s="287"/>
      <c r="Y13" s="287"/>
      <c r="Z13" s="272"/>
      <c r="AA13" s="272"/>
      <c r="AB13" s="272"/>
      <c r="AC13" s="272"/>
      <c r="AD13" s="272"/>
      <c r="AE13" s="287"/>
      <c r="AF13" s="287"/>
      <c r="AG13" s="272"/>
      <c r="AH13" s="272"/>
      <c r="AI13" s="272"/>
      <c r="AJ13" s="168"/>
      <c r="AK13" s="242"/>
      <c r="AL13" s="243">
        <f t="shared" si="0"/>
        <v>6</v>
      </c>
      <c r="AM13" s="13"/>
      <c r="AN13" s="13"/>
    </row>
    <row r="14" spans="1:40" s="14" customFormat="1" ht="18" customHeight="1">
      <c r="A14" s="237" t="s">
        <v>101</v>
      </c>
      <c r="B14" s="238" t="s">
        <v>87</v>
      </c>
      <c r="C14" s="254" t="s">
        <v>171</v>
      </c>
      <c r="D14" s="36"/>
      <c r="E14" s="272" t="s">
        <v>201</v>
      </c>
      <c r="F14" s="272"/>
      <c r="G14" s="272"/>
      <c r="H14" s="272"/>
      <c r="I14" s="272"/>
      <c r="J14" s="287"/>
      <c r="K14" s="287"/>
      <c r="L14" s="272"/>
      <c r="M14" s="272"/>
      <c r="N14" s="272"/>
      <c r="O14" s="272"/>
      <c r="P14" s="272"/>
      <c r="Q14" s="287"/>
      <c r="R14" s="287"/>
      <c r="S14" s="272"/>
      <c r="T14" s="272"/>
      <c r="U14" s="272"/>
      <c r="V14" s="272"/>
      <c r="W14" s="272" t="s">
        <v>200</v>
      </c>
      <c r="X14" s="287"/>
      <c r="Y14" s="287"/>
      <c r="Z14" s="272"/>
      <c r="AA14" s="272"/>
      <c r="AB14" s="272"/>
      <c r="AC14" s="272"/>
      <c r="AD14" s="272"/>
      <c r="AE14" s="287"/>
      <c r="AF14" s="287"/>
      <c r="AG14" s="272"/>
      <c r="AH14" s="272"/>
      <c r="AI14" s="272"/>
      <c r="AJ14" s="168"/>
      <c r="AK14" s="242"/>
      <c r="AL14" s="243">
        <f t="shared" si="0"/>
        <v>12</v>
      </c>
      <c r="AM14" s="13"/>
      <c r="AN14" s="13"/>
    </row>
    <row r="15" spans="1:40" s="14" customFormat="1" ht="18" customHeight="1">
      <c r="A15" s="237" t="s">
        <v>102</v>
      </c>
      <c r="B15" s="239" t="s">
        <v>88</v>
      </c>
      <c r="C15" s="255" t="s">
        <v>172</v>
      </c>
      <c r="D15" s="36"/>
      <c r="E15" s="272" t="s">
        <v>200</v>
      </c>
      <c r="F15" s="272" t="s">
        <v>200</v>
      </c>
      <c r="G15" s="272"/>
      <c r="H15" s="272"/>
      <c r="I15" s="272"/>
      <c r="J15" s="287"/>
      <c r="K15" s="287"/>
      <c r="L15" s="272"/>
      <c r="M15" s="272"/>
      <c r="N15" s="272"/>
      <c r="O15" s="272"/>
      <c r="P15" s="272"/>
      <c r="Q15" s="287"/>
      <c r="R15" s="287"/>
      <c r="S15" s="272"/>
      <c r="T15" s="272"/>
      <c r="U15" s="272"/>
      <c r="V15" s="272"/>
      <c r="W15" s="272"/>
      <c r="X15" s="287"/>
      <c r="Y15" s="287"/>
      <c r="Z15" s="272"/>
      <c r="AA15" s="272"/>
      <c r="AB15" s="272"/>
      <c r="AC15" s="272"/>
      <c r="AD15" s="272"/>
      <c r="AE15" s="287"/>
      <c r="AF15" s="287"/>
      <c r="AG15" s="272"/>
      <c r="AH15" s="272"/>
      <c r="AI15" s="272"/>
      <c r="AJ15" s="168"/>
      <c r="AK15" s="242"/>
      <c r="AL15" s="243">
        <f t="shared" si="0"/>
        <v>12</v>
      </c>
      <c r="AM15" s="13"/>
      <c r="AN15" s="13"/>
    </row>
    <row r="16" spans="1:40" s="14" customFormat="1" ht="18" customHeight="1">
      <c r="A16" s="237" t="s">
        <v>103</v>
      </c>
      <c r="B16" s="238" t="s">
        <v>89</v>
      </c>
      <c r="C16" s="256" t="s">
        <v>173</v>
      </c>
      <c r="D16" s="36"/>
      <c r="E16" s="272"/>
      <c r="F16" s="272"/>
      <c r="G16" s="272"/>
      <c r="H16" s="272"/>
      <c r="I16" s="272"/>
      <c r="J16" s="287"/>
      <c r="K16" s="287"/>
      <c r="L16" s="272"/>
      <c r="M16" s="272"/>
      <c r="N16" s="272"/>
      <c r="O16" s="272"/>
      <c r="P16" s="272"/>
      <c r="Q16" s="287"/>
      <c r="R16" s="287"/>
      <c r="S16" s="272"/>
      <c r="T16" s="272"/>
      <c r="U16" s="272"/>
      <c r="V16" s="272"/>
      <c r="W16" s="272"/>
      <c r="X16" s="287" t="s">
        <v>200</v>
      </c>
      <c r="Y16" s="287"/>
      <c r="Z16" s="272"/>
      <c r="AA16" s="272"/>
      <c r="AB16" s="272"/>
      <c r="AC16" s="272"/>
      <c r="AD16" s="272"/>
      <c r="AE16" s="287"/>
      <c r="AF16" s="287"/>
      <c r="AG16" s="272"/>
      <c r="AH16" s="272"/>
      <c r="AI16" s="272"/>
      <c r="AJ16" s="168"/>
      <c r="AK16" s="242"/>
      <c r="AL16" s="243">
        <f t="shared" si="0"/>
        <v>6</v>
      </c>
      <c r="AM16" s="13"/>
      <c r="AN16" s="13"/>
    </row>
    <row r="17" spans="1:40" s="14" customFormat="1" ht="18" customHeight="1">
      <c r="A17" s="237" t="s">
        <v>104</v>
      </c>
      <c r="B17" s="238" t="s">
        <v>90</v>
      </c>
      <c r="C17" s="257" t="s">
        <v>174</v>
      </c>
      <c r="D17" s="36"/>
      <c r="E17" s="272"/>
      <c r="F17" s="272"/>
      <c r="G17" s="272"/>
      <c r="H17" s="272"/>
      <c r="I17" s="272"/>
      <c r="J17" s="287"/>
      <c r="K17" s="287"/>
      <c r="L17" s="272"/>
      <c r="M17" s="272"/>
      <c r="N17" s="272"/>
      <c r="O17" s="272"/>
      <c r="P17" s="272"/>
      <c r="Q17" s="287"/>
      <c r="R17" s="287"/>
      <c r="S17" s="272"/>
      <c r="T17" s="272"/>
      <c r="U17" s="272"/>
      <c r="V17" s="272"/>
      <c r="W17" s="272"/>
      <c r="X17" s="287"/>
      <c r="Y17" s="287"/>
      <c r="Z17" s="272"/>
      <c r="AA17" s="272"/>
      <c r="AB17" s="272"/>
      <c r="AC17" s="272" t="s">
        <v>200</v>
      </c>
      <c r="AD17" s="272"/>
      <c r="AE17" s="287"/>
      <c r="AF17" s="287"/>
      <c r="AG17" s="272"/>
      <c r="AH17" s="272"/>
      <c r="AI17" s="272"/>
      <c r="AJ17" s="168"/>
      <c r="AK17" s="242"/>
      <c r="AL17" s="243">
        <f t="shared" si="0"/>
        <v>6</v>
      </c>
      <c r="AM17" s="13"/>
      <c r="AN17" s="13"/>
    </row>
    <row r="18" spans="1:40" s="14" customFormat="1" ht="18" customHeight="1">
      <c r="A18" s="237" t="s">
        <v>105</v>
      </c>
      <c r="B18" s="239" t="s">
        <v>91</v>
      </c>
      <c r="C18" s="258" t="s">
        <v>175</v>
      </c>
      <c r="D18" s="36"/>
      <c r="E18" s="272"/>
      <c r="F18" s="272"/>
      <c r="G18" s="272"/>
      <c r="H18" s="272"/>
      <c r="I18" s="272"/>
      <c r="J18" s="287" t="s">
        <v>200</v>
      </c>
      <c r="K18" s="287"/>
      <c r="L18" s="272"/>
      <c r="M18" s="272"/>
      <c r="N18" s="272"/>
      <c r="O18" s="272"/>
      <c r="P18" s="272"/>
      <c r="Q18" s="287"/>
      <c r="R18" s="287"/>
      <c r="S18" s="272" t="s">
        <v>200</v>
      </c>
      <c r="T18" s="272"/>
      <c r="U18" s="272"/>
      <c r="V18" s="272"/>
      <c r="W18" s="272"/>
      <c r="X18" s="287"/>
      <c r="Y18" s="287"/>
      <c r="Z18" s="272"/>
      <c r="AA18" s="272"/>
      <c r="AB18" s="272"/>
      <c r="AC18" s="272"/>
      <c r="AD18" s="272"/>
      <c r="AE18" s="287"/>
      <c r="AF18" s="287"/>
      <c r="AG18" s="272"/>
      <c r="AH18" s="272"/>
      <c r="AI18" s="272"/>
      <c r="AJ18" s="168"/>
      <c r="AK18" s="242"/>
      <c r="AL18" s="243">
        <f>COUNTIF(D18:AK18,"T")*4+COUNTIF(D18:AK18,"P")*12+COUNTIF(D18:AK18,"M")*6+COUNTIF(D18:AK18,"D2")*6+COUNTIF(D18:AK18,"N")*12+COUNTIF(D18:AK18,"T1")*4+COUNTIF(D18:AK18,"D1N")*18+COUNTIF(D18:AK18,"MN")*16+COUNTIF(D18:AK18,"NA")*6+COUNTIF(D18:AK18,"NB")*6</f>
        <v>12</v>
      </c>
      <c r="AM18" s="13"/>
      <c r="AN18" s="13"/>
    </row>
    <row r="19" spans="1:40" s="14" customFormat="1" ht="18" customHeight="1">
      <c r="A19" s="237" t="s">
        <v>106</v>
      </c>
      <c r="B19" s="238" t="s">
        <v>92</v>
      </c>
      <c r="C19" s="259" t="s">
        <v>176</v>
      </c>
      <c r="D19" s="36"/>
      <c r="E19" s="272"/>
      <c r="F19" s="272" t="s">
        <v>201</v>
      </c>
      <c r="G19" s="272"/>
      <c r="H19" s="272"/>
      <c r="I19" s="272"/>
      <c r="J19" s="287"/>
      <c r="K19" s="287"/>
      <c r="L19" s="272"/>
      <c r="M19" s="272"/>
      <c r="N19" s="272"/>
      <c r="O19" s="272"/>
      <c r="P19" s="272"/>
      <c r="Q19" s="287"/>
      <c r="R19" s="287"/>
      <c r="S19" s="272"/>
      <c r="T19" s="272"/>
      <c r="U19" s="272"/>
      <c r="V19" s="272"/>
      <c r="W19" s="272"/>
      <c r="X19" s="287"/>
      <c r="Y19" s="287"/>
      <c r="Z19" s="272"/>
      <c r="AA19" s="272"/>
      <c r="AB19" s="272"/>
      <c r="AC19" s="272"/>
      <c r="AD19" s="272"/>
      <c r="AE19" s="287"/>
      <c r="AF19" s="287" t="s">
        <v>200</v>
      </c>
      <c r="AG19" s="272"/>
      <c r="AH19" s="272"/>
      <c r="AI19" s="272"/>
      <c r="AJ19" s="168"/>
      <c r="AK19" s="242"/>
      <c r="AL19" s="243">
        <f t="shared" si="0"/>
        <v>12</v>
      </c>
      <c r="AM19" s="13"/>
      <c r="AN19" s="13"/>
    </row>
    <row r="20" spans="1:40" s="14" customFormat="1" ht="18" customHeight="1">
      <c r="A20" s="237" t="s">
        <v>107</v>
      </c>
      <c r="B20" s="238" t="s">
        <v>93</v>
      </c>
      <c r="C20" s="260" t="s">
        <v>177</v>
      </c>
      <c r="D20" s="36"/>
      <c r="E20" s="275"/>
      <c r="F20" s="275"/>
      <c r="G20" s="275"/>
      <c r="H20" s="275" t="s">
        <v>201</v>
      </c>
      <c r="I20" s="275"/>
      <c r="J20" s="287"/>
      <c r="K20" s="287"/>
      <c r="L20" s="275"/>
      <c r="M20" s="275"/>
      <c r="N20" s="275"/>
      <c r="O20" s="275"/>
      <c r="P20" s="275"/>
      <c r="Q20" s="287"/>
      <c r="R20" s="287"/>
      <c r="S20" s="275"/>
      <c r="T20" s="275"/>
      <c r="U20" s="275"/>
      <c r="V20" s="275"/>
      <c r="W20" s="275"/>
      <c r="X20" s="287"/>
      <c r="Y20" s="287"/>
      <c r="Z20" s="275"/>
      <c r="AA20" s="275"/>
      <c r="AB20" s="275" t="s">
        <v>200</v>
      </c>
      <c r="AC20" s="275"/>
      <c r="AD20" s="275"/>
      <c r="AE20" s="287"/>
      <c r="AF20" s="287"/>
      <c r="AG20" s="275"/>
      <c r="AH20" s="275"/>
      <c r="AI20" s="275"/>
      <c r="AJ20" s="168"/>
      <c r="AK20" s="242"/>
      <c r="AL20" s="243">
        <f t="shared" si="0"/>
        <v>12</v>
      </c>
      <c r="AM20" s="13"/>
      <c r="AN20" s="13"/>
    </row>
    <row r="21" spans="1:40" s="14" customFormat="1" ht="18" customHeight="1">
      <c r="A21" s="237" t="s">
        <v>108</v>
      </c>
      <c r="B21" s="238" t="s">
        <v>94</v>
      </c>
      <c r="C21" s="261" t="s">
        <v>178</v>
      </c>
      <c r="D21" s="273"/>
      <c r="E21" s="272"/>
      <c r="F21" s="272"/>
      <c r="G21" s="272"/>
      <c r="H21" s="272"/>
      <c r="I21" s="272" t="s">
        <v>201</v>
      </c>
      <c r="J21" s="287"/>
      <c r="K21" s="287"/>
      <c r="L21" s="272"/>
      <c r="M21" s="272"/>
      <c r="N21" s="272"/>
      <c r="O21" s="272"/>
      <c r="P21" s="272"/>
      <c r="Q21" s="287" t="s">
        <v>200</v>
      </c>
      <c r="R21" s="287"/>
      <c r="S21" s="272"/>
      <c r="T21" s="272"/>
      <c r="U21" s="272"/>
      <c r="V21" s="272"/>
      <c r="W21" s="272"/>
      <c r="X21" s="287"/>
      <c r="Y21" s="287"/>
      <c r="Z21" s="272"/>
      <c r="AA21" s="272"/>
      <c r="AB21" s="272"/>
      <c r="AC21" s="272"/>
      <c r="AD21" s="272"/>
      <c r="AE21" s="287"/>
      <c r="AF21" s="287"/>
      <c r="AG21" s="272"/>
      <c r="AH21" s="272"/>
      <c r="AI21" s="272"/>
      <c r="AJ21" s="274"/>
      <c r="AK21" s="242"/>
      <c r="AL21" s="243">
        <f t="shared" si="0"/>
        <v>12</v>
      </c>
      <c r="AM21" s="13"/>
      <c r="AN21" s="13"/>
    </row>
    <row r="22" spans="1:40" s="14" customFormat="1" ht="18" customHeight="1">
      <c r="A22" s="237" t="s">
        <v>109</v>
      </c>
      <c r="B22" s="239" t="s">
        <v>95</v>
      </c>
      <c r="C22" s="262" t="s">
        <v>179</v>
      </c>
      <c r="D22" s="36"/>
      <c r="E22" s="272"/>
      <c r="F22" s="272"/>
      <c r="G22" s="272" t="s">
        <v>201</v>
      </c>
      <c r="H22" s="272"/>
      <c r="I22" s="272"/>
      <c r="J22" s="287"/>
      <c r="K22" s="287"/>
      <c r="L22" s="272"/>
      <c r="M22" s="272"/>
      <c r="N22" s="272"/>
      <c r="O22" s="272"/>
      <c r="P22" s="272"/>
      <c r="Q22" s="287"/>
      <c r="R22" s="287"/>
      <c r="S22" s="272"/>
      <c r="T22" s="272"/>
      <c r="U22" s="272"/>
      <c r="V22" s="272"/>
      <c r="W22" s="272"/>
      <c r="X22" s="287"/>
      <c r="Y22" s="287"/>
      <c r="Z22" s="272" t="s">
        <v>200</v>
      </c>
      <c r="AA22" s="272"/>
      <c r="AB22" s="272"/>
      <c r="AC22" s="272"/>
      <c r="AD22" s="272"/>
      <c r="AE22" s="287"/>
      <c r="AF22" s="287"/>
      <c r="AG22" s="272"/>
      <c r="AH22" s="272"/>
      <c r="AI22" s="272"/>
      <c r="AJ22" s="168"/>
      <c r="AK22" s="242"/>
      <c r="AL22" s="243">
        <f t="shared" si="0"/>
        <v>12</v>
      </c>
      <c r="AM22" s="13"/>
      <c r="AN22" s="13"/>
    </row>
    <row r="23" spans="1:38" s="14" customFormat="1" ht="18" customHeight="1">
      <c r="A23" s="237" t="s">
        <v>110</v>
      </c>
      <c r="B23" s="239" t="s">
        <v>96</v>
      </c>
      <c r="C23" s="263" t="s">
        <v>180</v>
      </c>
      <c r="D23" s="35"/>
      <c r="E23" s="272"/>
      <c r="F23" s="272"/>
      <c r="G23" s="272"/>
      <c r="H23" s="272"/>
      <c r="I23" s="272"/>
      <c r="J23" s="287"/>
      <c r="K23" s="287" t="s">
        <v>200</v>
      </c>
      <c r="L23" s="272"/>
      <c r="M23" s="272"/>
      <c r="N23" s="272"/>
      <c r="O23" s="272"/>
      <c r="P23" s="272"/>
      <c r="Q23" s="287"/>
      <c r="R23" s="287"/>
      <c r="S23" s="272"/>
      <c r="T23" s="272"/>
      <c r="U23" s="272"/>
      <c r="V23" s="272"/>
      <c r="W23" s="272"/>
      <c r="X23" s="287"/>
      <c r="Y23" s="287"/>
      <c r="Z23" s="272"/>
      <c r="AA23" s="272"/>
      <c r="AB23" s="272"/>
      <c r="AC23" s="272"/>
      <c r="AD23" s="272" t="s">
        <v>200</v>
      </c>
      <c r="AE23" s="287"/>
      <c r="AF23" s="287"/>
      <c r="AG23" s="272"/>
      <c r="AH23" s="272"/>
      <c r="AI23" s="272"/>
      <c r="AJ23" s="244"/>
      <c r="AK23" s="189"/>
      <c r="AL23" s="243">
        <f>COUNTIF(D23:AK23,"T")*4+COUNTIF(D23:AK23,"P")*12+COUNTIF(D23:AK23,"M")*4+COUNTIF(D23:AK23,"D2")*6+COUNTIF(D23:AK23,"N")*12+COUNTIF(D23:AK23,"T1")*4+COUNTIF(D23:AK23,"D1N")*18+COUNTIF(D23:AK23,"TI")*12+COUNTIF(D23:AK23,"NA")*6+COUNTIF(D23:AK23,"NB")*6</f>
        <v>12</v>
      </c>
    </row>
    <row r="24" spans="1:38" s="14" customFormat="1" ht="18" customHeight="1">
      <c r="A24" s="237" t="s">
        <v>217</v>
      </c>
      <c r="B24" s="239" t="s">
        <v>218</v>
      </c>
      <c r="C24" s="263" t="s">
        <v>219</v>
      </c>
      <c r="D24" s="35"/>
      <c r="E24" s="272"/>
      <c r="F24" s="272"/>
      <c r="G24" s="272"/>
      <c r="H24" s="272"/>
      <c r="I24" s="272"/>
      <c r="J24" s="287"/>
      <c r="K24" s="287"/>
      <c r="L24" s="272"/>
      <c r="M24" s="272"/>
      <c r="N24" s="272"/>
      <c r="O24" s="272"/>
      <c r="P24" s="272"/>
      <c r="Q24" s="287"/>
      <c r="R24" s="287"/>
      <c r="S24" s="272"/>
      <c r="T24" s="272" t="s">
        <v>200</v>
      </c>
      <c r="U24" s="272"/>
      <c r="V24" s="272"/>
      <c r="W24" s="272"/>
      <c r="X24" s="287"/>
      <c r="Y24" s="287"/>
      <c r="Z24" s="272"/>
      <c r="AA24" s="272"/>
      <c r="AB24" s="272"/>
      <c r="AC24" s="272"/>
      <c r="AD24" s="272"/>
      <c r="AE24" s="287"/>
      <c r="AF24" s="287"/>
      <c r="AG24" s="272"/>
      <c r="AH24" s="272"/>
      <c r="AI24" s="272"/>
      <c r="AJ24" s="244"/>
      <c r="AK24" s="189"/>
      <c r="AL24" s="243">
        <f>COUNTIF(D24:AK24,"T")*4+COUNTIF(D24:AK24,"P")*12+COUNTIF(D24:AK24,"M")*4+COUNTIF(D24:AK24,"D2")*6+COUNTIF(D24:AK24,"N")*12+COUNTIF(D24:AK24,"T1")*4+COUNTIF(D24:AK24,"D1N")*18+COUNTIF(D24:AK24,"TI")*12+COUNTIF(D24:AK24,"NA")*6+COUNTIF(D24:AK24,"NB")*6</f>
        <v>6</v>
      </c>
    </row>
    <row r="25" spans="1:38" s="14" customFormat="1" ht="18" customHeight="1">
      <c r="A25" s="237" t="s">
        <v>111</v>
      </c>
      <c r="B25" s="240" t="s">
        <v>97</v>
      </c>
      <c r="C25" s="264" t="s">
        <v>181</v>
      </c>
      <c r="D25" s="35"/>
      <c r="E25" s="272"/>
      <c r="F25" s="272"/>
      <c r="G25" s="272"/>
      <c r="H25" s="272"/>
      <c r="I25" s="272"/>
      <c r="J25" s="287"/>
      <c r="K25" s="287"/>
      <c r="L25" s="272"/>
      <c r="M25" s="272"/>
      <c r="N25" s="272"/>
      <c r="O25" s="272"/>
      <c r="P25" s="272"/>
      <c r="Q25" s="287"/>
      <c r="R25" s="287"/>
      <c r="S25" s="272"/>
      <c r="T25" s="272"/>
      <c r="U25" s="272"/>
      <c r="V25" s="272"/>
      <c r="W25" s="272"/>
      <c r="X25" s="287"/>
      <c r="Y25" s="287"/>
      <c r="Z25" s="272"/>
      <c r="AA25" s="272"/>
      <c r="AB25" s="272"/>
      <c r="AC25" s="272"/>
      <c r="AD25" s="272"/>
      <c r="AE25" s="287" t="s">
        <v>200</v>
      </c>
      <c r="AF25" s="287"/>
      <c r="AG25" s="272"/>
      <c r="AH25" s="272" t="s">
        <v>200</v>
      </c>
      <c r="AI25" s="272"/>
      <c r="AJ25" s="166"/>
      <c r="AK25" s="167"/>
      <c r="AL25" s="243">
        <f t="shared" si="0"/>
        <v>12</v>
      </c>
    </row>
    <row r="26" spans="1:40" ht="15">
      <c r="A26" s="112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72"/>
      <c r="AL26" s="113"/>
      <c r="AM26"/>
      <c r="AN26"/>
    </row>
    <row r="27" spans="1:38" ht="15.75" thickBot="1">
      <c r="A27" s="114"/>
      <c r="B27" s="40" t="s">
        <v>15</v>
      </c>
      <c r="C27" s="40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17"/>
      <c r="AL27" s="115"/>
    </row>
    <row r="28" spans="1:38" ht="15">
      <c r="A28" s="116"/>
      <c r="B28" s="577" t="s">
        <v>113</v>
      </c>
      <c r="C28" s="578"/>
      <c r="D28" s="579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153"/>
      <c r="V28" s="583" t="s">
        <v>158</v>
      </c>
      <c r="W28" s="583"/>
      <c r="X28" s="583"/>
      <c r="Y28" s="583"/>
      <c r="Z28" s="583"/>
      <c r="AA28" s="583"/>
      <c r="AB28" s="583"/>
      <c r="AC28" s="583"/>
      <c r="AD28" s="583"/>
      <c r="AE28" s="583"/>
      <c r="AF28" s="583"/>
      <c r="AG28" s="583"/>
      <c r="AH28" s="583"/>
      <c r="AI28" s="583"/>
      <c r="AJ28" s="41"/>
      <c r="AK28" s="17"/>
      <c r="AL28" s="115"/>
    </row>
    <row r="29" spans="1:38" ht="15">
      <c r="A29" s="116"/>
      <c r="B29" s="580" t="s">
        <v>114</v>
      </c>
      <c r="C29" s="581"/>
      <c r="D29" s="582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153"/>
      <c r="V29" s="583" t="s">
        <v>159</v>
      </c>
      <c r="W29" s="583"/>
      <c r="X29" s="583"/>
      <c r="Y29" s="583"/>
      <c r="Z29" s="583"/>
      <c r="AA29" s="583"/>
      <c r="AB29" s="583"/>
      <c r="AC29" s="583"/>
      <c r="AD29" s="583"/>
      <c r="AE29" s="583"/>
      <c r="AF29" s="583"/>
      <c r="AG29" s="583"/>
      <c r="AH29" s="583"/>
      <c r="AI29" s="583"/>
      <c r="AJ29" s="41"/>
      <c r="AK29" s="17"/>
      <c r="AL29" s="115"/>
    </row>
    <row r="30" spans="1:38" ht="15.75" thickBot="1">
      <c r="A30" s="117"/>
      <c r="B30" s="50" t="s">
        <v>115</v>
      </c>
      <c r="C30" s="51"/>
      <c r="D30" s="52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53"/>
      <c r="V30" s="583" t="s">
        <v>160</v>
      </c>
      <c r="W30" s="583"/>
      <c r="X30" s="583"/>
      <c r="Y30" s="583"/>
      <c r="Z30" s="583"/>
      <c r="AA30" s="583"/>
      <c r="AB30" s="583"/>
      <c r="AC30" s="583"/>
      <c r="AD30" s="583"/>
      <c r="AE30" s="583"/>
      <c r="AF30" s="583"/>
      <c r="AG30" s="583"/>
      <c r="AH30" s="583"/>
      <c r="AI30" s="583"/>
      <c r="AJ30" s="17"/>
      <c r="AK30" s="17"/>
      <c r="AL30" s="115"/>
    </row>
    <row r="31" spans="1:38" ht="15">
      <c r="A31" s="118"/>
      <c r="B31" s="49"/>
      <c r="C31" s="152"/>
      <c r="D31" s="16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26"/>
      <c r="V31" s="584" t="s">
        <v>161</v>
      </c>
      <c r="W31" s="584"/>
      <c r="X31" s="584"/>
      <c r="Y31" s="584"/>
      <c r="Z31" s="584"/>
      <c r="AA31" s="584"/>
      <c r="AB31" s="584"/>
      <c r="AC31" s="584"/>
      <c r="AD31" s="584"/>
      <c r="AE31" s="584"/>
      <c r="AF31" s="584"/>
      <c r="AG31" s="584"/>
      <c r="AH31" s="584"/>
      <c r="AI31" s="584"/>
      <c r="AJ31" s="17"/>
      <c r="AK31" s="17"/>
      <c r="AL31" s="115"/>
    </row>
    <row r="32" spans="1:38" ht="15">
      <c r="A32" s="119"/>
      <c r="B32" s="49"/>
      <c r="C32" s="152"/>
      <c r="D32" s="16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26"/>
      <c r="V32" s="126"/>
      <c r="W32" s="126"/>
      <c r="X32" s="126"/>
      <c r="Y32" s="127"/>
      <c r="Z32" s="126"/>
      <c r="AA32" s="126"/>
      <c r="AB32" s="126"/>
      <c r="AC32" s="126"/>
      <c r="AD32" s="126"/>
      <c r="AE32" s="126"/>
      <c r="AF32" s="127"/>
      <c r="AG32" s="126"/>
      <c r="AH32" s="126"/>
      <c r="AI32" s="126"/>
      <c r="AJ32" s="17"/>
      <c r="AK32" s="17"/>
      <c r="AL32" s="115"/>
    </row>
    <row r="33" spans="1:38" ht="15">
      <c r="A33" s="114"/>
      <c r="B33" s="37"/>
      <c r="C33" s="18"/>
      <c r="D33" s="16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7"/>
      <c r="AK33" s="17"/>
      <c r="AL33" s="115"/>
    </row>
    <row r="34" spans="1:38" ht="15.75" thickBot="1">
      <c r="A34" s="120"/>
      <c r="B34" s="121"/>
      <c r="C34" s="122"/>
      <c r="D34" s="123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4"/>
      <c r="AK34" s="124"/>
      <c r="AL34" s="125"/>
    </row>
  </sheetData>
  <sheetProtection/>
  <mergeCells count="16">
    <mergeCell ref="V30:AI30"/>
    <mergeCell ref="V31:AI31"/>
    <mergeCell ref="A1:AL3"/>
    <mergeCell ref="D4:D5"/>
    <mergeCell ref="AJ4:AJ5"/>
    <mergeCell ref="AK4:AK5"/>
    <mergeCell ref="AL4:AL5"/>
    <mergeCell ref="D9:D10"/>
    <mergeCell ref="AJ9:AJ10"/>
    <mergeCell ref="AK9:AK10"/>
    <mergeCell ref="AL9:AL10"/>
    <mergeCell ref="E8:AI8"/>
    <mergeCell ref="B28:D28"/>
    <mergeCell ref="B29:D29"/>
    <mergeCell ref="V28:AI28"/>
    <mergeCell ref="V29:AI29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165"/>
  <sheetViews>
    <sheetView zoomScalePageLayoutView="0" workbookViewId="0" topLeftCell="A1">
      <selection activeCell="A1" sqref="A1:IV16384"/>
    </sheetView>
  </sheetViews>
  <sheetFormatPr defaultColWidth="11.57421875" defaultRowHeight="15"/>
  <cols>
    <col min="1" max="1" width="8.140625" style="0" customWidth="1"/>
    <col min="2" max="2" width="19.7109375" style="0" customWidth="1"/>
    <col min="3" max="4" width="6.7109375" style="0" customWidth="1"/>
    <col min="5" max="5" width="7.7109375" style="0" bestFit="1" customWidth="1"/>
    <col min="6" max="6" width="3.140625" style="5" customWidth="1"/>
    <col min="7" max="35" width="3.140625" style="0" customWidth="1"/>
    <col min="36" max="36" width="3.140625" style="1" customWidth="1"/>
    <col min="37" max="39" width="3.140625" style="8" customWidth="1"/>
    <col min="40" max="238" width="9.140625" style="0" customWidth="1"/>
  </cols>
  <sheetData>
    <row r="1" spans="1:39" ht="12.75" customHeight="1">
      <c r="A1" s="615" t="s">
        <v>221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616"/>
      <c r="T1" s="616"/>
      <c r="U1" s="616"/>
      <c r="V1" s="616"/>
      <c r="W1" s="616"/>
      <c r="X1" s="616"/>
      <c r="Y1" s="616"/>
      <c r="Z1" s="616"/>
      <c r="AA1" s="616"/>
      <c r="AB1" s="616"/>
      <c r="AC1" s="616"/>
      <c r="AD1" s="616"/>
      <c r="AE1" s="616"/>
      <c r="AF1" s="616"/>
      <c r="AG1" s="616"/>
      <c r="AH1" s="616"/>
      <c r="AI1" s="616"/>
      <c r="AJ1" s="616"/>
      <c r="AK1" s="616"/>
      <c r="AL1" s="616"/>
      <c r="AM1" s="617"/>
    </row>
    <row r="2" spans="1:39" ht="12.75" customHeight="1">
      <c r="A2" s="618"/>
      <c r="B2" s="619"/>
      <c r="C2" s="619"/>
      <c r="D2" s="619"/>
      <c r="E2" s="619"/>
      <c r="F2" s="619"/>
      <c r="G2" s="619"/>
      <c r="H2" s="619"/>
      <c r="I2" s="619"/>
      <c r="J2" s="619"/>
      <c r="K2" s="619"/>
      <c r="L2" s="619"/>
      <c r="M2" s="619"/>
      <c r="N2" s="619"/>
      <c r="O2" s="619"/>
      <c r="P2" s="619"/>
      <c r="Q2" s="619"/>
      <c r="R2" s="619"/>
      <c r="S2" s="619"/>
      <c r="T2" s="619"/>
      <c r="U2" s="619"/>
      <c r="V2" s="619"/>
      <c r="W2" s="619"/>
      <c r="X2" s="619"/>
      <c r="Y2" s="619"/>
      <c r="Z2" s="619"/>
      <c r="AA2" s="619"/>
      <c r="AB2" s="619"/>
      <c r="AC2" s="619"/>
      <c r="AD2" s="619"/>
      <c r="AE2" s="619"/>
      <c r="AF2" s="619"/>
      <c r="AG2" s="619"/>
      <c r="AH2" s="619"/>
      <c r="AI2" s="619"/>
      <c r="AJ2" s="619"/>
      <c r="AK2" s="619"/>
      <c r="AL2" s="619"/>
      <c r="AM2" s="620"/>
    </row>
    <row r="3" spans="1:39" ht="22.5" customHeight="1" thickBot="1">
      <c r="A3" s="621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2"/>
      <c r="W3" s="622"/>
      <c r="X3" s="622"/>
      <c r="Y3" s="622"/>
      <c r="Z3" s="622"/>
      <c r="AA3" s="622"/>
      <c r="AB3" s="622"/>
      <c r="AC3" s="622"/>
      <c r="AD3" s="622"/>
      <c r="AE3" s="622"/>
      <c r="AF3" s="622"/>
      <c r="AG3" s="622"/>
      <c r="AH3" s="622"/>
      <c r="AI3" s="622"/>
      <c r="AJ3" s="622"/>
      <c r="AK3" s="622"/>
      <c r="AL3" s="622"/>
      <c r="AM3" s="623"/>
    </row>
    <row r="4" spans="1:39" ht="15" customHeight="1">
      <c r="A4" s="318" t="s">
        <v>0</v>
      </c>
      <c r="B4" s="319" t="s">
        <v>1</v>
      </c>
      <c r="C4" s="319" t="s">
        <v>222</v>
      </c>
      <c r="D4" s="320" t="s">
        <v>2</v>
      </c>
      <c r="E4" s="624" t="s">
        <v>3</v>
      </c>
      <c r="F4" s="321">
        <v>1</v>
      </c>
      <c r="G4" s="321">
        <v>2</v>
      </c>
      <c r="H4" s="321">
        <v>3</v>
      </c>
      <c r="I4" s="321">
        <v>4</v>
      </c>
      <c r="J4" s="321">
        <v>5</v>
      </c>
      <c r="K4" s="321">
        <v>6</v>
      </c>
      <c r="L4" s="321">
        <v>7</v>
      </c>
      <c r="M4" s="321">
        <v>8</v>
      </c>
      <c r="N4" s="321">
        <v>9</v>
      </c>
      <c r="O4" s="321">
        <v>10</v>
      </c>
      <c r="P4" s="321">
        <v>11</v>
      </c>
      <c r="Q4" s="321">
        <v>12</v>
      </c>
      <c r="R4" s="321">
        <v>13</v>
      </c>
      <c r="S4" s="321">
        <v>14</v>
      </c>
      <c r="T4" s="321">
        <v>15</v>
      </c>
      <c r="U4" s="321">
        <v>16</v>
      </c>
      <c r="V4" s="321">
        <v>17</v>
      </c>
      <c r="W4" s="321">
        <v>18</v>
      </c>
      <c r="X4" s="321">
        <v>19</v>
      </c>
      <c r="Y4" s="321">
        <v>20</v>
      </c>
      <c r="Z4" s="321">
        <v>21</v>
      </c>
      <c r="AA4" s="321">
        <v>22</v>
      </c>
      <c r="AB4" s="321">
        <v>23</v>
      </c>
      <c r="AC4" s="321">
        <v>24</v>
      </c>
      <c r="AD4" s="321">
        <v>25</v>
      </c>
      <c r="AE4" s="321">
        <v>26</v>
      </c>
      <c r="AF4" s="321">
        <v>27</v>
      </c>
      <c r="AG4" s="321">
        <v>28</v>
      </c>
      <c r="AH4" s="321">
        <v>29</v>
      </c>
      <c r="AI4" s="321">
        <v>30</v>
      </c>
      <c r="AJ4" s="321">
        <v>31</v>
      </c>
      <c r="AK4" s="625" t="s">
        <v>4</v>
      </c>
      <c r="AL4" s="626" t="s">
        <v>5</v>
      </c>
      <c r="AM4" s="627" t="s">
        <v>6</v>
      </c>
    </row>
    <row r="5" spans="1:39" ht="15" customHeight="1">
      <c r="A5" s="318"/>
      <c r="B5" s="319" t="s">
        <v>223</v>
      </c>
      <c r="C5" s="319" t="s">
        <v>224</v>
      </c>
      <c r="D5" s="320"/>
      <c r="E5" s="624"/>
      <c r="F5" s="322" t="s">
        <v>8</v>
      </c>
      <c r="G5" s="322" t="s">
        <v>10</v>
      </c>
      <c r="H5" s="322" t="s">
        <v>7</v>
      </c>
      <c r="I5" s="322" t="s">
        <v>7</v>
      </c>
      <c r="J5" s="322" t="s">
        <v>8</v>
      </c>
      <c r="K5" s="322" t="s">
        <v>8</v>
      </c>
      <c r="L5" s="322" t="s">
        <v>9</v>
      </c>
      <c r="M5" s="322" t="s">
        <v>8</v>
      </c>
      <c r="N5" s="322" t="s">
        <v>10</v>
      </c>
      <c r="O5" s="322" t="s">
        <v>7</v>
      </c>
      <c r="P5" s="322" t="s">
        <v>7</v>
      </c>
      <c r="Q5" s="322" t="s">
        <v>8</v>
      </c>
      <c r="R5" s="322" t="s">
        <v>8</v>
      </c>
      <c r="S5" s="322" t="s">
        <v>9</v>
      </c>
      <c r="T5" s="322" t="s">
        <v>8</v>
      </c>
      <c r="U5" s="322" t="s">
        <v>10</v>
      </c>
      <c r="V5" s="322" t="s">
        <v>7</v>
      </c>
      <c r="W5" s="322" t="s">
        <v>7</v>
      </c>
      <c r="X5" s="322" t="s">
        <v>8</v>
      </c>
      <c r="Y5" s="322" t="s">
        <v>8</v>
      </c>
      <c r="Z5" s="322" t="s">
        <v>9</v>
      </c>
      <c r="AA5" s="322" t="s">
        <v>8</v>
      </c>
      <c r="AB5" s="322" t="s">
        <v>10</v>
      </c>
      <c r="AC5" s="322" t="s">
        <v>7</v>
      </c>
      <c r="AD5" s="322" t="s">
        <v>7</v>
      </c>
      <c r="AE5" s="322" t="s">
        <v>8</v>
      </c>
      <c r="AF5" s="322" t="s">
        <v>8</v>
      </c>
      <c r="AG5" s="322" t="s">
        <v>9</v>
      </c>
      <c r="AH5" s="322" t="s">
        <v>8</v>
      </c>
      <c r="AI5" s="322" t="s">
        <v>10</v>
      </c>
      <c r="AJ5" s="322" t="s">
        <v>7</v>
      </c>
      <c r="AK5" s="608"/>
      <c r="AL5" s="610"/>
      <c r="AM5" s="612"/>
    </row>
    <row r="6" spans="1:39" ht="15" customHeight="1">
      <c r="A6" s="323">
        <v>117110</v>
      </c>
      <c r="B6" s="159" t="s">
        <v>225</v>
      </c>
      <c r="C6" s="212">
        <v>67867</v>
      </c>
      <c r="D6" s="324" t="s">
        <v>226</v>
      </c>
      <c r="E6" s="97" t="s">
        <v>13</v>
      </c>
      <c r="F6" s="325" t="s">
        <v>227</v>
      </c>
      <c r="G6" s="325" t="s">
        <v>227</v>
      </c>
      <c r="H6" s="325" t="s">
        <v>227</v>
      </c>
      <c r="I6" s="325" t="s">
        <v>227</v>
      </c>
      <c r="J6" s="325" t="s">
        <v>227</v>
      </c>
      <c r="K6" s="326"/>
      <c r="L6" s="326"/>
      <c r="M6" s="325" t="s">
        <v>187</v>
      </c>
      <c r="N6" s="325" t="s">
        <v>187</v>
      </c>
      <c r="O6" s="325" t="s">
        <v>187</v>
      </c>
      <c r="P6" s="325"/>
      <c r="Q6" s="325"/>
      <c r="R6" s="326"/>
      <c r="S6" s="326"/>
      <c r="T6" s="325" t="s">
        <v>187</v>
      </c>
      <c r="U6" s="325" t="s">
        <v>187</v>
      </c>
      <c r="V6" s="325" t="s">
        <v>187</v>
      </c>
      <c r="W6" s="325"/>
      <c r="X6" s="325" t="s">
        <v>187</v>
      </c>
      <c r="Y6" s="326" t="s">
        <v>186</v>
      </c>
      <c r="Z6" s="326"/>
      <c r="AA6" s="325" t="s">
        <v>187</v>
      </c>
      <c r="AB6" s="325" t="s">
        <v>187</v>
      </c>
      <c r="AC6" s="325" t="s">
        <v>187</v>
      </c>
      <c r="AD6" s="325" t="s">
        <v>187</v>
      </c>
      <c r="AE6" s="325" t="s">
        <v>187</v>
      </c>
      <c r="AF6" s="326" t="s">
        <v>186</v>
      </c>
      <c r="AG6" s="326"/>
      <c r="AH6" s="325" t="s">
        <v>187</v>
      </c>
      <c r="AI6" s="325" t="s">
        <v>187</v>
      </c>
      <c r="AJ6" s="325"/>
      <c r="AK6" s="327">
        <v>138</v>
      </c>
      <c r="AL6" s="328">
        <f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108</v>
      </c>
      <c r="AM6" s="329">
        <f>SUM(AL6-138)</f>
        <v>-30</v>
      </c>
    </row>
    <row r="7" spans="1:39" ht="15" customHeight="1">
      <c r="A7" s="323">
        <v>122092</v>
      </c>
      <c r="B7" s="159" t="s">
        <v>228</v>
      </c>
      <c r="C7" s="212">
        <v>60541</v>
      </c>
      <c r="D7" s="324" t="s">
        <v>229</v>
      </c>
      <c r="E7" s="97" t="s">
        <v>11</v>
      </c>
      <c r="F7" s="103" t="s">
        <v>10</v>
      </c>
      <c r="G7" s="103" t="s">
        <v>10</v>
      </c>
      <c r="H7" s="103" t="s">
        <v>10</v>
      </c>
      <c r="I7" s="103" t="s">
        <v>10</v>
      </c>
      <c r="J7" s="103"/>
      <c r="K7" s="330"/>
      <c r="L7" s="330"/>
      <c r="M7" s="103" t="s">
        <v>10</v>
      </c>
      <c r="N7" s="103" t="s">
        <v>10</v>
      </c>
      <c r="O7" s="103" t="s">
        <v>10</v>
      </c>
      <c r="P7" s="103" t="s">
        <v>10</v>
      </c>
      <c r="Q7" s="103"/>
      <c r="R7" s="330" t="s">
        <v>186</v>
      </c>
      <c r="S7" s="330"/>
      <c r="T7" s="103" t="s">
        <v>10</v>
      </c>
      <c r="U7" s="103" t="s">
        <v>10</v>
      </c>
      <c r="V7" s="103" t="s">
        <v>10</v>
      </c>
      <c r="W7" s="103"/>
      <c r="X7" s="103" t="s">
        <v>10</v>
      </c>
      <c r="Y7" s="330"/>
      <c r="Z7" s="330"/>
      <c r="AA7" s="103" t="s">
        <v>10</v>
      </c>
      <c r="AB7" s="103" t="s">
        <v>10</v>
      </c>
      <c r="AC7" s="103" t="s">
        <v>10</v>
      </c>
      <c r="AD7" s="103" t="s">
        <v>10</v>
      </c>
      <c r="AE7" s="103" t="s">
        <v>10</v>
      </c>
      <c r="AF7" s="330"/>
      <c r="AG7" s="330" t="s">
        <v>186</v>
      </c>
      <c r="AH7" s="103" t="s">
        <v>10</v>
      </c>
      <c r="AI7" s="103" t="s">
        <v>10</v>
      </c>
      <c r="AJ7" s="103"/>
      <c r="AK7" s="327">
        <v>138</v>
      </c>
      <c r="AL7" s="328">
        <f>COUNTIF(D7:AK7,"T")*6+COUNTIF(D7:AK7,"P")*12+COUNTIF(D7:AK7,"M")*6+COUNTIF(D7:AK7,"I")*6+COUNTIF(D7:AK7,"N")*12+COUNTIF(D7:AK7,"TI")*11+COUNTIF(D7:AK7,"MT")*12+COUNTIF(D7:AK7,"MN")*18+COUNTIF(D7:AK7,"PI")*17+COUNTIF(D7:AK7,"TN")*18+COUNTIF(D7:AK7,"NB")*6+COUNTIF(D7:AK7,"AF")*6</f>
        <v>138</v>
      </c>
      <c r="AM7" s="331">
        <f>SUM(AL7-138)</f>
        <v>0</v>
      </c>
    </row>
    <row r="8" spans="1:39" ht="15" customHeight="1">
      <c r="A8" s="318" t="s">
        <v>0</v>
      </c>
      <c r="B8" s="320" t="s">
        <v>1</v>
      </c>
      <c r="C8" s="320"/>
      <c r="D8" s="320" t="s">
        <v>2</v>
      </c>
      <c r="E8" s="606" t="s">
        <v>3</v>
      </c>
      <c r="F8" s="332">
        <v>1</v>
      </c>
      <c r="G8" s="332">
        <v>2</v>
      </c>
      <c r="H8" s="332">
        <v>3</v>
      </c>
      <c r="I8" s="332">
        <v>4</v>
      </c>
      <c r="J8" s="332">
        <v>5</v>
      </c>
      <c r="K8" s="332">
        <v>6</v>
      </c>
      <c r="L8" s="332">
        <v>7</v>
      </c>
      <c r="M8" s="332">
        <v>8</v>
      </c>
      <c r="N8" s="332">
        <v>9</v>
      </c>
      <c r="O8" s="332">
        <v>10</v>
      </c>
      <c r="P8" s="332">
        <v>11</v>
      </c>
      <c r="Q8" s="332">
        <v>12</v>
      </c>
      <c r="R8" s="332">
        <v>13</v>
      </c>
      <c r="S8" s="332">
        <v>14</v>
      </c>
      <c r="T8" s="332">
        <v>15</v>
      </c>
      <c r="U8" s="332">
        <v>16</v>
      </c>
      <c r="V8" s="332">
        <v>17</v>
      </c>
      <c r="W8" s="332">
        <v>18</v>
      </c>
      <c r="X8" s="332">
        <v>19</v>
      </c>
      <c r="Y8" s="332">
        <v>20</v>
      </c>
      <c r="Z8" s="332">
        <v>21</v>
      </c>
      <c r="AA8" s="332">
        <v>22</v>
      </c>
      <c r="AB8" s="332">
        <v>23</v>
      </c>
      <c r="AC8" s="332">
        <v>24</v>
      </c>
      <c r="AD8" s="332">
        <v>25</v>
      </c>
      <c r="AE8" s="332">
        <v>26</v>
      </c>
      <c r="AF8" s="332">
        <v>27</v>
      </c>
      <c r="AG8" s="332">
        <v>28</v>
      </c>
      <c r="AH8" s="332">
        <v>29</v>
      </c>
      <c r="AI8" s="332">
        <v>30</v>
      </c>
      <c r="AJ8" s="332">
        <v>31</v>
      </c>
      <c r="AK8" s="607" t="s">
        <v>4</v>
      </c>
      <c r="AL8" s="609" t="s">
        <v>5</v>
      </c>
      <c r="AM8" s="611" t="s">
        <v>6</v>
      </c>
    </row>
    <row r="9" spans="1:39" ht="15" customHeight="1">
      <c r="A9" s="318"/>
      <c r="B9" s="320" t="s">
        <v>223</v>
      </c>
      <c r="C9" s="320"/>
      <c r="D9" s="320"/>
      <c r="E9" s="606"/>
      <c r="F9" s="322" t="s">
        <v>8</v>
      </c>
      <c r="G9" s="322" t="s">
        <v>10</v>
      </c>
      <c r="H9" s="322" t="s">
        <v>7</v>
      </c>
      <c r="I9" s="322" t="s">
        <v>7</v>
      </c>
      <c r="J9" s="322" t="s">
        <v>8</v>
      </c>
      <c r="K9" s="322" t="s">
        <v>8</v>
      </c>
      <c r="L9" s="322" t="s">
        <v>9</v>
      </c>
      <c r="M9" s="322" t="s">
        <v>8</v>
      </c>
      <c r="N9" s="322" t="s">
        <v>10</v>
      </c>
      <c r="O9" s="322" t="s">
        <v>7</v>
      </c>
      <c r="P9" s="322" t="s">
        <v>7</v>
      </c>
      <c r="Q9" s="322" t="s">
        <v>8</v>
      </c>
      <c r="R9" s="322" t="s">
        <v>8</v>
      </c>
      <c r="S9" s="322" t="s">
        <v>9</v>
      </c>
      <c r="T9" s="322" t="s">
        <v>8</v>
      </c>
      <c r="U9" s="322" t="s">
        <v>10</v>
      </c>
      <c r="V9" s="322" t="s">
        <v>7</v>
      </c>
      <c r="W9" s="322" t="s">
        <v>7</v>
      </c>
      <c r="X9" s="322" t="s">
        <v>8</v>
      </c>
      <c r="Y9" s="322" t="s">
        <v>8</v>
      </c>
      <c r="Z9" s="322" t="s">
        <v>9</v>
      </c>
      <c r="AA9" s="322" t="s">
        <v>8</v>
      </c>
      <c r="AB9" s="322" t="s">
        <v>10</v>
      </c>
      <c r="AC9" s="322" t="s">
        <v>7</v>
      </c>
      <c r="AD9" s="322" t="s">
        <v>7</v>
      </c>
      <c r="AE9" s="322" t="s">
        <v>8</v>
      </c>
      <c r="AF9" s="322" t="s">
        <v>8</v>
      </c>
      <c r="AG9" s="322" t="s">
        <v>9</v>
      </c>
      <c r="AH9" s="322" t="s">
        <v>8</v>
      </c>
      <c r="AI9" s="322" t="s">
        <v>10</v>
      </c>
      <c r="AJ9" s="322" t="s">
        <v>7</v>
      </c>
      <c r="AK9" s="608"/>
      <c r="AL9" s="610"/>
      <c r="AM9" s="612"/>
    </row>
    <row r="10" spans="1:39" ht="15" customHeight="1">
      <c r="A10" s="323">
        <v>151971</v>
      </c>
      <c r="B10" s="159" t="s">
        <v>230</v>
      </c>
      <c r="C10" s="212">
        <v>452489</v>
      </c>
      <c r="D10" s="324" t="s">
        <v>226</v>
      </c>
      <c r="E10" s="97" t="s">
        <v>11</v>
      </c>
      <c r="F10" s="325"/>
      <c r="G10" s="325" t="s">
        <v>186</v>
      </c>
      <c r="H10" s="325"/>
      <c r="I10" s="325"/>
      <c r="J10" s="325" t="s">
        <v>186</v>
      </c>
      <c r="K10" s="326"/>
      <c r="L10" s="326"/>
      <c r="M10" s="325" t="s">
        <v>186</v>
      </c>
      <c r="N10" s="103"/>
      <c r="O10" s="103"/>
      <c r="P10" s="103" t="s">
        <v>186</v>
      </c>
      <c r="Q10" s="103"/>
      <c r="R10" s="330"/>
      <c r="S10" s="330" t="s">
        <v>186</v>
      </c>
      <c r="T10" s="103"/>
      <c r="U10" s="103"/>
      <c r="V10" s="103" t="s">
        <v>186</v>
      </c>
      <c r="W10" s="103"/>
      <c r="X10" s="103"/>
      <c r="Y10" s="330" t="s">
        <v>186</v>
      </c>
      <c r="Z10" s="330"/>
      <c r="AA10" s="103" t="s">
        <v>187</v>
      </c>
      <c r="AB10" s="103" t="s">
        <v>186</v>
      </c>
      <c r="AC10" s="103"/>
      <c r="AD10" s="103"/>
      <c r="AE10" s="103" t="s">
        <v>186</v>
      </c>
      <c r="AF10" s="330"/>
      <c r="AG10" s="330"/>
      <c r="AH10" s="103" t="s">
        <v>186</v>
      </c>
      <c r="AI10" s="103"/>
      <c r="AJ10" s="103" t="s">
        <v>186</v>
      </c>
      <c r="AK10" s="327">
        <v>138</v>
      </c>
      <c r="AL10" s="328">
        <f>COUNTIF(D10:AK10,"T")*6+COUNTIF(D10:AK10,"P")*12+COUNTIF(D10:AK10,"M")*6+COUNTIF(D10:AK10,"I")*6+COUNTIF(D10:AK10,"N")*12+COUNTIF(D10:AK10,"TI")*11+COUNTIF(D10:AK10,"MT")*12+COUNTIF(D10:AK10,"MN")*18+COUNTIF(D10:AK10,"PI")*17+COUNTIF(D10:AK10,"TN")*18+COUNTIF(D10:AK10,"NB")*6+COUNTIF(D10:AK10,"AF")*6</f>
        <v>138</v>
      </c>
      <c r="AM10" s="329">
        <f>SUM(AL10-138)</f>
        <v>0</v>
      </c>
    </row>
    <row r="11" spans="1:39" ht="15" customHeight="1">
      <c r="A11" s="323">
        <v>145602</v>
      </c>
      <c r="B11" s="159" t="s">
        <v>231</v>
      </c>
      <c r="C11" s="212">
        <v>116808</v>
      </c>
      <c r="D11" s="324" t="s">
        <v>229</v>
      </c>
      <c r="E11" s="97" t="s">
        <v>11</v>
      </c>
      <c r="F11" s="603"/>
      <c r="G11" s="604"/>
      <c r="H11" s="604"/>
      <c r="I11" s="604"/>
      <c r="J11" s="604"/>
      <c r="K11" s="604"/>
      <c r="L11" s="604"/>
      <c r="M11" s="604"/>
      <c r="N11" s="604"/>
      <c r="O11" s="604"/>
      <c r="P11" s="604"/>
      <c r="Q11" s="604"/>
      <c r="R11" s="604"/>
      <c r="S11" s="604"/>
      <c r="T11" s="604"/>
      <c r="U11" s="604"/>
      <c r="V11" s="604"/>
      <c r="W11" s="604"/>
      <c r="X11" s="604"/>
      <c r="Y11" s="604"/>
      <c r="Z11" s="604"/>
      <c r="AA11" s="604"/>
      <c r="AB11" s="604"/>
      <c r="AC11" s="103"/>
      <c r="AD11" s="103"/>
      <c r="AE11" s="103" t="s">
        <v>186</v>
      </c>
      <c r="AF11" s="330"/>
      <c r="AG11" s="330"/>
      <c r="AH11" s="103" t="s">
        <v>186</v>
      </c>
      <c r="AI11" s="103"/>
      <c r="AJ11" s="103" t="s">
        <v>186</v>
      </c>
      <c r="AK11" s="327">
        <v>138</v>
      </c>
      <c r="AL11" s="328">
        <f>COUNTIF(D11:AK11,"T")*6+COUNTIF(D11:AK11,"P")*12+COUNTIF(D11:AK11,"M")*6+COUNTIF(D11:AK11,"I")*6+COUNTIF(D11:AK11,"N")*12+COUNTIF(D11:AK11,"TI")*11+COUNTIF(D11:AK11,"MT")*12+COUNTIF(D11:AK11,"MN")*18+COUNTIF(D11:AK11,"PI")*17+COUNTIF(D11:AK11,"TN")*18+COUNTIF(D11:AK11,"NB")*6+COUNTIF(D11:AK11,"AF")*6</f>
        <v>36</v>
      </c>
      <c r="AM11" s="329">
        <f>SUM(AL11-36)</f>
        <v>0</v>
      </c>
    </row>
    <row r="12" spans="1:39" ht="15" customHeight="1">
      <c r="A12" s="323">
        <v>418927</v>
      </c>
      <c r="B12" s="333" t="s">
        <v>232</v>
      </c>
      <c r="C12" s="212">
        <v>232028</v>
      </c>
      <c r="D12" s="324" t="s">
        <v>229</v>
      </c>
      <c r="E12" s="97" t="s">
        <v>11</v>
      </c>
      <c r="F12" s="103" t="s">
        <v>187</v>
      </c>
      <c r="G12" s="325" t="s">
        <v>186</v>
      </c>
      <c r="H12" s="325"/>
      <c r="I12" s="325"/>
      <c r="J12" s="325" t="s">
        <v>186</v>
      </c>
      <c r="K12" s="326"/>
      <c r="L12" s="326"/>
      <c r="M12" s="325" t="s">
        <v>186</v>
      </c>
      <c r="N12" s="103"/>
      <c r="O12" s="103"/>
      <c r="P12" s="103" t="s">
        <v>186</v>
      </c>
      <c r="Q12" s="103"/>
      <c r="R12" s="330"/>
      <c r="S12" s="330" t="s">
        <v>186</v>
      </c>
      <c r="T12" s="103"/>
      <c r="U12" s="103"/>
      <c r="V12" s="103" t="s">
        <v>186</v>
      </c>
      <c r="W12" s="103"/>
      <c r="X12" s="103"/>
      <c r="Y12" s="330" t="s">
        <v>186</v>
      </c>
      <c r="Z12" s="330"/>
      <c r="AA12" s="603"/>
      <c r="AB12" s="604"/>
      <c r="AC12" s="604"/>
      <c r="AD12" s="604"/>
      <c r="AE12" s="604"/>
      <c r="AF12" s="604"/>
      <c r="AG12" s="604"/>
      <c r="AH12" s="604"/>
      <c r="AI12" s="604"/>
      <c r="AJ12" s="605"/>
      <c r="AK12" s="327">
        <v>138</v>
      </c>
      <c r="AL12" s="328">
        <f>COUNTIF(D12:AK12,"T")*6+COUNTIF(D12:AK12,"P")*12+COUNTIF(D12:AK12,"M")*6+COUNTIF(D12:AK12,"I")*6+COUNTIF(D12:AK12,"N")*12+COUNTIF(D12:AK12,"TI")*11+COUNTIF(D12:AK12,"MT")*12+COUNTIF(D12:AK12,"MN")*18+COUNTIF(D12:AK12,"PI")*17+COUNTIF(D12:AK12,"TN")*18+COUNTIF(D12:AK12,"NB")*6+COUNTIF(D12:AK12,"AF")*6</f>
        <v>90</v>
      </c>
      <c r="AM12" s="331">
        <f>SUM(AL12-90)</f>
        <v>0</v>
      </c>
    </row>
    <row r="13" spans="1:39" ht="15" customHeight="1">
      <c r="A13" s="318" t="s">
        <v>0</v>
      </c>
      <c r="B13" s="320" t="s">
        <v>1</v>
      </c>
      <c r="C13" s="320"/>
      <c r="D13" s="320" t="s">
        <v>2</v>
      </c>
      <c r="E13" s="606" t="s">
        <v>3</v>
      </c>
      <c r="F13" s="332">
        <v>1</v>
      </c>
      <c r="G13" s="332">
        <v>2</v>
      </c>
      <c r="H13" s="332">
        <v>3</v>
      </c>
      <c r="I13" s="332">
        <v>4</v>
      </c>
      <c r="J13" s="332">
        <v>5</v>
      </c>
      <c r="K13" s="332">
        <v>6</v>
      </c>
      <c r="L13" s="332">
        <v>7</v>
      </c>
      <c r="M13" s="332">
        <v>8</v>
      </c>
      <c r="N13" s="332">
        <v>9</v>
      </c>
      <c r="O13" s="332">
        <v>10</v>
      </c>
      <c r="P13" s="332">
        <v>11</v>
      </c>
      <c r="Q13" s="332">
        <v>12</v>
      </c>
      <c r="R13" s="332">
        <v>13</v>
      </c>
      <c r="S13" s="332">
        <v>14</v>
      </c>
      <c r="T13" s="332">
        <v>15</v>
      </c>
      <c r="U13" s="332">
        <v>16</v>
      </c>
      <c r="V13" s="332">
        <v>17</v>
      </c>
      <c r="W13" s="332">
        <v>18</v>
      </c>
      <c r="X13" s="332">
        <v>19</v>
      </c>
      <c r="Y13" s="332">
        <v>20</v>
      </c>
      <c r="Z13" s="332">
        <v>21</v>
      </c>
      <c r="AA13" s="332">
        <v>22</v>
      </c>
      <c r="AB13" s="332">
        <v>23</v>
      </c>
      <c r="AC13" s="332">
        <v>24</v>
      </c>
      <c r="AD13" s="332">
        <v>25</v>
      </c>
      <c r="AE13" s="332">
        <v>26</v>
      </c>
      <c r="AF13" s="332">
        <v>27</v>
      </c>
      <c r="AG13" s="332">
        <v>28</v>
      </c>
      <c r="AH13" s="332">
        <v>29</v>
      </c>
      <c r="AI13" s="332">
        <v>30</v>
      </c>
      <c r="AJ13" s="332">
        <v>31</v>
      </c>
      <c r="AK13" s="607" t="s">
        <v>4</v>
      </c>
      <c r="AL13" s="609" t="s">
        <v>5</v>
      </c>
      <c r="AM13" s="611" t="s">
        <v>6</v>
      </c>
    </row>
    <row r="14" spans="1:39" ht="15" customHeight="1">
      <c r="A14" s="318"/>
      <c r="B14" s="320" t="s">
        <v>223</v>
      </c>
      <c r="C14" s="320"/>
      <c r="D14" s="320"/>
      <c r="E14" s="606"/>
      <c r="F14" s="322" t="s">
        <v>8</v>
      </c>
      <c r="G14" s="322" t="s">
        <v>10</v>
      </c>
      <c r="H14" s="322" t="s">
        <v>7</v>
      </c>
      <c r="I14" s="322" t="s">
        <v>7</v>
      </c>
      <c r="J14" s="322" t="s">
        <v>8</v>
      </c>
      <c r="K14" s="322" t="s">
        <v>8</v>
      </c>
      <c r="L14" s="322" t="s">
        <v>9</v>
      </c>
      <c r="M14" s="322" t="s">
        <v>8</v>
      </c>
      <c r="N14" s="322" t="s">
        <v>10</v>
      </c>
      <c r="O14" s="322" t="s">
        <v>7</v>
      </c>
      <c r="P14" s="322" t="s">
        <v>7</v>
      </c>
      <c r="Q14" s="322" t="s">
        <v>8</v>
      </c>
      <c r="R14" s="322" t="s">
        <v>8</v>
      </c>
      <c r="S14" s="322" t="s">
        <v>9</v>
      </c>
      <c r="T14" s="322" t="s">
        <v>8</v>
      </c>
      <c r="U14" s="322" t="s">
        <v>10</v>
      </c>
      <c r="V14" s="322" t="s">
        <v>7</v>
      </c>
      <c r="W14" s="322" t="s">
        <v>7</v>
      </c>
      <c r="X14" s="322" t="s">
        <v>8</v>
      </c>
      <c r="Y14" s="322" t="s">
        <v>8</v>
      </c>
      <c r="Z14" s="322" t="s">
        <v>9</v>
      </c>
      <c r="AA14" s="322" t="s">
        <v>8</v>
      </c>
      <c r="AB14" s="322" t="s">
        <v>10</v>
      </c>
      <c r="AC14" s="322" t="s">
        <v>7</v>
      </c>
      <c r="AD14" s="322" t="s">
        <v>7</v>
      </c>
      <c r="AE14" s="322" t="s">
        <v>8</v>
      </c>
      <c r="AF14" s="322" t="s">
        <v>8</v>
      </c>
      <c r="AG14" s="322" t="s">
        <v>9</v>
      </c>
      <c r="AH14" s="322" t="s">
        <v>8</v>
      </c>
      <c r="AI14" s="322" t="s">
        <v>10</v>
      </c>
      <c r="AJ14" s="322" t="s">
        <v>7</v>
      </c>
      <c r="AK14" s="608"/>
      <c r="AL14" s="610"/>
      <c r="AM14" s="612"/>
    </row>
    <row r="15" spans="1:39" ht="15" customHeight="1">
      <c r="A15" s="323">
        <v>153400</v>
      </c>
      <c r="B15" s="334" t="s">
        <v>233</v>
      </c>
      <c r="C15" s="335">
        <v>124770</v>
      </c>
      <c r="D15" s="324" t="s">
        <v>226</v>
      </c>
      <c r="E15" s="97" t="s">
        <v>11</v>
      </c>
      <c r="F15" s="103"/>
      <c r="G15" s="103"/>
      <c r="H15" s="103" t="s">
        <v>186</v>
      </c>
      <c r="I15" s="103"/>
      <c r="J15" s="103"/>
      <c r="K15" s="330" t="s">
        <v>186</v>
      </c>
      <c r="L15" s="326"/>
      <c r="M15" s="325"/>
      <c r="N15" s="325" t="s">
        <v>186</v>
      </c>
      <c r="O15" s="325"/>
      <c r="P15" s="325"/>
      <c r="Q15" s="325" t="s">
        <v>186</v>
      </c>
      <c r="R15" s="326"/>
      <c r="S15" s="326"/>
      <c r="T15" s="325" t="s">
        <v>186</v>
      </c>
      <c r="U15" s="325"/>
      <c r="V15" s="325"/>
      <c r="W15" s="325" t="s">
        <v>186</v>
      </c>
      <c r="X15" s="325"/>
      <c r="Y15" s="326"/>
      <c r="Z15" s="326" t="s">
        <v>186</v>
      </c>
      <c r="AA15" s="325" t="s">
        <v>10</v>
      </c>
      <c r="AB15" s="325"/>
      <c r="AC15" s="325" t="s">
        <v>186</v>
      </c>
      <c r="AD15" s="325" t="s">
        <v>186</v>
      </c>
      <c r="AE15" s="325"/>
      <c r="AF15" s="326" t="s">
        <v>186</v>
      </c>
      <c r="AG15" s="326"/>
      <c r="AH15" s="325"/>
      <c r="AI15" s="325" t="s">
        <v>186</v>
      </c>
      <c r="AJ15" s="325"/>
      <c r="AK15" s="327">
        <v>138</v>
      </c>
      <c r="AL15" s="328">
        <f>COUNTIF(D15:AK15,"T")*6+COUNTIF(D15:AK15,"P")*12+COUNTIF(D15:AK15,"M")*6+COUNTIF(D15:AK15,"I")*6+COUNTIF(D15:AK15,"N")*12+COUNTIF(D15:AK15,"TI")*11+COUNTIF(D15:AK15,"MT")*12+COUNTIF(D15:AK15,"MN")*18+COUNTIF(D15:AK15,"PI")*17+COUNTIF(D15:AK15,"TN")*18+COUNTIF(D15:AK15,"NB")*6+COUNTIF(D15:AK15,"AF")*6</f>
        <v>138</v>
      </c>
      <c r="AM15" s="329">
        <f>SUM(AL15-138)</f>
        <v>0</v>
      </c>
    </row>
    <row r="16" spans="1:39" ht="15" customHeight="1">
      <c r="A16" s="323">
        <v>418986</v>
      </c>
      <c r="B16" s="333" t="s">
        <v>234</v>
      </c>
      <c r="C16" s="212">
        <v>646220</v>
      </c>
      <c r="D16" s="324" t="s">
        <v>229</v>
      </c>
      <c r="E16" s="97" t="s">
        <v>11</v>
      </c>
      <c r="F16" s="103"/>
      <c r="G16" s="103" t="s">
        <v>187</v>
      </c>
      <c r="H16" s="103" t="s">
        <v>186</v>
      </c>
      <c r="I16" s="103"/>
      <c r="J16" s="103"/>
      <c r="K16" s="330" t="s">
        <v>186</v>
      </c>
      <c r="L16" s="326"/>
      <c r="M16" s="325"/>
      <c r="N16" s="325" t="s">
        <v>186</v>
      </c>
      <c r="O16" s="325"/>
      <c r="P16" s="325"/>
      <c r="Q16" s="325" t="s">
        <v>186</v>
      </c>
      <c r="R16" s="326"/>
      <c r="S16" s="326"/>
      <c r="T16" s="325" t="s">
        <v>186</v>
      </c>
      <c r="U16" s="325"/>
      <c r="V16" s="325"/>
      <c r="W16" s="325" t="s">
        <v>186</v>
      </c>
      <c r="X16" s="325"/>
      <c r="Y16" s="326"/>
      <c r="Z16" s="326" t="s">
        <v>186</v>
      </c>
      <c r="AA16" s="603"/>
      <c r="AB16" s="604"/>
      <c r="AC16" s="604"/>
      <c r="AD16" s="604"/>
      <c r="AE16" s="604"/>
      <c r="AF16" s="604"/>
      <c r="AG16" s="604"/>
      <c r="AH16" s="604"/>
      <c r="AI16" s="604"/>
      <c r="AJ16" s="605"/>
      <c r="AK16" s="327">
        <v>138</v>
      </c>
      <c r="AL16" s="328">
        <f>COUNTIF(D16:AK16,"T")*6+COUNTIF(D16:AK16,"P")*12+COUNTIF(D16:AK16,"M")*6+COUNTIF(D16:AK16,"I")*6+COUNTIF(D16:AK16,"N")*12+COUNTIF(D16:AK16,"TI")*11+COUNTIF(D16:AK16,"MT")*12+COUNTIF(D16:AK16,"MN")*18+COUNTIF(D16:AK16,"PI")*17+COUNTIF(D16:AK16,"TN")*18+COUNTIF(D16:AK16,"NB")*6+COUNTIF(D16:AK16,"AF")*6</f>
        <v>90</v>
      </c>
      <c r="AM16" s="331">
        <f>SUM(AL16-90)</f>
        <v>0</v>
      </c>
    </row>
    <row r="17" spans="1:39" ht="15" customHeight="1">
      <c r="A17" s="318" t="s">
        <v>0</v>
      </c>
      <c r="B17" s="320" t="s">
        <v>1</v>
      </c>
      <c r="C17" s="320"/>
      <c r="D17" s="320" t="s">
        <v>2</v>
      </c>
      <c r="E17" s="606" t="s">
        <v>3</v>
      </c>
      <c r="F17" s="332">
        <v>1</v>
      </c>
      <c r="G17" s="332">
        <v>2</v>
      </c>
      <c r="H17" s="332">
        <v>3</v>
      </c>
      <c r="I17" s="332">
        <v>4</v>
      </c>
      <c r="J17" s="332">
        <v>5</v>
      </c>
      <c r="K17" s="332">
        <v>6</v>
      </c>
      <c r="L17" s="332">
        <v>7</v>
      </c>
      <c r="M17" s="332">
        <v>8</v>
      </c>
      <c r="N17" s="332">
        <v>9</v>
      </c>
      <c r="O17" s="332">
        <v>10</v>
      </c>
      <c r="P17" s="332">
        <v>11</v>
      </c>
      <c r="Q17" s="332">
        <v>12</v>
      </c>
      <c r="R17" s="332">
        <v>13</v>
      </c>
      <c r="S17" s="332">
        <v>14</v>
      </c>
      <c r="T17" s="332">
        <v>15</v>
      </c>
      <c r="U17" s="332">
        <v>16</v>
      </c>
      <c r="V17" s="332">
        <v>17</v>
      </c>
      <c r="W17" s="332">
        <v>18</v>
      </c>
      <c r="X17" s="332">
        <v>19</v>
      </c>
      <c r="Y17" s="332">
        <v>20</v>
      </c>
      <c r="Z17" s="332">
        <v>21</v>
      </c>
      <c r="AA17" s="332">
        <v>22</v>
      </c>
      <c r="AB17" s="332">
        <v>23</v>
      </c>
      <c r="AC17" s="332">
        <v>24</v>
      </c>
      <c r="AD17" s="332">
        <v>25</v>
      </c>
      <c r="AE17" s="332">
        <v>26</v>
      </c>
      <c r="AF17" s="332">
        <v>27</v>
      </c>
      <c r="AG17" s="332">
        <v>28</v>
      </c>
      <c r="AH17" s="332">
        <v>29</v>
      </c>
      <c r="AI17" s="332">
        <v>30</v>
      </c>
      <c r="AJ17" s="332">
        <v>31</v>
      </c>
      <c r="AK17" s="607" t="s">
        <v>4</v>
      </c>
      <c r="AL17" s="609" t="s">
        <v>5</v>
      </c>
      <c r="AM17" s="611" t="s">
        <v>6</v>
      </c>
    </row>
    <row r="18" spans="1:39" ht="15" customHeight="1">
      <c r="A18" s="318"/>
      <c r="B18" s="320" t="s">
        <v>223</v>
      </c>
      <c r="C18" s="320"/>
      <c r="D18" s="320"/>
      <c r="E18" s="606"/>
      <c r="F18" s="322" t="s">
        <v>8</v>
      </c>
      <c r="G18" s="322" t="s">
        <v>10</v>
      </c>
      <c r="H18" s="322" t="s">
        <v>7</v>
      </c>
      <c r="I18" s="322" t="s">
        <v>7</v>
      </c>
      <c r="J18" s="322" t="s">
        <v>8</v>
      </c>
      <c r="K18" s="322" t="s">
        <v>8</v>
      </c>
      <c r="L18" s="322" t="s">
        <v>9</v>
      </c>
      <c r="M18" s="322" t="s">
        <v>8</v>
      </c>
      <c r="N18" s="322" t="s">
        <v>10</v>
      </c>
      <c r="O18" s="322" t="s">
        <v>7</v>
      </c>
      <c r="P18" s="322" t="s">
        <v>7</v>
      </c>
      <c r="Q18" s="322" t="s">
        <v>8</v>
      </c>
      <c r="R18" s="322" t="s">
        <v>8</v>
      </c>
      <c r="S18" s="322" t="s">
        <v>9</v>
      </c>
      <c r="T18" s="322" t="s">
        <v>8</v>
      </c>
      <c r="U18" s="322" t="s">
        <v>10</v>
      </c>
      <c r="V18" s="322" t="s">
        <v>7</v>
      </c>
      <c r="W18" s="322" t="s">
        <v>7</v>
      </c>
      <c r="X18" s="322" t="s">
        <v>8</v>
      </c>
      <c r="Y18" s="322" t="s">
        <v>8</v>
      </c>
      <c r="Z18" s="322" t="s">
        <v>9</v>
      </c>
      <c r="AA18" s="322" t="s">
        <v>8</v>
      </c>
      <c r="AB18" s="322" t="s">
        <v>10</v>
      </c>
      <c r="AC18" s="322" t="s">
        <v>7</v>
      </c>
      <c r="AD18" s="322" t="s">
        <v>7</v>
      </c>
      <c r="AE18" s="322" t="s">
        <v>8</v>
      </c>
      <c r="AF18" s="322" t="s">
        <v>8</v>
      </c>
      <c r="AG18" s="322" t="s">
        <v>9</v>
      </c>
      <c r="AH18" s="322" t="s">
        <v>8</v>
      </c>
      <c r="AI18" s="322" t="s">
        <v>10</v>
      </c>
      <c r="AJ18" s="322" t="s">
        <v>7</v>
      </c>
      <c r="AK18" s="608"/>
      <c r="AL18" s="610"/>
      <c r="AM18" s="612"/>
    </row>
    <row r="19" spans="1:39" ht="15" customHeight="1">
      <c r="A19" s="323">
        <v>150711</v>
      </c>
      <c r="B19" s="159" t="s">
        <v>235</v>
      </c>
      <c r="C19" s="212">
        <v>118769</v>
      </c>
      <c r="D19" s="324" t="s">
        <v>226</v>
      </c>
      <c r="E19" s="97" t="s">
        <v>11</v>
      </c>
      <c r="F19" s="325" t="s">
        <v>186</v>
      </c>
      <c r="G19" s="325"/>
      <c r="H19" s="325"/>
      <c r="I19" s="325" t="s">
        <v>186</v>
      </c>
      <c r="J19" s="325"/>
      <c r="K19" s="326"/>
      <c r="L19" s="326" t="s">
        <v>186</v>
      </c>
      <c r="M19" s="325"/>
      <c r="N19" s="325"/>
      <c r="O19" s="325" t="s">
        <v>186</v>
      </c>
      <c r="P19" s="325" t="s">
        <v>187</v>
      </c>
      <c r="Q19" s="325"/>
      <c r="R19" s="326" t="s">
        <v>186</v>
      </c>
      <c r="S19" s="326"/>
      <c r="T19" s="325"/>
      <c r="U19" s="603" t="s">
        <v>236</v>
      </c>
      <c r="V19" s="604"/>
      <c r="W19" s="604"/>
      <c r="X19" s="604"/>
      <c r="Y19" s="604"/>
      <c r="Z19" s="604"/>
      <c r="AA19" s="604"/>
      <c r="AB19" s="604"/>
      <c r="AC19" s="604"/>
      <c r="AD19" s="605"/>
      <c r="AE19" s="325"/>
      <c r="AF19" s="326"/>
      <c r="AG19" s="326" t="s">
        <v>186</v>
      </c>
      <c r="AH19" s="325"/>
      <c r="AI19" s="325"/>
      <c r="AJ19" s="325" t="s">
        <v>186</v>
      </c>
      <c r="AK19" s="327">
        <v>138</v>
      </c>
      <c r="AL19" s="328">
        <f>COUNTIF(D19:AK19,"T")*6+COUNTIF(D19:AK19,"P")*12+COUNTIF(D19:AK19,"M")*6+COUNTIF(D19:AK19,"I")*6+COUNTIF(D19:AK19,"N")*12+COUNTIF(D19:AK19,"TI")*11+COUNTIF(D19:AK19,"MT")*12+COUNTIF(D19:AK19,"MN")*18+COUNTIF(D19:AK19,"PI")*17+COUNTIF(D19:AK19,"TN")*18+COUNTIF(D19:AK19,"NB")*6+COUNTIF(D19:AK19,"AF")*6</f>
        <v>90</v>
      </c>
      <c r="AM19" s="329">
        <f>SUM(AL19-90)</f>
        <v>0</v>
      </c>
    </row>
    <row r="20" spans="1:39" ht="15" customHeight="1">
      <c r="A20" s="323">
        <v>418552</v>
      </c>
      <c r="B20" s="333" t="s">
        <v>237</v>
      </c>
      <c r="C20" s="212">
        <v>165402</v>
      </c>
      <c r="D20" s="324" t="s">
        <v>229</v>
      </c>
      <c r="E20" s="97" t="s">
        <v>11</v>
      </c>
      <c r="F20" s="325" t="s">
        <v>186</v>
      </c>
      <c r="G20" s="325"/>
      <c r="H20" s="325" t="s">
        <v>187</v>
      </c>
      <c r="I20" s="325" t="s">
        <v>186</v>
      </c>
      <c r="J20" s="325"/>
      <c r="K20" s="326"/>
      <c r="L20" s="326" t="s">
        <v>186</v>
      </c>
      <c r="M20" s="325"/>
      <c r="N20" s="325"/>
      <c r="O20" s="325" t="s">
        <v>186</v>
      </c>
      <c r="P20" s="325"/>
      <c r="Q20" s="325"/>
      <c r="R20" s="326" t="s">
        <v>186</v>
      </c>
      <c r="S20" s="326"/>
      <c r="T20" s="325"/>
      <c r="U20" s="325" t="s">
        <v>186</v>
      </c>
      <c r="V20" s="325"/>
      <c r="W20" s="325"/>
      <c r="X20" s="325" t="s">
        <v>186</v>
      </c>
      <c r="Y20" s="330"/>
      <c r="Z20" s="330"/>
      <c r="AA20" s="603"/>
      <c r="AB20" s="604"/>
      <c r="AC20" s="604"/>
      <c r="AD20" s="604"/>
      <c r="AE20" s="604"/>
      <c r="AF20" s="604"/>
      <c r="AG20" s="604"/>
      <c r="AH20" s="604"/>
      <c r="AI20" s="604"/>
      <c r="AJ20" s="605"/>
      <c r="AK20" s="327">
        <v>138</v>
      </c>
      <c r="AL20" s="328">
        <f>COUNTIF(D20:AK20,"T")*6+COUNTIF(D20:AK20,"P")*12+COUNTIF(D20:AK20,"M")*6+COUNTIF(D20:AK20,"I")*6+COUNTIF(D20:AK20,"N")*12+COUNTIF(D20:AK20,"TI")*11+COUNTIF(D20:AK20,"MT")*12+COUNTIF(D20:AK20,"MN")*18+COUNTIF(D20:AK20,"PI")*17+COUNTIF(D20:AK20,"TN")*18+COUNTIF(D20:AK20,"NB")*6+COUNTIF(D20:AK20,"AF")*6</f>
        <v>90</v>
      </c>
      <c r="AM20" s="331">
        <f>SUM(AL20-90)</f>
        <v>0</v>
      </c>
    </row>
    <row r="21" spans="1:39" ht="15" customHeight="1">
      <c r="A21" s="318" t="s">
        <v>0</v>
      </c>
      <c r="B21" s="320" t="s">
        <v>1</v>
      </c>
      <c r="C21" s="320"/>
      <c r="D21" s="320" t="s">
        <v>2</v>
      </c>
      <c r="E21" s="606" t="s">
        <v>3</v>
      </c>
      <c r="F21" s="332">
        <v>1</v>
      </c>
      <c r="G21" s="332">
        <v>2</v>
      </c>
      <c r="H21" s="332">
        <v>3</v>
      </c>
      <c r="I21" s="332">
        <v>4</v>
      </c>
      <c r="J21" s="332">
        <v>5</v>
      </c>
      <c r="K21" s="332">
        <v>6</v>
      </c>
      <c r="L21" s="332">
        <v>7</v>
      </c>
      <c r="M21" s="332">
        <v>8</v>
      </c>
      <c r="N21" s="332">
        <v>9</v>
      </c>
      <c r="O21" s="332">
        <v>10</v>
      </c>
      <c r="P21" s="332">
        <v>11</v>
      </c>
      <c r="Q21" s="332">
        <v>12</v>
      </c>
      <c r="R21" s="332">
        <v>13</v>
      </c>
      <c r="S21" s="332">
        <v>14</v>
      </c>
      <c r="T21" s="332">
        <v>15</v>
      </c>
      <c r="U21" s="332">
        <v>16</v>
      </c>
      <c r="V21" s="332">
        <v>17</v>
      </c>
      <c r="W21" s="332">
        <v>18</v>
      </c>
      <c r="X21" s="332">
        <v>19</v>
      </c>
      <c r="Y21" s="332">
        <v>20</v>
      </c>
      <c r="Z21" s="332">
        <v>21</v>
      </c>
      <c r="AA21" s="332">
        <v>22</v>
      </c>
      <c r="AB21" s="332">
        <v>23</v>
      </c>
      <c r="AC21" s="332">
        <v>24</v>
      </c>
      <c r="AD21" s="332">
        <v>25</v>
      </c>
      <c r="AE21" s="332">
        <v>26</v>
      </c>
      <c r="AF21" s="332">
        <v>27</v>
      </c>
      <c r="AG21" s="332">
        <v>28</v>
      </c>
      <c r="AH21" s="332">
        <v>29</v>
      </c>
      <c r="AI21" s="332">
        <v>30</v>
      </c>
      <c r="AJ21" s="332">
        <v>31</v>
      </c>
      <c r="AK21" s="607" t="s">
        <v>4</v>
      </c>
      <c r="AL21" s="609" t="s">
        <v>5</v>
      </c>
      <c r="AM21" s="611" t="s">
        <v>6</v>
      </c>
    </row>
    <row r="22" spans="1:39" ht="15" customHeight="1">
      <c r="A22" s="318"/>
      <c r="B22" s="320" t="s">
        <v>223</v>
      </c>
      <c r="C22" s="320"/>
      <c r="D22" s="320"/>
      <c r="E22" s="606"/>
      <c r="F22" s="322" t="s">
        <v>8</v>
      </c>
      <c r="G22" s="322" t="s">
        <v>10</v>
      </c>
      <c r="H22" s="322" t="s">
        <v>7</v>
      </c>
      <c r="I22" s="322" t="s">
        <v>7</v>
      </c>
      <c r="J22" s="322" t="s">
        <v>8</v>
      </c>
      <c r="K22" s="322" t="s">
        <v>8</v>
      </c>
      <c r="L22" s="322" t="s">
        <v>9</v>
      </c>
      <c r="M22" s="322" t="s">
        <v>8</v>
      </c>
      <c r="N22" s="322" t="s">
        <v>10</v>
      </c>
      <c r="O22" s="322" t="s">
        <v>7</v>
      </c>
      <c r="P22" s="322" t="s">
        <v>7</v>
      </c>
      <c r="Q22" s="322" t="s">
        <v>8</v>
      </c>
      <c r="R22" s="322" t="s">
        <v>8</v>
      </c>
      <c r="S22" s="322" t="s">
        <v>9</v>
      </c>
      <c r="T22" s="322" t="s">
        <v>8</v>
      </c>
      <c r="U22" s="322" t="s">
        <v>10</v>
      </c>
      <c r="V22" s="322" t="s">
        <v>7</v>
      </c>
      <c r="W22" s="322" t="s">
        <v>7</v>
      </c>
      <c r="X22" s="322" t="s">
        <v>8</v>
      </c>
      <c r="Y22" s="322" t="s">
        <v>8</v>
      </c>
      <c r="Z22" s="322" t="s">
        <v>9</v>
      </c>
      <c r="AA22" s="322" t="s">
        <v>8</v>
      </c>
      <c r="AB22" s="322" t="s">
        <v>10</v>
      </c>
      <c r="AC22" s="322" t="s">
        <v>7</v>
      </c>
      <c r="AD22" s="322" t="s">
        <v>7</v>
      </c>
      <c r="AE22" s="322" t="s">
        <v>8</v>
      </c>
      <c r="AF22" s="322" t="s">
        <v>8</v>
      </c>
      <c r="AG22" s="322" t="s">
        <v>9</v>
      </c>
      <c r="AH22" s="322" t="s">
        <v>8</v>
      </c>
      <c r="AI22" s="322" t="s">
        <v>10</v>
      </c>
      <c r="AJ22" s="322" t="s">
        <v>7</v>
      </c>
      <c r="AK22" s="608"/>
      <c r="AL22" s="610"/>
      <c r="AM22" s="612"/>
    </row>
    <row r="23" spans="1:39" ht="15" customHeight="1">
      <c r="A23" s="323">
        <v>150630</v>
      </c>
      <c r="B23" s="336" t="s">
        <v>238</v>
      </c>
      <c r="C23" s="212">
        <v>194941</v>
      </c>
      <c r="D23" s="324" t="s">
        <v>226</v>
      </c>
      <c r="E23" s="97" t="s">
        <v>12</v>
      </c>
      <c r="F23" s="325"/>
      <c r="G23" s="325" t="s">
        <v>188</v>
      </c>
      <c r="H23" s="325" t="s">
        <v>188</v>
      </c>
      <c r="I23" s="325"/>
      <c r="J23" s="325" t="s">
        <v>188</v>
      </c>
      <c r="K23" s="326"/>
      <c r="L23" s="326"/>
      <c r="M23" s="325" t="s">
        <v>188</v>
      </c>
      <c r="N23" s="325"/>
      <c r="O23" s="325"/>
      <c r="P23" s="325" t="s">
        <v>188</v>
      </c>
      <c r="Q23" s="325"/>
      <c r="R23" s="326"/>
      <c r="S23" s="326" t="s">
        <v>188</v>
      </c>
      <c r="T23" s="325"/>
      <c r="U23" s="325"/>
      <c r="V23" s="325" t="s">
        <v>188</v>
      </c>
      <c r="W23" s="325"/>
      <c r="X23" s="325"/>
      <c r="Y23" s="326" t="s">
        <v>188</v>
      </c>
      <c r="Z23" s="326"/>
      <c r="AA23" s="325"/>
      <c r="AB23" s="325" t="s">
        <v>188</v>
      </c>
      <c r="AC23" s="325"/>
      <c r="AD23" s="325"/>
      <c r="AE23" s="325" t="s">
        <v>227</v>
      </c>
      <c r="AF23" s="326"/>
      <c r="AG23" s="326"/>
      <c r="AH23" s="325" t="s">
        <v>227</v>
      </c>
      <c r="AI23" s="325"/>
      <c r="AJ23" s="325"/>
      <c r="AK23" s="327">
        <v>138</v>
      </c>
      <c r="AL23" s="328">
        <f>COUNTIF(D23:AK23,"T")*6+COUNTIF(D23:AK23,"P")*12+COUNTIF(D23:AK23,"M")*6+COUNTIF(D23:AK23,"I")*6+COUNTIF(D23:AK23,"N")*12+COUNTIF(D23:AK23,"TI")*11+COUNTIF(D23:AK23,"MT")*12+COUNTIF(D23:AK23,"MN")*18+COUNTIF(D23:AK23,"PI")*17+COUNTIF(D23:AK23,"TN")*18+COUNTIF(D23:AK23,"NB")*6+COUNTIF(D23:AK23,"AF")*6</f>
        <v>108</v>
      </c>
      <c r="AM23" s="329">
        <f>SUM(AL23-138)</f>
        <v>-30</v>
      </c>
    </row>
    <row r="24" spans="1:39" ht="15" customHeight="1">
      <c r="A24" s="323">
        <v>128562</v>
      </c>
      <c r="B24" s="159" t="s">
        <v>239</v>
      </c>
      <c r="C24" s="212">
        <v>118788</v>
      </c>
      <c r="D24" s="324" t="s">
        <v>229</v>
      </c>
      <c r="E24" s="97" t="s">
        <v>12</v>
      </c>
      <c r="F24" s="337"/>
      <c r="G24" s="325" t="s">
        <v>188</v>
      </c>
      <c r="H24" s="325"/>
      <c r="I24" s="325"/>
      <c r="J24" s="325" t="s">
        <v>188</v>
      </c>
      <c r="K24" s="326"/>
      <c r="L24" s="326"/>
      <c r="M24" s="325" t="s">
        <v>188</v>
      </c>
      <c r="N24" s="325"/>
      <c r="O24" s="325"/>
      <c r="P24" s="325" t="s">
        <v>188</v>
      </c>
      <c r="Q24" s="325"/>
      <c r="R24" s="326"/>
      <c r="S24" s="326" t="s">
        <v>188</v>
      </c>
      <c r="T24" s="325"/>
      <c r="U24" s="325"/>
      <c r="V24" s="325" t="s">
        <v>188</v>
      </c>
      <c r="W24" s="325"/>
      <c r="X24" s="325"/>
      <c r="Y24" s="326" t="s">
        <v>188</v>
      </c>
      <c r="Z24" s="326"/>
      <c r="AA24" s="325"/>
      <c r="AB24" s="325" t="s">
        <v>188</v>
      </c>
      <c r="AC24" s="325"/>
      <c r="AD24" s="325"/>
      <c r="AE24" s="325" t="s">
        <v>188</v>
      </c>
      <c r="AF24" s="326"/>
      <c r="AG24" s="326"/>
      <c r="AH24" s="325" t="s">
        <v>188</v>
      </c>
      <c r="AI24" s="325"/>
      <c r="AJ24" s="103"/>
      <c r="AK24" s="327">
        <v>138</v>
      </c>
      <c r="AL24" s="328">
        <f>COUNTIF(D24:AK24,"T")*6+COUNTIF(D24:AK24,"P")*12+COUNTIF(D24:AK24,"M")*6+COUNTIF(D24:AK24,"I")*6+COUNTIF(D24:AK24,"N")*12+COUNTIF(D24:AK24,"TI")*11+COUNTIF(D24:AK24,"MT")*12+COUNTIF(D24:AK24,"MN")*18+COUNTIF(D24:AK24,"PI")*17+COUNTIF(D24:AK24,"TN")*18+COUNTIF(D24:AK24,"NB")*6+COUNTIF(D24:AK24,"AF")*6</f>
        <v>120</v>
      </c>
      <c r="AM24" s="329">
        <f>SUM(AL24-138)</f>
        <v>-18</v>
      </c>
    </row>
    <row r="25" spans="1:39" ht="15" customHeight="1">
      <c r="A25" s="323">
        <v>145459</v>
      </c>
      <c r="B25" s="338" t="s">
        <v>240</v>
      </c>
      <c r="C25" s="339">
        <v>232036</v>
      </c>
      <c r="D25" s="324" t="s">
        <v>229</v>
      </c>
      <c r="E25" s="97" t="s">
        <v>12</v>
      </c>
      <c r="F25" s="337"/>
      <c r="G25" s="325" t="s">
        <v>188</v>
      </c>
      <c r="H25" s="325"/>
      <c r="I25" s="325"/>
      <c r="J25" s="325" t="s">
        <v>188</v>
      </c>
      <c r="K25" s="326"/>
      <c r="L25" s="326"/>
      <c r="M25" s="325" t="s">
        <v>188</v>
      </c>
      <c r="N25" s="325"/>
      <c r="O25" s="325"/>
      <c r="P25" s="325" t="s">
        <v>188</v>
      </c>
      <c r="Q25" s="325"/>
      <c r="R25" s="326"/>
      <c r="S25" s="326" t="s">
        <v>188</v>
      </c>
      <c r="T25" s="325" t="s">
        <v>188</v>
      </c>
      <c r="U25" s="325"/>
      <c r="V25" s="325" t="s">
        <v>188</v>
      </c>
      <c r="W25" s="325"/>
      <c r="X25" s="325"/>
      <c r="Y25" s="326" t="s">
        <v>188</v>
      </c>
      <c r="Z25" s="326"/>
      <c r="AA25" s="325" t="s">
        <v>241</v>
      </c>
      <c r="AB25" s="325" t="s">
        <v>188</v>
      </c>
      <c r="AC25" s="325"/>
      <c r="AD25" s="325"/>
      <c r="AE25" s="325" t="s">
        <v>188</v>
      </c>
      <c r="AF25" s="326"/>
      <c r="AG25" s="326"/>
      <c r="AH25" s="325" t="s">
        <v>188</v>
      </c>
      <c r="AI25" s="103"/>
      <c r="AJ25" s="103"/>
      <c r="AK25" s="327">
        <v>138</v>
      </c>
      <c r="AL25" s="328">
        <f>COUNTIF(D25:AK25,"T")*6+COUNTIF(D25:AK25,"P")*12+COUNTIF(D25:AK25,"M")*6+COUNTIF(D25:AK25,"I")*6+COUNTIF(D25:AK25,"N")*12+COUNTIF(D25:AK25,"TI")*11+COUNTIF(D25:AK25,"MT")*12+COUNTIF(D25:AK25,"MN")*18+COUNTIF(D25:AK25,"PI")*17+COUNTIF(D25:AK25,"TN")*18+COUNTIF(D25:AK25,"NB")*6+COUNTIF(D25:AK25,"AF")*6</f>
        <v>138</v>
      </c>
      <c r="AM25" s="331">
        <f>SUM(AL25-138)</f>
        <v>0</v>
      </c>
    </row>
    <row r="26" spans="1:39" ht="15" customHeight="1">
      <c r="A26" s="318" t="s">
        <v>0</v>
      </c>
      <c r="B26" s="320" t="s">
        <v>1</v>
      </c>
      <c r="C26" s="320"/>
      <c r="D26" s="320" t="s">
        <v>2</v>
      </c>
      <c r="E26" s="606" t="s">
        <v>3</v>
      </c>
      <c r="F26" s="332">
        <v>1</v>
      </c>
      <c r="G26" s="332">
        <v>2</v>
      </c>
      <c r="H26" s="332">
        <v>3</v>
      </c>
      <c r="I26" s="332">
        <v>4</v>
      </c>
      <c r="J26" s="332">
        <v>5</v>
      </c>
      <c r="K26" s="332">
        <v>6</v>
      </c>
      <c r="L26" s="332">
        <v>7</v>
      </c>
      <c r="M26" s="332">
        <v>8</v>
      </c>
      <c r="N26" s="332">
        <v>9</v>
      </c>
      <c r="O26" s="332">
        <v>10</v>
      </c>
      <c r="P26" s="332">
        <v>11</v>
      </c>
      <c r="Q26" s="332">
        <v>12</v>
      </c>
      <c r="R26" s="332">
        <v>13</v>
      </c>
      <c r="S26" s="332">
        <v>14</v>
      </c>
      <c r="T26" s="332">
        <v>15</v>
      </c>
      <c r="U26" s="332">
        <v>16</v>
      </c>
      <c r="V26" s="332">
        <v>17</v>
      </c>
      <c r="W26" s="332">
        <v>18</v>
      </c>
      <c r="X26" s="332">
        <v>19</v>
      </c>
      <c r="Y26" s="332">
        <v>20</v>
      </c>
      <c r="Z26" s="332">
        <v>21</v>
      </c>
      <c r="AA26" s="332">
        <v>22</v>
      </c>
      <c r="AB26" s="332">
        <v>23</v>
      </c>
      <c r="AC26" s="332">
        <v>24</v>
      </c>
      <c r="AD26" s="332">
        <v>25</v>
      </c>
      <c r="AE26" s="332">
        <v>26</v>
      </c>
      <c r="AF26" s="332">
        <v>27</v>
      </c>
      <c r="AG26" s="332">
        <v>28</v>
      </c>
      <c r="AH26" s="332">
        <v>29</v>
      </c>
      <c r="AI26" s="332">
        <v>30</v>
      </c>
      <c r="AJ26" s="332">
        <v>31</v>
      </c>
      <c r="AK26" s="607" t="s">
        <v>4</v>
      </c>
      <c r="AL26" s="609" t="s">
        <v>5</v>
      </c>
      <c r="AM26" s="611" t="s">
        <v>6</v>
      </c>
    </row>
    <row r="27" spans="1:39" ht="15" customHeight="1">
      <c r="A27" s="318"/>
      <c r="B27" s="320" t="s">
        <v>223</v>
      </c>
      <c r="C27" s="320"/>
      <c r="D27" s="320"/>
      <c r="E27" s="606"/>
      <c r="F27" s="322" t="s">
        <v>8</v>
      </c>
      <c r="G27" s="322" t="s">
        <v>10</v>
      </c>
      <c r="H27" s="322" t="s">
        <v>7</v>
      </c>
      <c r="I27" s="322" t="s">
        <v>7</v>
      </c>
      <c r="J27" s="322" t="s">
        <v>8</v>
      </c>
      <c r="K27" s="322" t="s">
        <v>8</v>
      </c>
      <c r="L27" s="322" t="s">
        <v>9</v>
      </c>
      <c r="M27" s="322" t="s">
        <v>8</v>
      </c>
      <c r="N27" s="322" t="s">
        <v>10</v>
      </c>
      <c r="O27" s="322" t="s">
        <v>7</v>
      </c>
      <c r="P27" s="322" t="s">
        <v>7</v>
      </c>
      <c r="Q27" s="322" t="s">
        <v>8</v>
      </c>
      <c r="R27" s="322" t="s">
        <v>8</v>
      </c>
      <c r="S27" s="322" t="s">
        <v>9</v>
      </c>
      <c r="T27" s="322" t="s">
        <v>8</v>
      </c>
      <c r="U27" s="322" t="s">
        <v>10</v>
      </c>
      <c r="V27" s="322" t="s">
        <v>7</v>
      </c>
      <c r="W27" s="322" t="s">
        <v>7</v>
      </c>
      <c r="X27" s="322" t="s">
        <v>8</v>
      </c>
      <c r="Y27" s="322" t="s">
        <v>8</v>
      </c>
      <c r="Z27" s="322" t="s">
        <v>9</v>
      </c>
      <c r="AA27" s="322" t="s">
        <v>8</v>
      </c>
      <c r="AB27" s="322" t="s">
        <v>10</v>
      </c>
      <c r="AC27" s="322" t="s">
        <v>7</v>
      </c>
      <c r="AD27" s="322" t="s">
        <v>7</v>
      </c>
      <c r="AE27" s="322" t="s">
        <v>8</v>
      </c>
      <c r="AF27" s="322" t="s">
        <v>8</v>
      </c>
      <c r="AG27" s="322" t="s">
        <v>9</v>
      </c>
      <c r="AH27" s="322" t="s">
        <v>8</v>
      </c>
      <c r="AI27" s="322" t="s">
        <v>10</v>
      </c>
      <c r="AJ27" s="322" t="s">
        <v>7</v>
      </c>
      <c r="AK27" s="608"/>
      <c r="AL27" s="610"/>
      <c r="AM27" s="612"/>
    </row>
    <row r="28" spans="1:39" ht="15" customHeight="1">
      <c r="A28" s="323">
        <v>150541</v>
      </c>
      <c r="B28" s="340" t="s">
        <v>242</v>
      </c>
      <c r="C28" s="324">
        <v>157559</v>
      </c>
      <c r="D28" s="324" t="s">
        <v>226</v>
      </c>
      <c r="E28" s="97" t="s">
        <v>12</v>
      </c>
      <c r="F28" s="103" t="s">
        <v>188</v>
      </c>
      <c r="G28" s="103"/>
      <c r="H28" s="325" t="s">
        <v>188</v>
      </c>
      <c r="I28" s="325" t="s">
        <v>241</v>
      </c>
      <c r="J28" s="325"/>
      <c r="K28" s="326" t="s">
        <v>188</v>
      </c>
      <c r="L28" s="326"/>
      <c r="M28" s="325"/>
      <c r="N28" s="325" t="s">
        <v>188</v>
      </c>
      <c r="O28" s="325"/>
      <c r="P28" s="325"/>
      <c r="Q28" s="325" t="s">
        <v>188</v>
      </c>
      <c r="R28" s="326"/>
      <c r="S28" s="326"/>
      <c r="T28" s="325" t="s">
        <v>188</v>
      </c>
      <c r="U28" s="325"/>
      <c r="V28" s="325"/>
      <c r="W28" s="325" t="s">
        <v>188</v>
      </c>
      <c r="X28" s="325"/>
      <c r="Y28" s="326"/>
      <c r="Z28" s="326" t="s">
        <v>188</v>
      </c>
      <c r="AA28" s="325"/>
      <c r="AB28" s="325"/>
      <c r="AC28" s="325" t="s">
        <v>188</v>
      </c>
      <c r="AD28" s="325"/>
      <c r="AE28" s="325"/>
      <c r="AF28" s="326" t="s">
        <v>188</v>
      </c>
      <c r="AG28" s="326"/>
      <c r="AH28" s="325"/>
      <c r="AI28" s="325" t="s">
        <v>188</v>
      </c>
      <c r="AJ28" s="325"/>
      <c r="AK28" s="327">
        <v>138</v>
      </c>
      <c r="AL28" s="328">
        <f>COUNTIF(D28:AK28,"T")*6+COUNTIF(D28:AK28,"P")*12+COUNTIF(D28:AK28,"M")*6+COUNTIF(D28:AK28,"I")*6+COUNTIF(D28:AK28,"N")*12+COUNTIF(D28:AK28,"TI")*11+COUNTIF(D28:AK28,"MT")*12+COUNTIF(D28:AK28,"MN")*18+COUNTIF(D28:AK28,"PI")*17+COUNTIF(D28:AK28,"TN")*18+COUNTIF(D28:AK28,"NB")*6+COUNTIF(D28:AK28,"AF")*6</f>
        <v>138</v>
      </c>
      <c r="AM28" s="329">
        <f>SUM(AL28-138)</f>
        <v>0</v>
      </c>
    </row>
    <row r="29" spans="1:39" ht="15" customHeight="1">
      <c r="A29" s="323">
        <v>150584</v>
      </c>
      <c r="B29" s="338" t="s">
        <v>243</v>
      </c>
      <c r="C29" s="339">
        <v>157587</v>
      </c>
      <c r="D29" s="324" t="s">
        <v>229</v>
      </c>
      <c r="E29" s="97" t="s">
        <v>12</v>
      </c>
      <c r="F29" s="603" t="s">
        <v>244</v>
      </c>
      <c r="G29" s="604"/>
      <c r="H29" s="604"/>
      <c r="I29" s="604"/>
      <c r="J29" s="604"/>
      <c r="K29" s="604"/>
      <c r="L29" s="604"/>
      <c r="M29" s="604"/>
      <c r="N29" s="604"/>
      <c r="O29" s="604"/>
      <c r="P29" s="604"/>
      <c r="Q29" s="604"/>
      <c r="R29" s="604"/>
      <c r="S29" s="604"/>
      <c r="T29" s="604"/>
      <c r="U29" s="604"/>
      <c r="V29" s="604"/>
      <c r="W29" s="604"/>
      <c r="X29" s="604"/>
      <c r="Y29" s="605"/>
      <c r="Z29" s="326" t="s">
        <v>188</v>
      </c>
      <c r="AA29" s="325"/>
      <c r="AB29" s="325"/>
      <c r="AC29" s="325" t="s">
        <v>188</v>
      </c>
      <c r="AD29" s="325"/>
      <c r="AE29" s="325"/>
      <c r="AF29" s="326" t="s">
        <v>188</v>
      </c>
      <c r="AG29" s="326"/>
      <c r="AH29" s="325"/>
      <c r="AI29" s="325" t="s">
        <v>188</v>
      </c>
      <c r="AJ29" s="325"/>
      <c r="AK29" s="327">
        <v>138</v>
      </c>
      <c r="AL29" s="328">
        <f>COUNTIF(D29:AK29,"T")*6+COUNTIF(D29:AK29,"P")*12+COUNTIF(D29:AK29,"M")*6+COUNTIF(D29:AK29,"I")*6+COUNTIF(D29:AK29,"N")*12+COUNTIF(D29:AK29,"TI")*11+COUNTIF(D29:AK29,"MT")*12+COUNTIF(D29:AK29,"MN")*18+COUNTIF(D29:AK29,"PI")*17+COUNTIF(D29:AK29,"TN")*18+COUNTIF(D29:AK29,"NB")*6+COUNTIF(D29:AK29,"AF")*6</f>
        <v>48</v>
      </c>
      <c r="AM29" s="329">
        <f>SUM(AL29-48)</f>
        <v>0</v>
      </c>
    </row>
    <row r="30" spans="1:39" ht="15" customHeight="1">
      <c r="A30" s="323">
        <v>135950</v>
      </c>
      <c r="B30" s="159" t="s">
        <v>245</v>
      </c>
      <c r="C30" s="212">
        <v>101070</v>
      </c>
      <c r="D30" s="324" t="s">
        <v>229</v>
      </c>
      <c r="E30" s="97" t="s">
        <v>12</v>
      </c>
      <c r="F30" s="103"/>
      <c r="G30" s="103"/>
      <c r="H30" s="325" t="s">
        <v>188</v>
      </c>
      <c r="I30" s="325"/>
      <c r="J30" s="325"/>
      <c r="K30" s="326" t="s">
        <v>188</v>
      </c>
      <c r="L30" s="326"/>
      <c r="M30" s="325"/>
      <c r="N30" s="325" t="s">
        <v>188</v>
      </c>
      <c r="O30" s="325"/>
      <c r="P30" s="325"/>
      <c r="Q30" s="325" t="s">
        <v>188</v>
      </c>
      <c r="R30" s="326"/>
      <c r="S30" s="326"/>
      <c r="T30" s="325" t="s">
        <v>188</v>
      </c>
      <c r="U30" s="325"/>
      <c r="V30" s="325"/>
      <c r="W30" s="325" t="s">
        <v>188</v>
      </c>
      <c r="X30" s="325"/>
      <c r="Y30" s="326"/>
      <c r="Z30" s="326" t="s">
        <v>188</v>
      </c>
      <c r="AA30" s="325"/>
      <c r="AB30" s="325"/>
      <c r="AC30" s="325" t="s">
        <v>188</v>
      </c>
      <c r="AD30" s="325"/>
      <c r="AE30" s="325"/>
      <c r="AF30" s="326" t="s">
        <v>188</v>
      </c>
      <c r="AG30" s="326"/>
      <c r="AH30" s="325"/>
      <c r="AI30" s="325" t="s">
        <v>188</v>
      </c>
      <c r="AJ30" s="103"/>
      <c r="AK30" s="327">
        <v>138</v>
      </c>
      <c r="AL30" s="328">
        <f>COUNTIF(D30:AK30,"T")*6+COUNTIF(D30:AK30,"P")*12+COUNTIF(D30:AK30,"M")*6+COUNTIF(D30:AK30,"I")*6+COUNTIF(D30:AK30,"N")*12+COUNTIF(D30:AK30,"TI")*11+COUNTIF(D30:AK30,"MT")*12+COUNTIF(D30:AK30,"MN")*18+COUNTIF(D30:AK30,"PI")*17+COUNTIF(D30:AK30,"TN")*18+COUNTIF(D30:AK30,"NB")*6+COUNTIF(D30:AK30,"AF")*6</f>
        <v>120</v>
      </c>
      <c r="AM30" s="331">
        <f>SUM(AL30-138)</f>
        <v>-18</v>
      </c>
    </row>
    <row r="31" spans="1:39" ht="15" customHeight="1">
      <c r="A31" s="318" t="s">
        <v>0</v>
      </c>
      <c r="B31" s="320" t="s">
        <v>1</v>
      </c>
      <c r="C31" s="320"/>
      <c r="D31" s="320" t="s">
        <v>2</v>
      </c>
      <c r="E31" s="606" t="s">
        <v>3</v>
      </c>
      <c r="F31" s="332">
        <v>1</v>
      </c>
      <c r="G31" s="332">
        <v>2</v>
      </c>
      <c r="H31" s="332">
        <v>3</v>
      </c>
      <c r="I31" s="332">
        <v>4</v>
      </c>
      <c r="J31" s="332">
        <v>5</v>
      </c>
      <c r="K31" s="332">
        <v>6</v>
      </c>
      <c r="L31" s="332">
        <v>7</v>
      </c>
      <c r="M31" s="332">
        <v>8</v>
      </c>
      <c r="N31" s="332">
        <v>9</v>
      </c>
      <c r="O31" s="332">
        <v>10</v>
      </c>
      <c r="P31" s="332">
        <v>11</v>
      </c>
      <c r="Q31" s="332">
        <v>12</v>
      </c>
      <c r="R31" s="332">
        <v>13</v>
      </c>
      <c r="S31" s="332">
        <v>14</v>
      </c>
      <c r="T31" s="332">
        <v>15</v>
      </c>
      <c r="U31" s="332">
        <v>16</v>
      </c>
      <c r="V31" s="332">
        <v>17</v>
      </c>
      <c r="W31" s="332">
        <v>18</v>
      </c>
      <c r="X31" s="332">
        <v>19</v>
      </c>
      <c r="Y31" s="332">
        <v>20</v>
      </c>
      <c r="Z31" s="332">
        <v>21</v>
      </c>
      <c r="AA31" s="332">
        <v>22</v>
      </c>
      <c r="AB31" s="332">
        <v>23</v>
      </c>
      <c r="AC31" s="332">
        <v>24</v>
      </c>
      <c r="AD31" s="332">
        <v>25</v>
      </c>
      <c r="AE31" s="332">
        <v>26</v>
      </c>
      <c r="AF31" s="332">
        <v>27</v>
      </c>
      <c r="AG31" s="332">
        <v>28</v>
      </c>
      <c r="AH31" s="332">
        <v>29</v>
      </c>
      <c r="AI31" s="332">
        <v>30</v>
      </c>
      <c r="AJ31" s="332">
        <v>31</v>
      </c>
      <c r="AK31" s="607" t="s">
        <v>4</v>
      </c>
      <c r="AL31" s="609" t="s">
        <v>5</v>
      </c>
      <c r="AM31" s="611" t="s">
        <v>6</v>
      </c>
    </row>
    <row r="32" spans="1:39" ht="15" customHeight="1">
      <c r="A32" s="318"/>
      <c r="B32" s="320" t="s">
        <v>223</v>
      </c>
      <c r="C32" s="320"/>
      <c r="D32" s="320"/>
      <c r="E32" s="606"/>
      <c r="F32" s="322" t="s">
        <v>8</v>
      </c>
      <c r="G32" s="322" t="s">
        <v>10</v>
      </c>
      <c r="H32" s="322" t="s">
        <v>7</v>
      </c>
      <c r="I32" s="322" t="s">
        <v>7</v>
      </c>
      <c r="J32" s="322" t="s">
        <v>8</v>
      </c>
      <c r="K32" s="322" t="s">
        <v>8</v>
      </c>
      <c r="L32" s="322" t="s">
        <v>9</v>
      </c>
      <c r="M32" s="322" t="s">
        <v>8</v>
      </c>
      <c r="N32" s="322" t="s">
        <v>10</v>
      </c>
      <c r="O32" s="322" t="s">
        <v>7</v>
      </c>
      <c r="P32" s="322" t="s">
        <v>7</v>
      </c>
      <c r="Q32" s="322" t="s">
        <v>8</v>
      </c>
      <c r="R32" s="322" t="s">
        <v>8</v>
      </c>
      <c r="S32" s="322" t="s">
        <v>9</v>
      </c>
      <c r="T32" s="322" t="s">
        <v>8</v>
      </c>
      <c r="U32" s="322" t="s">
        <v>10</v>
      </c>
      <c r="V32" s="322" t="s">
        <v>7</v>
      </c>
      <c r="W32" s="322" t="s">
        <v>7</v>
      </c>
      <c r="X32" s="322" t="s">
        <v>8</v>
      </c>
      <c r="Y32" s="322" t="s">
        <v>8</v>
      </c>
      <c r="Z32" s="322" t="s">
        <v>9</v>
      </c>
      <c r="AA32" s="322" t="s">
        <v>8</v>
      </c>
      <c r="AB32" s="322" t="s">
        <v>10</v>
      </c>
      <c r="AC32" s="322" t="s">
        <v>7</v>
      </c>
      <c r="AD32" s="322" t="s">
        <v>7</v>
      </c>
      <c r="AE32" s="322" t="s">
        <v>8</v>
      </c>
      <c r="AF32" s="322" t="s">
        <v>8</v>
      </c>
      <c r="AG32" s="322" t="s">
        <v>9</v>
      </c>
      <c r="AH32" s="322" t="s">
        <v>8</v>
      </c>
      <c r="AI32" s="322" t="s">
        <v>10</v>
      </c>
      <c r="AJ32" s="322" t="s">
        <v>7</v>
      </c>
      <c r="AK32" s="608"/>
      <c r="AL32" s="610"/>
      <c r="AM32" s="612"/>
    </row>
    <row r="33" spans="1:39" ht="15" customHeight="1">
      <c r="A33" s="323">
        <v>150576</v>
      </c>
      <c r="B33" s="159" t="s">
        <v>246</v>
      </c>
      <c r="C33" s="212">
        <v>115106</v>
      </c>
      <c r="D33" s="324" t="s">
        <v>226</v>
      </c>
      <c r="E33" s="97" t="s">
        <v>12</v>
      </c>
      <c r="F33" s="325" t="s">
        <v>188</v>
      </c>
      <c r="G33" s="325"/>
      <c r="H33" s="325"/>
      <c r="I33" s="325" t="s">
        <v>188</v>
      </c>
      <c r="J33" s="325"/>
      <c r="K33" s="326"/>
      <c r="L33" s="326" t="s">
        <v>188</v>
      </c>
      <c r="M33" s="325"/>
      <c r="N33" s="325"/>
      <c r="O33" s="325" t="s">
        <v>188</v>
      </c>
      <c r="P33" s="325"/>
      <c r="Q33" s="325" t="s">
        <v>241</v>
      </c>
      <c r="R33" s="326" t="s">
        <v>188</v>
      </c>
      <c r="S33" s="326"/>
      <c r="T33" s="325"/>
      <c r="U33" s="325" t="s">
        <v>188</v>
      </c>
      <c r="V33" s="325"/>
      <c r="W33" s="325"/>
      <c r="X33" s="325" t="s">
        <v>188</v>
      </c>
      <c r="Y33" s="326"/>
      <c r="Z33" s="326"/>
      <c r="AA33" s="325" t="s">
        <v>188</v>
      </c>
      <c r="AB33" s="325"/>
      <c r="AC33" s="325"/>
      <c r="AD33" s="325" t="s">
        <v>188</v>
      </c>
      <c r="AE33" s="325"/>
      <c r="AF33" s="326"/>
      <c r="AG33" s="326" t="s">
        <v>188</v>
      </c>
      <c r="AH33" s="325"/>
      <c r="AI33" s="325"/>
      <c r="AJ33" s="325" t="s">
        <v>188</v>
      </c>
      <c r="AK33" s="327">
        <v>138</v>
      </c>
      <c r="AL33" s="328">
        <f>COUNTIF(D33:AK33,"T")*6+COUNTIF(D33:AK33,"P")*12+COUNTIF(D33:AK33,"M")*6+COUNTIF(D33:AK33,"I")*6+COUNTIF(D33:AK33,"N")*12+COUNTIF(D33:AK33,"TI")*11+COUNTIF(D33:AK33,"MT")*12+COUNTIF(D33:AK33,"MN")*18+COUNTIF(D33:AK33,"PI")*17+COUNTIF(D33:AK33,"TN")*18+COUNTIF(D33:AK33,"NB")*6+COUNTIF(D33:AK33,"AF")*6</f>
        <v>138</v>
      </c>
      <c r="AM33" s="329">
        <f>SUM(AL33-138)</f>
        <v>0</v>
      </c>
    </row>
    <row r="34" spans="1:39" ht="15" customHeight="1" thickBot="1">
      <c r="A34" s="341">
        <v>150622</v>
      </c>
      <c r="B34" s="342" t="s">
        <v>247</v>
      </c>
      <c r="C34" s="343">
        <v>164703</v>
      </c>
      <c r="D34" s="344" t="s">
        <v>229</v>
      </c>
      <c r="E34" s="223" t="s">
        <v>12</v>
      </c>
      <c r="F34" s="345" t="s">
        <v>188</v>
      </c>
      <c r="G34" s="345"/>
      <c r="H34" s="345"/>
      <c r="I34" s="345" t="s">
        <v>188</v>
      </c>
      <c r="J34" s="345"/>
      <c r="K34" s="346"/>
      <c r="L34" s="346" t="s">
        <v>188</v>
      </c>
      <c r="M34" s="345"/>
      <c r="N34" s="345" t="s">
        <v>241</v>
      </c>
      <c r="O34" s="345" t="s">
        <v>188</v>
      </c>
      <c r="P34" s="345"/>
      <c r="Q34" s="345"/>
      <c r="R34" s="346" t="s">
        <v>188</v>
      </c>
      <c r="S34" s="346"/>
      <c r="T34" s="345"/>
      <c r="U34" s="345" t="s">
        <v>188</v>
      </c>
      <c r="V34" s="345"/>
      <c r="W34" s="345"/>
      <c r="X34" s="345" t="s">
        <v>188</v>
      </c>
      <c r="Y34" s="346"/>
      <c r="Z34" s="346"/>
      <c r="AA34" s="345" t="s">
        <v>188</v>
      </c>
      <c r="AB34" s="345"/>
      <c r="AC34" s="345"/>
      <c r="AD34" s="345" t="s">
        <v>188</v>
      </c>
      <c r="AE34" s="345"/>
      <c r="AF34" s="346"/>
      <c r="AG34" s="346" t="s">
        <v>188</v>
      </c>
      <c r="AH34" s="345"/>
      <c r="AI34" s="345"/>
      <c r="AJ34" s="345" t="s">
        <v>188</v>
      </c>
      <c r="AK34" s="347">
        <v>138</v>
      </c>
      <c r="AL34" s="348">
        <f>COUNTIF(D34:AK34,"T")*6+COUNTIF(D34:AK34,"P")*12+COUNTIF(D34:AK34,"M")*6+COUNTIF(D34:AK34,"I")*6+COUNTIF(D34:AK34,"N")*12+COUNTIF(D34:AK34,"TI")*11+COUNTIF(D34:AK34,"MT")*12+COUNTIF(D34:AK34,"MN")*18+COUNTIF(D34:AK34,"PI")*17+COUNTIF(D34:AK34,"TN")*18+COUNTIF(D34:AK34,"NB")*6+COUNTIF(D34:AK34,"AF")*6</f>
        <v>138</v>
      </c>
      <c r="AM34" s="349">
        <f>SUM(AL34-138)</f>
        <v>0</v>
      </c>
    </row>
    <row r="35" spans="1:39" ht="12" customHeight="1" thickBot="1">
      <c r="A35" s="311"/>
      <c r="B35" s="613" t="s">
        <v>248</v>
      </c>
      <c r="C35" s="613"/>
      <c r="D35" s="613"/>
      <c r="E35" s="613"/>
      <c r="F35" s="9"/>
      <c r="G35" s="495"/>
      <c r="H35" s="495"/>
      <c r="I35" s="508"/>
      <c r="J35" s="508"/>
      <c r="K35" s="508"/>
      <c r="L35" s="508"/>
      <c r="M35" s="508"/>
      <c r="N35" s="508"/>
      <c r="O35" s="508"/>
      <c r="P35" s="508"/>
      <c r="Q35" s="508"/>
      <c r="R35" s="508"/>
      <c r="S35" s="508"/>
      <c r="T35" s="9"/>
      <c r="U35" s="614"/>
      <c r="V35" s="614"/>
      <c r="W35" s="508"/>
      <c r="X35" s="508"/>
      <c r="Y35" s="508"/>
      <c r="Z35" s="508"/>
      <c r="AA35" s="508"/>
      <c r="AB35" s="508"/>
      <c r="AC35" s="508"/>
      <c r="AD35" s="508"/>
      <c r="AE35" s="508"/>
      <c r="AF35" s="508"/>
      <c r="AG35" s="508"/>
      <c r="AH35" s="508"/>
      <c r="AI35" s="508"/>
      <c r="AJ35" s="508"/>
      <c r="AK35" s="350"/>
      <c r="AL35" s="6"/>
      <c r="AM35" s="6"/>
    </row>
    <row r="36" spans="1:39" ht="12" customHeight="1">
      <c r="A36" s="311"/>
      <c r="B36" s="600" t="s">
        <v>50</v>
      </c>
      <c r="C36" s="601"/>
      <c r="D36" s="602"/>
      <c r="E36" s="312"/>
      <c r="F36" s="9"/>
      <c r="G36" s="495"/>
      <c r="H36" s="495"/>
      <c r="I36" s="508"/>
      <c r="J36" s="508"/>
      <c r="K36" s="508"/>
      <c r="L36" s="508"/>
      <c r="M36" s="508"/>
      <c r="N36" s="508"/>
      <c r="O36" s="508"/>
      <c r="P36" s="508"/>
      <c r="Q36" s="508"/>
      <c r="R36" s="508"/>
      <c r="S36" s="508"/>
      <c r="T36" s="9"/>
      <c r="U36" s="506"/>
      <c r="V36" s="506"/>
      <c r="W36" s="496"/>
      <c r="X36" s="496"/>
      <c r="Y36" s="496"/>
      <c r="Z36" s="496"/>
      <c r="AA36" s="496"/>
      <c r="AB36" s="496"/>
      <c r="AC36" s="496"/>
      <c r="AD36" s="496"/>
      <c r="AE36" s="496"/>
      <c r="AF36" s="496"/>
      <c r="AG36" s="496"/>
      <c r="AH36" s="496"/>
      <c r="AI36" s="496"/>
      <c r="AJ36" s="496"/>
      <c r="AK36" s="11"/>
      <c r="AL36" s="6"/>
      <c r="AM36" s="6"/>
    </row>
    <row r="37" spans="1:39" s="2" customFormat="1" ht="12" customHeight="1">
      <c r="A37" s="313"/>
      <c r="B37" s="597" t="s">
        <v>51</v>
      </c>
      <c r="C37" s="598"/>
      <c r="D37" s="599"/>
      <c r="E37" s="312"/>
      <c r="F37" s="10"/>
      <c r="G37" s="495"/>
      <c r="H37" s="495"/>
      <c r="I37" s="496"/>
      <c r="J37" s="496"/>
      <c r="K37" s="496"/>
      <c r="L37" s="496"/>
      <c r="M37" s="496"/>
      <c r="N37" s="496"/>
      <c r="O37" s="496"/>
      <c r="P37" s="496"/>
      <c r="Q37" s="496"/>
      <c r="R37" s="496"/>
      <c r="S37" s="496"/>
      <c r="T37" s="9"/>
      <c r="U37" s="506"/>
      <c r="V37" s="506"/>
      <c r="W37" s="496"/>
      <c r="X37" s="496"/>
      <c r="Y37" s="496"/>
      <c r="Z37" s="496"/>
      <c r="AA37" s="496"/>
      <c r="AB37" s="496"/>
      <c r="AC37" s="496"/>
      <c r="AD37" s="496"/>
      <c r="AE37" s="496"/>
      <c r="AF37" s="496"/>
      <c r="AG37" s="496"/>
      <c r="AH37" s="496"/>
      <c r="AI37" s="496"/>
      <c r="AJ37" s="496"/>
      <c r="AK37" s="11"/>
      <c r="AL37" s="6"/>
      <c r="AM37" s="6"/>
    </row>
    <row r="38" spans="1:39" s="2" customFormat="1" ht="12" customHeight="1">
      <c r="A38" s="351"/>
      <c r="B38" s="597" t="s">
        <v>52</v>
      </c>
      <c r="C38" s="598"/>
      <c r="D38" s="599"/>
      <c r="E38" s="312"/>
      <c r="F38" s="9"/>
      <c r="G38" s="495"/>
      <c r="H38" s="495"/>
      <c r="I38" s="496"/>
      <c r="J38" s="496"/>
      <c r="K38" s="496"/>
      <c r="L38" s="496"/>
      <c r="M38" s="496"/>
      <c r="N38" s="496"/>
      <c r="O38" s="496"/>
      <c r="P38" s="496"/>
      <c r="Q38" s="496"/>
      <c r="R38" s="496"/>
      <c r="S38" s="496"/>
      <c r="T38" s="9"/>
      <c r="U38" s="497"/>
      <c r="V38" s="497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11"/>
      <c r="AL38" s="6"/>
      <c r="AM38" s="6"/>
    </row>
    <row r="39" spans="1:39" ht="12" customHeight="1">
      <c r="A39" s="3"/>
      <c r="B39" s="597" t="s">
        <v>53</v>
      </c>
      <c r="C39" s="598"/>
      <c r="D39" s="599"/>
      <c r="E39" s="352"/>
      <c r="F39" s="353"/>
      <c r="G39" s="314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4"/>
      <c r="AL39" s="4"/>
      <c r="AM39" s="4"/>
    </row>
    <row r="40" spans="1:39" ht="12" customHeight="1">
      <c r="A40" s="3"/>
      <c r="B40" s="597" t="s">
        <v>249</v>
      </c>
      <c r="C40" s="598"/>
      <c r="D40" s="599"/>
      <c r="E40" s="312"/>
      <c r="F40" s="4"/>
      <c r="G40" s="352"/>
      <c r="H40" s="354"/>
      <c r="I40" s="355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4"/>
      <c r="AL40" s="4"/>
      <c r="AM40" s="4"/>
    </row>
    <row r="41" spans="1:39" ht="12" customHeight="1">
      <c r="A41" s="3"/>
      <c r="B41" s="591" t="s">
        <v>250</v>
      </c>
      <c r="C41" s="592"/>
      <c r="D41" s="593"/>
      <c r="E41" s="3"/>
      <c r="F41" s="4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4"/>
      <c r="AL41" s="4"/>
      <c r="AM41" s="4"/>
    </row>
    <row r="42" spans="1:39" ht="12" customHeight="1" thickBot="1">
      <c r="A42" s="3"/>
      <c r="B42" s="594" t="s">
        <v>251</v>
      </c>
      <c r="C42" s="595"/>
      <c r="D42" s="596"/>
      <c r="E42" s="3"/>
      <c r="F42" s="4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4"/>
      <c r="AL42" s="4"/>
      <c r="AM42" s="4"/>
    </row>
    <row r="43" spans="1:39" ht="15">
      <c r="A43" s="3"/>
      <c r="B43" s="3"/>
      <c r="C43" s="3"/>
      <c r="D43" s="3"/>
      <c r="E43" s="3"/>
      <c r="F43" s="4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4"/>
      <c r="AL43" s="4"/>
      <c r="AM43" s="4"/>
    </row>
    <row r="44" spans="1:39" ht="15">
      <c r="A44" s="3"/>
      <c r="B44" s="3"/>
      <c r="C44" s="3"/>
      <c r="D44" s="3"/>
      <c r="E44" s="3"/>
      <c r="F44" s="4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4"/>
      <c r="AL44" s="4"/>
      <c r="AM44" s="4"/>
    </row>
    <row r="45" spans="1:39" ht="15">
      <c r="A45" s="3"/>
      <c r="B45" s="3"/>
      <c r="C45" s="3"/>
      <c r="D45" s="3"/>
      <c r="E45" s="3"/>
      <c r="F45" s="4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4"/>
      <c r="AL45" s="4"/>
      <c r="AM45" s="4"/>
    </row>
    <row r="46" spans="1:39" ht="15">
      <c r="A46" s="3"/>
      <c r="B46" s="3"/>
      <c r="C46" s="3"/>
      <c r="D46" s="3"/>
      <c r="E46" s="3"/>
      <c r="F46" s="4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4"/>
      <c r="AL46" s="4"/>
      <c r="AM46" s="4"/>
    </row>
    <row r="47" spans="1:39" ht="15">
      <c r="A47" s="3"/>
      <c r="B47" s="3"/>
      <c r="C47" s="3"/>
      <c r="D47" s="3"/>
      <c r="E47" s="3"/>
      <c r="F47" s="4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4"/>
      <c r="AL47" s="4"/>
      <c r="AM47" s="4"/>
    </row>
    <row r="48" spans="1:39" ht="15">
      <c r="A48" s="3"/>
      <c r="B48" s="3"/>
      <c r="C48" s="3"/>
      <c r="D48" s="3"/>
      <c r="E48" s="3"/>
      <c r="F48" s="4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4"/>
      <c r="AL48" s="4"/>
      <c r="AM48" s="4"/>
    </row>
    <row r="49" spans="1:39" ht="15">
      <c r="A49" s="3"/>
      <c r="B49" s="3"/>
      <c r="C49" s="3"/>
      <c r="D49" s="3"/>
      <c r="E49" s="3"/>
      <c r="F49" s="4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4"/>
      <c r="AL49" s="4"/>
      <c r="AM49" s="4"/>
    </row>
    <row r="50" spans="1:39" ht="15">
      <c r="A50" s="3"/>
      <c r="B50" s="3"/>
      <c r="C50" s="3"/>
      <c r="D50" s="3"/>
      <c r="E50" s="3"/>
      <c r="F50" s="4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4"/>
      <c r="AL50" s="4"/>
      <c r="AM50" s="4"/>
    </row>
    <row r="51" spans="1:39" ht="15">
      <c r="A51" s="3"/>
      <c r="B51" s="3"/>
      <c r="C51" s="3"/>
      <c r="D51" s="3"/>
      <c r="E51" s="3"/>
      <c r="F51" s="4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4"/>
      <c r="AL51" s="4"/>
      <c r="AM51" s="4"/>
    </row>
    <row r="52" spans="1:39" ht="15">
      <c r="A52" s="3"/>
      <c r="B52" s="3"/>
      <c r="C52" s="3"/>
      <c r="D52" s="3"/>
      <c r="E52" s="3"/>
      <c r="F52" s="4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4"/>
      <c r="AL52" s="4"/>
      <c r="AM52" s="4"/>
    </row>
    <row r="53" spans="1:39" ht="15">
      <c r="A53" s="3"/>
      <c r="B53" s="3"/>
      <c r="C53" s="3"/>
      <c r="D53" s="3"/>
      <c r="E53" s="3"/>
      <c r="F53" s="4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4"/>
      <c r="AL53" s="4"/>
      <c r="AM53" s="4"/>
    </row>
    <row r="54" spans="1:39" ht="15">
      <c r="A54" s="3"/>
      <c r="B54" s="3"/>
      <c r="C54" s="3"/>
      <c r="D54" s="3"/>
      <c r="E54" s="3"/>
      <c r="F54" s="4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4"/>
      <c r="AL54" s="4"/>
      <c r="AM54" s="4"/>
    </row>
    <row r="55" spans="1:39" ht="15">
      <c r="A55" s="3"/>
      <c r="B55" s="3"/>
      <c r="C55" s="3"/>
      <c r="D55" s="3"/>
      <c r="E55" s="3"/>
      <c r="F55" s="4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4"/>
      <c r="AL55" s="4"/>
      <c r="AM55" s="4"/>
    </row>
    <row r="56" spans="1:39" ht="15">
      <c r="A56" s="3"/>
      <c r="B56" s="3"/>
      <c r="C56" s="3"/>
      <c r="D56" s="3"/>
      <c r="E56" s="3"/>
      <c r="F56" s="4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4"/>
      <c r="AL56" s="4"/>
      <c r="AM56" s="4"/>
    </row>
    <row r="57" spans="1:39" ht="15">
      <c r="A57" s="3"/>
      <c r="B57" s="3"/>
      <c r="C57" s="3"/>
      <c r="D57" s="3"/>
      <c r="E57" s="3"/>
      <c r="F57" s="4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4"/>
      <c r="AL57" s="4"/>
      <c r="AM57" s="4"/>
    </row>
    <row r="58" spans="1:39" ht="15">
      <c r="A58" s="3"/>
      <c r="B58" s="3"/>
      <c r="C58" s="3"/>
      <c r="D58" s="3"/>
      <c r="E58" s="3"/>
      <c r="F58" s="4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4"/>
      <c r="AL58" s="4"/>
      <c r="AM58" s="4"/>
    </row>
    <row r="59" spans="1:39" ht="15">
      <c r="A59" s="3"/>
      <c r="B59" s="3"/>
      <c r="C59" s="3"/>
      <c r="D59" s="3"/>
      <c r="E59" s="3"/>
      <c r="F59" s="4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4"/>
      <c r="AL59" s="4"/>
      <c r="AM59" s="4"/>
    </row>
    <row r="60" spans="1:39" ht="15">
      <c r="A60" s="3"/>
      <c r="B60" s="3"/>
      <c r="C60" s="3"/>
      <c r="D60" s="3"/>
      <c r="E60" s="3"/>
      <c r="F60" s="4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4"/>
      <c r="AL60" s="4"/>
      <c r="AM60" s="4"/>
    </row>
    <row r="61" spans="1:39" ht="15">
      <c r="A61" s="3"/>
      <c r="B61" s="3"/>
      <c r="C61" s="3"/>
      <c r="D61" s="3"/>
      <c r="E61" s="3"/>
      <c r="F61" s="4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4"/>
      <c r="AL61" s="4"/>
      <c r="AM61" s="4"/>
    </row>
    <row r="62" spans="1:39" ht="15">
      <c r="A62" s="3"/>
      <c r="B62" s="3"/>
      <c r="C62" s="3"/>
      <c r="D62" s="3"/>
      <c r="E62" s="3"/>
      <c r="F62" s="4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4"/>
      <c r="AL62" s="4"/>
      <c r="AM62" s="4"/>
    </row>
    <row r="63" spans="1:39" ht="15">
      <c r="A63" s="3"/>
      <c r="B63" s="3"/>
      <c r="C63" s="3"/>
      <c r="D63" s="3"/>
      <c r="E63" s="3"/>
      <c r="F63" s="4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4"/>
      <c r="AL63" s="4"/>
      <c r="AM63" s="4"/>
    </row>
    <row r="64" spans="1:39" ht="15">
      <c r="A64" s="3"/>
      <c r="B64" s="3"/>
      <c r="C64" s="3"/>
      <c r="D64" s="3"/>
      <c r="E64" s="3"/>
      <c r="F64" s="4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4"/>
      <c r="AL64" s="4"/>
      <c r="AM64" s="4"/>
    </row>
    <row r="65" spans="1:39" ht="15">
      <c r="A65" s="3"/>
      <c r="B65" s="3"/>
      <c r="C65" s="3"/>
      <c r="D65" s="3"/>
      <c r="E65" s="3"/>
      <c r="F65" s="4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4"/>
      <c r="AL65" s="4"/>
      <c r="AM65" s="4"/>
    </row>
    <row r="66" spans="1:39" ht="15">
      <c r="A66" s="3"/>
      <c r="B66" s="3"/>
      <c r="C66" s="3"/>
      <c r="D66" s="3"/>
      <c r="E66" s="3"/>
      <c r="F66" s="4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4"/>
      <c r="AL66" s="4"/>
      <c r="AM66" s="4"/>
    </row>
    <row r="67" spans="1:39" ht="15">
      <c r="A67" s="3"/>
      <c r="B67" s="3"/>
      <c r="C67" s="3"/>
      <c r="D67" s="3"/>
      <c r="E67" s="3"/>
      <c r="F67" s="4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4"/>
      <c r="AL67" s="4"/>
      <c r="AM67" s="4"/>
    </row>
    <row r="68" spans="1:39" ht="15">
      <c r="A68" s="3"/>
      <c r="B68" s="3"/>
      <c r="C68" s="3"/>
      <c r="D68" s="3"/>
      <c r="E68" s="3"/>
      <c r="F68" s="4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4"/>
      <c r="AL68" s="4"/>
      <c r="AM68" s="4"/>
    </row>
    <row r="69" spans="1:39" ht="15">
      <c r="A69" s="3"/>
      <c r="B69" s="3"/>
      <c r="C69" s="3"/>
      <c r="D69" s="3"/>
      <c r="E69" s="3"/>
      <c r="F69" s="4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4"/>
      <c r="AL69" s="4"/>
      <c r="AM69" s="4"/>
    </row>
    <row r="70" spans="1:39" ht="15">
      <c r="A70" s="3"/>
      <c r="B70" s="3"/>
      <c r="C70" s="3"/>
      <c r="D70" s="3"/>
      <c r="E70" s="3"/>
      <c r="F70" s="4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4"/>
      <c r="AL70" s="4"/>
      <c r="AM70" s="4"/>
    </row>
    <row r="71" spans="1:39" ht="15">
      <c r="A71" s="3"/>
      <c r="B71" s="3"/>
      <c r="C71" s="3"/>
      <c r="D71" s="3"/>
      <c r="E71" s="3"/>
      <c r="F71" s="4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4"/>
      <c r="AL71" s="4"/>
      <c r="AM71" s="4"/>
    </row>
    <row r="72" spans="1:39" ht="15">
      <c r="A72" s="3"/>
      <c r="B72" s="3"/>
      <c r="C72" s="3"/>
      <c r="D72" s="3"/>
      <c r="E72" s="3"/>
      <c r="F72" s="4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4"/>
      <c r="AL72" s="4"/>
      <c r="AM72" s="4"/>
    </row>
    <row r="73" spans="1:39" ht="15">
      <c r="A73" s="3"/>
      <c r="B73" s="3"/>
      <c r="C73" s="3"/>
      <c r="D73" s="3"/>
      <c r="E73" s="3"/>
      <c r="F73" s="4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4"/>
      <c r="AL73" s="4"/>
      <c r="AM73" s="4"/>
    </row>
    <row r="74" spans="1:39" ht="15">
      <c r="A74" s="3"/>
      <c r="B74" s="3"/>
      <c r="C74" s="3"/>
      <c r="D74" s="3"/>
      <c r="E74" s="3"/>
      <c r="F74" s="4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4"/>
      <c r="AL74" s="4"/>
      <c r="AM74" s="4"/>
    </row>
    <row r="75" spans="1:39" ht="15">
      <c r="A75" s="3"/>
      <c r="B75" s="3"/>
      <c r="C75" s="3"/>
      <c r="D75" s="3"/>
      <c r="E75" s="3"/>
      <c r="F75" s="4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4"/>
      <c r="AL75" s="4"/>
      <c r="AM75" s="4"/>
    </row>
    <row r="76" spans="1:39" ht="15">
      <c r="A76" s="3"/>
      <c r="B76" s="3"/>
      <c r="C76" s="3"/>
      <c r="D76" s="3"/>
      <c r="E76" s="3"/>
      <c r="F76" s="4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4"/>
      <c r="AL76" s="4"/>
      <c r="AM76" s="4"/>
    </row>
    <row r="77" spans="1:39" ht="15">
      <c r="A77" s="3"/>
      <c r="B77" s="3"/>
      <c r="C77" s="3"/>
      <c r="D77" s="3"/>
      <c r="E77" s="3"/>
      <c r="F77" s="4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4"/>
      <c r="AL77" s="4"/>
      <c r="AM77" s="4"/>
    </row>
    <row r="78" spans="1:39" ht="15">
      <c r="A78" s="3"/>
      <c r="B78" s="3"/>
      <c r="C78" s="3"/>
      <c r="D78" s="3"/>
      <c r="E78" s="3"/>
      <c r="F78" s="4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4"/>
      <c r="AL78" s="4"/>
      <c r="AM78" s="4"/>
    </row>
    <row r="79" spans="1:39" ht="15">
      <c r="A79" s="3"/>
      <c r="B79" s="3"/>
      <c r="C79" s="3"/>
      <c r="D79" s="3"/>
      <c r="E79" s="3"/>
      <c r="F79" s="4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4"/>
      <c r="AL79" s="4"/>
      <c r="AM79" s="4"/>
    </row>
    <row r="80" spans="1:39" ht="15">
      <c r="A80" s="3"/>
      <c r="B80" s="3"/>
      <c r="C80" s="3"/>
      <c r="D80" s="3"/>
      <c r="E80" s="3"/>
      <c r="F80" s="4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4"/>
      <c r="AL80" s="4"/>
      <c r="AM80" s="4"/>
    </row>
    <row r="81" spans="1:39" ht="15">
      <c r="A81" s="3"/>
      <c r="B81" s="3"/>
      <c r="C81" s="3"/>
      <c r="D81" s="3"/>
      <c r="E81" s="3"/>
      <c r="F81" s="4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4"/>
      <c r="AL81" s="4"/>
      <c r="AM81" s="4"/>
    </row>
    <row r="82" spans="1:39" ht="15">
      <c r="A82" s="3"/>
      <c r="B82" s="3"/>
      <c r="C82" s="3"/>
      <c r="D82" s="3"/>
      <c r="E82" s="3"/>
      <c r="F82" s="4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4"/>
      <c r="AL82" s="4"/>
      <c r="AM82" s="4"/>
    </row>
    <row r="83" spans="1:39" ht="15">
      <c r="A83" s="3"/>
      <c r="B83" s="3"/>
      <c r="C83" s="3"/>
      <c r="D83" s="3"/>
      <c r="E83" s="3"/>
      <c r="F83" s="4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4"/>
      <c r="AL83" s="4"/>
      <c r="AM83" s="4"/>
    </row>
    <row r="84" spans="1:39" ht="15">
      <c r="A84" s="3"/>
      <c r="B84" s="3"/>
      <c r="C84" s="3"/>
      <c r="D84" s="3"/>
      <c r="E84" s="3"/>
      <c r="F84" s="4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4"/>
      <c r="AL84" s="4"/>
      <c r="AM84" s="4"/>
    </row>
    <row r="85" spans="1:39" ht="15">
      <c r="A85" s="3"/>
      <c r="B85" s="3"/>
      <c r="C85" s="3"/>
      <c r="D85" s="3"/>
      <c r="E85" s="3"/>
      <c r="F85" s="4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4"/>
      <c r="AL85" s="4"/>
      <c r="AM85" s="4"/>
    </row>
    <row r="86" spans="1:39" ht="15">
      <c r="A86" s="3"/>
      <c r="B86" s="3"/>
      <c r="C86" s="3"/>
      <c r="D86" s="3"/>
      <c r="E86" s="3"/>
      <c r="F86" s="4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4"/>
      <c r="AL86" s="4"/>
      <c r="AM86" s="4"/>
    </row>
    <row r="87" spans="1:39" ht="15">
      <c r="A87" s="3"/>
      <c r="B87" s="3"/>
      <c r="C87" s="3"/>
      <c r="D87" s="3"/>
      <c r="E87" s="3"/>
      <c r="F87" s="4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4"/>
      <c r="AL87" s="4"/>
      <c r="AM87" s="4"/>
    </row>
    <row r="88" spans="1:39" ht="15">
      <c r="A88" s="3"/>
      <c r="B88" s="3"/>
      <c r="C88" s="3"/>
      <c r="D88" s="3"/>
      <c r="E88" s="3"/>
      <c r="F88" s="4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4"/>
      <c r="AL88" s="4"/>
      <c r="AM88" s="4"/>
    </row>
    <row r="89" spans="1:39" ht="15">
      <c r="A89" s="3"/>
      <c r="B89" s="3"/>
      <c r="C89" s="3"/>
      <c r="D89" s="3"/>
      <c r="E89" s="3"/>
      <c r="F89" s="4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4"/>
      <c r="AL89" s="4"/>
      <c r="AM89" s="4"/>
    </row>
    <row r="90" spans="1:39" ht="15">
      <c r="A90" s="3"/>
      <c r="B90" s="3"/>
      <c r="C90" s="3"/>
      <c r="D90" s="3"/>
      <c r="E90" s="3"/>
      <c r="F90" s="4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4"/>
      <c r="AL90" s="4"/>
      <c r="AM90" s="4"/>
    </row>
    <row r="91" spans="1:39" ht="15">
      <c r="A91" s="3"/>
      <c r="B91" s="3"/>
      <c r="C91" s="3"/>
      <c r="D91" s="3"/>
      <c r="E91" s="3"/>
      <c r="F91" s="4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4"/>
      <c r="AL91" s="4"/>
      <c r="AM91" s="4"/>
    </row>
    <row r="92" spans="1:39" ht="15">
      <c r="A92" s="3"/>
      <c r="B92" s="3"/>
      <c r="C92" s="3"/>
      <c r="D92" s="3"/>
      <c r="E92" s="3"/>
      <c r="F92" s="4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4"/>
      <c r="AL92" s="4"/>
      <c r="AM92" s="4"/>
    </row>
    <row r="93" spans="1:39" ht="15">
      <c r="A93" s="3"/>
      <c r="B93" s="3"/>
      <c r="C93" s="3"/>
      <c r="D93" s="3"/>
      <c r="E93" s="3"/>
      <c r="F93" s="4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4"/>
      <c r="AL93" s="4"/>
      <c r="AM93" s="4"/>
    </row>
    <row r="94" spans="1:39" ht="15">
      <c r="A94" s="3"/>
      <c r="B94" s="3"/>
      <c r="C94" s="3"/>
      <c r="D94" s="3"/>
      <c r="E94" s="3"/>
      <c r="F94" s="4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4"/>
      <c r="AL94" s="4"/>
      <c r="AM94" s="4"/>
    </row>
    <row r="95" spans="1:39" ht="15">
      <c r="A95" s="3"/>
      <c r="B95" s="3"/>
      <c r="C95" s="3"/>
      <c r="D95" s="3"/>
      <c r="E95" s="3"/>
      <c r="F95" s="4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4"/>
      <c r="AL95" s="4"/>
      <c r="AM95" s="4"/>
    </row>
    <row r="96" spans="1:39" ht="15">
      <c r="A96" s="3"/>
      <c r="B96" s="3"/>
      <c r="C96" s="3"/>
      <c r="D96" s="3"/>
      <c r="E96" s="3"/>
      <c r="F96" s="4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4"/>
      <c r="AL96" s="4"/>
      <c r="AM96" s="4"/>
    </row>
    <row r="97" spans="1:39" ht="15">
      <c r="A97" s="3"/>
      <c r="B97" s="3"/>
      <c r="C97" s="3"/>
      <c r="D97" s="3"/>
      <c r="E97" s="3"/>
      <c r="F97" s="4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4"/>
      <c r="AL97" s="4"/>
      <c r="AM97" s="4"/>
    </row>
    <row r="98" spans="1:39" ht="15">
      <c r="A98" s="3"/>
      <c r="B98" s="3"/>
      <c r="C98" s="3"/>
      <c r="D98" s="3"/>
      <c r="E98" s="3"/>
      <c r="F98" s="4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4"/>
      <c r="AL98" s="4"/>
      <c r="AM98" s="4"/>
    </row>
    <row r="99" spans="1:39" ht="15">
      <c r="A99" s="3"/>
      <c r="B99" s="3"/>
      <c r="C99" s="3"/>
      <c r="D99" s="3"/>
      <c r="E99" s="3"/>
      <c r="F99" s="4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4"/>
      <c r="AL99" s="4"/>
      <c r="AM99" s="4"/>
    </row>
    <row r="100" spans="1:39" ht="15">
      <c r="A100" s="3"/>
      <c r="B100" s="3"/>
      <c r="C100" s="3"/>
      <c r="D100" s="3"/>
      <c r="E100" s="3"/>
      <c r="F100" s="4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4"/>
      <c r="AL100" s="4"/>
      <c r="AM100" s="4"/>
    </row>
    <row r="101" spans="1:39" ht="15">
      <c r="A101" s="3"/>
      <c r="B101" s="3"/>
      <c r="C101" s="3"/>
      <c r="D101" s="3"/>
      <c r="E101" s="3"/>
      <c r="F101" s="4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4"/>
      <c r="AL101" s="4"/>
      <c r="AM101" s="4"/>
    </row>
    <row r="102" spans="1:39" ht="15">
      <c r="A102" s="3"/>
      <c r="B102" s="3"/>
      <c r="C102" s="3"/>
      <c r="D102" s="3"/>
      <c r="E102" s="3"/>
      <c r="F102" s="4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4"/>
      <c r="AL102" s="4"/>
      <c r="AM102" s="4"/>
    </row>
    <row r="103" spans="1:39" ht="15">
      <c r="A103" s="3"/>
      <c r="B103" s="3"/>
      <c r="C103" s="3"/>
      <c r="D103" s="3"/>
      <c r="E103" s="3"/>
      <c r="F103" s="4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4"/>
      <c r="AL103" s="4"/>
      <c r="AM103" s="4"/>
    </row>
    <row r="104" spans="1:39" ht="15">
      <c r="A104" s="3"/>
      <c r="B104" s="3"/>
      <c r="C104" s="3"/>
      <c r="D104" s="3"/>
      <c r="E104" s="3"/>
      <c r="F104" s="4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4"/>
      <c r="AL104" s="4"/>
      <c r="AM104" s="4"/>
    </row>
    <row r="105" spans="1:39" ht="15">
      <c r="A105" s="3"/>
      <c r="B105" s="3"/>
      <c r="C105" s="3"/>
      <c r="D105" s="3"/>
      <c r="E105" s="3"/>
      <c r="F105" s="4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4"/>
      <c r="AL105" s="4"/>
      <c r="AM105" s="4"/>
    </row>
    <row r="106" spans="1:39" ht="15">
      <c r="A106" s="3"/>
      <c r="B106" s="3"/>
      <c r="C106" s="3"/>
      <c r="D106" s="3"/>
      <c r="E106" s="3"/>
      <c r="F106" s="4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4"/>
      <c r="AL106" s="4"/>
      <c r="AM106" s="4"/>
    </row>
    <row r="107" spans="1:39" ht="15">
      <c r="A107" s="3"/>
      <c r="B107" s="3"/>
      <c r="C107" s="3"/>
      <c r="D107" s="3"/>
      <c r="E107" s="3"/>
      <c r="F107" s="4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4"/>
      <c r="AL107" s="4"/>
      <c r="AM107" s="4"/>
    </row>
    <row r="108" spans="1:39" ht="15">
      <c r="A108" s="3"/>
      <c r="B108" s="3"/>
      <c r="C108" s="3"/>
      <c r="D108" s="3"/>
      <c r="E108" s="3"/>
      <c r="F108" s="4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4"/>
      <c r="AL108" s="4"/>
      <c r="AM108" s="4"/>
    </row>
    <row r="109" spans="1:39" ht="15">
      <c r="A109" s="3"/>
      <c r="B109" s="3"/>
      <c r="C109" s="3"/>
      <c r="D109" s="3"/>
      <c r="E109" s="3"/>
      <c r="F109" s="4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4"/>
      <c r="AL109" s="4"/>
      <c r="AM109" s="4"/>
    </row>
    <row r="110" spans="1:39" ht="15">
      <c r="A110" s="3"/>
      <c r="B110" s="3"/>
      <c r="C110" s="3"/>
      <c r="D110" s="3"/>
      <c r="E110" s="3"/>
      <c r="F110" s="4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4"/>
      <c r="AL110" s="4"/>
      <c r="AM110" s="4"/>
    </row>
    <row r="111" spans="1:39" ht="15">
      <c r="A111" s="3"/>
      <c r="B111" s="3"/>
      <c r="C111" s="3"/>
      <c r="D111" s="3"/>
      <c r="E111" s="3"/>
      <c r="F111" s="4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4"/>
      <c r="AL111" s="4"/>
      <c r="AM111" s="4"/>
    </row>
    <row r="112" spans="1:39" ht="15">
      <c r="A112" s="3"/>
      <c r="B112" s="3"/>
      <c r="C112" s="3"/>
      <c r="D112" s="3"/>
      <c r="E112" s="3"/>
      <c r="F112" s="4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4"/>
      <c r="AL112" s="4"/>
      <c r="AM112" s="4"/>
    </row>
    <row r="113" spans="1:39" ht="15">
      <c r="A113" s="3"/>
      <c r="B113" s="3"/>
      <c r="C113" s="3"/>
      <c r="D113" s="3"/>
      <c r="E113" s="3"/>
      <c r="F113" s="4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4"/>
      <c r="AL113" s="4"/>
      <c r="AM113" s="4"/>
    </row>
    <row r="114" spans="1:39" ht="15">
      <c r="A114" s="3"/>
      <c r="B114" s="3"/>
      <c r="C114" s="3"/>
      <c r="D114" s="3"/>
      <c r="E114" s="3"/>
      <c r="F114" s="4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4"/>
      <c r="AL114" s="4"/>
      <c r="AM114" s="4"/>
    </row>
    <row r="115" spans="1:39" ht="15">
      <c r="A115" s="3"/>
      <c r="B115" s="3"/>
      <c r="C115" s="3"/>
      <c r="D115" s="3"/>
      <c r="E115" s="3"/>
      <c r="F115" s="4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4"/>
      <c r="AL115" s="4"/>
      <c r="AM115" s="4"/>
    </row>
    <row r="116" spans="1:39" ht="15">
      <c r="A116" s="3"/>
      <c r="B116" s="3"/>
      <c r="C116" s="3"/>
      <c r="D116" s="3"/>
      <c r="E116" s="3"/>
      <c r="F116" s="4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4"/>
      <c r="AL116" s="4"/>
      <c r="AM116" s="4"/>
    </row>
    <row r="117" spans="1:39" ht="15">
      <c r="A117" s="3"/>
      <c r="B117" s="3"/>
      <c r="C117" s="3"/>
      <c r="D117" s="3"/>
      <c r="E117" s="3"/>
      <c r="F117" s="4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4"/>
      <c r="AL117" s="4"/>
      <c r="AM117" s="4"/>
    </row>
    <row r="118" spans="1:39" ht="15">
      <c r="A118" s="3"/>
      <c r="B118" s="3"/>
      <c r="C118" s="3"/>
      <c r="D118" s="3"/>
      <c r="E118" s="3"/>
      <c r="F118" s="4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4"/>
      <c r="AL118" s="4"/>
      <c r="AM118" s="4"/>
    </row>
    <row r="119" spans="1:39" ht="15">
      <c r="A119" s="3"/>
      <c r="B119" s="3"/>
      <c r="C119" s="3"/>
      <c r="D119" s="3"/>
      <c r="E119" s="3"/>
      <c r="F119" s="4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4"/>
      <c r="AL119" s="4"/>
      <c r="AM119" s="4"/>
    </row>
    <row r="120" spans="1:39" ht="15">
      <c r="A120" s="3"/>
      <c r="B120" s="3"/>
      <c r="C120" s="3"/>
      <c r="D120" s="3"/>
      <c r="E120" s="3"/>
      <c r="F120" s="4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4"/>
      <c r="AL120" s="4"/>
      <c r="AM120" s="4"/>
    </row>
    <row r="121" spans="1:39" ht="15">
      <c r="A121" s="3"/>
      <c r="B121" s="3"/>
      <c r="C121" s="3"/>
      <c r="D121" s="3"/>
      <c r="E121" s="3"/>
      <c r="F121" s="4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4"/>
      <c r="AL121" s="4"/>
      <c r="AM121" s="4"/>
    </row>
    <row r="122" spans="1:39" ht="15">
      <c r="A122" s="3"/>
      <c r="B122" s="3"/>
      <c r="C122" s="3"/>
      <c r="D122" s="3"/>
      <c r="E122" s="3"/>
      <c r="F122" s="4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4"/>
      <c r="AL122" s="4"/>
      <c r="AM122" s="4"/>
    </row>
    <row r="123" spans="1:39" ht="15">
      <c r="A123" s="3"/>
      <c r="B123" s="3"/>
      <c r="C123" s="3"/>
      <c r="D123" s="3"/>
      <c r="E123" s="3"/>
      <c r="F123" s="4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4"/>
      <c r="AL123" s="4"/>
      <c r="AM123" s="4"/>
    </row>
    <row r="124" spans="1:39" ht="15">
      <c r="A124" s="3"/>
      <c r="B124" s="3"/>
      <c r="C124" s="3"/>
      <c r="D124" s="3"/>
      <c r="E124" s="3"/>
      <c r="F124" s="4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4"/>
      <c r="AL124" s="4"/>
      <c r="AM124" s="4"/>
    </row>
    <row r="125" spans="1:39" ht="15">
      <c r="A125" s="3"/>
      <c r="B125" s="3"/>
      <c r="C125" s="3"/>
      <c r="D125" s="3"/>
      <c r="E125" s="3"/>
      <c r="F125" s="4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4"/>
      <c r="AL125" s="4"/>
      <c r="AM125" s="4"/>
    </row>
    <row r="126" spans="1:39" ht="15">
      <c r="A126" s="3"/>
      <c r="B126" s="3"/>
      <c r="C126" s="3"/>
      <c r="D126" s="3"/>
      <c r="E126" s="3"/>
      <c r="F126" s="4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4"/>
      <c r="AL126" s="4"/>
      <c r="AM126" s="4"/>
    </row>
    <row r="127" spans="1:39" ht="15">
      <c r="A127" s="3"/>
      <c r="B127" s="3"/>
      <c r="C127" s="3"/>
      <c r="D127" s="3"/>
      <c r="E127" s="3"/>
      <c r="F127" s="4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4"/>
      <c r="AL127" s="4"/>
      <c r="AM127" s="4"/>
    </row>
    <row r="128" spans="1:39" ht="15">
      <c r="A128" s="3"/>
      <c r="B128" s="3"/>
      <c r="C128" s="3"/>
      <c r="D128" s="3"/>
      <c r="E128" s="3"/>
      <c r="F128" s="4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4"/>
      <c r="AL128" s="4"/>
      <c r="AM128" s="4"/>
    </row>
    <row r="129" spans="1:39" ht="15">
      <c r="A129" s="3"/>
      <c r="B129" s="3"/>
      <c r="C129" s="3"/>
      <c r="D129" s="3"/>
      <c r="E129" s="3"/>
      <c r="F129" s="4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4"/>
      <c r="AL129" s="4"/>
      <c r="AM129" s="4"/>
    </row>
    <row r="130" spans="1:39" ht="15">
      <c r="A130" s="3"/>
      <c r="B130" s="3"/>
      <c r="C130" s="3"/>
      <c r="D130" s="3"/>
      <c r="E130" s="3"/>
      <c r="F130" s="4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4"/>
      <c r="AL130" s="4"/>
      <c r="AM130" s="4"/>
    </row>
    <row r="131" spans="1:39" ht="15">
      <c r="A131" s="3"/>
      <c r="B131" s="3"/>
      <c r="C131" s="3"/>
      <c r="D131" s="3"/>
      <c r="E131" s="3"/>
      <c r="F131" s="4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4"/>
      <c r="AL131" s="4"/>
      <c r="AM131" s="4"/>
    </row>
    <row r="132" spans="1:39" ht="15">
      <c r="A132" s="3"/>
      <c r="B132" s="3"/>
      <c r="C132" s="3"/>
      <c r="D132" s="3"/>
      <c r="E132" s="3"/>
      <c r="F132" s="4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4"/>
      <c r="AL132" s="4"/>
      <c r="AM132" s="4"/>
    </row>
    <row r="133" spans="1:39" ht="15">
      <c r="A133" s="3"/>
      <c r="B133" s="3"/>
      <c r="C133" s="3"/>
      <c r="D133" s="3"/>
      <c r="E133" s="3"/>
      <c r="F133" s="4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4"/>
      <c r="AL133" s="4"/>
      <c r="AM133" s="4"/>
    </row>
    <row r="134" spans="1:39" ht="15">
      <c r="A134" s="3"/>
      <c r="B134" s="3"/>
      <c r="C134" s="3"/>
      <c r="D134" s="3"/>
      <c r="E134" s="3"/>
      <c r="F134" s="4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4"/>
      <c r="AL134" s="4"/>
      <c r="AM134" s="4"/>
    </row>
    <row r="135" spans="1:39" ht="15">
      <c r="A135" s="3"/>
      <c r="B135" s="3"/>
      <c r="C135" s="3"/>
      <c r="D135" s="3"/>
      <c r="E135" s="3"/>
      <c r="F135" s="4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4"/>
      <c r="AL135" s="4"/>
      <c r="AM135" s="4"/>
    </row>
    <row r="136" spans="1:39" ht="15">
      <c r="A136" s="3"/>
      <c r="B136" s="3"/>
      <c r="C136" s="3"/>
      <c r="D136" s="3"/>
      <c r="E136" s="3"/>
      <c r="F136" s="4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4"/>
      <c r="AL136" s="4"/>
      <c r="AM136" s="4"/>
    </row>
    <row r="137" spans="1:39" ht="15">
      <c r="A137" s="3"/>
      <c r="B137" s="3"/>
      <c r="C137" s="3"/>
      <c r="D137" s="3"/>
      <c r="E137" s="3"/>
      <c r="F137" s="4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4"/>
      <c r="AL137" s="4"/>
      <c r="AM137" s="4"/>
    </row>
    <row r="138" spans="1:39" ht="15">
      <c r="A138" s="3"/>
      <c r="B138" s="3"/>
      <c r="C138" s="3"/>
      <c r="D138" s="3"/>
      <c r="E138" s="3"/>
      <c r="F138" s="4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4"/>
      <c r="AL138" s="4"/>
      <c r="AM138" s="4"/>
    </row>
    <row r="139" spans="1:39" ht="15">
      <c r="A139" s="3"/>
      <c r="B139" s="3"/>
      <c r="C139" s="3"/>
      <c r="D139" s="3"/>
      <c r="E139" s="3"/>
      <c r="F139" s="4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4"/>
      <c r="AL139" s="4"/>
      <c r="AM139" s="4"/>
    </row>
    <row r="140" spans="1:39" ht="15">
      <c r="A140" s="3"/>
      <c r="B140" s="3"/>
      <c r="C140" s="3"/>
      <c r="D140" s="3"/>
      <c r="E140" s="3"/>
      <c r="F140" s="4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4"/>
      <c r="AL140" s="4"/>
      <c r="AM140" s="4"/>
    </row>
    <row r="141" spans="1:39" ht="15">
      <c r="A141" s="3"/>
      <c r="B141" s="3"/>
      <c r="C141" s="3"/>
      <c r="D141" s="3"/>
      <c r="E141" s="3"/>
      <c r="F141" s="4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4"/>
      <c r="AL141" s="4"/>
      <c r="AM141" s="4"/>
    </row>
    <row r="142" spans="1:39" ht="15">
      <c r="A142" s="3"/>
      <c r="B142" s="3"/>
      <c r="C142" s="3"/>
      <c r="D142" s="3"/>
      <c r="E142" s="3"/>
      <c r="F142" s="4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4"/>
      <c r="AL142" s="4"/>
      <c r="AM142" s="4"/>
    </row>
    <row r="143" spans="1:39" ht="15">
      <c r="A143" s="3"/>
      <c r="B143" s="3"/>
      <c r="C143" s="3"/>
      <c r="D143" s="3"/>
      <c r="E143" s="3"/>
      <c r="F143" s="4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4"/>
      <c r="AL143" s="4"/>
      <c r="AM143" s="4"/>
    </row>
    <row r="144" spans="1:39" ht="15">
      <c r="A144" s="3"/>
      <c r="B144" s="3"/>
      <c r="C144" s="3"/>
      <c r="D144" s="3"/>
      <c r="E144" s="3"/>
      <c r="F144" s="4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4"/>
      <c r="AL144" s="4"/>
      <c r="AM144" s="4"/>
    </row>
    <row r="145" spans="1:39" ht="15">
      <c r="A145" s="3"/>
      <c r="B145" s="3"/>
      <c r="C145" s="3"/>
      <c r="D145" s="3"/>
      <c r="E145" s="3"/>
      <c r="F145" s="4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4"/>
      <c r="AL145" s="4"/>
      <c r="AM145" s="4"/>
    </row>
    <row r="146" spans="1:39" ht="15">
      <c r="A146" s="3"/>
      <c r="B146" s="3"/>
      <c r="C146" s="3"/>
      <c r="D146" s="3"/>
      <c r="E146" s="3"/>
      <c r="F146" s="4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4"/>
      <c r="AL146" s="4"/>
      <c r="AM146" s="4"/>
    </row>
    <row r="147" spans="1:39" ht="15">
      <c r="A147" s="3"/>
      <c r="B147" s="3"/>
      <c r="C147" s="3"/>
      <c r="D147" s="3"/>
      <c r="E147" s="3"/>
      <c r="F147" s="4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4"/>
      <c r="AL147" s="4"/>
      <c r="AM147" s="4"/>
    </row>
    <row r="148" spans="1:39" ht="15">
      <c r="A148" s="3"/>
      <c r="B148" s="3"/>
      <c r="C148" s="3"/>
      <c r="D148" s="3"/>
      <c r="E148" s="3"/>
      <c r="F148" s="4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4"/>
      <c r="AL148" s="4"/>
      <c r="AM148" s="4"/>
    </row>
    <row r="149" spans="1:39" ht="15">
      <c r="A149" s="3"/>
      <c r="B149" s="3"/>
      <c r="C149" s="3"/>
      <c r="D149" s="3"/>
      <c r="E149" s="3"/>
      <c r="F149" s="4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4"/>
      <c r="AL149" s="4"/>
      <c r="AM149" s="4"/>
    </row>
    <row r="150" spans="1:39" ht="15">
      <c r="A150" s="3"/>
      <c r="B150" s="3"/>
      <c r="C150" s="3"/>
      <c r="D150" s="3"/>
      <c r="E150" s="3"/>
      <c r="F150" s="4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4"/>
      <c r="AL150" s="4"/>
      <c r="AM150" s="4"/>
    </row>
    <row r="151" spans="1:39" ht="15">
      <c r="A151" s="3"/>
      <c r="B151" s="3"/>
      <c r="C151" s="3"/>
      <c r="D151" s="3"/>
      <c r="E151" s="3"/>
      <c r="F151" s="4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4"/>
      <c r="AL151" s="4"/>
      <c r="AM151" s="4"/>
    </row>
    <row r="152" spans="1:39" ht="15">
      <c r="A152" s="3"/>
      <c r="B152" s="3"/>
      <c r="C152" s="3"/>
      <c r="D152" s="3"/>
      <c r="E152" s="3"/>
      <c r="F152" s="4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4"/>
      <c r="AL152" s="4"/>
      <c r="AM152" s="4"/>
    </row>
    <row r="153" spans="1:39" ht="15">
      <c r="A153" s="3"/>
      <c r="B153" s="3"/>
      <c r="C153" s="3"/>
      <c r="D153" s="3"/>
      <c r="E153" s="3"/>
      <c r="F153" s="4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4"/>
      <c r="AL153" s="4"/>
      <c r="AM153" s="4"/>
    </row>
    <row r="154" spans="1:39" ht="15">
      <c r="A154" s="3"/>
      <c r="B154" s="3"/>
      <c r="C154" s="3"/>
      <c r="D154" s="3"/>
      <c r="E154" s="3"/>
      <c r="F154" s="4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4"/>
      <c r="AL154" s="4"/>
      <c r="AM154" s="4"/>
    </row>
    <row r="155" spans="1:39" ht="15">
      <c r="A155" s="3"/>
      <c r="B155" s="3"/>
      <c r="C155" s="3"/>
      <c r="D155" s="3"/>
      <c r="E155" s="3"/>
      <c r="F155" s="4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4"/>
      <c r="AL155" s="4"/>
      <c r="AM155" s="4"/>
    </row>
    <row r="156" spans="1:39" ht="15">
      <c r="A156" s="3"/>
      <c r="B156" s="3"/>
      <c r="C156" s="3"/>
      <c r="D156" s="3"/>
      <c r="E156" s="3"/>
      <c r="F156" s="4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4"/>
      <c r="AL156" s="4"/>
      <c r="AM156" s="4"/>
    </row>
    <row r="157" spans="1:39" ht="15">
      <c r="A157" s="3"/>
      <c r="B157" s="3"/>
      <c r="C157" s="3"/>
      <c r="D157" s="3"/>
      <c r="E157" s="3"/>
      <c r="F157" s="4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4"/>
      <c r="AL157" s="4"/>
      <c r="AM157" s="4"/>
    </row>
    <row r="158" spans="1:39" ht="15">
      <c r="A158" s="3"/>
      <c r="B158" s="3"/>
      <c r="C158" s="3"/>
      <c r="D158" s="3"/>
      <c r="E158" s="3"/>
      <c r="F158" s="4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4"/>
      <c r="AL158" s="4"/>
      <c r="AM158" s="4"/>
    </row>
    <row r="159" spans="1:39" ht="15">
      <c r="A159" s="3"/>
      <c r="B159" s="3"/>
      <c r="C159" s="3"/>
      <c r="D159" s="3"/>
      <c r="E159" s="3"/>
      <c r="F159" s="4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4"/>
      <c r="AL159" s="4"/>
      <c r="AM159" s="4"/>
    </row>
    <row r="160" spans="1:39" ht="15">
      <c r="A160" s="3"/>
      <c r="B160" s="3"/>
      <c r="C160" s="3"/>
      <c r="D160" s="3"/>
      <c r="E160" s="3"/>
      <c r="F160" s="4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4"/>
      <c r="AL160" s="4"/>
      <c r="AM160" s="4"/>
    </row>
    <row r="161" spans="1:39" ht="15">
      <c r="A161" s="3"/>
      <c r="B161" s="3"/>
      <c r="C161" s="3"/>
      <c r="D161" s="3"/>
      <c r="E161" s="3"/>
      <c r="F161" s="4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4"/>
      <c r="AL161" s="4"/>
      <c r="AM161" s="4"/>
    </row>
    <row r="162" spans="1:39" ht="15">
      <c r="A162" s="3"/>
      <c r="B162" s="3"/>
      <c r="C162" s="3"/>
      <c r="D162" s="3"/>
      <c r="E162" s="3"/>
      <c r="F162" s="4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4"/>
      <c r="AL162" s="4"/>
      <c r="AM162" s="4"/>
    </row>
    <row r="163" spans="1:39" ht="15">
      <c r="A163" s="3"/>
      <c r="B163" s="3"/>
      <c r="C163" s="3"/>
      <c r="D163" s="3"/>
      <c r="E163" s="3"/>
      <c r="F163" s="4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4"/>
      <c r="AL163" s="4"/>
      <c r="AM163" s="4"/>
    </row>
    <row r="164" spans="1:39" ht="15">
      <c r="A164" s="3"/>
      <c r="B164" s="3"/>
      <c r="C164" s="3"/>
      <c r="D164" s="3"/>
      <c r="E164" s="3"/>
      <c r="F164" s="4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4"/>
      <c r="AL164" s="4"/>
      <c r="AM164" s="4"/>
    </row>
    <row r="165" spans="1:39" ht="15">
      <c r="A165" s="3"/>
      <c r="B165" s="3"/>
      <c r="C165" s="3"/>
      <c r="D165" s="3"/>
      <c r="E165" s="3"/>
      <c r="F165" s="4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4"/>
      <c r="AL165" s="4"/>
      <c r="AM165" s="4"/>
    </row>
  </sheetData>
  <sheetProtection/>
  <mergeCells count="58">
    <mergeCell ref="A1:AM3"/>
    <mergeCell ref="E4:E5"/>
    <mergeCell ref="AK4:AK5"/>
    <mergeCell ref="AL4:AL5"/>
    <mergeCell ref="AM4:AM5"/>
    <mergeCell ref="E8:E9"/>
    <mergeCell ref="AK8:AK9"/>
    <mergeCell ref="AL8:AL9"/>
    <mergeCell ref="AM8:AM9"/>
    <mergeCell ref="F11:AB11"/>
    <mergeCell ref="AA12:AJ12"/>
    <mergeCell ref="E13:E14"/>
    <mergeCell ref="AK13:AK14"/>
    <mergeCell ref="AL13:AL14"/>
    <mergeCell ref="AM13:AM14"/>
    <mergeCell ref="AA16:AJ16"/>
    <mergeCell ref="E17:E18"/>
    <mergeCell ref="AK17:AK18"/>
    <mergeCell ref="AL17:AL18"/>
    <mergeCell ref="AM17:AM18"/>
    <mergeCell ref="U19:AD19"/>
    <mergeCell ref="AA20:AJ20"/>
    <mergeCell ref="E21:E22"/>
    <mergeCell ref="AK21:AK22"/>
    <mergeCell ref="AL21:AL22"/>
    <mergeCell ref="AM21:AM22"/>
    <mergeCell ref="E26:E27"/>
    <mergeCell ref="AK26:AK27"/>
    <mergeCell ref="AL26:AL27"/>
    <mergeCell ref="AM26:AM27"/>
    <mergeCell ref="F29:Y29"/>
    <mergeCell ref="E31:E32"/>
    <mergeCell ref="AK31:AK32"/>
    <mergeCell ref="AL31:AL32"/>
    <mergeCell ref="AM31:AM32"/>
    <mergeCell ref="B35:E35"/>
    <mergeCell ref="G35:H35"/>
    <mergeCell ref="I35:S35"/>
    <mergeCell ref="U35:V35"/>
    <mergeCell ref="W35:AJ35"/>
    <mergeCell ref="B36:D36"/>
    <mergeCell ref="G36:H36"/>
    <mergeCell ref="I36:S36"/>
    <mergeCell ref="U36:V36"/>
    <mergeCell ref="W36:AJ36"/>
    <mergeCell ref="B37:D37"/>
    <mergeCell ref="G37:H37"/>
    <mergeCell ref="I37:S37"/>
    <mergeCell ref="U37:V37"/>
    <mergeCell ref="W37:AJ37"/>
    <mergeCell ref="B41:D41"/>
    <mergeCell ref="B42:D42"/>
    <mergeCell ref="B38:D38"/>
    <mergeCell ref="G38:H38"/>
    <mergeCell ref="I38:S38"/>
    <mergeCell ref="U38:V38"/>
    <mergeCell ref="B39:D39"/>
    <mergeCell ref="B40:D40"/>
  </mergeCells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186"/>
  <sheetViews>
    <sheetView zoomScalePageLayoutView="0" workbookViewId="0" topLeftCell="A1">
      <selection activeCell="A1" sqref="A1:IV16384"/>
    </sheetView>
  </sheetViews>
  <sheetFormatPr defaultColWidth="11.57421875" defaultRowHeight="15"/>
  <cols>
    <col min="1" max="1" width="5.421875" style="12" customWidth="1"/>
    <col min="2" max="2" width="20.7109375" style="12" customWidth="1"/>
    <col min="3" max="3" width="8.00390625" style="12" bestFit="1" customWidth="1"/>
    <col min="4" max="4" width="6.57421875" style="12" customWidth="1"/>
    <col min="5" max="5" width="4.421875" style="20" customWidth="1"/>
    <col min="6" max="36" width="2.8515625" style="12" customWidth="1"/>
    <col min="37" max="37" width="3.421875" style="19" customWidth="1"/>
    <col min="38" max="39" width="2.8515625" style="19" customWidth="1"/>
    <col min="40" max="243" width="9.140625" style="12" customWidth="1"/>
  </cols>
  <sheetData>
    <row r="1" spans="1:39" ht="30" customHeight="1">
      <c r="A1" s="637" t="s">
        <v>252</v>
      </c>
      <c r="B1" s="638"/>
      <c r="C1" s="638"/>
      <c r="D1" s="638"/>
      <c r="E1" s="638"/>
      <c r="F1" s="638"/>
      <c r="G1" s="638"/>
      <c r="H1" s="638"/>
      <c r="I1" s="638"/>
      <c r="J1" s="638"/>
      <c r="K1" s="638"/>
      <c r="L1" s="638"/>
      <c r="M1" s="638"/>
      <c r="N1" s="638"/>
      <c r="O1" s="638"/>
      <c r="P1" s="638"/>
      <c r="Q1" s="638"/>
      <c r="R1" s="638"/>
      <c r="S1" s="638"/>
      <c r="T1" s="638"/>
      <c r="U1" s="638"/>
      <c r="V1" s="638"/>
      <c r="W1" s="638"/>
      <c r="X1" s="638"/>
      <c r="Y1" s="638"/>
      <c r="Z1" s="638"/>
      <c r="AA1" s="638"/>
      <c r="AB1" s="638"/>
      <c r="AC1" s="638"/>
      <c r="AD1" s="638"/>
      <c r="AE1" s="638"/>
      <c r="AF1" s="638"/>
      <c r="AG1" s="638"/>
      <c r="AH1" s="638"/>
      <c r="AI1" s="638"/>
      <c r="AJ1" s="638"/>
      <c r="AK1" s="638"/>
      <c r="AL1" s="638"/>
      <c r="AM1" s="639"/>
    </row>
    <row r="2" spans="1:39" s="13" customFormat="1" ht="9.75" customHeight="1" thickBot="1">
      <c r="A2" s="640"/>
      <c r="B2" s="641"/>
      <c r="C2" s="641"/>
      <c r="D2" s="641"/>
      <c r="E2" s="641"/>
      <c r="F2" s="641"/>
      <c r="G2" s="641"/>
      <c r="H2" s="641"/>
      <c r="I2" s="641"/>
      <c r="J2" s="641"/>
      <c r="K2" s="641"/>
      <c r="L2" s="641"/>
      <c r="M2" s="641"/>
      <c r="N2" s="641"/>
      <c r="O2" s="641"/>
      <c r="P2" s="641"/>
      <c r="Q2" s="641"/>
      <c r="R2" s="641"/>
      <c r="S2" s="641"/>
      <c r="T2" s="641"/>
      <c r="U2" s="641"/>
      <c r="V2" s="641"/>
      <c r="W2" s="641"/>
      <c r="X2" s="641"/>
      <c r="Y2" s="641"/>
      <c r="Z2" s="641"/>
      <c r="AA2" s="641"/>
      <c r="AB2" s="641"/>
      <c r="AC2" s="641"/>
      <c r="AD2" s="641"/>
      <c r="AE2" s="641"/>
      <c r="AF2" s="641"/>
      <c r="AG2" s="641"/>
      <c r="AH2" s="641"/>
      <c r="AI2" s="641"/>
      <c r="AJ2" s="641"/>
      <c r="AK2" s="641"/>
      <c r="AL2" s="641"/>
      <c r="AM2" s="642"/>
    </row>
    <row r="3" spans="1:39" s="14" customFormat="1" ht="18" customHeight="1">
      <c r="A3" s="356" t="s">
        <v>0</v>
      </c>
      <c r="B3" s="357" t="s">
        <v>1</v>
      </c>
      <c r="C3" s="357" t="s">
        <v>14</v>
      </c>
      <c r="D3" s="358" t="s">
        <v>2</v>
      </c>
      <c r="E3" s="643" t="s">
        <v>3</v>
      </c>
      <c r="F3" s="321">
        <v>1</v>
      </c>
      <c r="G3" s="321">
        <v>2</v>
      </c>
      <c r="H3" s="321">
        <v>3</v>
      </c>
      <c r="I3" s="321">
        <v>4</v>
      </c>
      <c r="J3" s="321">
        <v>5</v>
      </c>
      <c r="K3" s="321">
        <v>6</v>
      </c>
      <c r="L3" s="321">
        <v>7</v>
      </c>
      <c r="M3" s="321">
        <v>8</v>
      </c>
      <c r="N3" s="321">
        <v>9</v>
      </c>
      <c r="O3" s="321">
        <v>10</v>
      </c>
      <c r="P3" s="321">
        <v>11</v>
      </c>
      <c r="Q3" s="321">
        <v>12</v>
      </c>
      <c r="R3" s="321">
        <v>13</v>
      </c>
      <c r="S3" s="321">
        <v>14</v>
      </c>
      <c r="T3" s="321">
        <v>15</v>
      </c>
      <c r="U3" s="321">
        <v>16</v>
      </c>
      <c r="V3" s="321">
        <v>17</v>
      </c>
      <c r="W3" s="321">
        <v>18</v>
      </c>
      <c r="X3" s="321">
        <v>19</v>
      </c>
      <c r="Y3" s="321">
        <v>20</v>
      </c>
      <c r="Z3" s="321">
        <v>21</v>
      </c>
      <c r="AA3" s="321">
        <v>22</v>
      </c>
      <c r="AB3" s="321">
        <v>23</v>
      </c>
      <c r="AC3" s="321">
        <v>24</v>
      </c>
      <c r="AD3" s="321">
        <v>25</v>
      </c>
      <c r="AE3" s="321">
        <v>26</v>
      </c>
      <c r="AF3" s="321">
        <v>27</v>
      </c>
      <c r="AG3" s="321">
        <v>28</v>
      </c>
      <c r="AH3" s="321">
        <v>29</v>
      </c>
      <c r="AI3" s="321">
        <v>30</v>
      </c>
      <c r="AJ3" s="321">
        <v>31</v>
      </c>
      <c r="AK3" s="625" t="s">
        <v>4</v>
      </c>
      <c r="AL3" s="626" t="s">
        <v>5</v>
      </c>
      <c r="AM3" s="627" t="s">
        <v>6</v>
      </c>
    </row>
    <row r="4" spans="1:39" s="14" customFormat="1" ht="18" customHeight="1">
      <c r="A4" s="359"/>
      <c r="B4" s="360" t="s">
        <v>253</v>
      </c>
      <c r="C4" s="360" t="s">
        <v>224</v>
      </c>
      <c r="D4" s="361" t="s">
        <v>254</v>
      </c>
      <c r="E4" s="644"/>
      <c r="F4" s="322" t="s">
        <v>8</v>
      </c>
      <c r="G4" s="322" t="s">
        <v>10</v>
      </c>
      <c r="H4" s="322" t="s">
        <v>7</v>
      </c>
      <c r="I4" s="322" t="s">
        <v>7</v>
      </c>
      <c r="J4" s="322" t="s">
        <v>8</v>
      </c>
      <c r="K4" s="322" t="s">
        <v>8</v>
      </c>
      <c r="L4" s="322" t="s">
        <v>9</v>
      </c>
      <c r="M4" s="322" t="s">
        <v>8</v>
      </c>
      <c r="N4" s="322" t="s">
        <v>10</v>
      </c>
      <c r="O4" s="322" t="s">
        <v>7</v>
      </c>
      <c r="P4" s="322" t="s">
        <v>7</v>
      </c>
      <c r="Q4" s="322" t="s">
        <v>8</v>
      </c>
      <c r="R4" s="322" t="s">
        <v>8</v>
      </c>
      <c r="S4" s="322" t="s">
        <v>9</v>
      </c>
      <c r="T4" s="322" t="s">
        <v>8</v>
      </c>
      <c r="U4" s="322" t="s">
        <v>10</v>
      </c>
      <c r="V4" s="322" t="s">
        <v>7</v>
      </c>
      <c r="W4" s="322" t="s">
        <v>7</v>
      </c>
      <c r="X4" s="322" t="s">
        <v>8</v>
      </c>
      <c r="Y4" s="322" t="s">
        <v>8</v>
      </c>
      <c r="Z4" s="322" t="s">
        <v>9</v>
      </c>
      <c r="AA4" s="322" t="s">
        <v>8</v>
      </c>
      <c r="AB4" s="322" t="s">
        <v>10</v>
      </c>
      <c r="AC4" s="322" t="s">
        <v>7</v>
      </c>
      <c r="AD4" s="322" t="s">
        <v>7</v>
      </c>
      <c r="AE4" s="322" t="s">
        <v>8</v>
      </c>
      <c r="AF4" s="322" t="s">
        <v>8</v>
      </c>
      <c r="AG4" s="322" t="s">
        <v>9</v>
      </c>
      <c r="AH4" s="322" t="s">
        <v>8</v>
      </c>
      <c r="AI4" s="322" t="s">
        <v>10</v>
      </c>
      <c r="AJ4" s="322" t="s">
        <v>7</v>
      </c>
      <c r="AK4" s="608"/>
      <c r="AL4" s="610"/>
      <c r="AM4" s="612"/>
    </row>
    <row r="5" spans="1:39" s="14" customFormat="1" ht="18" customHeight="1">
      <c r="A5" s="362">
        <v>137219</v>
      </c>
      <c r="B5" s="363" t="s">
        <v>255</v>
      </c>
      <c r="C5" s="364" t="s">
        <v>256</v>
      </c>
      <c r="D5" s="365"/>
      <c r="E5" s="366" t="s">
        <v>13</v>
      </c>
      <c r="F5" s="367" t="s">
        <v>187</v>
      </c>
      <c r="G5" s="367"/>
      <c r="H5" s="367" t="s">
        <v>187</v>
      </c>
      <c r="I5" s="367" t="s">
        <v>187</v>
      </c>
      <c r="J5" s="367"/>
      <c r="K5" s="368"/>
      <c r="L5" s="369" t="s">
        <v>186</v>
      </c>
      <c r="M5" s="367" t="s">
        <v>187</v>
      </c>
      <c r="N5" s="367" t="s">
        <v>187</v>
      </c>
      <c r="O5" s="367" t="s">
        <v>187</v>
      </c>
      <c r="P5" s="367"/>
      <c r="Q5" s="367" t="s">
        <v>187</v>
      </c>
      <c r="R5" s="368" t="s">
        <v>186</v>
      </c>
      <c r="S5" s="370"/>
      <c r="T5" s="367" t="s">
        <v>187</v>
      </c>
      <c r="U5" s="367" t="s">
        <v>187</v>
      </c>
      <c r="V5" s="367" t="s">
        <v>187</v>
      </c>
      <c r="W5" s="367" t="s">
        <v>187</v>
      </c>
      <c r="X5" s="367" t="s">
        <v>187</v>
      </c>
      <c r="Y5" s="368"/>
      <c r="Z5" s="369"/>
      <c r="AA5" s="367" t="s">
        <v>187</v>
      </c>
      <c r="AB5" s="367" t="s">
        <v>187</v>
      </c>
      <c r="AC5" s="367" t="s">
        <v>187</v>
      </c>
      <c r="AD5" s="367" t="s">
        <v>187</v>
      </c>
      <c r="AE5" s="367" t="s">
        <v>187</v>
      </c>
      <c r="AF5" s="368"/>
      <c r="AG5" s="369"/>
      <c r="AH5" s="367" t="s">
        <v>187</v>
      </c>
      <c r="AI5" s="367" t="s">
        <v>187</v>
      </c>
      <c r="AJ5" s="367"/>
      <c r="AK5" s="371">
        <v>138</v>
      </c>
      <c r="AL5" s="372">
        <f>COUNTIF(D5:AK5,"T")*6+COUNTIF(D5:AK5,"P")*12+COUNTIF(D5:AK5,"M")*6+COUNTIF(D5:AK5,"I")*6+COUNTIF(D5:AK5,"N")*12+COUNTIF(D5:AK5,"TI")*11+COUNTIF(D5:AK5,"MT")*12+COUNTIF(D5:AK5,"MN")*18+COUNTIF(D5:AK5,"PI")*17+COUNTIF(D5:AK5,"TN")*18+COUNTIF(D5:AK5,"NB")*6+COUNTIF(D5:AK5,"AF")*6</f>
        <v>138</v>
      </c>
      <c r="AM5" s="373">
        <f>SUM(AL5-138)</f>
        <v>0</v>
      </c>
    </row>
    <row r="6" spans="1:39" s="14" customFormat="1" ht="18" customHeight="1">
      <c r="A6" s="374">
        <v>139149</v>
      </c>
      <c r="B6" s="375" t="s">
        <v>257</v>
      </c>
      <c r="C6" s="376" t="s">
        <v>258</v>
      </c>
      <c r="D6" s="365" t="s">
        <v>259</v>
      </c>
      <c r="E6" s="366" t="s">
        <v>13</v>
      </c>
      <c r="F6" s="377" t="s">
        <v>187</v>
      </c>
      <c r="G6" s="377"/>
      <c r="H6" s="377" t="s">
        <v>187</v>
      </c>
      <c r="I6" s="377" t="s">
        <v>187</v>
      </c>
      <c r="J6" s="377"/>
      <c r="K6" s="378"/>
      <c r="L6" s="378"/>
      <c r="M6" s="377" t="s">
        <v>187</v>
      </c>
      <c r="N6" s="377" t="s">
        <v>187</v>
      </c>
      <c r="O6" s="377" t="s">
        <v>187</v>
      </c>
      <c r="P6" s="377"/>
      <c r="Q6" s="377" t="s">
        <v>187</v>
      </c>
      <c r="R6" s="378"/>
      <c r="S6" s="378" t="s">
        <v>186</v>
      </c>
      <c r="T6" s="377" t="s">
        <v>187</v>
      </c>
      <c r="U6" s="377" t="s">
        <v>187</v>
      </c>
      <c r="V6" s="377" t="s">
        <v>187</v>
      </c>
      <c r="W6" s="377" t="s">
        <v>187</v>
      </c>
      <c r="X6" s="377" t="s">
        <v>187</v>
      </c>
      <c r="Y6" s="378" t="s">
        <v>186</v>
      </c>
      <c r="Z6" s="378"/>
      <c r="AA6" s="377" t="s">
        <v>187</v>
      </c>
      <c r="AB6" s="377" t="s">
        <v>187</v>
      </c>
      <c r="AC6" s="377" t="s">
        <v>187</v>
      </c>
      <c r="AD6" s="377" t="s">
        <v>187</v>
      </c>
      <c r="AE6" s="377" t="s">
        <v>187</v>
      </c>
      <c r="AF6" s="378"/>
      <c r="AG6" s="378"/>
      <c r="AH6" s="377" t="s">
        <v>187</v>
      </c>
      <c r="AI6" s="377" t="s">
        <v>187</v>
      </c>
      <c r="AJ6" s="377"/>
      <c r="AK6" s="371">
        <v>138</v>
      </c>
      <c r="AL6" s="372">
        <f aca="true" t="shared" si="0" ref="AL6:AL26"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138</v>
      </c>
      <c r="AM6" s="373">
        <f aca="true" t="shared" si="1" ref="AM6:AM26">SUM(AL6-138)</f>
        <v>0</v>
      </c>
    </row>
    <row r="7" spans="1:39" s="14" customFormat="1" ht="18" customHeight="1">
      <c r="A7" s="379">
        <v>117200</v>
      </c>
      <c r="B7" s="380" t="s">
        <v>260</v>
      </c>
      <c r="C7" s="381" t="s">
        <v>261</v>
      </c>
      <c r="D7" s="382" t="s">
        <v>262</v>
      </c>
      <c r="E7" s="383" t="s">
        <v>11</v>
      </c>
      <c r="F7" s="377"/>
      <c r="G7" s="377" t="s">
        <v>186</v>
      </c>
      <c r="H7" s="377" t="s">
        <v>10</v>
      </c>
      <c r="I7" s="377"/>
      <c r="J7" s="377" t="s">
        <v>186</v>
      </c>
      <c r="K7" s="378"/>
      <c r="L7" s="378" t="s">
        <v>186</v>
      </c>
      <c r="M7" s="377" t="s">
        <v>186</v>
      </c>
      <c r="N7" s="377"/>
      <c r="O7" s="377"/>
      <c r="P7" s="377" t="s">
        <v>186</v>
      </c>
      <c r="Q7" s="377"/>
      <c r="R7" s="378"/>
      <c r="S7" s="378" t="s">
        <v>186</v>
      </c>
      <c r="T7" s="377"/>
      <c r="U7" s="377"/>
      <c r="V7" s="377" t="s">
        <v>186</v>
      </c>
      <c r="W7" s="377"/>
      <c r="X7" s="377"/>
      <c r="Y7" s="378" t="s">
        <v>186</v>
      </c>
      <c r="Z7" s="378"/>
      <c r="AA7" s="377"/>
      <c r="AB7" s="377" t="s">
        <v>186</v>
      </c>
      <c r="AC7" s="377"/>
      <c r="AD7" s="377"/>
      <c r="AE7" s="377" t="s">
        <v>186</v>
      </c>
      <c r="AF7" s="378"/>
      <c r="AG7" s="378"/>
      <c r="AH7" s="377" t="s">
        <v>186</v>
      </c>
      <c r="AI7" s="377"/>
      <c r="AJ7" s="377"/>
      <c r="AK7" s="371">
        <v>138</v>
      </c>
      <c r="AL7" s="372">
        <f t="shared" si="0"/>
        <v>138</v>
      </c>
      <c r="AM7" s="373">
        <f t="shared" si="1"/>
        <v>0</v>
      </c>
    </row>
    <row r="8" spans="1:39" s="14" customFormat="1" ht="18" customHeight="1">
      <c r="A8" s="379">
        <v>123374</v>
      </c>
      <c r="B8" s="384" t="s">
        <v>263</v>
      </c>
      <c r="C8" s="385" t="s">
        <v>264</v>
      </c>
      <c r="D8" s="382" t="s">
        <v>262</v>
      </c>
      <c r="E8" s="383" t="s">
        <v>11</v>
      </c>
      <c r="F8" s="377"/>
      <c r="G8" s="377" t="s">
        <v>186</v>
      </c>
      <c r="H8" s="377"/>
      <c r="I8" s="377"/>
      <c r="J8" s="377" t="s">
        <v>186</v>
      </c>
      <c r="K8" s="378"/>
      <c r="L8" s="378"/>
      <c r="M8" s="377" t="s">
        <v>186</v>
      </c>
      <c r="N8" s="377"/>
      <c r="O8" s="377" t="s">
        <v>10</v>
      </c>
      <c r="P8" s="377" t="s">
        <v>186</v>
      </c>
      <c r="Q8" s="377"/>
      <c r="R8" s="378" t="s">
        <v>186</v>
      </c>
      <c r="S8" s="378" t="s">
        <v>186</v>
      </c>
      <c r="T8" s="377"/>
      <c r="U8" s="377"/>
      <c r="V8" s="377" t="s">
        <v>186</v>
      </c>
      <c r="W8" s="377"/>
      <c r="X8" s="377"/>
      <c r="Y8" s="378" t="s">
        <v>186</v>
      </c>
      <c r="Z8" s="378"/>
      <c r="AA8" s="377"/>
      <c r="AB8" s="377" t="s">
        <v>186</v>
      </c>
      <c r="AC8" s="377"/>
      <c r="AD8" s="377"/>
      <c r="AE8" s="377" t="s">
        <v>186</v>
      </c>
      <c r="AF8" s="378"/>
      <c r="AG8" s="378"/>
      <c r="AH8" s="377" t="s">
        <v>186</v>
      </c>
      <c r="AI8" s="377"/>
      <c r="AJ8" s="377"/>
      <c r="AK8" s="371">
        <v>138</v>
      </c>
      <c r="AL8" s="372">
        <f t="shared" si="0"/>
        <v>138</v>
      </c>
      <c r="AM8" s="373">
        <f t="shared" si="1"/>
        <v>0</v>
      </c>
    </row>
    <row r="9" spans="1:39" s="14" customFormat="1" ht="18" customHeight="1">
      <c r="A9" s="379">
        <v>150967</v>
      </c>
      <c r="B9" s="384" t="s">
        <v>265</v>
      </c>
      <c r="C9" s="386" t="s">
        <v>266</v>
      </c>
      <c r="D9" s="382" t="s">
        <v>262</v>
      </c>
      <c r="E9" s="383" t="s">
        <v>11</v>
      </c>
      <c r="F9" s="377"/>
      <c r="G9" s="377" t="s">
        <v>186</v>
      </c>
      <c r="H9" s="377"/>
      <c r="I9" s="377"/>
      <c r="J9" s="377" t="s">
        <v>186</v>
      </c>
      <c r="K9" s="378"/>
      <c r="L9" s="378" t="s">
        <v>186</v>
      </c>
      <c r="M9" s="377" t="s">
        <v>186</v>
      </c>
      <c r="N9" s="377"/>
      <c r="O9" s="377"/>
      <c r="P9" s="377" t="s">
        <v>186</v>
      </c>
      <c r="Q9" s="377"/>
      <c r="R9" s="378"/>
      <c r="S9" s="378" t="s">
        <v>186</v>
      </c>
      <c r="T9" s="377"/>
      <c r="U9" s="377"/>
      <c r="V9" s="377" t="s">
        <v>186</v>
      </c>
      <c r="W9" s="377"/>
      <c r="X9" s="377" t="s">
        <v>10</v>
      </c>
      <c r="Y9" s="378" t="s">
        <v>186</v>
      </c>
      <c r="Z9" s="378"/>
      <c r="AA9" s="377"/>
      <c r="AB9" s="377" t="s">
        <v>186</v>
      </c>
      <c r="AC9" s="377"/>
      <c r="AD9" s="377"/>
      <c r="AE9" s="377" t="s">
        <v>186</v>
      </c>
      <c r="AF9" s="378"/>
      <c r="AG9" s="378"/>
      <c r="AH9" s="377" t="s">
        <v>186</v>
      </c>
      <c r="AI9" s="377"/>
      <c r="AJ9" s="377"/>
      <c r="AK9" s="371">
        <v>138</v>
      </c>
      <c r="AL9" s="372">
        <f t="shared" si="0"/>
        <v>138</v>
      </c>
      <c r="AM9" s="373">
        <f t="shared" si="1"/>
        <v>0</v>
      </c>
    </row>
    <row r="10" spans="1:39" s="14" customFormat="1" ht="18" customHeight="1">
      <c r="A10" s="379">
        <v>151050</v>
      </c>
      <c r="B10" s="384" t="s">
        <v>267</v>
      </c>
      <c r="C10" s="387" t="s">
        <v>268</v>
      </c>
      <c r="D10" s="382" t="s">
        <v>262</v>
      </c>
      <c r="E10" s="383" t="s">
        <v>11</v>
      </c>
      <c r="F10" s="377"/>
      <c r="G10" s="377" t="s">
        <v>186</v>
      </c>
      <c r="H10" s="377"/>
      <c r="I10" s="377"/>
      <c r="J10" s="377" t="s">
        <v>186</v>
      </c>
      <c r="K10" s="378"/>
      <c r="L10" s="378"/>
      <c r="M10" s="377" t="s">
        <v>186</v>
      </c>
      <c r="N10" s="377"/>
      <c r="O10" s="377"/>
      <c r="P10" s="377" t="s">
        <v>186</v>
      </c>
      <c r="Q10" s="377"/>
      <c r="R10" s="378" t="s">
        <v>186</v>
      </c>
      <c r="S10" s="378" t="s">
        <v>186</v>
      </c>
      <c r="T10" s="377"/>
      <c r="U10" s="377"/>
      <c r="V10" s="377" t="s">
        <v>186</v>
      </c>
      <c r="W10" s="377"/>
      <c r="X10" s="377" t="s">
        <v>10</v>
      </c>
      <c r="Y10" s="378" t="s">
        <v>186</v>
      </c>
      <c r="Z10" s="378"/>
      <c r="AA10" s="377"/>
      <c r="AB10" s="377" t="s">
        <v>186</v>
      </c>
      <c r="AC10" s="377"/>
      <c r="AD10" s="377"/>
      <c r="AE10" s="377" t="s">
        <v>186</v>
      </c>
      <c r="AF10" s="378"/>
      <c r="AG10" s="378"/>
      <c r="AH10" s="377" t="s">
        <v>186</v>
      </c>
      <c r="AI10" s="377"/>
      <c r="AJ10" s="377"/>
      <c r="AK10" s="371">
        <v>138</v>
      </c>
      <c r="AL10" s="372">
        <f t="shared" si="0"/>
        <v>138</v>
      </c>
      <c r="AM10" s="373">
        <f t="shared" si="1"/>
        <v>0</v>
      </c>
    </row>
    <row r="11" spans="1:39" s="14" customFormat="1" ht="18" customHeight="1">
      <c r="A11" s="379">
        <v>151009</v>
      </c>
      <c r="B11" s="384" t="s">
        <v>269</v>
      </c>
      <c r="C11" s="388" t="s">
        <v>270</v>
      </c>
      <c r="D11" s="382" t="s">
        <v>262</v>
      </c>
      <c r="E11" s="383" t="s">
        <v>11</v>
      </c>
      <c r="F11" s="377"/>
      <c r="G11" s="377" t="s">
        <v>186</v>
      </c>
      <c r="H11" s="377"/>
      <c r="I11" s="377"/>
      <c r="J11" s="377" t="s">
        <v>186</v>
      </c>
      <c r="K11" s="378"/>
      <c r="L11" s="378"/>
      <c r="M11" s="377" t="s">
        <v>186</v>
      </c>
      <c r="N11" s="377"/>
      <c r="O11" s="377" t="s">
        <v>10</v>
      </c>
      <c r="P11" s="377" t="s">
        <v>186</v>
      </c>
      <c r="Q11" s="631" t="s">
        <v>244</v>
      </c>
      <c r="R11" s="632"/>
      <c r="S11" s="632"/>
      <c r="T11" s="632"/>
      <c r="U11" s="632"/>
      <c r="V11" s="632"/>
      <c r="W11" s="632"/>
      <c r="X11" s="632"/>
      <c r="Y11" s="632"/>
      <c r="Z11" s="632"/>
      <c r="AA11" s="632"/>
      <c r="AB11" s="632"/>
      <c r="AC11" s="632"/>
      <c r="AD11" s="632"/>
      <c r="AE11" s="632"/>
      <c r="AF11" s="632"/>
      <c r="AG11" s="632"/>
      <c r="AH11" s="632"/>
      <c r="AI11" s="632"/>
      <c r="AJ11" s="633"/>
      <c r="AK11" s="371">
        <v>138</v>
      </c>
      <c r="AL11" s="372">
        <f t="shared" si="0"/>
        <v>54</v>
      </c>
      <c r="AM11" s="373">
        <f>SUM(AL11-54)</f>
        <v>0</v>
      </c>
    </row>
    <row r="12" spans="1:39" s="14" customFormat="1" ht="18" customHeight="1">
      <c r="A12" s="379">
        <v>135283</v>
      </c>
      <c r="B12" s="384" t="s">
        <v>271</v>
      </c>
      <c r="C12" s="387" t="s">
        <v>272</v>
      </c>
      <c r="D12" s="382" t="s">
        <v>262</v>
      </c>
      <c r="E12" s="383" t="s">
        <v>11</v>
      </c>
      <c r="F12" s="377"/>
      <c r="G12" s="377" t="s">
        <v>186</v>
      </c>
      <c r="H12" s="377"/>
      <c r="I12" s="377"/>
      <c r="J12" s="377" t="s">
        <v>186</v>
      </c>
      <c r="K12" s="378"/>
      <c r="L12" s="378"/>
      <c r="M12" s="377" t="s">
        <v>186</v>
      </c>
      <c r="N12" s="377"/>
      <c r="O12" s="377"/>
      <c r="P12" s="377" t="s">
        <v>186</v>
      </c>
      <c r="Q12" s="377"/>
      <c r="R12" s="378"/>
      <c r="S12" s="378" t="s">
        <v>186</v>
      </c>
      <c r="T12" s="377"/>
      <c r="U12" s="377"/>
      <c r="V12" s="377" t="s">
        <v>186</v>
      </c>
      <c r="W12" s="377"/>
      <c r="X12" s="377" t="s">
        <v>186</v>
      </c>
      <c r="Y12" s="378" t="s">
        <v>186</v>
      </c>
      <c r="Z12" s="378"/>
      <c r="AA12" s="377"/>
      <c r="AB12" s="377" t="s">
        <v>186</v>
      </c>
      <c r="AC12" s="377"/>
      <c r="AD12" s="377"/>
      <c r="AE12" s="377" t="s">
        <v>186</v>
      </c>
      <c r="AF12" s="378"/>
      <c r="AG12" s="378"/>
      <c r="AH12" s="377" t="s">
        <v>186</v>
      </c>
      <c r="AI12" s="377" t="s">
        <v>10</v>
      </c>
      <c r="AJ12" s="377"/>
      <c r="AK12" s="371">
        <v>138</v>
      </c>
      <c r="AL12" s="372">
        <f t="shared" si="0"/>
        <v>138</v>
      </c>
      <c r="AM12" s="373">
        <f t="shared" si="1"/>
        <v>0</v>
      </c>
    </row>
    <row r="13" spans="1:39" s="14" customFormat="1" ht="18" customHeight="1">
      <c r="A13" s="379">
        <v>152595</v>
      </c>
      <c r="B13" s="384" t="s">
        <v>273</v>
      </c>
      <c r="C13" s="387" t="s">
        <v>274</v>
      </c>
      <c r="D13" s="382" t="s">
        <v>262</v>
      </c>
      <c r="E13" s="383" t="s">
        <v>11</v>
      </c>
      <c r="F13" s="377"/>
      <c r="G13" s="377" t="s">
        <v>186</v>
      </c>
      <c r="H13" s="377"/>
      <c r="I13" s="377"/>
      <c r="J13" s="377" t="s">
        <v>186</v>
      </c>
      <c r="K13" s="378"/>
      <c r="L13" s="378"/>
      <c r="M13" s="377" t="s">
        <v>186</v>
      </c>
      <c r="N13" s="377"/>
      <c r="O13" s="377"/>
      <c r="P13" s="377" t="s">
        <v>186</v>
      </c>
      <c r="Q13" s="377"/>
      <c r="R13" s="378" t="s">
        <v>186</v>
      </c>
      <c r="S13" s="378" t="s">
        <v>186</v>
      </c>
      <c r="T13" s="377"/>
      <c r="U13" s="377"/>
      <c r="V13" s="377" t="s">
        <v>186</v>
      </c>
      <c r="W13" s="377"/>
      <c r="X13" s="377"/>
      <c r="Y13" s="378" t="s">
        <v>186</v>
      </c>
      <c r="Z13" s="378"/>
      <c r="AA13" s="377"/>
      <c r="AB13" s="377" t="s">
        <v>186</v>
      </c>
      <c r="AC13" s="377"/>
      <c r="AD13" s="377"/>
      <c r="AE13" s="377" t="s">
        <v>186</v>
      </c>
      <c r="AF13" s="378"/>
      <c r="AG13" s="378"/>
      <c r="AH13" s="377" t="s">
        <v>186</v>
      </c>
      <c r="AI13" s="377" t="s">
        <v>10</v>
      </c>
      <c r="AJ13" s="377"/>
      <c r="AK13" s="371">
        <v>138</v>
      </c>
      <c r="AL13" s="372">
        <f t="shared" si="0"/>
        <v>138</v>
      </c>
      <c r="AM13" s="373">
        <f t="shared" si="1"/>
        <v>0</v>
      </c>
    </row>
    <row r="14" spans="1:39" s="14" customFormat="1" ht="18" customHeight="1">
      <c r="A14" s="379">
        <v>152188</v>
      </c>
      <c r="B14" s="384" t="s">
        <v>275</v>
      </c>
      <c r="C14" s="387" t="s">
        <v>276</v>
      </c>
      <c r="D14" s="382" t="s">
        <v>262</v>
      </c>
      <c r="E14" s="383" t="s">
        <v>11</v>
      </c>
      <c r="F14" s="377"/>
      <c r="G14" s="377" t="s">
        <v>186</v>
      </c>
      <c r="H14" s="377"/>
      <c r="I14" s="377"/>
      <c r="J14" s="377" t="s">
        <v>186</v>
      </c>
      <c r="K14" s="378"/>
      <c r="L14" s="378"/>
      <c r="M14" s="377" t="s">
        <v>186</v>
      </c>
      <c r="N14" s="377" t="s">
        <v>10</v>
      </c>
      <c r="O14" s="377"/>
      <c r="P14" s="377" t="s">
        <v>186</v>
      </c>
      <c r="Q14" s="377"/>
      <c r="R14" s="378"/>
      <c r="S14" s="378" t="s">
        <v>186</v>
      </c>
      <c r="T14" s="377"/>
      <c r="U14" s="377"/>
      <c r="V14" s="377" t="s">
        <v>186</v>
      </c>
      <c r="W14" s="377"/>
      <c r="X14" s="377"/>
      <c r="Y14" s="378" t="s">
        <v>186</v>
      </c>
      <c r="Z14" s="378" t="s">
        <v>186</v>
      </c>
      <c r="AA14" s="377"/>
      <c r="AB14" s="377" t="s">
        <v>186</v>
      </c>
      <c r="AC14" s="377"/>
      <c r="AD14" s="377"/>
      <c r="AE14" s="377" t="s">
        <v>186</v>
      </c>
      <c r="AF14" s="378"/>
      <c r="AG14" s="378"/>
      <c r="AH14" s="377" t="s">
        <v>186</v>
      </c>
      <c r="AI14" s="377"/>
      <c r="AJ14" s="377"/>
      <c r="AK14" s="371">
        <v>138</v>
      </c>
      <c r="AL14" s="372">
        <f t="shared" si="0"/>
        <v>138</v>
      </c>
      <c r="AM14" s="373">
        <f t="shared" si="1"/>
        <v>0</v>
      </c>
    </row>
    <row r="15" spans="1:39" s="13" customFormat="1" ht="18" customHeight="1">
      <c r="A15" s="379">
        <v>151041</v>
      </c>
      <c r="B15" s="380" t="s">
        <v>277</v>
      </c>
      <c r="C15" s="388" t="s">
        <v>278</v>
      </c>
      <c r="D15" s="382" t="s">
        <v>262</v>
      </c>
      <c r="E15" s="383" t="s">
        <v>11</v>
      </c>
      <c r="F15" s="377"/>
      <c r="G15" s="377" t="s">
        <v>186</v>
      </c>
      <c r="H15" s="377"/>
      <c r="I15" s="377"/>
      <c r="J15" s="377" t="s">
        <v>186</v>
      </c>
      <c r="K15" s="378"/>
      <c r="L15" s="378"/>
      <c r="M15" s="377" t="s">
        <v>186</v>
      </c>
      <c r="N15" s="377"/>
      <c r="O15" s="377"/>
      <c r="P15" s="377" t="s">
        <v>186</v>
      </c>
      <c r="Q15" s="377"/>
      <c r="R15" s="378"/>
      <c r="S15" s="378" t="s">
        <v>186</v>
      </c>
      <c r="T15" s="377"/>
      <c r="U15" s="377"/>
      <c r="V15" s="377" t="s">
        <v>186</v>
      </c>
      <c r="W15" s="377" t="s">
        <v>187</v>
      </c>
      <c r="X15" s="377"/>
      <c r="Y15" s="378" t="s">
        <v>186</v>
      </c>
      <c r="Z15" s="378"/>
      <c r="AA15" s="377"/>
      <c r="AB15" s="377" t="s">
        <v>186</v>
      </c>
      <c r="AC15" s="377"/>
      <c r="AD15" s="377"/>
      <c r="AE15" s="377" t="s">
        <v>186</v>
      </c>
      <c r="AF15" s="378" t="s">
        <v>186</v>
      </c>
      <c r="AG15" s="378"/>
      <c r="AH15" s="377" t="s">
        <v>186</v>
      </c>
      <c r="AI15" s="377"/>
      <c r="AJ15" s="377"/>
      <c r="AK15" s="371">
        <v>138</v>
      </c>
      <c r="AL15" s="372">
        <f t="shared" si="0"/>
        <v>138</v>
      </c>
      <c r="AM15" s="373">
        <f t="shared" si="1"/>
        <v>0</v>
      </c>
    </row>
    <row r="16" spans="1:39" s="13" customFormat="1" ht="18" customHeight="1">
      <c r="A16" s="379">
        <v>129488</v>
      </c>
      <c r="B16" s="384" t="s">
        <v>279</v>
      </c>
      <c r="C16" s="381" t="s">
        <v>280</v>
      </c>
      <c r="D16" s="382" t="s">
        <v>262</v>
      </c>
      <c r="E16" s="383" t="s">
        <v>11</v>
      </c>
      <c r="F16" s="377"/>
      <c r="G16" s="377" t="s">
        <v>186</v>
      </c>
      <c r="H16" s="377"/>
      <c r="I16" s="377"/>
      <c r="J16" s="377" t="s">
        <v>186</v>
      </c>
      <c r="K16" s="378"/>
      <c r="L16" s="378"/>
      <c r="M16" s="377" t="s">
        <v>186</v>
      </c>
      <c r="N16" s="377"/>
      <c r="O16" s="377"/>
      <c r="P16" s="377" t="s">
        <v>186</v>
      </c>
      <c r="Q16" s="377"/>
      <c r="R16" s="378"/>
      <c r="S16" s="378" t="s">
        <v>186</v>
      </c>
      <c r="T16" s="377"/>
      <c r="U16" s="377"/>
      <c r="V16" s="377" t="s">
        <v>186</v>
      </c>
      <c r="W16" s="377" t="s">
        <v>10</v>
      </c>
      <c r="X16" s="377"/>
      <c r="Y16" s="378" t="s">
        <v>186</v>
      </c>
      <c r="Z16" s="378"/>
      <c r="AA16" s="377" t="s">
        <v>186</v>
      </c>
      <c r="AB16" s="377" t="s">
        <v>186</v>
      </c>
      <c r="AC16" s="377"/>
      <c r="AD16" s="377"/>
      <c r="AE16" s="377" t="s">
        <v>186</v>
      </c>
      <c r="AF16" s="378"/>
      <c r="AG16" s="378"/>
      <c r="AH16" s="377" t="s">
        <v>186</v>
      </c>
      <c r="AI16" s="377"/>
      <c r="AJ16" s="377"/>
      <c r="AK16" s="371">
        <v>138</v>
      </c>
      <c r="AL16" s="372">
        <f t="shared" si="0"/>
        <v>138</v>
      </c>
      <c r="AM16" s="373">
        <f t="shared" si="1"/>
        <v>0</v>
      </c>
    </row>
    <row r="17" spans="1:39" s="13" customFormat="1" ht="18" customHeight="1">
      <c r="A17" s="379">
        <v>151033</v>
      </c>
      <c r="B17" s="384" t="s">
        <v>281</v>
      </c>
      <c r="C17" s="381" t="s">
        <v>282</v>
      </c>
      <c r="D17" s="382" t="s">
        <v>262</v>
      </c>
      <c r="E17" s="383" t="s">
        <v>11</v>
      </c>
      <c r="F17" s="377"/>
      <c r="G17" s="377" t="s">
        <v>186</v>
      </c>
      <c r="H17" s="377"/>
      <c r="I17" s="377"/>
      <c r="J17" s="377" t="s">
        <v>186</v>
      </c>
      <c r="K17" s="378"/>
      <c r="L17" s="378"/>
      <c r="M17" s="377" t="s">
        <v>186</v>
      </c>
      <c r="N17" s="377"/>
      <c r="O17" s="377"/>
      <c r="P17" s="377" t="s">
        <v>186</v>
      </c>
      <c r="Q17" s="377"/>
      <c r="R17" s="378"/>
      <c r="S17" s="378" t="s">
        <v>186</v>
      </c>
      <c r="T17" s="377"/>
      <c r="U17" s="377"/>
      <c r="V17" s="377" t="s">
        <v>186</v>
      </c>
      <c r="W17" s="377"/>
      <c r="X17" s="377"/>
      <c r="Y17" s="378" t="s">
        <v>186</v>
      </c>
      <c r="Z17" s="378" t="s">
        <v>186</v>
      </c>
      <c r="AA17" s="377"/>
      <c r="AB17" s="377" t="s">
        <v>186</v>
      </c>
      <c r="AC17" s="377"/>
      <c r="AD17" s="377"/>
      <c r="AE17" s="377" t="s">
        <v>186</v>
      </c>
      <c r="AF17" s="378"/>
      <c r="AG17" s="378"/>
      <c r="AH17" s="377" t="s">
        <v>186</v>
      </c>
      <c r="AI17" s="377" t="s">
        <v>187</v>
      </c>
      <c r="AJ17" s="377"/>
      <c r="AK17" s="371">
        <v>138</v>
      </c>
      <c r="AL17" s="372">
        <f t="shared" si="0"/>
        <v>138</v>
      </c>
      <c r="AM17" s="373">
        <f>SUM(AL17-138)</f>
        <v>0</v>
      </c>
    </row>
    <row r="18" spans="1:39" s="13" customFormat="1" ht="18" customHeight="1">
      <c r="A18" s="379">
        <v>130222</v>
      </c>
      <c r="B18" s="384" t="s">
        <v>283</v>
      </c>
      <c r="C18" s="381" t="s">
        <v>284</v>
      </c>
      <c r="D18" s="382" t="s">
        <v>262</v>
      </c>
      <c r="E18" s="383" t="s">
        <v>11</v>
      </c>
      <c r="F18" s="377"/>
      <c r="G18" s="377" t="s">
        <v>186</v>
      </c>
      <c r="H18" s="377"/>
      <c r="I18" s="377"/>
      <c r="J18" s="377" t="s">
        <v>186</v>
      </c>
      <c r="K18" s="378"/>
      <c r="L18" s="378"/>
      <c r="M18" s="377" t="s">
        <v>186</v>
      </c>
      <c r="N18" s="377"/>
      <c r="O18" s="377"/>
      <c r="P18" s="377" t="s">
        <v>186</v>
      </c>
      <c r="Q18" s="377"/>
      <c r="R18" s="378"/>
      <c r="S18" s="378" t="s">
        <v>186</v>
      </c>
      <c r="T18" s="377"/>
      <c r="U18" s="377"/>
      <c r="V18" s="377" t="s">
        <v>186</v>
      </c>
      <c r="W18" s="377"/>
      <c r="X18" s="377"/>
      <c r="Y18" s="378" t="s">
        <v>186</v>
      </c>
      <c r="Z18" s="378"/>
      <c r="AA18" s="377"/>
      <c r="AB18" s="377" t="s">
        <v>186</v>
      </c>
      <c r="AC18" s="377"/>
      <c r="AD18" s="377"/>
      <c r="AE18" s="377" t="s">
        <v>186</v>
      </c>
      <c r="AF18" s="378" t="s">
        <v>186</v>
      </c>
      <c r="AG18" s="378"/>
      <c r="AH18" s="377" t="s">
        <v>186</v>
      </c>
      <c r="AI18" s="377" t="s">
        <v>10</v>
      </c>
      <c r="AJ18" s="389"/>
      <c r="AK18" s="371">
        <v>138</v>
      </c>
      <c r="AL18" s="372">
        <f t="shared" si="0"/>
        <v>138</v>
      </c>
      <c r="AM18" s="373">
        <f t="shared" si="1"/>
        <v>0</v>
      </c>
    </row>
    <row r="19" spans="1:39" s="13" customFormat="1" ht="18" customHeight="1">
      <c r="A19" s="379">
        <v>151491</v>
      </c>
      <c r="B19" s="384" t="s">
        <v>285</v>
      </c>
      <c r="C19" s="381" t="s">
        <v>286</v>
      </c>
      <c r="D19" s="382" t="s">
        <v>262</v>
      </c>
      <c r="E19" s="383" t="s">
        <v>11</v>
      </c>
      <c r="F19" s="377"/>
      <c r="G19" s="377"/>
      <c r="H19" s="377"/>
      <c r="I19" s="377"/>
      <c r="J19" s="377"/>
      <c r="K19" s="378" t="s">
        <v>186</v>
      </c>
      <c r="L19" s="378" t="s">
        <v>186</v>
      </c>
      <c r="M19" s="377" t="s">
        <v>186</v>
      </c>
      <c r="N19" s="377"/>
      <c r="O19" s="377"/>
      <c r="P19" s="377"/>
      <c r="Q19" s="377"/>
      <c r="R19" s="378"/>
      <c r="S19" s="378" t="s">
        <v>186</v>
      </c>
      <c r="T19" s="377"/>
      <c r="U19" s="377" t="s">
        <v>186</v>
      </c>
      <c r="V19" s="377"/>
      <c r="W19" s="377"/>
      <c r="X19" s="377"/>
      <c r="Y19" s="378" t="s">
        <v>186</v>
      </c>
      <c r="Z19" s="378" t="s">
        <v>186</v>
      </c>
      <c r="AA19" s="377"/>
      <c r="AB19" s="377" t="s">
        <v>186</v>
      </c>
      <c r="AC19" s="377" t="s">
        <v>187</v>
      </c>
      <c r="AD19" s="377"/>
      <c r="AE19" s="377" t="s">
        <v>186</v>
      </c>
      <c r="AF19" s="378" t="s">
        <v>186</v>
      </c>
      <c r="AG19" s="378" t="s">
        <v>186</v>
      </c>
      <c r="AH19" s="377"/>
      <c r="AI19" s="377"/>
      <c r="AJ19" s="377"/>
      <c r="AK19" s="371">
        <v>138</v>
      </c>
      <c r="AL19" s="372">
        <f t="shared" si="0"/>
        <v>138</v>
      </c>
      <c r="AM19" s="373">
        <f t="shared" si="1"/>
        <v>0</v>
      </c>
    </row>
    <row r="20" spans="1:39" s="13" customFormat="1" ht="18" customHeight="1">
      <c r="A20" s="379">
        <v>142026</v>
      </c>
      <c r="B20" s="384" t="s">
        <v>287</v>
      </c>
      <c r="C20" s="381" t="s">
        <v>288</v>
      </c>
      <c r="D20" s="382" t="s">
        <v>262</v>
      </c>
      <c r="E20" s="383" t="s">
        <v>11</v>
      </c>
      <c r="F20" s="377"/>
      <c r="G20" s="377" t="s">
        <v>186</v>
      </c>
      <c r="H20" s="377"/>
      <c r="I20" s="377"/>
      <c r="J20" s="377" t="s">
        <v>186</v>
      </c>
      <c r="K20" s="378"/>
      <c r="L20" s="378"/>
      <c r="M20" s="377" t="s">
        <v>186</v>
      </c>
      <c r="N20" s="377"/>
      <c r="O20" s="377"/>
      <c r="P20" s="377" t="s">
        <v>186</v>
      </c>
      <c r="Q20" s="377"/>
      <c r="R20" s="378" t="s">
        <v>186</v>
      </c>
      <c r="S20" s="378" t="s">
        <v>186</v>
      </c>
      <c r="T20" s="377"/>
      <c r="U20" s="377"/>
      <c r="V20" s="377" t="s">
        <v>186</v>
      </c>
      <c r="W20" s="377"/>
      <c r="X20" s="377"/>
      <c r="Y20" s="378" t="s">
        <v>186</v>
      </c>
      <c r="Z20" s="378"/>
      <c r="AA20" s="377"/>
      <c r="AB20" s="377" t="s">
        <v>186</v>
      </c>
      <c r="AC20" s="377" t="s">
        <v>10</v>
      </c>
      <c r="AD20" s="377"/>
      <c r="AE20" s="377" t="s">
        <v>186</v>
      </c>
      <c r="AF20" s="378"/>
      <c r="AG20" s="378"/>
      <c r="AH20" s="377" t="s">
        <v>186</v>
      </c>
      <c r="AI20" s="377"/>
      <c r="AJ20" s="377"/>
      <c r="AK20" s="371">
        <v>138</v>
      </c>
      <c r="AL20" s="372">
        <f t="shared" si="0"/>
        <v>138</v>
      </c>
      <c r="AM20" s="373">
        <f t="shared" si="1"/>
        <v>0</v>
      </c>
    </row>
    <row r="21" spans="1:39" s="13" customFormat="1" ht="18" customHeight="1">
      <c r="A21" s="379">
        <v>151688</v>
      </c>
      <c r="B21" s="390" t="s">
        <v>289</v>
      </c>
      <c r="C21" s="391" t="s">
        <v>290</v>
      </c>
      <c r="D21" s="382" t="s">
        <v>262</v>
      </c>
      <c r="E21" s="383" t="s">
        <v>11</v>
      </c>
      <c r="F21" s="377" t="s">
        <v>186</v>
      </c>
      <c r="G21" s="377" t="s">
        <v>186</v>
      </c>
      <c r="H21" s="377"/>
      <c r="I21" s="377"/>
      <c r="J21" s="377" t="s">
        <v>186</v>
      </c>
      <c r="K21" s="378"/>
      <c r="L21" s="378"/>
      <c r="M21" s="631" t="s">
        <v>244</v>
      </c>
      <c r="N21" s="632"/>
      <c r="O21" s="632"/>
      <c r="P21" s="632"/>
      <c r="Q21" s="632"/>
      <c r="R21" s="632"/>
      <c r="S21" s="632"/>
      <c r="T21" s="632"/>
      <c r="U21" s="632"/>
      <c r="V21" s="632"/>
      <c r="W21" s="632"/>
      <c r="X21" s="632"/>
      <c r="Y21" s="632"/>
      <c r="Z21" s="632"/>
      <c r="AA21" s="632"/>
      <c r="AB21" s="632"/>
      <c r="AC21" s="632"/>
      <c r="AD21" s="632"/>
      <c r="AE21" s="632"/>
      <c r="AF21" s="632"/>
      <c r="AG21" s="632"/>
      <c r="AH21" s="632"/>
      <c r="AI21" s="633"/>
      <c r="AJ21" s="377"/>
      <c r="AK21" s="371">
        <v>138</v>
      </c>
      <c r="AL21" s="372">
        <f t="shared" si="0"/>
        <v>36</v>
      </c>
      <c r="AM21" s="373">
        <f>SUM(AL21-36)</f>
        <v>0</v>
      </c>
    </row>
    <row r="22" spans="1:39" s="13" customFormat="1" ht="18" customHeight="1">
      <c r="A22" s="379">
        <v>106224</v>
      </c>
      <c r="B22" s="384" t="s">
        <v>291</v>
      </c>
      <c r="C22" s="381" t="s">
        <v>292</v>
      </c>
      <c r="D22" s="382" t="s">
        <v>262</v>
      </c>
      <c r="E22" s="383" t="s">
        <v>11</v>
      </c>
      <c r="F22" s="377"/>
      <c r="G22" s="377" t="s">
        <v>186</v>
      </c>
      <c r="H22" s="377"/>
      <c r="I22" s="377"/>
      <c r="J22" s="377" t="s">
        <v>186</v>
      </c>
      <c r="K22" s="378"/>
      <c r="L22" s="378"/>
      <c r="M22" s="377" t="s">
        <v>186</v>
      </c>
      <c r="N22" s="377" t="s">
        <v>10</v>
      </c>
      <c r="O22" s="377"/>
      <c r="P22" s="377" t="s">
        <v>186</v>
      </c>
      <c r="Q22" s="377"/>
      <c r="R22" s="378"/>
      <c r="S22" s="378" t="s">
        <v>186</v>
      </c>
      <c r="T22" s="377"/>
      <c r="U22" s="377"/>
      <c r="V22" s="377" t="s">
        <v>186</v>
      </c>
      <c r="W22" s="377"/>
      <c r="X22" s="377"/>
      <c r="Y22" s="378" t="s">
        <v>186</v>
      </c>
      <c r="Z22" s="378"/>
      <c r="AA22" s="377"/>
      <c r="AB22" s="377" t="s">
        <v>186</v>
      </c>
      <c r="AC22" s="377"/>
      <c r="AD22" s="377"/>
      <c r="AE22" s="377" t="s">
        <v>186</v>
      </c>
      <c r="AF22" s="378"/>
      <c r="AG22" s="378"/>
      <c r="AH22" s="377" t="s">
        <v>186</v>
      </c>
      <c r="AI22" s="377"/>
      <c r="AJ22" s="377" t="s">
        <v>186</v>
      </c>
      <c r="AK22" s="371">
        <v>138</v>
      </c>
      <c r="AL22" s="372">
        <f t="shared" si="0"/>
        <v>138</v>
      </c>
      <c r="AM22" s="373">
        <f t="shared" si="1"/>
        <v>0</v>
      </c>
    </row>
    <row r="23" spans="1:39" s="13" customFormat="1" ht="18" customHeight="1">
      <c r="A23" s="379">
        <v>139521</v>
      </c>
      <c r="B23" s="384" t="s">
        <v>293</v>
      </c>
      <c r="C23" s="381" t="s">
        <v>294</v>
      </c>
      <c r="D23" s="382" t="s">
        <v>262</v>
      </c>
      <c r="E23" s="383" t="s">
        <v>11</v>
      </c>
      <c r="F23" s="392"/>
      <c r="G23" s="377" t="s">
        <v>186</v>
      </c>
      <c r="H23" s="377"/>
      <c r="I23" s="377"/>
      <c r="J23" s="377" t="s">
        <v>186</v>
      </c>
      <c r="K23" s="378"/>
      <c r="L23" s="378"/>
      <c r="M23" s="377" t="s">
        <v>186</v>
      </c>
      <c r="N23" s="377" t="s">
        <v>187</v>
      </c>
      <c r="O23" s="377"/>
      <c r="P23" s="377" t="s">
        <v>186</v>
      </c>
      <c r="Q23" s="377"/>
      <c r="R23" s="378"/>
      <c r="S23" s="378" t="s">
        <v>186</v>
      </c>
      <c r="T23" s="377"/>
      <c r="U23" s="377"/>
      <c r="V23" s="377" t="s">
        <v>186</v>
      </c>
      <c r="W23" s="377"/>
      <c r="X23" s="377"/>
      <c r="Y23" s="378" t="s">
        <v>186</v>
      </c>
      <c r="Z23" s="378" t="s">
        <v>186</v>
      </c>
      <c r="AA23" s="377"/>
      <c r="AB23" s="377" t="s">
        <v>186</v>
      </c>
      <c r="AC23" s="377"/>
      <c r="AD23" s="377"/>
      <c r="AE23" s="377" t="s">
        <v>186</v>
      </c>
      <c r="AF23" s="378"/>
      <c r="AG23" s="378"/>
      <c r="AH23" s="377" t="s">
        <v>186</v>
      </c>
      <c r="AI23" s="377"/>
      <c r="AJ23" s="377"/>
      <c r="AK23" s="371">
        <v>138</v>
      </c>
      <c r="AL23" s="372">
        <f t="shared" si="0"/>
        <v>138</v>
      </c>
      <c r="AM23" s="373">
        <f t="shared" si="1"/>
        <v>0</v>
      </c>
    </row>
    <row r="24" spans="1:40" s="13" customFormat="1" ht="18" customHeight="1">
      <c r="A24" s="393">
        <v>419575</v>
      </c>
      <c r="B24" s="394" t="s">
        <v>295</v>
      </c>
      <c r="C24" s="391"/>
      <c r="D24" s="382" t="s">
        <v>262</v>
      </c>
      <c r="E24" s="383" t="s">
        <v>11</v>
      </c>
      <c r="F24" s="392"/>
      <c r="G24" s="377" t="s">
        <v>186</v>
      </c>
      <c r="H24" s="377"/>
      <c r="I24" s="377"/>
      <c r="J24" s="377" t="s">
        <v>186</v>
      </c>
      <c r="K24" s="378"/>
      <c r="L24" s="378" t="s">
        <v>186</v>
      </c>
      <c r="M24" s="377" t="s">
        <v>186</v>
      </c>
      <c r="N24" s="377"/>
      <c r="O24" s="377"/>
      <c r="P24" s="377" t="s">
        <v>186</v>
      </c>
      <c r="Q24" s="377"/>
      <c r="R24" s="378"/>
      <c r="S24" s="378" t="s">
        <v>186</v>
      </c>
      <c r="T24" s="377" t="s">
        <v>187</v>
      </c>
      <c r="U24" s="377"/>
      <c r="V24" s="377" t="s">
        <v>186</v>
      </c>
      <c r="W24" s="377"/>
      <c r="X24" s="377"/>
      <c r="Y24" s="378" t="s">
        <v>186</v>
      </c>
      <c r="Z24" s="378"/>
      <c r="AA24" s="377"/>
      <c r="AB24" s="377" t="s">
        <v>186</v>
      </c>
      <c r="AC24" s="377"/>
      <c r="AD24" s="377"/>
      <c r="AE24" s="377" t="s">
        <v>186</v>
      </c>
      <c r="AF24" s="378"/>
      <c r="AG24" s="378"/>
      <c r="AH24" s="377" t="s">
        <v>186</v>
      </c>
      <c r="AI24" s="377"/>
      <c r="AJ24" s="377"/>
      <c r="AK24" s="371">
        <v>138</v>
      </c>
      <c r="AL24" s="372">
        <f t="shared" si="0"/>
        <v>138</v>
      </c>
      <c r="AM24" s="373">
        <f t="shared" si="1"/>
        <v>0</v>
      </c>
      <c r="AN24" s="395">
        <v>44296</v>
      </c>
    </row>
    <row r="25" spans="1:39" s="13" customFormat="1" ht="18" customHeight="1">
      <c r="A25" s="393">
        <v>420326</v>
      </c>
      <c r="B25" s="394" t="s">
        <v>296</v>
      </c>
      <c r="C25" s="391"/>
      <c r="D25" s="382" t="s">
        <v>262</v>
      </c>
      <c r="E25" s="383" t="s">
        <v>11</v>
      </c>
      <c r="F25" s="392"/>
      <c r="G25" s="377" t="s">
        <v>186</v>
      </c>
      <c r="H25" s="377"/>
      <c r="I25" s="377"/>
      <c r="J25" s="377" t="s">
        <v>186</v>
      </c>
      <c r="K25" s="378" t="s">
        <v>186</v>
      </c>
      <c r="L25" s="378"/>
      <c r="M25" s="377" t="s">
        <v>186</v>
      </c>
      <c r="N25" s="377"/>
      <c r="O25" s="377"/>
      <c r="P25" s="377" t="s">
        <v>186</v>
      </c>
      <c r="Q25" s="377"/>
      <c r="R25" s="378"/>
      <c r="S25" s="378" t="s">
        <v>186</v>
      </c>
      <c r="T25" s="377" t="s">
        <v>10</v>
      </c>
      <c r="U25" s="377"/>
      <c r="V25" s="377" t="s">
        <v>186</v>
      </c>
      <c r="W25" s="377"/>
      <c r="X25" s="377"/>
      <c r="Y25" s="378" t="s">
        <v>186</v>
      </c>
      <c r="Z25" s="378"/>
      <c r="AA25" s="377"/>
      <c r="AB25" s="377" t="s">
        <v>186</v>
      </c>
      <c r="AC25" s="377"/>
      <c r="AD25" s="377"/>
      <c r="AE25" s="377" t="s">
        <v>186</v>
      </c>
      <c r="AF25" s="378"/>
      <c r="AG25" s="378"/>
      <c r="AH25" s="377" t="s">
        <v>186</v>
      </c>
      <c r="AI25" s="377"/>
      <c r="AJ25" s="377"/>
      <c r="AK25" s="371">
        <v>138</v>
      </c>
      <c r="AL25" s="372">
        <f t="shared" si="0"/>
        <v>138</v>
      </c>
      <c r="AM25" s="373">
        <f t="shared" si="1"/>
        <v>0</v>
      </c>
    </row>
    <row r="26" spans="1:40" s="13" customFormat="1" ht="18" customHeight="1">
      <c r="A26" s="393">
        <v>419923</v>
      </c>
      <c r="B26" s="394" t="s">
        <v>297</v>
      </c>
      <c r="C26" s="391"/>
      <c r="D26" s="382" t="s">
        <v>298</v>
      </c>
      <c r="E26" s="383" t="s">
        <v>11</v>
      </c>
      <c r="F26" s="396"/>
      <c r="G26" s="377"/>
      <c r="H26" s="377"/>
      <c r="I26" s="377" t="s">
        <v>186</v>
      </c>
      <c r="J26" s="377"/>
      <c r="K26" s="378" t="s">
        <v>186</v>
      </c>
      <c r="L26" s="378"/>
      <c r="M26" s="377" t="s">
        <v>186</v>
      </c>
      <c r="N26" s="377"/>
      <c r="O26" s="377"/>
      <c r="P26" s="377"/>
      <c r="Q26" s="377" t="s">
        <v>186</v>
      </c>
      <c r="R26" s="378"/>
      <c r="S26" s="378"/>
      <c r="T26" s="377"/>
      <c r="U26" s="377" t="s">
        <v>186</v>
      </c>
      <c r="V26" s="377"/>
      <c r="W26" s="377" t="s">
        <v>186</v>
      </c>
      <c r="X26" s="377"/>
      <c r="Y26" s="378" t="s">
        <v>186</v>
      </c>
      <c r="Z26" s="378"/>
      <c r="AA26" s="377" t="s">
        <v>186</v>
      </c>
      <c r="AB26" s="377"/>
      <c r="AC26" s="377" t="s">
        <v>186</v>
      </c>
      <c r="AD26" s="377"/>
      <c r="AE26" s="377" t="s">
        <v>10</v>
      </c>
      <c r="AF26" s="378"/>
      <c r="AG26" s="378" t="s">
        <v>186</v>
      </c>
      <c r="AH26" s="377"/>
      <c r="AI26" s="377" t="s">
        <v>186</v>
      </c>
      <c r="AJ26" s="396"/>
      <c r="AK26" s="371">
        <v>138</v>
      </c>
      <c r="AL26" s="372">
        <f t="shared" si="0"/>
        <v>138</v>
      </c>
      <c r="AM26" s="373">
        <f t="shared" si="1"/>
        <v>0</v>
      </c>
      <c r="AN26" s="395">
        <v>44345</v>
      </c>
    </row>
    <row r="27" spans="1:39" s="13" customFormat="1" ht="18" customHeight="1" thickBot="1">
      <c r="A27" s="397"/>
      <c r="B27" s="398" t="s">
        <v>259</v>
      </c>
      <c r="C27" s="399"/>
      <c r="D27" s="400"/>
      <c r="E27" s="401"/>
      <c r="F27" s="402"/>
      <c r="G27" s="402">
        <v>20</v>
      </c>
      <c r="H27" s="402"/>
      <c r="I27" s="402"/>
      <c r="J27" s="402">
        <v>20</v>
      </c>
      <c r="K27" s="403"/>
      <c r="L27" s="403"/>
      <c r="M27" s="402">
        <v>20</v>
      </c>
      <c r="N27" s="402"/>
      <c r="O27" s="402"/>
      <c r="P27" s="402">
        <v>20</v>
      </c>
      <c r="Q27" s="402"/>
      <c r="R27" s="403"/>
      <c r="S27" s="403">
        <v>19</v>
      </c>
      <c r="T27" s="402"/>
      <c r="U27" s="402"/>
      <c r="V27" s="402">
        <v>20</v>
      </c>
      <c r="W27" s="402"/>
      <c r="X27" s="404"/>
      <c r="Y27" s="403">
        <v>20</v>
      </c>
      <c r="Z27" s="403"/>
      <c r="AA27" s="402"/>
      <c r="AB27" s="402">
        <v>20</v>
      </c>
      <c r="AC27" s="402"/>
      <c r="AD27" s="402"/>
      <c r="AE27" s="402">
        <v>20</v>
      </c>
      <c r="AF27" s="403"/>
      <c r="AG27" s="403"/>
      <c r="AH27" s="402">
        <v>20</v>
      </c>
      <c r="AI27" s="402"/>
      <c r="AJ27" s="402"/>
      <c r="AK27" s="405"/>
      <c r="AL27" s="406"/>
      <c r="AM27" s="407"/>
    </row>
    <row r="28" spans="1:39" s="13" customFormat="1" ht="13.5" customHeight="1">
      <c r="A28" s="408"/>
      <c r="B28" s="409"/>
      <c r="C28" s="410"/>
      <c r="D28" s="411"/>
      <c r="E28" s="412"/>
      <c r="F28" s="413"/>
      <c r="G28" s="413"/>
      <c r="H28" s="413"/>
      <c r="I28" s="413"/>
      <c r="J28" s="413"/>
      <c r="K28" s="413"/>
      <c r="L28" s="413"/>
      <c r="M28" s="413"/>
      <c r="N28" s="413"/>
      <c r="O28" s="413"/>
      <c r="P28" s="413"/>
      <c r="Q28" s="413"/>
      <c r="R28" s="413"/>
      <c r="S28" s="413"/>
      <c r="T28" s="413"/>
      <c r="U28" s="413"/>
      <c r="V28" s="413"/>
      <c r="W28" s="413"/>
      <c r="X28" s="413"/>
      <c r="Y28" s="413"/>
      <c r="Z28" s="413"/>
      <c r="AA28" s="413"/>
      <c r="AB28" s="413"/>
      <c r="AC28" s="413"/>
      <c r="AD28" s="413"/>
      <c r="AE28" s="413"/>
      <c r="AF28" s="413"/>
      <c r="AG28" s="413"/>
      <c r="AH28" s="413"/>
      <c r="AI28" s="413"/>
      <c r="AJ28" s="413"/>
      <c r="AK28" s="414"/>
      <c r="AL28" s="415"/>
      <c r="AM28" s="416"/>
    </row>
    <row r="29" spans="1:39" s="13" customFormat="1" ht="13.5" customHeight="1" thickBot="1">
      <c r="A29" s="408"/>
      <c r="B29" s="409"/>
      <c r="C29" s="410"/>
      <c r="D29" s="411"/>
      <c r="E29" s="412"/>
      <c r="F29" s="413"/>
      <c r="G29" s="413"/>
      <c r="H29" s="413"/>
      <c r="I29" s="413"/>
      <c r="J29" s="413"/>
      <c r="K29" s="413"/>
      <c r="L29" s="413"/>
      <c r="M29" s="413"/>
      <c r="N29" s="413"/>
      <c r="O29" s="413"/>
      <c r="P29" s="413"/>
      <c r="Q29" s="413"/>
      <c r="R29" s="413"/>
      <c r="S29" s="413"/>
      <c r="T29" s="413"/>
      <c r="U29" s="413"/>
      <c r="V29" s="413"/>
      <c r="W29" s="413"/>
      <c r="X29" s="413"/>
      <c r="Y29" s="413"/>
      <c r="Z29" s="413"/>
      <c r="AA29" s="413"/>
      <c r="AB29" s="413"/>
      <c r="AC29" s="413"/>
      <c r="AD29" s="413"/>
      <c r="AE29" s="413"/>
      <c r="AF29" s="413"/>
      <c r="AG29" s="413"/>
      <c r="AH29" s="413"/>
      <c r="AI29" s="413"/>
      <c r="AJ29" s="413"/>
      <c r="AK29" s="414"/>
      <c r="AL29" s="415"/>
      <c r="AM29" s="416"/>
    </row>
    <row r="30" spans="1:39" s="14" customFormat="1" ht="18" customHeight="1">
      <c r="A30" s="356" t="s">
        <v>0</v>
      </c>
      <c r="B30" s="357" t="s">
        <v>1</v>
      </c>
      <c r="C30" s="357" t="s">
        <v>14</v>
      </c>
      <c r="D30" s="358" t="s">
        <v>2</v>
      </c>
      <c r="E30" s="635" t="s">
        <v>3</v>
      </c>
      <c r="F30" s="321">
        <v>1</v>
      </c>
      <c r="G30" s="321">
        <v>2</v>
      </c>
      <c r="H30" s="321">
        <v>3</v>
      </c>
      <c r="I30" s="321">
        <v>4</v>
      </c>
      <c r="J30" s="321">
        <v>5</v>
      </c>
      <c r="K30" s="321">
        <v>6</v>
      </c>
      <c r="L30" s="321">
        <v>7</v>
      </c>
      <c r="M30" s="321">
        <v>8</v>
      </c>
      <c r="N30" s="321">
        <v>9</v>
      </c>
      <c r="O30" s="321">
        <v>10</v>
      </c>
      <c r="P30" s="321">
        <v>11</v>
      </c>
      <c r="Q30" s="321">
        <v>12</v>
      </c>
      <c r="R30" s="321">
        <v>13</v>
      </c>
      <c r="S30" s="321">
        <v>14</v>
      </c>
      <c r="T30" s="321">
        <v>15</v>
      </c>
      <c r="U30" s="321">
        <v>16</v>
      </c>
      <c r="V30" s="321">
        <v>17</v>
      </c>
      <c r="W30" s="321">
        <v>18</v>
      </c>
      <c r="X30" s="321">
        <v>19</v>
      </c>
      <c r="Y30" s="321">
        <v>20</v>
      </c>
      <c r="Z30" s="321">
        <v>21</v>
      </c>
      <c r="AA30" s="321">
        <v>22</v>
      </c>
      <c r="AB30" s="321">
        <v>23</v>
      </c>
      <c r="AC30" s="321">
        <v>24</v>
      </c>
      <c r="AD30" s="321">
        <v>25</v>
      </c>
      <c r="AE30" s="321">
        <v>26</v>
      </c>
      <c r="AF30" s="321">
        <v>27</v>
      </c>
      <c r="AG30" s="321">
        <v>28</v>
      </c>
      <c r="AH30" s="321">
        <v>29</v>
      </c>
      <c r="AI30" s="321">
        <v>30</v>
      </c>
      <c r="AJ30" s="321">
        <v>31</v>
      </c>
      <c r="AK30" s="625" t="s">
        <v>4</v>
      </c>
      <c r="AL30" s="626" t="s">
        <v>5</v>
      </c>
      <c r="AM30" s="627" t="s">
        <v>6</v>
      </c>
    </row>
    <row r="31" spans="1:39" s="14" customFormat="1" ht="18" customHeight="1">
      <c r="A31" s="417"/>
      <c r="B31" s="360" t="s">
        <v>253</v>
      </c>
      <c r="C31" s="360" t="s">
        <v>224</v>
      </c>
      <c r="D31" s="361" t="s">
        <v>254</v>
      </c>
      <c r="E31" s="636"/>
      <c r="F31" s="322" t="s">
        <v>8</v>
      </c>
      <c r="G31" s="322" t="s">
        <v>10</v>
      </c>
      <c r="H31" s="322" t="s">
        <v>7</v>
      </c>
      <c r="I31" s="322" t="s">
        <v>7</v>
      </c>
      <c r="J31" s="322" t="s">
        <v>8</v>
      </c>
      <c r="K31" s="322" t="s">
        <v>8</v>
      </c>
      <c r="L31" s="322" t="s">
        <v>9</v>
      </c>
      <c r="M31" s="322" t="s">
        <v>8</v>
      </c>
      <c r="N31" s="322" t="s">
        <v>10</v>
      </c>
      <c r="O31" s="322" t="s">
        <v>7</v>
      </c>
      <c r="P31" s="322" t="s">
        <v>7</v>
      </c>
      <c r="Q31" s="322" t="s">
        <v>8</v>
      </c>
      <c r="R31" s="322" t="s">
        <v>8</v>
      </c>
      <c r="S31" s="322" t="s">
        <v>9</v>
      </c>
      <c r="T31" s="322" t="s">
        <v>8</v>
      </c>
      <c r="U31" s="322" t="s">
        <v>10</v>
      </c>
      <c r="V31" s="322" t="s">
        <v>7</v>
      </c>
      <c r="W31" s="322" t="s">
        <v>7</v>
      </c>
      <c r="X31" s="322" t="s">
        <v>8</v>
      </c>
      <c r="Y31" s="322" t="s">
        <v>8</v>
      </c>
      <c r="Z31" s="322" t="s">
        <v>9</v>
      </c>
      <c r="AA31" s="322" t="s">
        <v>8</v>
      </c>
      <c r="AB31" s="322" t="s">
        <v>10</v>
      </c>
      <c r="AC31" s="322" t="s">
        <v>7</v>
      </c>
      <c r="AD31" s="322" t="s">
        <v>7</v>
      </c>
      <c r="AE31" s="322" t="s">
        <v>8</v>
      </c>
      <c r="AF31" s="322" t="s">
        <v>8</v>
      </c>
      <c r="AG31" s="322" t="s">
        <v>9</v>
      </c>
      <c r="AH31" s="322" t="s">
        <v>8</v>
      </c>
      <c r="AI31" s="322" t="s">
        <v>10</v>
      </c>
      <c r="AJ31" s="322" t="s">
        <v>7</v>
      </c>
      <c r="AK31" s="608"/>
      <c r="AL31" s="610"/>
      <c r="AM31" s="612"/>
    </row>
    <row r="32" spans="1:39" s="14" customFormat="1" ht="18" customHeight="1">
      <c r="A32" s="362">
        <v>137219</v>
      </c>
      <c r="B32" s="363" t="s">
        <v>255</v>
      </c>
      <c r="C32" s="364" t="s">
        <v>256</v>
      </c>
      <c r="D32" s="365"/>
      <c r="E32" s="366" t="s">
        <v>13</v>
      </c>
      <c r="F32" s="367" t="s">
        <v>187</v>
      </c>
      <c r="G32" s="367"/>
      <c r="H32" s="367" t="s">
        <v>187</v>
      </c>
      <c r="I32" s="367" t="s">
        <v>187</v>
      </c>
      <c r="J32" s="367"/>
      <c r="K32" s="368"/>
      <c r="L32" s="369" t="s">
        <v>186</v>
      </c>
      <c r="M32" s="367" t="s">
        <v>187</v>
      </c>
      <c r="N32" s="367" t="s">
        <v>187</v>
      </c>
      <c r="O32" s="367" t="s">
        <v>187</v>
      </c>
      <c r="P32" s="367"/>
      <c r="Q32" s="367" t="s">
        <v>187</v>
      </c>
      <c r="R32" s="368" t="s">
        <v>186</v>
      </c>
      <c r="S32" s="370"/>
      <c r="T32" s="367" t="s">
        <v>187</v>
      </c>
      <c r="U32" s="367" t="s">
        <v>187</v>
      </c>
      <c r="V32" s="367" t="s">
        <v>187</v>
      </c>
      <c r="W32" s="367" t="s">
        <v>187</v>
      </c>
      <c r="X32" s="367" t="s">
        <v>187</v>
      </c>
      <c r="Y32" s="368"/>
      <c r="Z32" s="369"/>
      <c r="AA32" s="367" t="s">
        <v>187</v>
      </c>
      <c r="AB32" s="367" t="s">
        <v>187</v>
      </c>
      <c r="AC32" s="367" t="s">
        <v>187</v>
      </c>
      <c r="AD32" s="367" t="s">
        <v>187</v>
      </c>
      <c r="AE32" s="367" t="s">
        <v>187</v>
      </c>
      <c r="AF32" s="368"/>
      <c r="AG32" s="369"/>
      <c r="AH32" s="367" t="s">
        <v>187</v>
      </c>
      <c r="AI32" s="367" t="s">
        <v>187</v>
      </c>
      <c r="AJ32" s="367"/>
      <c r="AK32" s="371">
        <v>138</v>
      </c>
      <c r="AL32" s="372">
        <f>COUNTIF(D32:AK32,"T")*6+COUNTIF(D32:AK32,"P")*12+COUNTIF(D32:AK32,"M")*6+COUNTIF(D32:AK32,"I")*6+COUNTIF(D32:AK32,"N")*12+COUNTIF(D32:AK32,"TI")*11+COUNTIF(D32:AK32,"MT")*12+COUNTIF(D32:AK32,"MN")*18+COUNTIF(D32:AK32,"PI")*17+COUNTIF(D32:AK32,"TN")*18+COUNTIF(D32:AK32,"NB")*6+COUNTIF(D32:AK32,"AF")*6</f>
        <v>138</v>
      </c>
      <c r="AM32" s="373">
        <f>SUM(AL32-138)</f>
        <v>0</v>
      </c>
    </row>
    <row r="33" spans="1:39" s="14" customFormat="1" ht="18" customHeight="1">
      <c r="A33" s="374">
        <v>139149</v>
      </c>
      <c r="B33" s="375" t="s">
        <v>257</v>
      </c>
      <c r="C33" s="376" t="s">
        <v>258</v>
      </c>
      <c r="D33" s="365" t="s">
        <v>259</v>
      </c>
      <c r="E33" s="366" t="s">
        <v>13</v>
      </c>
      <c r="F33" s="377" t="s">
        <v>187</v>
      </c>
      <c r="G33" s="377"/>
      <c r="H33" s="377" t="s">
        <v>187</v>
      </c>
      <c r="I33" s="377" t="s">
        <v>187</v>
      </c>
      <c r="J33" s="377"/>
      <c r="K33" s="378"/>
      <c r="L33" s="378"/>
      <c r="M33" s="377" t="s">
        <v>187</v>
      </c>
      <c r="N33" s="377" t="s">
        <v>187</v>
      </c>
      <c r="O33" s="377" t="s">
        <v>187</v>
      </c>
      <c r="P33" s="377"/>
      <c r="Q33" s="377" t="s">
        <v>187</v>
      </c>
      <c r="R33" s="378"/>
      <c r="S33" s="378" t="s">
        <v>186</v>
      </c>
      <c r="T33" s="377" t="s">
        <v>187</v>
      </c>
      <c r="U33" s="377" t="s">
        <v>187</v>
      </c>
      <c r="V33" s="377" t="s">
        <v>187</v>
      </c>
      <c r="W33" s="377" t="s">
        <v>187</v>
      </c>
      <c r="X33" s="377" t="s">
        <v>187</v>
      </c>
      <c r="Y33" s="378" t="s">
        <v>186</v>
      </c>
      <c r="Z33" s="378"/>
      <c r="AA33" s="377" t="s">
        <v>187</v>
      </c>
      <c r="AB33" s="377" t="s">
        <v>187</v>
      </c>
      <c r="AC33" s="377" t="s">
        <v>187</v>
      </c>
      <c r="AD33" s="377" t="s">
        <v>187</v>
      </c>
      <c r="AE33" s="377" t="s">
        <v>187</v>
      </c>
      <c r="AF33" s="378"/>
      <c r="AG33" s="378"/>
      <c r="AH33" s="377" t="s">
        <v>187</v>
      </c>
      <c r="AI33" s="377" t="s">
        <v>187</v>
      </c>
      <c r="AJ33" s="377"/>
      <c r="AK33" s="371">
        <v>138</v>
      </c>
      <c r="AL33" s="372">
        <f aca="true" t="shared" si="2" ref="AL33:AL52">COUNTIF(D33:AK33,"T")*6+COUNTIF(D33:AK33,"P")*12+COUNTIF(D33:AK33,"M")*6+COUNTIF(D33:AK33,"I")*6+COUNTIF(D33:AK33,"N")*12+COUNTIF(D33:AK33,"TI")*11+COUNTIF(D33:AK33,"MT")*12+COUNTIF(D33:AK33,"MN")*18+COUNTIF(D33:AK33,"PI")*17+COUNTIF(D33:AK33,"TN")*18+COUNTIF(D33:AK33,"NB")*6+COUNTIF(D33:AK33,"AF")*6</f>
        <v>138</v>
      </c>
      <c r="AM33" s="373">
        <f aca="true" t="shared" si="3" ref="AM33:AM52">SUM(AL33-138)</f>
        <v>0</v>
      </c>
    </row>
    <row r="34" spans="1:39" s="14" customFormat="1" ht="18" customHeight="1">
      <c r="A34" s="379">
        <v>137227</v>
      </c>
      <c r="B34" s="384" t="s">
        <v>299</v>
      </c>
      <c r="C34" s="385" t="s">
        <v>300</v>
      </c>
      <c r="D34" s="382" t="s">
        <v>301</v>
      </c>
      <c r="E34" s="383" t="s">
        <v>11</v>
      </c>
      <c r="F34" s="377" t="s">
        <v>10</v>
      </c>
      <c r="G34" s="377"/>
      <c r="H34" s="377" t="s">
        <v>186</v>
      </c>
      <c r="I34" s="377"/>
      <c r="J34" s="377"/>
      <c r="K34" s="378" t="s">
        <v>186</v>
      </c>
      <c r="L34" s="378"/>
      <c r="M34" s="377"/>
      <c r="N34" s="377" t="s">
        <v>186</v>
      </c>
      <c r="O34" s="377" t="s">
        <v>186</v>
      </c>
      <c r="P34" s="377"/>
      <c r="Q34" s="377" t="s">
        <v>186</v>
      </c>
      <c r="R34" s="378"/>
      <c r="S34" s="378"/>
      <c r="T34" s="377" t="s">
        <v>186</v>
      </c>
      <c r="U34" s="377"/>
      <c r="V34" s="377"/>
      <c r="W34" s="377" t="s">
        <v>186</v>
      </c>
      <c r="X34" s="377"/>
      <c r="Y34" s="378"/>
      <c r="Z34" s="378" t="s">
        <v>186</v>
      </c>
      <c r="AA34" s="377"/>
      <c r="AB34" s="377"/>
      <c r="AC34" s="377" t="s">
        <v>186</v>
      </c>
      <c r="AD34" s="377"/>
      <c r="AE34" s="377"/>
      <c r="AF34" s="378" t="s">
        <v>186</v>
      </c>
      <c r="AG34" s="378"/>
      <c r="AH34" s="377"/>
      <c r="AI34" s="377" t="s">
        <v>186</v>
      </c>
      <c r="AJ34" s="377"/>
      <c r="AK34" s="371">
        <v>138</v>
      </c>
      <c r="AL34" s="372">
        <f t="shared" si="2"/>
        <v>138</v>
      </c>
      <c r="AM34" s="373">
        <f t="shared" si="3"/>
        <v>0</v>
      </c>
    </row>
    <row r="35" spans="1:39" s="14" customFormat="1" ht="18" customHeight="1">
      <c r="A35" s="379">
        <v>151106</v>
      </c>
      <c r="B35" s="418" t="s">
        <v>302</v>
      </c>
      <c r="C35" s="381" t="s">
        <v>303</v>
      </c>
      <c r="D35" s="382" t="s">
        <v>301</v>
      </c>
      <c r="E35" s="383" t="s">
        <v>11</v>
      </c>
      <c r="F35" s="377" t="s">
        <v>10</v>
      </c>
      <c r="G35" s="377"/>
      <c r="H35" s="377" t="s">
        <v>186</v>
      </c>
      <c r="I35" s="377"/>
      <c r="J35" s="377"/>
      <c r="K35" s="378" t="s">
        <v>186</v>
      </c>
      <c r="L35" s="378"/>
      <c r="M35" s="377"/>
      <c r="N35" s="377" t="s">
        <v>186</v>
      </c>
      <c r="O35" s="377"/>
      <c r="P35" s="377"/>
      <c r="Q35" s="377" t="s">
        <v>186</v>
      </c>
      <c r="R35" s="378"/>
      <c r="S35" s="378"/>
      <c r="T35" s="377" t="s">
        <v>186</v>
      </c>
      <c r="U35" s="377" t="s">
        <v>186</v>
      </c>
      <c r="V35" s="377"/>
      <c r="W35" s="377" t="s">
        <v>186</v>
      </c>
      <c r="X35" s="377"/>
      <c r="Y35" s="378"/>
      <c r="Z35" s="378" t="s">
        <v>186</v>
      </c>
      <c r="AA35" s="377"/>
      <c r="AB35" s="377"/>
      <c r="AC35" s="377" t="s">
        <v>186</v>
      </c>
      <c r="AD35" s="377"/>
      <c r="AE35" s="377"/>
      <c r="AF35" s="378" t="s">
        <v>186</v>
      </c>
      <c r="AG35" s="378"/>
      <c r="AH35" s="377"/>
      <c r="AI35" s="377" t="s">
        <v>186</v>
      </c>
      <c r="AJ35" s="377"/>
      <c r="AK35" s="371">
        <v>138</v>
      </c>
      <c r="AL35" s="372">
        <f t="shared" si="2"/>
        <v>138</v>
      </c>
      <c r="AM35" s="373">
        <f t="shared" si="3"/>
        <v>0</v>
      </c>
    </row>
    <row r="36" spans="1:39" s="14" customFormat="1" ht="18" customHeight="1">
      <c r="A36" s="379">
        <v>133027</v>
      </c>
      <c r="B36" s="390" t="s">
        <v>304</v>
      </c>
      <c r="C36" s="381" t="s">
        <v>305</v>
      </c>
      <c r="D36" s="382" t="s">
        <v>301</v>
      </c>
      <c r="E36" s="383" t="s">
        <v>11</v>
      </c>
      <c r="F36" s="377"/>
      <c r="G36" s="377"/>
      <c r="H36" s="377" t="s">
        <v>186</v>
      </c>
      <c r="I36" s="377"/>
      <c r="J36" s="377"/>
      <c r="K36" s="378" t="s">
        <v>186</v>
      </c>
      <c r="L36" s="378"/>
      <c r="M36" s="377"/>
      <c r="N36" s="377" t="s">
        <v>186</v>
      </c>
      <c r="O36" s="377" t="s">
        <v>10</v>
      </c>
      <c r="P36" s="377"/>
      <c r="Q36" s="377" t="s">
        <v>186</v>
      </c>
      <c r="R36" s="378"/>
      <c r="S36" s="378"/>
      <c r="T36" s="377" t="s">
        <v>186</v>
      </c>
      <c r="U36" s="377"/>
      <c r="V36" s="377" t="s">
        <v>186</v>
      </c>
      <c r="W36" s="377" t="s">
        <v>186</v>
      </c>
      <c r="X36" s="377"/>
      <c r="Y36" s="378"/>
      <c r="Z36" s="378" t="s">
        <v>186</v>
      </c>
      <c r="AA36" s="377"/>
      <c r="AB36" s="377"/>
      <c r="AC36" s="377" t="s">
        <v>186</v>
      </c>
      <c r="AD36" s="377"/>
      <c r="AE36" s="377"/>
      <c r="AF36" s="378" t="s">
        <v>186</v>
      </c>
      <c r="AG36" s="378"/>
      <c r="AH36" s="377"/>
      <c r="AI36" s="377" t="s">
        <v>186</v>
      </c>
      <c r="AJ36" s="377"/>
      <c r="AK36" s="371">
        <v>138</v>
      </c>
      <c r="AL36" s="372">
        <f t="shared" si="2"/>
        <v>138</v>
      </c>
      <c r="AM36" s="373">
        <f t="shared" si="3"/>
        <v>0</v>
      </c>
    </row>
    <row r="37" spans="1:39" s="14" customFormat="1" ht="18" customHeight="1">
      <c r="A37" s="379">
        <v>129186</v>
      </c>
      <c r="B37" s="384" t="s">
        <v>306</v>
      </c>
      <c r="C37" s="381" t="s">
        <v>307</v>
      </c>
      <c r="D37" s="382" t="s">
        <v>301</v>
      </c>
      <c r="E37" s="383" t="s">
        <v>11</v>
      </c>
      <c r="F37" s="377"/>
      <c r="G37" s="377"/>
      <c r="H37" s="377" t="s">
        <v>186</v>
      </c>
      <c r="I37" s="377"/>
      <c r="J37" s="377"/>
      <c r="K37" s="378" t="s">
        <v>186</v>
      </c>
      <c r="L37" s="378" t="s">
        <v>186</v>
      </c>
      <c r="M37" s="377"/>
      <c r="N37" s="377" t="s">
        <v>186</v>
      </c>
      <c r="O37" s="377"/>
      <c r="P37" s="377"/>
      <c r="Q37" s="377" t="s">
        <v>186</v>
      </c>
      <c r="R37" s="378"/>
      <c r="S37" s="378"/>
      <c r="T37" s="377" t="s">
        <v>186</v>
      </c>
      <c r="U37" s="377" t="s">
        <v>10</v>
      </c>
      <c r="V37" s="377"/>
      <c r="W37" s="377" t="s">
        <v>186</v>
      </c>
      <c r="X37" s="377"/>
      <c r="Y37" s="378"/>
      <c r="Z37" s="378" t="s">
        <v>186</v>
      </c>
      <c r="AA37" s="377"/>
      <c r="AB37" s="377"/>
      <c r="AC37" s="377" t="s">
        <v>186</v>
      </c>
      <c r="AD37" s="377"/>
      <c r="AE37" s="377"/>
      <c r="AF37" s="378" t="s">
        <v>186</v>
      </c>
      <c r="AG37" s="378"/>
      <c r="AH37" s="377"/>
      <c r="AI37" s="377" t="s">
        <v>186</v>
      </c>
      <c r="AJ37" s="377"/>
      <c r="AK37" s="371">
        <v>138</v>
      </c>
      <c r="AL37" s="372">
        <f t="shared" si="2"/>
        <v>138</v>
      </c>
      <c r="AM37" s="373">
        <f t="shared" si="3"/>
        <v>0</v>
      </c>
    </row>
    <row r="38" spans="1:39" s="14" customFormat="1" ht="18" customHeight="1">
      <c r="A38" s="379">
        <v>151122</v>
      </c>
      <c r="B38" s="418" t="s">
        <v>308</v>
      </c>
      <c r="C38" s="381" t="s">
        <v>309</v>
      </c>
      <c r="D38" s="382" t="s">
        <v>301</v>
      </c>
      <c r="E38" s="383" t="s">
        <v>11</v>
      </c>
      <c r="F38" s="377"/>
      <c r="G38" s="377"/>
      <c r="H38" s="377" t="s">
        <v>186</v>
      </c>
      <c r="I38" s="377"/>
      <c r="J38" s="377"/>
      <c r="K38" s="378" t="s">
        <v>186</v>
      </c>
      <c r="L38" s="378"/>
      <c r="M38" s="377"/>
      <c r="N38" s="377" t="s">
        <v>186</v>
      </c>
      <c r="O38" s="377" t="s">
        <v>186</v>
      </c>
      <c r="P38" s="377"/>
      <c r="Q38" s="377" t="s">
        <v>186</v>
      </c>
      <c r="R38" s="378"/>
      <c r="S38" s="378"/>
      <c r="T38" s="377" t="s">
        <v>186</v>
      </c>
      <c r="U38" s="377"/>
      <c r="V38" s="377"/>
      <c r="W38" s="377" t="s">
        <v>186</v>
      </c>
      <c r="X38" s="377"/>
      <c r="Y38" s="378"/>
      <c r="Z38" s="378" t="s">
        <v>186</v>
      </c>
      <c r="AA38" s="377"/>
      <c r="AB38" s="377"/>
      <c r="AC38" s="377" t="s">
        <v>186</v>
      </c>
      <c r="AD38" s="377" t="s">
        <v>10</v>
      </c>
      <c r="AE38" s="377"/>
      <c r="AF38" s="378" t="s">
        <v>186</v>
      </c>
      <c r="AG38" s="378"/>
      <c r="AH38" s="377"/>
      <c r="AI38" s="377" t="s">
        <v>186</v>
      </c>
      <c r="AJ38" s="377"/>
      <c r="AK38" s="371">
        <v>138</v>
      </c>
      <c r="AL38" s="372">
        <f t="shared" si="2"/>
        <v>138</v>
      </c>
      <c r="AM38" s="373">
        <f t="shared" si="3"/>
        <v>0</v>
      </c>
    </row>
    <row r="39" spans="1:39" s="14" customFormat="1" ht="18" customHeight="1">
      <c r="A39" s="379">
        <v>150894</v>
      </c>
      <c r="B39" s="380" t="s">
        <v>310</v>
      </c>
      <c r="C39" s="419" t="s">
        <v>311</v>
      </c>
      <c r="D39" s="382" t="s">
        <v>301</v>
      </c>
      <c r="E39" s="383" t="s">
        <v>11</v>
      </c>
      <c r="F39" s="377"/>
      <c r="G39" s="420"/>
      <c r="H39" s="377" t="s">
        <v>186</v>
      </c>
      <c r="I39" s="377"/>
      <c r="J39" s="377"/>
      <c r="K39" s="378" t="s">
        <v>186</v>
      </c>
      <c r="L39" s="378"/>
      <c r="M39" s="377" t="s">
        <v>187</v>
      </c>
      <c r="N39" s="377" t="s">
        <v>186</v>
      </c>
      <c r="O39" s="377"/>
      <c r="P39" s="377"/>
      <c r="Q39" s="377" t="s">
        <v>186</v>
      </c>
      <c r="R39" s="378"/>
      <c r="S39" s="378"/>
      <c r="T39" s="377" t="s">
        <v>186</v>
      </c>
      <c r="U39" s="377"/>
      <c r="V39" s="377"/>
      <c r="W39" s="377" t="s">
        <v>186</v>
      </c>
      <c r="X39" s="377"/>
      <c r="Y39" s="378"/>
      <c r="Z39" s="378" t="s">
        <v>186</v>
      </c>
      <c r="AA39" s="377"/>
      <c r="AB39" s="377"/>
      <c r="AC39" s="377" t="s">
        <v>186</v>
      </c>
      <c r="AD39" s="377"/>
      <c r="AE39" s="377"/>
      <c r="AF39" s="378" t="s">
        <v>196</v>
      </c>
      <c r="AG39" s="378"/>
      <c r="AH39" s="377" t="s">
        <v>186</v>
      </c>
      <c r="AI39" s="377" t="s">
        <v>186</v>
      </c>
      <c r="AJ39" s="377"/>
      <c r="AK39" s="371">
        <v>138</v>
      </c>
      <c r="AL39" s="372">
        <f t="shared" si="2"/>
        <v>132</v>
      </c>
      <c r="AM39" s="373">
        <f t="shared" si="3"/>
        <v>-6</v>
      </c>
    </row>
    <row r="40" spans="1:39" s="13" customFormat="1" ht="18" customHeight="1">
      <c r="A40" s="379">
        <v>151700</v>
      </c>
      <c r="B40" s="384" t="s">
        <v>312</v>
      </c>
      <c r="C40" s="381" t="s">
        <v>313</v>
      </c>
      <c r="D40" s="382" t="s">
        <v>301</v>
      </c>
      <c r="E40" s="383" t="s">
        <v>11</v>
      </c>
      <c r="F40" s="377" t="s">
        <v>186</v>
      </c>
      <c r="G40" s="377"/>
      <c r="H40" s="377" t="s">
        <v>186</v>
      </c>
      <c r="I40" s="377"/>
      <c r="J40" s="377"/>
      <c r="K40" s="631" t="s">
        <v>244</v>
      </c>
      <c r="L40" s="632"/>
      <c r="M40" s="632"/>
      <c r="N40" s="632"/>
      <c r="O40" s="632"/>
      <c r="P40" s="632"/>
      <c r="Q40" s="632"/>
      <c r="R40" s="632"/>
      <c r="S40" s="632"/>
      <c r="T40" s="632"/>
      <c r="U40" s="632"/>
      <c r="V40" s="632"/>
      <c r="W40" s="632"/>
      <c r="X40" s="632"/>
      <c r="Y40" s="632"/>
      <c r="Z40" s="632"/>
      <c r="AA40" s="632"/>
      <c r="AB40" s="632"/>
      <c r="AC40" s="632"/>
      <c r="AD40" s="633"/>
      <c r="AE40" s="377"/>
      <c r="AF40" s="378" t="s">
        <v>186</v>
      </c>
      <c r="AG40" s="378"/>
      <c r="AH40" s="377"/>
      <c r="AI40" s="377" t="s">
        <v>186</v>
      </c>
      <c r="AJ40" s="377" t="s">
        <v>187</v>
      </c>
      <c r="AK40" s="371">
        <v>138</v>
      </c>
      <c r="AL40" s="372">
        <f t="shared" si="2"/>
        <v>54</v>
      </c>
      <c r="AM40" s="373">
        <f>SUM(AL40-54)</f>
        <v>0</v>
      </c>
    </row>
    <row r="41" spans="1:39" s="13" customFormat="1" ht="18" customHeight="1">
      <c r="A41" s="379">
        <v>150940</v>
      </c>
      <c r="B41" s="380" t="s">
        <v>314</v>
      </c>
      <c r="C41" s="381" t="s">
        <v>315</v>
      </c>
      <c r="D41" s="382" t="s">
        <v>301</v>
      </c>
      <c r="E41" s="383" t="s">
        <v>11</v>
      </c>
      <c r="F41" s="377"/>
      <c r="G41" s="377" t="s">
        <v>186</v>
      </c>
      <c r="H41" s="377" t="s">
        <v>186</v>
      </c>
      <c r="I41" s="377"/>
      <c r="J41" s="377"/>
      <c r="K41" s="378"/>
      <c r="L41" s="378"/>
      <c r="M41" s="377" t="s">
        <v>10</v>
      </c>
      <c r="N41" s="377" t="s">
        <v>186</v>
      </c>
      <c r="O41" s="377"/>
      <c r="P41" s="377" t="s">
        <v>186</v>
      </c>
      <c r="Q41" s="377" t="s">
        <v>186</v>
      </c>
      <c r="R41" s="378"/>
      <c r="S41" s="378"/>
      <c r="T41" s="377" t="s">
        <v>186</v>
      </c>
      <c r="U41" s="377" t="s">
        <v>186</v>
      </c>
      <c r="V41" s="377" t="s">
        <v>186</v>
      </c>
      <c r="W41" s="377" t="s">
        <v>186</v>
      </c>
      <c r="X41" s="377"/>
      <c r="Y41" s="378"/>
      <c r="Z41" s="378"/>
      <c r="AA41" s="377"/>
      <c r="AB41" s="377"/>
      <c r="AC41" s="377" t="s">
        <v>186</v>
      </c>
      <c r="AD41" s="377"/>
      <c r="AE41" s="377"/>
      <c r="AF41" s="378"/>
      <c r="AG41" s="378"/>
      <c r="AH41" s="377"/>
      <c r="AI41" s="377" t="s">
        <v>186</v>
      </c>
      <c r="AJ41" s="377"/>
      <c r="AK41" s="371">
        <v>138</v>
      </c>
      <c r="AL41" s="372">
        <f t="shared" si="2"/>
        <v>138</v>
      </c>
      <c r="AM41" s="373">
        <f t="shared" si="3"/>
        <v>0</v>
      </c>
    </row>
    <row r="42" spans="1:39" s="13" customFormat="1" ht="18" customHeight="1">
      <c r="A42" s="379">
        <v>121800</v>
      </c>
      <c r="B42" s="384" t="s">
        <v>316</v>
      </c>
      <c r="C42" s="381" t="s">
        <v>317</v>
      </c>
      <c r="D42" s="382" t="s">
        <v>301</v>
      </c>
      <c r="E42" s="383" t="s">
        <v>11</v>
      </c>
      <c r="F42" s="377"/>
      <c r="G42" s="421"/>
      <c r="H42" s="377" t="s">
        <v>186</v>
      </c>
      <c r="I42" s="377"/>
      <c r="J42" s="377"/>
      <c r="K42" s="378" t="s">
        <v>186</v>
      </c>
      <c r="L42" s="378"/>
      <c r="M42" s="377"/>
      <c r="N42" s="377" t="s">
        <v>186</v>
      </c>
      <c r="O42" s="377"/>
      <c r="P42" s="377" t="s">
        <v>187</v>
      </c>
      <c r="Q42" s="377" t="s">
        <v>186</v>
      </c>
      <c r="R42" s="378"/>
      <c r="S42" s="378"/>
      <c r="T42" s="377" t="s">
        <v>186</v>
      </c>
      <c r="U42" s="377"/>
      <c r="V42" s="377"/>
      <c r="W42" s="377" t="s">
        <v>186</v>
      </c>
      <c r="X42" s="377" t="s">
        <v>186</v>
      </c>
      <c r="Y42" s="378"/>
      <c r="Z42" s="378" t="s">
        <v>186</v>
      </c>
      <c r="AA42" s="377"/>
      <c r="AB42" s="377"/>
      <c r="AC42" s="377" t="s">
        <v>186</v>
      </c>
      <c r="AD42" s="377"/>
      <c r="AE42" s="377"/>
      <c r="AF42" s="378" t="s">
        <v>186</v>
      </c>
      <c r="AG42" s="378"/>
      <c r="AH42" s="377"/>
      <c r="AI42" s="377" t="s">
        <v>186</v>
      </c>
      <c r="AJ42" s="377"/>
      <c r="AK42" s="371">
        <v>138</v>
      </c>
      <c r="AL42" s="372">
        <f t="shared" si="2"/>
        <v>138</v>
      </c>
      <c r="AM42" s="373">
        <f t="shared" si="3"/>
        <v>0</v>
      </c>
    </row>
    <row r="43" spans="1:39" s="13" customFormat="1" ht="18" customHeight="1">
      <c r="A43" s="379">
        <v>136875</v>
      </c>
      <c r="B43" s="418" t="s">
        <v>318</v>
      </c>
      <c r="C43" s="381" t="s">
        <v>319</v>
      </c>
      <c r="D43" s="382" t="s">
        <v>301</v>
      </c>
      <c r="E43" s="383" t="s">
        <v>11</v>
      </c>
      <c r="F43" s="377"/>
      <c r="G43" s="377"/>
      <c r="H43" s="377" t="s">
        <v>186</v>
      </c>
      <c r="I43" s="377"/>
      <c r="J43" s="377"/>
      <c r="K43" s="378" t="s">
        <v>186</v>
      </c>
      <c r="L43" s="378"/>
      <c r="M43" s="377"/>
      <c r="N43" s="377" t="s">
        <v>186</v>
      </c>
      <c r="O43" s="377"/>
      <c r="P43" s="377" t="s">
        <v>10</v>
      </c>
      <c r="Q43" s="377" t="s">
        <v>186</v>
      </c>
      <c r="R43" s="378"/>
      <c r="S43" s="378"/>
      <c r="T43" s="377" t="s">
        <v>186</v>
      </c>
      <c r="U43" s="377"/>
      <c r="V43" s="377"/>
      <c r="W43" s="377" t="s">
        <v>186</v>
      </c>
      <c r="X43" s="377"/>
      <c r="Y43" s="378"/>
      <c r="Z43" s="378" t="s">
        <v>186</v>
      </c>
      <c r="AA43" s="377" t="s">
        <v>186</v>
      </c>
      <c r="AB43" s="377"/>
      <c r="AC43" s="377" t="s">
        <v>186</v>
      </c>
      <c r="AD43" s="377"/>
      <c r="AE43" s="377"/>
      <c r="AF43" s="378" t="s">
        <v>186</v>
      </c>
      <c r="AG43" s="378"/>
      <c r="AH43" s="377"/>
      <c r="AI43" s="377" t="s">
        <v>186</v>
      </c>
      <c r="AJ43" s="377"/>
      <c r="AK43" s="371">
        <v>138</v>
      </c>
      <c r="AL43" s="372">
        <f t="shared" si="2"/>
        <v>138</v>
      </c>
      <c r="AM43" s="373">
        <f t="shared" si="3"/>
        <v>0</v>
      </c>
    </row>
    <row r="44" spans="1:39" s="13" customFormat="1" ht="18" customHeight="1">
      <c r="A44" s="379">
        <v>127698</v>
      </c>
      <c r="B44" s="384" t="s">
        <v>320</v>
      </c>
      <c r="C44" s="381" t="s">
        <v>321</v>
      </c>
      <c r="D44" s="382" t="s">
        <v>301</v>
      </c>
      <c r="E44" s="383" t="s">
        <v>11</v>
      </c>
      <c r="F44" s="377"/>
      <c r="G44" s="377"/>
      <c r="H44" s="377" t="s">
        <v>186</v>
      </c>
      <c r="I44" s="377" t="s">
        <v>10</v>
      </c>
      <c r="J44" s="377"/>
      <c r="K44" s="378" t="s">
        <v>186</v>
      </c>
      <c r="L44" s="378"/>
      <c r="M44" s="377"/>
      <c r="N44" s="377" t="s">
        <v>186</v>
      </c>
      <c r="O44" s="377"/>
      <c r="P44" s="377"/>
      <c r="Q44" s="377" t="s">
        <v>186</v>
      </c>
      <c r="R44" s="378"/>
      <c r="S44" s="378"/>
      <c r="T44" s="377" t="s">
        <v>186</v>
      </c>
      <c r="U44" s="377"/>
      <c r="V44" s="377"/>
      <c r="W44" s="377" t="s">
        <v>186</v>
      </c>
      <c r="X44" s="377"/>
      <c r="Y44" s="378" t="s">
        <v>186</v>
      </c>
      <c r="Z44" s="378" t="s">
        <v>186</v>
      </c>
      <c r="AA44" s="377"/>
      <c r="AB44" s="377"/>
      <c r="AC44" s="377" t="s">
        <v>186</v>
      </c>
      <c r="AD44" s="377"/>
      <c r="AE44" s="377"/>
      <c r="AF44" s="378" t="s">
        <v>186</v>
      </c>
      <c r="AG44" s="378"/>
      <c r="AH44" s="377"/>
      <c r="AI44" s="377" t="s">
        <v>186</v>
      </c>
      <c r="AJ44" s="377"/>
      <c r="AK44" s="371">
        <v>138</v>
      </c>
      <c r="AL44" s="372">
        <f t="shared" si="2"/>
        <v>138</v>
      </c>
      <c r="AM44" s="373">
        <f t="shared" si="3"/>
        <v>0</v>
      </c>
    </row>
    <row r="45" spans="1:39" s="13" customFormat="1" ht="18" customHeight="1">
      <c r="A45" s="379">
        <v>150908</v>
      </c>
      <c r="B45" s="418" t="s">
        <v>322</v>
      </c>
      <c r="C45" s="381" t="s">
        <v>323</v>
      </c>
      <c r="D45" s="382" t="s">
        <v>301</v>
      </c>
      <c r="E45" s="383" t="s">
        <v>11</v>
      </c>
      <c r="F45" s="377"/>
      <c r="G45" s="421"/>
      <c r="H45" s="377" t="s">
        <v>186</v>
      </c>
      <c r="I45" s="377"/>
      <c r="J45" s="377"/>
      <c r="K45" s="378" t="s">
        <v>186</v>
      </c>
      <c r="L45" s="378"/>
      <c r="M45" s="377"/>
      <c r="N45" s="377" t="s">
        <v>186</v>
      </c>
      <c r="O45" s="377"/>
      <c r="P45" s="377"/>
      <c r="Q45" s="377" t="s">
        <v>186</v>
      </c>
      <c r="R45" s="378"/>
      <c r="S45" s="378"/>
      <c r="T45" s="377" t="s">
        <v>186</v>
      </c>
      <c r="U45" s="377"/>
      <c r="V45" s="377"/>
      <c r="W45" s="377" t="s">
        <v>186</v>
      </c>
      <c r="X45" s="377" t="s">
        <v>187</v>
      </c>
      <c r="Y45" s="378"/>
      <c r="Z45" s="378" t="s">
        <v>186</v>
      </c>
      <c r="AA45" s="377"/>
      <c r="AB45" s="377"/>
      <c r="AC45" s="377" t="s">
        <v>186</v>
      </c>
      <c r="AD45" s="377"/>
      <c r="AE45" s="377" t="s">
        <v>186</v>
      </c>
      <c r="AF45" s="378" t="s">
        <v>186</v>
      </c>
      <c r="AG45" s="378"/>
      <c r="AH45" s="377"/>
      <c r="AI45" s="377" t="s">
        <v>186</v>
      </c>
      <c r="AJ45" s="389"/>
      <c r="AK45" s="371">
        <v>138</v>
      </c>
      <c r="AL45" s="372">
        <f t="shared" si="2"/>
        <v>138</v>
      </c>
      <c r="AM45" s="373">
        <f t="shared" si="3"/>
        <v>0</v>
      </c>
    </row>
    <row r="46" spans="1:39" s="13" customFormat="1" ht="18" customHeight="1">
      <c r="A46" s="53">
        <v>151696</v>
      </c>
      <c r="B46" s="422" t="s">
        <v>324</v>
      </c>
      <c r="C46" s="388" t="s">
        <v>325</v>
      </c>
      <c r="D46" s="382" t="s">
        <v>301</v>
      </c>
      <c r="E46" s="383" t="s">
        <v>11</v>
      </c>
      <c r="F46" s="631" t="s">
        <v>326</v>
      </c>
      <c r="G46" s="633"/>
      <c r="H46" s="377" t="s">
        <v>186</v>
      </c>
      <c r="I46" s="377" t="s">
        <v>10</v>
      </c>
      <c r="J46" s="377"/>
      <c r="K46" s="378" t="s">
        <v>186</v>
      </c>
      <c r="L46" s="378"/>
      <c r="M46" s="377"/>
      <c r="N46" s="377" t="s">
        <v>186</v>
      </c>
      <c r="O46" s="377"/>
      <c r="P46" s="377"/>
      <c r="Q46" s="377" t="s">
        <v>186</v>
      </c>
      <c r="R46" s="378"/>
      <c r="S46" s="378"/>
      <c r="T46" s="377" t="s">
        <v>186</v>
      </c>
      <c r="U46" s="377"/>
      <c r="V46" s="377"/>
      <c r="W46" s="377" t="s">
        <v>186</v>
      </c>
      <c r="X46" s="377"/>
      <c r="Y46" s="378"/>
      <c r="Z46" s="378" t="s">
        <v>186</v>
      </c>
      <c r="AA46" s="377"/>
      <c r="AB46" s="377"/>
      <c r="AC46" s="377" t="s">
        <v>186</v>
      </c>
      <c r="AD46" s="377"/>
      <c r="AE46" s="377"/>
      <c r="AF46" s="378" t="s">
        <v>186</v>
      </c>
      <c r="AG46" s="378"/>
      <c r="AH46" s="377"/>
      <c r="AI46" s="377" t="s">
        <v>186</v>
      </c>
      <c r="AJ46" s="377"/>
      <c r="AK46" s="371">
        <v>138</v>
      </c>
      <c r="AL46" s="372">
        <f t="shared" si="2"/>
        <v>126</v>
      </c>
      <c r="AM46" s="373">
        <f>SUM(AL46-126)</f>
        <v>0</v>
      </c>
    </row>
    <row r="47" spans="1:39" s="13" customFormat="1" ht="18" customHeight="1">
      <c r="A47" s="379">
        <v>124656</v>
      </c>
      <c r="B47" s="423" t="s">
        <v>327</v>
      </c>
      <c r="C47" s="391" t="s">
        <v>328</v>
      </c>
      <c r="D47" s="382" t="s">
        <v>301</v>
      </c>
      <c r="E47" s="383" t="s">
        <v>11</v>
      </c>
      <c r="F47" s="377"/>
      <c r="G47" s="377"/>
      <c r="H47" s="377" t="s">
        <v>186</v>
      </c>
      <c r="I47" s="377"/>
      <c r="J47" s="377" t="s">
        <v>187</v>
      </c>
      <c r="K47" s="378" t="s">
        <v>186</v>
      </c>
      <c r="L47" s="378"/>
      <c r="M47" s="377"/>
      <c r="N47" s="377" t="s">
        <v>186</v>
      </c>
      <c r="O47" s="377"/>
      <c r="P47" s="377"/>
      <c r="Q47" s="377" t="s">
        <v>186</v>
      </c>
      <c r="R47" s="378"/>
      <c r="S47" s="378" t="s">
        <v>186</v>
      </c>
      <c r="T47" s="377" t="s">
        <v>186</v>
      </c>
      <c r="U47" s="377"/>
      <c r="V47" s="377"/>
      <c r="W47" s="377" t="s">
        <v>186</v>
      </c>
      <c r="X47" s="377"/>
      <c r="Y47" s="378"/>
      <c r="Z47" s="378" t="s">
        <v>186</v>
      </c>
      <c r="AA47" s="377"/>
      <c r="AB47" s="377"/>
      <c r="AC47" s="377" t="s">
        <v>186</v>
      </c>
      <c r="AD47" s="377"/>
      <c r="AE47" s="377"/>
      <c r="AF47" s="378" t="s">
        <v>186</v>
      </c>
      <c r="AG47" s="378"/>
      <c r="AH47" s="377"/>
      <c r="AI47" s="377" t="s">
        <v>186</v>
      </c>
      <c r="AJ47" s="377"/>
      <c r="AK47" s="371">
        <v>138</v>
      </c>
      <c r="AL47" s="372">
        <f t="shared" si="2"/>
        <v>138</v>
      </c>
      <c r="AM47" s="373">
        <f t="shared" si="3"/>
        <v>0</v>
      </c>
    </row>
    <row r="48" spans="1:39" s="13" customFormat="1" ht="18" customHeight="1">
      <c r="A48" s="379">
        <v>136670</v>
      </c>
      <c r="B48" s="423" t="s">
        <v>329</v>
      </c>
      <c r="C48" s="391" t="s">
        <v>330</v>
      </c>
      <c r="D48" s="382" t="s">
        <v>301</v>
      </c>
      <c r="E48" s="383" t="s">
        <v>11</v>
      </c>
      <c r="F48" s="628" t="s">
        <v>331</v>
      </c>
      <c r="G48" s="629"/>
      <c r="H48" s="629"/>
      <c r="I48" s="629"/>
      <c r="J48" s="629"/>
      <c r="K48" s="629"/>
      <c r="L48" s="629"/>
      <c r="M48" s="629"/>
      <c r="N48" s="629"/>
      <c r="O48" s="629"/>
      <c r="P48" s="629"/>
      <c r="Q48" s="629"/>
      <c r="R48" s="629"/>
      <c r="S48" s="629"/>
      <c r="T48" s="629"/>
      <c r="U48" s="629"/>
      <c r="V48" s="629"/>
      <c r="W48" s="629"/>
      <c r="X48" s="629"/>
      <c r="Y48" s="629"/>
      <c r="Z48" s="629"/>
      <c r="AA48" s="629"/>
      <c r="AB48" s="629"/>
      <c r="AC48" s="629"/>
      <c r="AD48" s="629"/>
      <c r="AE48" s="629"/>
      <c r="AF48" s="629"/>
      <c r="AG48" s="629"/>
      <c r="AH48" s="629"/>
      <c r="AI48" s="629"/>
      <c r="AJ48" s="630"/>
      <c r="AK48" s="371">
        <v>138</v>
      </c>
      <c r="AL48" s="372">
        <f t="shared" si="2"/>
        <v>0</v>
      </c>
      <c r="AM48" s="373">
        <f t="shared" si="3"/>
        <v>-138</v>
      </c>
    </row>
    <row r="49" spans="1:39" s="13" customFormat="1" ht="18" customHeight="1">
      <c r="A49" s="379">
        <v>139530</v>
      </c>
      <c r="B49" s="423" t="s">
        <v>332</v>
      </c>
      <c r="C49" s="386" t="s">
        <v>333</v>
      </c>
      <c r="D49" s="382" t="s">
        <v>301</v>
      </c>
      <c r="E49" s="383" t="s">
        <v>11</v>
      </c>
      <c r="F49" s="377"/>
      <c r="G49" s="377"/>
      <c r="H49" s="377" t="s">
        <v>186</v>
      </c>
      <c r="I49" s="377"/>
      <c r="J49" s="377"/>
      <c r="K49" s="378" t="s">
        <v>186</v>
      </c>
      <c r="L49" s="378"/>
      <c r="M49" s="377"/>
      <c r="N49" s="377" t="s">
        <v>186</v>
      </c>
      <c r="O49" s="377" t="s">
        <v>186</v>
      </c>
      <c r="P49" s="377"/>
      <c r="Q49" s="377" t="s">
        <v>186</v>
      </c>
      <c r="R49" s="378"/>
      <c r="S49" s="378"/>
      <c r="T49" s="377" t="s">
        <v>186</v>
      </c>
      <c r="U49" s="377"/>
      <c r="V49" s="377"/>
      <c r="W49" s="377" t="s">
        <v>186</v>
      </c>
      <c r="X49" s="377"/>
      <c r="Y49" s="378"/>
      <c r="Z49" s="378" t="s">
        <v>186</v>
      </c>
      <c r="AA49" s="377"/>
      <c r="AB49" s="377"/>
      <c r="AC49" s="377" t="s">
        <v>186</v>
      </c>
      <c r="AD49" s="377"/>
      <c r="AE49" s="377" t="s">
        <v>10</v>
      </c>
      <c r="AF49" s="378" t="s">
        <v>186</v>
      </c>
      <c r="AG49" s="378"/>
      <c r="AH49" s="377"/>
      <c r="AI49" s="377" t="s">
        <v>186</v>
      </c>
      <c r="AJ49" s="377"/>
      <c r="AK49" s="371">
        <v>138</v>
      </c>
      <c r="AL49" s="372">
        <f t="shared" si="2"/>
        <v>138</v>
      </c>
      <c r="AM49" s="373">
        <f t="shared" si="3"/>
        <v>0</v>
      </c>
    </row>
    <row r="50" spans="1:40" s="13" customFormat="1" ht="18" customHeight="1">
      <c r="A50" s="393">
        <v>419125</v>
      </c>
      <c r="B50" s="424" t="s">
        <v>334</v>
      </c>
      <c r="C50" s="385"/>
      <c r="D50" s="382" t="s">
        <v>301</v>
      </c>
      <c r="E50" s="383" t="s">
        <v>11</v>
      </c>
      <c r="F50" s="392"/>
      <c r="G50" s="377"/>
      <c r="H50" s="377" t="s">
        <v>186</v>
      </c>
      <c r="I50" s="377"/>
      <c r="J50" s="377" t="s">
        <v>10</v>
      </c>
      <c r="K50" s="378" t="s">
        <v>186</v>
      </c>
      <c r="L50" s="378"/>
      <c r="M50" s="377"/>
      <c r="N50" s="377" t="s">
        <v>186</v>
      </c>
      <c r="O50" s="377"/>
      <c r="P50" s="377"/>
      <c r="Q50" s="377" t="s">
        <v>186</v>
      </c>
      <c r="R50" s="378" t="s">
        <v>186</v>
      </c>
      <c r="S50" s="378"/>
      <c r="T50" s="377" t="s">
        <v>186</v>
      </c>
      <c r="U50" s="377"/>
      <c r="V50" s="377"/>
      <c r="W50" s="377" t="s">
        <v>186</v>
      </c>
      <c r="X50" s="377"/>
      <c r="Y50" s="378"/>
      <c r="Z50" s="631"/>
      <c r="AA50" s="632"/>
      <c r="AB50" s="632"/>
      <c r="AC50" s="632"/>
      <c r="AD50" s="632"/>
      <c r="AE50" s="632"/>
      <c r="AF50" s="632"/>
      <c r="AG50" s="632"/>
      <c r="AH50" s="632"/>
      <c r="AI50" s="632"/>
      <c r="AJ50" s="633"/>
      <c r="AK50" s="371">
        <v>138</v>
      </c>
      <c r="AL50" s="372">
        <f t="shared" si="2"/>
        <v>90</v>
      </c>
      <c r="AM50" s="373">
        <f>SUM(AL50-90)</f>
        <v>0</v>
      </c>
      <c r="AN50" s="395"/>
    </row>
    <row r="51" spans="1:39" s="13" customFormat="1" ht="18" customHeight="1">
      <c r="A51" s="393">
        <v>419230</v>
      </c>
      <c r="B51" s="425" t="s">
        <v>335</v>
      </c>
      <c r="C51" s="388" t="s">
        <v>336</v>
      </c>
      <c r="D51" s="382" t="s">
        <v>301</v>
      </c>
      <c r="E51" s="383" t="s">
        <v>11</v>
      </c>
      <c r="F51" s="392"/>
      <c r="G51" s="377" t="s">
        <v>10</v>
      </c>
      <c r="H51" s="377" t="s">
        <v>186</v>
      </c>
      <c r="I51" s="377"/>
      <c r="J51" s="377"/>
      <c r="K51" s="378" t="s">
        <v>186</v>
      </c>
      <c r="L51" s="378"/>
      <c r="M51" s="377"/>
      <c r="N51" s="377" t="s">
        <v>186</v>
      </c>
      <c r="O51" s="377"/>
      <c r="P51" s="377" t="s">
        <v>186</v>
      </c>
      <c r="Q51" s="377" t="s">
        <v>186</v>
      </c>
      <c r="R51" s="378"/>
      <c r="S51" s="378"/>
      <c r="T51" s="377" t="s">
        <v>186</v>
      </c>
      <c r="U51" s="377"/>
      <c r="V51" s="377"/>
      <c r="W51" s="377" t="s">
        <v>186</v>
      </c>
      <c r="X51" s="377"/>
      <c r="Y51" s="378"/>
      <c r="Z51" s="378" t="s">
        <v>186</v>
      </c>
      <c r="AA51" s="377"/>
      <c r="AB51" s="377"/>
      <c r="AC51" s="377" t="s">
        <v>186</v>
      </c>
      <c r="AD51" s="377"/>
      <c r="AE51" s="377"/>
      <c r="AF51" s="378" t="s">
        <v>186</v>
      </c>
      <c r="AG51" s="378"/>
      <c r="AH51" s="377"/>
      <c r="AI51" s="631"/>
      <c r="AJ51" s="633"/>
      <c r="AK51" s="371">
        <v>138</v>
      </c>
      <c r="AL51" s="372">
        <f t="shared" si="2"/>
        <v>126</v>
      </c>
      <c r="AM51" s="373">
        <f>SUM(AL51-126)</f>
        <v>0</v>
      </c>
    </row>
    <row r="52" spans="1:40" s="13" customFormat="1" ht="18" customHeight="1">
      <c r="A52" s="393">
        <v>419737</v>
      </c>
      <c r="B52" s="424" t="s">
        <v>337</v>
      </c>
      <c r="C52" s="381" t="s">
        <v>338</v>
      </c>
      <c r="D52" s="382" t="s">
        <v>301</v>
      </c>
      <c r="E52" s="383" t="s">
        <v>11</v>
      </c>
      <c r="F52" s="392"/>
      <c r="G52" s="377"/>
      <c r="H52" s="377" t="s">
        <v>186</v>
      </c>
      <c r="I52" s="377" t="s">
        <v>186</v>
      </c>
      <c r="J52" s="377"/>
      <c r="K52" s="378" t="s">
        <v>186</v>
      </c>
      <c r="L52" s="378"/>
      <c r="M52" s="377"/>
      <c r="N52" s="377" t="s">
        <v>186</v>
      </c>
      <c r="O52" s="377"/>
      <c r="P52" s="377"/>
      <c r="Q52" s="377" t="s">
        <v>186</v>
      </c>
      <c r="R52" s="378"/>
      <c r="S52" s="378"/>
      <c r="T52" s="377" t="s">
        <v>186</v>
      </c>
      <c r="U52" s="377"/>
      <c r="V52" s="377"/>
      <c r="W52" s="377" t="s">
        <v>186</v>
      </c>
      <c r="X52" s="377" t="s">
        <v>10</v>
      </c>
      <c r="Y52" s="378"/>
      <c r="Z52" s="378" t="s">
        <v>186</v>
      </c>
      <c r="AA52" s="377"/>
      <c r="AB52" s="377"/>
      <c r="AC52" s="377" t="s">
        <v>186</v>
      </c>
      <c r="AD52" s="377"/>
      <c r="AE52" s="377"/>
      <c r="AF52" s="378" t="s">
        <v>186</v>
      </c>
      <c r="AG52" s="378"/>
      <c r="AH52" s="377"/>
      <c r="AI52" s="377" t="s">
        <v>186</v>
      </c>
      <c r="AJ52" s="377"/>
      <c r="AK52" s="371">
        <v>138</v>
      </c>
      <c r="AL52" s="372">
        <f t="shared" si="2"/>
        <v>138</v>
      </c>
      <c r="AM52" s="373">
        <f t="shared" si="3"/>
        <v>0</v>
      </c>
      <c r="AN52" s="395">
        <v>44296</v>
      </c>
    </row>
    <row r="53" spans="1:39" s="13" customFormat="1" ht="18" customHeight="1" thickBot="1">
      <c r="A53" s="426"/>
      <c r="B53" s="427"/>
      <c r="C53" s="428"/>
      <c r="D53" s="429"/>
      <c r="E53" s="430"/>
      <c r="F53" s="404"/>
      <c r="G53" s="402"/>
      <c r="H53" s="404">
        <v>20</v>
      </c>
      <c r="I53" s="404"/>
      <c r="J53" s="404"/>
      <c r="K53" s="431">
        <v>19</v>
      </c>
      <c r="L53" s="431"/>
      <c r="M53" s="404"/>
      <c r="N53" s="404">
        <v>20</v>
      </c>
      <c r="O53" s="404"/>
      <c r="P53" s="404"/>
      <c r="Q53" s="404">
        <v>19</v>
      </c>
      <c r="R53" s="431"/>
      <c r="S53" s="431"/>
      <c r="T53" s="404">
        <v>20</v>
      </c>
      <c r="U53" s="404"/>
      <c r="V53" s="404"/>
      <c r="W53" s="404">
        <v>20</v>
      </c>
      <c r="X53" s="404"/>
      <c r="Y53" s="431"/>
      <c r="Z53" s="431">
        <v>19</v>
      </c>
      <c r="AA53" s="404"/>
      <c r="AB53" s="404"/>
      <c r="AC53" s="404">
        <v>20</v>
      </c>
      <c r="AD53" s="404"/>
      <c r="AE53" s="404"/>
      <c r="AF53" s="431">
        <v>19</v>
      </c>
      <c r="AG53" s="403"/>
      <c r="AH53" s="402"/>
      <c r="AI53" s="402">
        <v>20</v>
      </c>
      <c r="AJ53" s="402"/>
      <c r="AK53" s="405"/>
      <c r="AL53" s="406"/>
      <c r="AM53" s="407"/>
    </row>
    <row r="54" spans="1:39" s="13" customFormat="1" ht="13.5" customHeight="1">
      <c r="A54" s="432"/>
      <c r="B54" s="433"/>
      <c r="C54" s="432"/>
      <c r="D54" s="434"/>
      <c r="E54" s="435"/>
      <c r="F54" s="413"/>
      <c r="G54" s="413"/>
      <c r="H54" s="413"/>
      <c r="I54" s="413"/>
      <c r="J54" s="413"/>
      <c r="K54" s="413"/>
      <c r="L54" s="413"/>
      <c r="M54" s="413"/>
      <c r="N54" s="413"/>
      <c r="O54" s="413"/>
      <c r="P54" s="413"/>
      <c r="Q54" s="413"/>
      <c r="R54" s="413"/>
      <c r="S54" s="413"/>
      <c r="T54" s="413"/>
      <c r="U54" s="413"/>
      <c r="V54" s="413"/>
      <c r="W54" s="413"/>
      <c r="X54" s="413"/>
      <c r="Y54" s="413"/>
      <c r="Z54" s="413"/>
      <c r="AA54" s="413"/>
      <c r="AB54" s="413"/>
      <c r="AC54" s="413"/>
      <c r="AD54" s="413"/>
      <c r="AE54" s="413"/>
      <c r="AF54" s="413"/>
      <c r="AG54" s="413"/>
      <c r="AH54" s="413"/>
      <c r="AI54" s="413"/>
      <c r="AJ54" s="413"/>
      <c r="AK54" s="414"/>
      <c r="AL54" s="415"/>
      <c r="AM54" s="416"/>
    </row>
    <row r="55" spans="1:39" s="13" customFormat="1" ht="13.5" customHeight="1">
      <c r="A55" s="432"/>
      <c r="B55" s="433"/>
      <c r="C55" s="432"/>
      <c r="D55" s="434"/>
      <c r="E55" s="435"/>
      <c r="F55" s="413"/>
      <c r="G55" s="413"/>
      <c r="H55" s="413"/>
      <c r="I55" s="413"/>
      <c r="J55" s="413"/>
      <c r="K55" s="413"/>
      <c r="L55" s="413"/>
      <c r="M55" s="413"/>
      <c r="N55" s="413"/>
      <c r="O55" s="413"/>
      <c r="P55" s="413"/>
      <c r="Q55" s="413"/>
      <c r="R55" s="413"/>
      <c r="S55" s="413"/>
      <c r="T55" s="413"/>
      <c r="U55" s="413"/>
      <c r="V55" s="413"/>
      <c r="W55" s="413"/>
      <c r="X55" s="413"/>
      <c r="Y55" s="413"/>
      <c r="Z55" s="413"/>
      <c r="AA55" s="413"/>
      <c r="AB55" s="413"/>
      <c r="AC55" s="413"/>
      <c r="AD55" s="413"/>
      <c r="AE55" s="413"/>
      <c r="AF55" s="413"/>
      <c r="AG55" s="413"/>
      <c r="AH55" s="413"/>
      <c r="AI55" s="413"/>
      <c r="AJ55" s="413"/>
      <c r="AK55" s="414"/>
      <c r="AL55" s="415"/>
      <c r="AM55" s="416"/>
    </row>
    <row r="56" spans="1:39" s="13" customFormat="1" ht="13.5" customHeight="1" thickBot="1">
      <c r="A56" s="432"/>
      <c r="B56" s="433"/>
      <c r="C56" s="432"/>
      <c r="D56" s="434"/>
      <c r="E56" s="435"/>
      <c r="F56" s="413"/>
      <c r="G56" s="413"/>
      <c r="H56" s="413"/>
      <c r="I56" s="413"/>
      <c r="J56" s="413"/>
      <c r="K56" s="413"/>
      <c r="L56" s="413"/>
      <c r="M56" s="413"/>
      <c r="N56" s="413"/>
      <c r="O56" s="413"/>
      <c r="P56" s="413"/>
      <c r="Q56" s="413"/>
      <c r="R56" s="413"/>
      <c r="S56" s="413"/>
      <c r="T56" s="413"/>
      <c r="U56" s="413"/>
      <c r="V56" s="413"/>
      <c r="W56" s="413"/>
      <c r="X56" s="413"/>
      <c r="Y56" s="413"/>
      <c r="Z56" s="413"/>
      <c r="AA56" s="413"/>
      <c r="AB56" s="413"/>
      <c r="AC56" s="413"/>
      <c r="AD56" s="413"/>
      <c r="AE56" s="413"/>
      <c r="AF56" s="413"/>
      <c r="AG56" s="413"/>
      <c r="AH56" s="413"/>
      <c r="AI56" s="413"/>
      <c r="AJ56" s="413"/>
      <c r="AK56" s="414"/>
      <c r="AL56" s="415"/>
      <c r="AM56" s="416"/>
    </row>
    <row r="57" spans="1:39" s="14" customFormat="1" ht="18" customHeight="1">
      <c r="A57" s="356" t="s">
        <v>0</v>
      </c>
      <c r="B57" s="357" t="s">
        <v>1</v>
      </c>
      <c r="C57" s="357" t="s">
        <v>14</v>
      </c>
      <c r="D57" s="358" t="s">
        <v>2</v>
      </c>
      <c r="E57" s="635" t="s">
        <v>3</v>
      </c>
      <c r="F57" s="321">
        <v>1</v>
      </c>
      <c r="G57" s="321">
        <v>2</v>
      </c>
      <c r="H57" s="321">
        <v>3</v>
      </c>
      <c r="I57" s="321">
        <v>4</v>
      </c>
      <c r="J57" s="321">
        <v>5</v>
      </c>
      <c r="K57" s="321">
        <v>6</v>
      </c>
      <c r="L57" s="321">
        <v>7</v>
      </c>
      <c r="M57" s="321">
        <v>8</v>
      </c>
      <c r="N57" s="321">
        <v>9</v>
      </c>
      <c r="O57" s="321">
        <v>10</v>
      </c>
      <c r="P57" s="321">
        <v>11</v>
      </c>
      <c r="Q57" s="321">
        <v>12</v>
      </c>
      <c r="R57" s="321">
        <v>13</v>
      </c>
      <c r="S57" s="321">
        <v>14</v>
      </c>
      <c r="T57" s="321">
        <v>15</v>
      </c>
      <c r="U57" s="321">
        <v>16</v>
      </c>
      <c r="V57" s="321">
        <v>17</v>
      </c>
      <c r="W57" s="321">
        <v>18</v>
      </c>
      <c r="X57" s="321">
        <v>19</v>
      </c>
      <c r="Y57" s="321">
        <v>20</v>
      </c>
      <c r="Z57" s="321">
        <v>21</v>
      </c>
      <c r="AA57" s="321">
        <v>22</v>
      </c>
      <c r="AB57" s="321">
        <v>23</v>
      </c>
      <c r="AC57" s="321">
        <v>24</v>
      </c>
      <c r="AD57" s="321">
        <v>25</v>
      </c>
      <c r="AE57" s="321">
        <v>26</v>
      </c>
      <c r="AF57" s="321">
        <v>27</v>
      </c>
      <c r="AG57" s="321">
        <v>28</v>
      </c>
      <c r="AH57" s="321">
        <v>29</v>
      </c>
      <c r="AI57" s="321">
        <v>30</v>
      </c>
      <c r="AJ57" s="321">
        <v>31</v>
      </c>
      <c r="AK57" s="625" t="s">
        <v>4</v>
      </c>
      <c r="AL57" s="626" t="s">
        <v>5</v>
      </c>
      <c r="AM57" s="627" t="s">
        <v>6</v>
      </c>
    </row>
    <row r="58" spans="1:39" s="14" customFormat="1" ht="18" customHeight="1">
      <c r="A58" s="359"/>
      <c r="B58" s="360" t="s">
        <v>253</v>
      </c>
      <c r="C58" s="360" t="s">
        <v>224</v>
      </c>
      <c r="D58" s="361" t="s">
        <v>254</v>
      </c>
      <c r="E58" s="636"/>
      <c r="F58" s="322" t="s">
        <v>8</v>
      </c>
      <c r="G58" s="322" t="s">
        <v>10</v>
      </c>
      <c r="H58" s="322" t="s">
        <v>7</v>
      </c>
      <c r="I58" s="322" t="s">
        <v>7</v>
      </c>
      <c r="J58" s="322" t="s">
        <v>8</v>
      </c>
      <c r="K58" s="322" t="s">
        <v>8</v>
      </c>
      <c r="L58" s="322" t="s">
        <v>9</v>
      </c>
      <c r="M58" s="322" t="s">
        <v>8</v>
      </c>
      <c r="N58" s="322" t="s">
        <v>10</v>
      </c>
      <c r="O58" s="322" t="s">
        <v>7</v>
      </c>
      <c r="P58" s="322" t="s">
        <v>7</v>
      </c>
      <c r="Q58" s="322" t="s">
        <v>8</v>
      </c>
      <c r="R58" s="322" t="s">
        <v>8</v>
      </c>
      <c r="S58" s="322" t="s">
        <v>9</v>
      </c>
      <c r="T58" s="322" t="s">
        <v>8</v>
      </c>
      <c r="U58" s="322" t="s">
        <v>10</v>
      </c>
      <c r="V58" s="322" t="s">
        <v>7</v>
      </c>
      <c r="W58" s="322" t="s">
        <v>7</v>
      </c>
      <c r="X58" s="322" t="s">
        <v>8</v>
      </c>
      <c r="Y58" s="322" t="s">
        <v>8</v>
      </c>
      <c r="Z58" s="322" t="s">
        <v>9</v>
      </c>
      <c r="AA58" s="322" t="s">
        <v>8</v>
      </c>
      <c r="AB58" s="322" t="s">
        <v>10</v>
      </c>
      <c r="AC58" s="322" t="s">
        <v>7</v>
      </c>
      <c r="AD58" s="322" t="s">
        <v>7</v>
      </c>
      <c r="AE58" s="322" t="s">
        <v>8</v>
      </c>
      <c r="AF58" s="322" t="s">
        <v>8</v>
      </c>
      <c r="AG58" s="322" t="s">
        <v>9</v>
      </c>
      <c r="AH58" s="322" t="s">
        <v>8</v>
      </c>
      <c r="AI58" s="322" t="s">
        <v>10</v>
      </c>
      <c r="AJ58" s="322" t="s">
        <v>7</v>
      </c>
      <c r="AK58" s="608"/>
      <c r="AL58" s="610"/>
      <c r="AM58" s="612"/>
    </row>
    <row r="59" spans="1:39" s="14" customFormat="1" ht="18" customHeight="1">
      <c r="A59" s="362">
        <v>137219</v>
      </c>
      <c r="B59" s="363" t="s">
        <v>255</v>
      </c>
      <c r="C59" s="364" t="s">
        <v>256</v>
      </c>
      <c r="D59" s="365"/>
      <c r="E59" s="366" t="s">
        <v>13</v>
      </c>
      <c r="F59" s="367" t="s">
        <v>187</v>
      </c>
      <c r="G59" s="367"/>
      <c r="H59" s="367" t="s">
        <v>187</v>
      </c>
      <c r="I59" s="367" t="s">
        <v>187</v>
      </c>
      <c r="J59" s="367"/>
      <c r="K59" s="368"/>
      <c r="L59" s="369" t="s">
        <v>186</v>
      </c>
      <c r="M59" s="367" t="s">
        <v>187</v>
      </c>
      <c r="N59" s="367" t="s">
        <v>187</v>
      </c>
      <c r="O59" s="367" t="s">
        <v>187</v>
      </c>
      <c r="P59" s="367"/>
      <c r="Q59" s="367" t="s">
        <v>187</v>
      </c>
      <c r="R59" s="368" t="s">
        <v>186</v>
      </c>
      <c r="S59" s="370"/>
      <c r="T59" s="367" t="s">
        <v>187</v>
      </c>
      <c r="U59" s="367" t="s">
        <v>187</v>
      </c>
      <c r="V59" s="367" t="s">
        <v>187</v>
      </c>
      <c r="W59" s="367" t="s">
        <v>187</v>
      </c>
      <c r="X59" s="367" t="s">
        <v>187</v>
      </c>
      <c r="Y59" s="368"/>
      <c r="Z59" s="369"/>
      <c r="AA59" s="367" t="s">
        <v>187</v>
      </c>
      <c r="AB59" s="367" t="s">
        <v>187</v>
      </c>
      <c r="AC59" s="367" t="s">
        <v>187</v>
      </c>
      <c r="AD59" s="367" t="s">
        <v>187</v>
      </c>
      <c r="AE59" s="367" t="s">
        <v>187</v>
      </c>
      <c r="AF59" s="368"/>
      <c r="AG59" s="369"/>
      <c r="AH59" s="367" t="s">
        <v>187</v>
      </c>
      <c r="AI59" s="367" t="s">
        <v>187</v>
      </c>
      <c r="AJ59" s="367"/>
      <c r="AK59" s="371">
        <v>138</v>
      </c>
      <c r="AL59" s="372">
        <f>COUNTIF(D59:AK59,"T")*6+COUNTIF(D59:AK59,"P")*12+COUNTIF(D59:AK59,"M")*6+COUNTIF(D59:AK59,"I")*6+COUNTIF(D59:AK59,"N")*12+COUNTIF(D59:AK59,"TI")*11+COUNTIF(D59:AK59,"MT")*12+COUNTIF(D59:AK59,"MN")*18+COUNTIF(D59:AK59,"PI")*17+COUNTIF(D59:AK59,"TN")*18+COUNTIF(D59:AK59,"NB")*6+COUNTIF(D59:AK59,"AF")*6</f>
        <v>138</v>
      </c>
      <c r="AM59" s="373">
        <f>SUM(AL59-138)</f>
        <v>0</v>
      </c>
    </row>
    <row r="60" spans="1:39" s="14" customFormat="1" ht="18" customHeight="1">
      <c r="A60" s="374">
        <v>139149</v>
      </c>
      <c r="B60" s="375" t="s">
        <v>257</v>
      </c>
      <c r="C60" s="376" t="s">
        <v>258</v>
      </c>
      <c r="D60" s="365" t="s">
        <v>259</v>
      </c>
      <c r="E60" s="366" t="s">
        <v>13</v>
      </c>
      <c r="F60" s="377" t="s">
        <v>187</v>
      </c>
      <c r="G60" s="377"/>
      <c r="H60" s="377" t="s">
        <v>187</v>
      </c>
      <c r="I60" s="377" t="s">
        <v>187</v>
      </c>
      <c r="J60" s="377"/>
      <c r="K60" s="378"/>
      <c r="L60" s="378"/>
      <c r="M60" s="377" t="s">
        <v>187</v>
      </c>
      <c r="N60" s="377" t="s">
        <v>187</v>
      </c>
      <c r="O60" s="377" t="s">
        <v>187</v>
      </c>
      <c r="P60" s="377"/>
      <c r="Q60" s="377" t="s">
        <v>187</v>
      </c>
      <c r="R60" s="378"/>
      <c r="S60" s="378" t="s">
        <v>186</v>
      </c>
      <c r="T60" s="377" t="s">
        <v>187</v>
      </c>
      <c r="U60" s="377" t="s">
        <v>187</v>
      </c>
      <c r="V60" s="377" t="s">
        <v>187</v>
      </c>
      <c r="W60" s="377" t="s">
        <v>187</v>
      </c>
      <c r="X60" s="377" t="s">
        <v>187</v>
      </c>
      <c r="Y60" s="378" t="s">
        <v>186</v>
      </c>
      <c r="Z60" s="378"/>
      <c r="AA60" s="377" t="s">
        <v>187</v>
      </c>
      <c r="AB60" s="377" t="s">
        <v>187</v>
      </c>
      <c r="AC60" s="377" t="s">
        <v>187</v>
      </c>
      <c r="AD60" s="377" t="s">
        <v>187</v>
      </c>
      <c r="AE60" s="377" t="s">
        <v>187</v>
      </c>
      <c r="AF60" s="378"/>
      <c r="AG60" s="378"/>
      <c r="AH60" s="377" t="s">
        <v>187</v>
      </c>
      <c r="AI60" s="377" t="s">
        <v>187</v>
      </c>
      <c r="AJ60" s="377"/>
      <c r="AK60" s="371">
        <v>138</v>
      </c>
      <c r="AL60" s="372">
        <f aca="true" t="shared" si="4" ref="AL60:AL78">COUNTIF(D60:AK60,"T")*6+COUNTIF(D60:AK60,"P")*12+COUNTIF(D60:AK60,"M")*6+COUNTIF(D60:AK60,"I")*6+COUNTIF(D60:AK60,"N")*12+COUNTIF(D60:AK60,"TI")*11+COUNTIF(D60:AK60,"MT")*12+COUNTIF(D60:AK60,"MN")*18+COUNTIF(D60:AK60,"PI")*17+COUNTIF(D60:AK60,"TN")*18+COUNTIF(D60:AK60,"NB")*6+COUNTIF(D60:AK60,"AF")*6</f>
        <v>138</v>
      </c>
      <c r="AM60" s="373">
        <f aca="true" t="shared" si="5" ref="AM60:AM77">SUM(AL60-138)</f>
        <v>0</v>
      </c>
    </row>
    <row r="61" spans="1:39" s="14" customFormat="1" ht="18" customHeight="1">
      <c r="A61" s="379">
        <v>151025</v>
      </c>
      <c r="B61" s="436" t="s">
        <v>339</v>
      </c>
      <c r="C61" s="381" t="s">
        <v>340</v>
      </c>
      <c r="D61" s="382" t="s">
        <v>341</v>
      </c>
      <c r="E61" s="383" t="s">
        <v>11</v>
      </c>
      <c r="F61" s="377" t="s">
        <v>186</v>
      </c>
      <c r="G61" s="377"/>
      <c r="H61" s="377"/>
      <c r="I61" s="377" t="s">
        <v>186</v>
      </c>
      <c r="J61" s="377"/>
      <c r="K61" s="378"/>
      <c r="L61" s="378" t="s">
        <v>186</v>
      </c>
      <c r="M61" s="377"/>
      <c r="N61" s="377"/>
      <c r="O61" s="377" t="s">
        <v>186</v>
      </c>
      <c r="P61" s="377"/>
      <c r="Q61" s="377"/>
      <c r="R61" s="378" t="s">
        <v>186</v>
      </c>
      <c r="S61" s="378"/>
      <c r="T61" s="377"/>
      <c r="U61" s="377" t="s">
        <v>186</v>
      </c>
      <c r="V61" s="377"/>
      <c r="W61" s="377"/>
      <c r="X61" s="377" t="s">
        <v>186</v>
      </c>
      <c r="Y61" s="378"/>
      <c r="Z61" s="378"/>
      <c r="AA61" s="377" t="s">
        <v>186</v>
      </c>
      <c r="AB61" s="377"/>
      <c r="AC61" s="377" t="s">
        <v>10</v>
      </c>
      <c r="AD61" s="377" t="s">
        <v>186</v>
      </c>
      <c r="AE61" s="377"/>
      <c r="AF61" s="378"/>
      <c r="AG61" s="378" t="s">
        <v>186</v>
      </c>
      <c r="AH61" s="377"/>
      <c r="AI61" s="377"/>
      <c r="AJ61" s="377" t="s">
        <v>186</v>
      </c>
      <c r="AK61" s="371">
        <v>138</v>
      </c>
      <c r="AL61" s="372">
        <f t="shared" si="4"/>
        <v>138</v>
      </c>
      <c r="AM61" s="373">
        <f t="shared" si="5"/>
        <v>0</v>
      </c>
    </row>
    <row r="62" spans="1:39" s="14" customFormat="1" ht="18" customHeight="1">
      <c r="A62" s="379">
        <v>150770</v>
      </c>
      <c r="B62" s="437" t="s">
        <v>342</v>
      </c>
      <c r="C62" s="381" t="s">
        <v>343</v>
      </c>
      <c r="D62" s="382" t="s">
        <v>341</v>
      </c>
      <c r="E62" s="383" t="s">
        <v>11</v>
      </c>
      <c r="F62" s="377" t="s">
        <v>186</v>
      </c>
      <c r="G62" s="377"/>
      <c r="H62" s="377"/>
      <c r="I62" s="377" t="s">
        <v>186</v>
      </c>
      <c r="J62" s="377"/>
      <c r="K62" s="378"/>
      <c r="L62" s="378" t="s">
        <v>186</v>
      </c>
      <c r="M62" s="377"/>
      <c r="N62" s="377"/>
      <c r="O62" s="377" t="s">
        <v>186</v>
      </c>
      <c r="P62" s="377"/>
      <c r="Q62" s="377"/>
      <c r="R62" s="378" t="s">
        <v>186</v>
      </c>
      <c r="S62" s="378"/>
      <c r="T62" s="377"/>
      <c r="U62" s="377" t="s">
        <v>186</v>
      </c>
      <c r="V62" s="377"/>
      <c r="W62" s="377"/>
      <c r="X62" s="377" t="s">
        <v>186</v>
      </c>
      <c r="Y62" s="378"/>
      <c r="Z62" s="378"/>
      <c r="AA62" s="377" t="s">
        <v>186</v>
      </c>
      <c r="AB62" s="377"/>
      <c r="AC62" s="377" t="s">
        <v>10</v>
      </c>
      <c r="AD62" s="377" t="s">
        <v>186</v>
      </c>
      <c r="AE62" s="377"/>
      <c r="AF62" s="378"/>
      <c r="AG62" s="378" t="s">
        <v>186</v>
      </c>
      <c r="AH62" s="377"/>
      <c r="AI62" s="377"/>
      <c r="AJ62" s="377" t="s">
        <v>186</v>
      </c>
      <c r="AK62" s="371">
        <v>138</v>
      </c>
      <c r="AL62" s="372">
        <f t="shared" si="4"/>
        <v>138</v>
      </c>
      <c r="AM62" s="373">
        <f t="shared" si="5"/>
        <v>0</v>
      </c>
    </row>
    <row r="63" spans="1:39" s="14" customFormat="1" ht="18" customHeight="1">
      <c r="A63" s="379">
        <v>137260</v>
      </c>
      <c r="B63" s="438" t="s">
        <v>344</v>
      </c>
      <c r="C63" s="381" t="s">
        <v>345</v>
      </c>
      <c r="D63" s="382" t="s">
        <v>341</v>
      </c>
      <c r="E63" s="383" t="s">
        <v>11</v>
      </c>
      <c r="F63" s="377" t="s">
        <v>186</v>
      </c>
      <c r="G63" s="377"/>
      <c r="H63" s="377"/>
      <c r="I63" s="377" t="s">
        <v>186</v>
      </c>
      <c r="J63" s="377"/>
      <c r="K63" s="378"/>
      <c r="L63" s="378" t="s">
        <v>186</v>
      </c>
      <c r="M63" s="377"/>
      <c r="N63" s="377"/>
      <c r="O63" s="377" t="s">
        <v>186</v>
      </c>
      <c r="P63" s="377"/>
      <c r="Q63" s="377"/>
      <c r="R63" s="378" t="s">
        <v>186</v>
      </c>
      <c r="S63" s="378"/>
      <c r="T63" s="377" t="s">
        <v>10</v>
      </c>
      <c r="U63" s="377" t="s">
        <v>186</v>
      </c>
      <c r="V63" s="377"/>
      <c r="W63" s="377"/>
      <c r="X63" s="377" t="s">
        <v>186</v>
      </c>
      <c r="Y63" s="378"/>
      <c r="Z63" s="378"/>
      <c r="AA63" s="377" t="s">
        <v>186</v>
      </c>
      <c r="AB63" s="377"/>
      <c r="AC63" s="377"/>
      <c r="AD63" s="377" t="s">
        <v>186</v>
      </c>
      <c r="AE63" s="377"/>
      <c r="AF63" s="378"/>
      <c r="AG63" s="378" t="s">
        <v>186</v>
      </c>
      <c r="AH63" s="377"/>
      <c r="AI63" s="377"/>
      <c r="AJ63" s="377" t="s">
        <v>186</v>
      </c>
      <c r="AK63" s="371">
        <v>138</v>
      </c>
      <c r="AL63" s="372">
        <f t="shared" si="4"/>
        <v>138</v>
      </c>
      <c r="AM63" s="373">
        <f t="shared" si="5"/>
        <v>0</v>
      </c>
    </row>
    <row r="64" spans="1:39" s="14" customFormat="1" ht="18" customHeight="1">
      <c r="A64" s="379">
        <v>142670</v>
      </c>
      <c r="B64" s="438" t="s">
        <v>346</v>
      </c>
      <c r="C64" s="387" t="s">
        <v>347</v>
      </c>
      <c r="D64" s="382" t="s">
        <v>341</v>
      </c>
      <c r="E64" s="383" t="s">
        <v>11</v>
      </c>
      <c r="F64" s="377" t="s">
        <v>186</v>
      </c>
      <c r="G64" s="377"/>
      <c r="H64" s="377"/>
      <c r="I64" s="377" t="s">
        <v>186</v>
      </c>
      <c r="J64" s="377"/>
      <c r="K64" s="378"/>
      <c r="L64" s="378" t="s">
        <v>186</v>
      </c>
      <c r="M64" s="377"/>
      <c r="N64" s="377"/>
      <c r="O64" s="377" t="s">
        <v>186</v>
      </c>
      <c r="P64" s="377"/>
      <c r="Q64" s="377"/>
      <c r="R64" s="378" t="s">
        <v>186</v>
      </c>
      <c r="S64" s="378"/>
      <c r="T64" s="377" t="s">
        <v>10</v>
      </c>
      <c r="U64" s="377" t="s">
        <v>186</v>
      </c>
      <c r="V64" s="377"/>
      <c r="W64" s="377"/>
      <c r="X64" s="377" t="s">
        <v>186</v>
      </c>
      <c r="Y64" s="378"/>
      <c r="Z64" s="378"/>
      <c r="AA64" s="377" t="s">
        <v>186</v>
      </c>
      <c r="AB64" s="377"/>
      <c r="AC64" s="377"/>
      <c r="AD64" s="377" t="s">
        <v>186</v>
      </c>
      <c r="AE64" s="377"/>
      <c r="AF64" s="378"/>
      <c r="AG64" s="378" t="s">
        <v>186</v>
      </c>
      <c r="AH64" s="377"/>
      <c r="AI64" s="377"/>
      <c r="AJ64" s="377" t="s">
        <v>186</v>
      </c>
      <c r="AK64" s="371">
        <v>138</v>
      </c>
      <c r="AL64" s="372">
        <f t="shared" si="4"/>
        <v>138</v>
      </c>
      <c r="AM64" s="373">
        <f t="shared" si="5"/>
        <v>0</v>
      </c>
    </row>
    <row r="65" spans="1:39" s="14" customFormat="1" ht="18" customHeight="1">
      <c r="A65" s="379">
        <v>151238</v>
      </c>
      <c r="B65" s="436" t="s">
        <v>348</v>
      </c>
      <c r="C65" s="381" t="s">
        <v>313</v>
      </c>
      <c r="D65" s="382" t="s">
        <v>341</v>
      </c>
      <c r="E65" s="383" t="s">
        <v>11</v>
      </c>
      <c r="F65" s="631" t="s">
        <v>244</v>
      </c>
      <c r="G65" s="632"/>
      <c r="H65" s="632"/>
      <c r="I65" s="632"/>
      <c r="J65" s="632"/>
      <c r="K65" s="632"/>
      <c r="L65" s="632"/>
      <c r="M65" s="632"/>
      <c r="N65" s="632"/>
      <c r="O65" s="632"/>
      <c r="P65" s="632"/>
      <c r="Q65" s="632"/>
      <c r="R65" s="632"/>
      <c r="S65" s="632"/>
      <c r="T65" s="632"/>
      <c r="U65" s="632"/>
      <c r="V65" s="632"/>
      <c r="W65" s="632"/>
      <c r="X65" s="632"/>
      <c r="Y65" s="633"/>
      <c r="Z65" s="378"/>
      <c r="AA65" s="377" t="s">
        <v>186</v>
      </c>
      <c r="AB65" s="377"/>
      <c r="AC65" s="377"/>
      <c r="AD65" s="377" t="s">
        <v>186</v>
      </c>
      <c r="AE65" s="377"/>
      <c r="AF65" s="378"/>
      <c r="AG65" s="378"/>
      <c r="AH65" s="377" t="s">
        <v>186</v>
      </c>
      <c r="AI65" s="377"/>
      <c r="AJ65" s="377" t="s">
        <v>186</v>
      </c>
      <c r="AK65" s="371">
        <v>138</v>
      </c>
      <c r="AL65" s="372">
        <f t="shared" si="4"/>
        <v>48</v>
      </c>
      <c r="AM65" s="373">
        <f>SUM(AL65-48)</f>
        <v>0</v>
      </c>
    </row>
    <row r="66" spans="1:39" s="14" customFormat="1" ht="18" customHeight="1">
      <c r="A66" s="379">
        <v>129950</v>
      </c>
      <c r="B66" s="436" t="s">
        <v>349</v>
      </c>
      <c r="C66" s="381" t="s">
        <v>350</v>
      </c>
      <c r="D66" s="382" t="s">
        <v>341</v>
      </c>
      <c r="E66" s="383" t="s">
        <v>11</v>
      </c>
      <c r="F66" s="377" t="s">
        <v>186</v>
      </c>
      <c r="G66" s="377"/>
      <c r="H66" s="377" t="s">
        <v>10</v>
      </c>
      <c r="I66" s="377" t="s">
        <v>186</v>
      </c>
      <c r="J66" s="377"/>
      <c r="K66" s="378"/>
      <c r="L66" s="378" t="s">
        <v>186</v>
      </c>
      <c r="M66" s="377"/>
      <c r="N66" s="377"/>
      <c r="O66" s="377" t="s">
        <v>186</v>
      </c>
      <c r="P66" s="377"/>
      <c r="Q66" s="377"/>
      <c r="R66" s="378" t="s">
        <v>186</v>
      </c>
      <c r="S66" s="378"/>
      <c r="T66" s="377"/>
      <c r="U66" s="377" t="s">
        <v>186</v>
      </c>
      <c r="V66" s="377"/>
      <c r="W66" s="377"/>
      <c r="X66" s="377" t="s">
        <v>186</v>
      </c>
      <c r="Y66" s="378"/>
      <c r="Z66" s="378"/>
      <c r="AA66" s="377" t="s">
        <v>186</v>
      </c>
      <c r="AB66" s="377"/>
      <c r="AC66" s="377"/>
      <c r="AD66" s="377" t="s">
        <v>186</v>
      </c>
      <c r="AE66" s="377"/>
      <c r="AF66" s="378"/>
      <c r="AG66" s="378" t="s">
        <v>186</v>
      </c>
      <c r="AH66" s="377"/>
      <c r="AI66" s="377"/>
      <c r="AJ66" s="377" t="s">
        <v>186</v>
      </c>
      <c r="AK66" s="371">
        <v>138</v>
      </c>
      <c r="AL66" s="372">
        <f t="shared" si="4"/>
        <v>138</v>
      </c>
      <c r="AM66" s="373">
        <f t="shared" si="5"/>
        <v>0</v>
      </c>
    </row>
    <row r="67" spans="1:39" s="14" customFormat="1" ht="18" customHeight="1">
      <c r="A67" s="379">
        <v>142832</v>
      </c>
      <c r="B67" s="437" t="s">
        <v>335</v>
      </c>
      <c r="C67" s="388" t="s">
        <v>336</v>
      </c>
      <c r="D67" s="382" t="s">
        <v>341</v>
      </c>
      <c r="E67" s="383" t="s">
        <v>11</v>
      </c>
      <c r="F67" s="377" t="s">
        <v>186</v>
      </c>
      <c r="G67" s="377" t="s">
        <v>187</v>
      </c>
      <c r="H67" s="377"/>
      <c r="I67" s="377" t="s">
        <v>186</v>
      </c>
      <c r="J67" s="377"/>
      <c r="K67" s="378"/>
      <c r="L67" s="378" t="s">
        <v>186</v>
      </c>
      <c r="M67" s="377"/>
      <c r="N67" s="377"/>
      <c r="O67" s="377" t="s">
        <v>186</v>
      </c>
      <c r="P67" s="377"/>
      <c r="Q67" s="377"/>
      <c r="R67" s="378" t="s">
        <v>186</v>
      </c>
      <c r="S67" s="378"/>
      <c r="T67" s="377"/>
      <c r="U67" s="377" t="s">
        <v>186</v>
      </c>
      <c r="V67" s="377"/>
      <c r="W67" s="377"/>
      <c r="X67" s="377" t="s">
        <v>186</v>
      </c>
      <c r="Y67" s="378"/>
      <c r="Z67" s="378"/>
      <c r="AA67" s="377" t="s">
        <v>186</v>
      </c>
      <c r="AB67" s="377"/>
      <c r="AC67" s="377"/>
      <c r="AD67" s="377" t="s">
        <v>186</v>
      </c>
      <c r="AE67" s="377"/>
      <c r="AF67" s="378"/>
      <c r="AG67" s="378" t="s">
        <v>186</v>
      </c>
      <c r="AH67" s="377"/>
      <c r="AI67" s="377"/>
      <c r="AJ67" s="377" t="s">
        <v>186</v>
      </c>
      <c r="AK67" s="371">
        <v>138</v>
      </c>
      <c r="AL67" s="372">
        <f t="shared" si="4"/>
        <v>138</v>
      </c>
      <c r="AM67" s="373">
        <f t="shared" si="5"/>
        <v>0</v>
      </c>
    </row>
    <row r="68" spans="1:39" s="14" customFormat="1" ht="18" customHeight="1">
      <c r="A68" s="379">
        <v>151076</v>
      </c>
      <c r="B68" s="438" t="s">
        <v>351</v>
      </c>
      <c r="C68" s="381" t="s">
        <v>352</v>
      </c>
      <c r="D68" s="382" t="s">
        <v>341</v>
      </c>
      <c r="E68" s="383" t="s">
        <v>11</v>
      </c>
      <c r="F68" s="377" t="s">
        <v>186</v>
      </c>
      <c r="G68" s="377"/>
      <c r="H68" s="377"/>
      <c r="I68" s="377" t="s">
        <v>186</v>
      </c>
      <c r="J68" s="377"/>
      <c r="K68" s="378"/>
      <c r="L68" s="378" t="s">
        <v>186</v>
      </c>
      <c r="M68" s="377"/>
      <c r="N68" s="377" t="s">
        <v>10</v>
      </c>
      <c r="O68" s="377" t="s">
        <v>186</v>
      </c>
      <c r="P68" s="377"/>
      <c r="Q68" s="377"/>
      <c r="R68" s="378" t="s">
        <v>186</v>
      </c>
      <c r="S68" s="378"/>
      <c r="T68" s="377"/>
      <c r="U68" s="377" t="s">
        <v>186</v>
      </c>
      <c r="V68" s="377"/>
      <c r="W68" s="377"/>
      <c r="X68" s="377" t="s">
        <v>186</v>
      </c>
      <c r="Y68" s="378"/>
      <c r="Z68" s="378"/>
      <c r="AA68" s="377" t="s">
        <v>186</v>
      </c>
      <c r="AB68" s="377"/>
      <c r="AC68" s="377"/>
      <c r="AD68" s="377" t="s">
        <v>186</v>
      </c>
      <c r="AE68" s="377"/>
      <c r="AF68" s="378"/>
      <c r="AG68" s="378" t="s">
        <v>186</v>
      </c>
      <c r="AH68" s="377"/>
      <c r="AI68" s="377"/>
      <c r="AJ68" s="377" t="s">
        <v>186</v>
      </c>
      <c r="AK68" s="371">
        <v>138</v>
      </c>
      <c r="AL68" s="372">
        <f t="shared" si="4"/>
        <v>138</v>
      </c>
      <c r="AM68" s="373">
        <f t="shared" si="5"/>
        <v>0</v>
      </c>
    </row>
    <row r="69" spans="1:39" s="14" customFormat="1" ht="18" customHeight="1">
      <c r="A69" s="379">
        <v>151114</v>
      </c>
      <c r="B69" s="438" t="s">
        <v>353</v>
      </c>
      <c r="C69" s="381" t="s">
        <v>354</v>
      </c>
      <c r="D69" s="382" t="s">
        <v>341</v>
      </c>
      <c r="E69" s="383" t="s">
        <v>11</v>
      </c>
      <c r="F69" s="377" t="s">
        <v>186</v>
      </c>
      <c r="G69" s="377"/>
      <c r="H69" s="377"/>
      <c r="I69" s="377" t="s">
        <v>186</v>
      </c>
      <c r="J69" s="377"/>
      <c r="K69" s="378"/>
      <c r="L69" s="378" t="s">
        <v>186</v>
      </c>
      <c r="M69" s="377"/>
      <c r="N69" s="377"/>
      <c r="O69" s="377" t="s">
        <v>186</v>
      </c>
      <c r="P69" s="377"/>
      <c r="Q69" s="377"/>
      <c r="R69" s="378" t="s">
        <v>186</v>
      </c>
      <c r="S69" s="378"/>
      <c r="T69" s="377"/>
      <c r="U69" s="377" t="s">
        <v>186</v>
      </c>
      <c r="V69" s="377"/>
      <c r="W69" s="377" t="s">
        <v>10</v>
      </c>
      <c r="X69" s="377" t="s">
        <v>186</v>
      </c>
      <c r="Y69" s="378"/>
      <c r="Z69" s="378"/>
      <c r="AA69" s="377" t="s">
        <v>186</v>
      </c>
      <c r="AB69" s="377"/>
      <c r="AC69" s="377"/>
      <c r="AD69" s="377" t="s">
        <v>186</v>
      </c>
      <c r="AE69" s="377"/>
      <c r="AF69" s="378"/>
      <c r="AG69" s="378" t="s">
        <v>186</v>
      </c>
      <c r="AH69" s="377"/>
      <c r="AI69" s="377"/>
      <c r="AJ69" s="377" t="s">
        <v>186</v>
      </c>
      <c r="AK69" s="371">
        <v>138</v>
      </c>
      <c r="AL69" s="372">
        <f t="shared" si="4"/>
        <v>138</v>
      </c>
      <c r="AM69" s="373">
        <f t="shared" si="5"/>
        <v>0</v>
      </c>
    </row>
    <row r="70" spans="1:39" s="14" customFormat="1" ht="18" customHeight="1">
      <c r="A70" s="379">
        <v>152366</v>
      </c>
      <c r="B70" s="438" t="s">
        <v>355</v>
      </c>
      <c r="C70" s="381" t="s">
        <v>356</v>
      </c>
      <c r="D70" s="382" t="s">
        <v>341</v>
      </c>
      <c r="E70" s="383" t="s">
        <v>11</v>
      </c>
      <c r="F70" s="377" t="s">
        <v>186</v>
      </c>
      <c r="G70" s="377"/>
      <c r="H70" s="377"/>
      <c r="I70" s="377" t="s">
        <v>186</v>
      </c>
      <c r="J70" s="377"/>
      <c r="K70" s="378"/>
      <c r="L70" s="378" t="s">
        <v>186</v>
      </c>
      <c r="M70" s="377"/>
      <c r="N70" s="377"/>
      <c r="O70" s="377" t="s">
        <v>186</v>
      </c>
      <c r="P70" s="377"/>
      <c r="Q70" s="377" t="s">
        <v>10</v>
      </c>
      <c r="R70" s="378" t="s">
        <v>186</v>
      </c>
      <c r="S70" s="378"/>
      <c r="T70" s="377"/>
      <c r="U70" s="377" t="s">
        <v>186</v>
      </c>
      <c r="V70" s="377"/>
      <c r="W70" s="377"/>
      <c r="X70" s="377" t="s">
        <v>186</v>
      </c>
      <c r="Y70" s="378"/>
      <c r="Z70" s="378"/>
      <c r="AA70" s="377" t="s">
        <v>186</v>
      </c>
      <c r="AB70" s="377"/>
      <c r="AC70" s="377"/>
      <c r="AD70" s="377" t="s">
        <v>186</v>
      </c>
      <c r="AE70" s="377"/>
      <c r="AF70" s="378"/>
      <c r="AG70" s="378" t="s">
        <v>186</v>
      </c>
      <c r="AH70" s="377"/>
      <c r="AI70" s="377"/>
      <c r="AJ70" s="377" t="s">
        <v>186</v>
      </c>
      <c r="AK70" s="371">
        <v>138</v>
      </c>
      <c r="AL70" s="372">
        <f t="shared" si="4"/>
        <v>138</v>
      </c>
      <c r="AM70" s="373">
        <f t="shared" si="5"/>
        <v>0</v>
      </c>
    </row>
    <row r="71" spans="1:39" s="14" customFormat="1" ht="18" customHeight="1">
      <c r="A71" s="379">
        <v>136930</v>
      </c>
      <c r="B71" s="439" t="s">
        <v>357</v>
      </c>
      <c r="C71" s="391" t="s">
        <v>358</v>
      </c>
      <c r="D71" s="382" t="s">
        <v>341</v>
      </c>
      <c r="E71" s="383" t="s">
        <v>11</v>
      </c>
      <c r="F71" s="377" t="s">
        <v>186</v>
      </c>
      <c r="G71" s="377"/>
      <c r="H71" s="377"/>
      <c r="I71" s="377" t="s">
        <v>186</v>
      </c>
      <c r="J71" s="377"/>
      <c r="K71" s="378"/>
      <c r="L71" s="378" t="s">
        <v>186</v>
      </c>
      <c r="M71" s="377"/>
      <c r="N71" s="377"/>
      <c r="O71" s="377" t="s">
        <v>186</v>
      </c>
      <c r="P71" s="377"/>
      <c r="Q71" s="377"/>
      <c r="R71" s="378" t="s">
        <v>186</v>
      </c>
      <c r="S71" s="378"/>
      <c r="T71" s="377"/>
      <c r="U71" s="377" t="s">
        <v>186</v>
      </c>
      <c r="V71" s="377" t="s">
        <v>10</v>
      </c>
      <c r="W71" s="377"/>
      <c r="X71" s="377" t="s">
        <v>186</v>
      </c>
      <c r="Y71" s="378"/>
      <c r="Z71" s="378"/>
      <c r="AA71" s="377" t="s">
        <v>186</v>
      </c>
      <c r="AB71" s="377"/>
      <c r="AC71" s="377"/>
      <c r="AD71" s="377" t="s">
        <v>186</v>
      </c>
      <c r="AE71" s="377"/>
      <c r="AF71" s="378"/>
      <c r="AG71" s="378" t="s">
        <v>186</v>
      </c>
      <c r="AH71" s="377"/>
      <c r="AI71" s="377"/>
      <c r="AJ71" s="377" t="s">
        <v>186</v>
      </c>
      <c r="AK71" s="371">
        <v>138</v>
      </c>
      <c r="AL71" s="372">
        <f t="shared" si="4"/>
        <v>138</v>
      </c>
      <c r="AM71" s="373">
        <f t="shared" si="5"/>
        <v>0</v>
      </c>
    </row>
    <row r="72" spans="1:39" s="14" customFormat="1" ht="18" customHeight="1">
      <c r="A72" s="379">
        <v>103551</v>
      </c>
      <c r="B72" s="436" t="s">
        <v>359</v>
      </c>
      <c r="C72" s="381" t="s">
        <v>360</v>
      </c>
      <c r="D72" s="382" t="s">
        <v>341</v>
      </c>
      <c r="E72" s="383" t="s">
        <v>11</v>
      </c>
      <c r="F72" s="377" t="s">
        <v>186</v>
      </c>
      <c r="G72" s="377"/>
      <c r="H72" s="377"/>
      <c r="I72" s="377" t="s">
        <v>186</v>
      </c>
      <c r="J72" s="377"/>
      <c r="K72" s="378"/>
      <c r="L72" s="631" t="s">
        <v>236</v>
      </c>
      <c r="M72" s="632"/>
      <c r="N72" s="632"/>
      <c r="O72" s="632"/>
      <c r="P72" s="632"/>
      <c r="Q72" s="632"/>
      <c r="R72" s="633"/>
      <c r="S72" s="378"/>
      <c r="T72" s="377"/>
      <c r="U72" s="377" t="s">
        <v>186</v>
      </c>
      <c r="V72" s="377"/>
      <c r="W72" s="377"/>
      <c r="X72" s="377" t="s">
        <v>186</v>
      </c>
      <c r="Y72" s="378"/>
      <c r="Z72" s="378"/>
      <c r="AA72" s="377" t="s">
        <v>186</v>
      </c>
      <c r="AB72" s="377" t="s">
        <v>186</v>
      </c>
      <c r="AC72" s="377"/>
      <c r="AD72" s="377" t="s">
        <v>186</v>
      </c>
      <c r="AE72" s="377"/>
      <c r="AF72" s="378"/>
      <c r="AG72" s="378" t="s">
        <v>186</v>
      </c>
      <c r="AH72" s="377"/>
      <c r="AI72" s="377"/>
      <c r="AJ72" s="377" t="s">
        <v>186</v>
      </c>
      <c r="AK72" s="371">
        <v>138</v>
      </c>
      <c r="AL72" s="372">
        <f t="shared" si="4"/>
        <v>108</v>
      </c>
      <c r="AM72" s="373">
        <f>SUM(AL72-108)</f>
        <v>0</v>
      </c>
    </row>
    <row r="73" spans="1:39" s="14" customFormat="1" ht="18" customHeight="1">
      <c r="A73" s="379">
        <v>150738</v>
      </c>
      <c r="B73" s="438" t="s">
        <v>361</v>
      </c>
      <c r="C73" s="381" t="s">
        <v>362</v>
      </c>
      <c r="D73" s="382" t="s">
        <v>341</v>
      </c>
      <c r="E73" s="383" t="s">
        <v>11</v>
      </c>
      <c r="F73" s="377" t="s">
        <v>186</v>
      </c>
      <c r="G73" s="377"/>
      <c r="H73" s="377"/>
      <c r="I73" s="377" t="s">
        <v>186</v>
      </c>
      <c r="J73" s="377"/>
      <c r="K73" s="378"/>
      <c r="L73" s="378" t="s">
        <v>186</v>
      </c>
      <c r="M73" s="377"/>
      <c r="N73" s="377"/>
      <c r="O73" s="377" t="s">
        <v>186</v>
      </c>
      <c r="P73" s="377"/>
      <c r="Q73" s="377"/>
      <c r="R73" s="378" t="s">
        <v>186</v>
      </c>
      <c r="S73" s="378"/>
      <c r="T73" s="377"/>
      <c r="U73" s="377" t="s">
        <v>186</v>
      </c>
      <c r="V73" s="377" t="s">
        <v>10</v>
      </c>
      <c r="W73" s="377"/>
      <c r="X73" s="377" t="s">
        <v>186</v>
      </c>
      <c r="Y73" s="378"/>
      <c r="Z73" s="378"/>
      <c r="AA73" s="377" t="s">
        <v>186</v>
      </c>
      <c r="AB73" s="377"/>
      <c r="AC73" s="377"/>
      <c r="AD73" s="377" t="s">
        <v>186</v>
      </c>
      <c r="AE73" s="377"/>
      <c r="AF73" s="378"/>
      <c r="AG73" s="378" t="s">
        <v>186</v>
      </c>
      <c r="AH73" s="377"/>
      <c r="AI73" s="377"/>
      <c r="AJ73" s="377" t="s">
        <v>186</v>
      </c>
      <c r="AK73" s="371">
        <v>138</v>
      </c>
      <c r="AL73" s="372">
        <f t="shared" si="4"/>
        <v>138</v>
      </c>
      <c r="AM73" s="373">
        <f t="shared" si="5"/>
        <v>0</v>
      </c>
    </row>
    <row r="74" spans="1:39" s="14" customFormat="1" ht="18" customHeight="1">
      <c r="A74" s="379">
        <v>137480</v>
      </c>
      <c r="B74" s="439" t="s">
        <v>363</v>
      </c>
      <c r="C74" s="391" t="s">
        <v>364</v>
      </c>
      <c r="D74" s="382" t="s">
        <v>341</v>
      </c>
      <c r="E74" s="383" t="s">
        <v>11</v>
      </c>
      <c r="F74" s="631" t="s">
        <v>365</v>
      </c>
      <c r="G74" s="632"/>
      <c r="H74" s="632"/>
      <c r="I74" s="632"/>
      <c r="J74" s="632"/>
      <c r="K74" s="632"/>
      <c r="L74" s="632"/>
      <c r="M74" s="632"/>
      <c r="N74" s="632"/>
      <c r="O74" s="632"/>
      <c r="P74" s="632"/>
      <c r="Q74" s="632"/>
      <c r="R74" s="632"/>
      <c r="S74" s="632"/>
      <c r="T74" s="632"/>
      <c r="U74" s="632"/>
      <c r="V74" s="632"/>
      <c r="W74" s="632"/>
      <c r="X74" s="632"/>
      <c r="Y74" s="632"/>
      <c r="Z74" s="632"/>
      <c r="AA74" s="632"/>
      <c r="AB74" s="632"/>
      <c r="AC74" s="632"/>
      <c r="AD74" s="632"/>
      <c r="AE74" s="632"/>
      <c r="AF74" s="632"/>
      <c r="AG74" s="632"/>
      <c r="AH74" s="632"/>
      <c r="AI74" s="633"/>
      <c r="AJ74" s="377" t="s">
        <v>10</v>
      </c>
      <c r="AK74" s="371">
        <v>138</v>
      </c>
      <c r="AL74" s="372">
        <f t="shared" si="4"/>
        <v>6</v>
      </c>
      <c r="AM74" s="373">
        <f>SUM(AL74-6)</f>
        <v>0</v>
      </c>
    </row>
    <row r="75" spans="1:39" s="14" customFormat="1" ht="18" customHeight="1">
      <c r="A75" s="379">
        <v>152870</v>
      </c>
      <c r="B75" s="439" t="s">
        <v>366</v>
      </c>
      <c r="C75" s="391" t="s">
        <v>367</v>
      </c>
      <c r="D75" s="382" t="s">
        <v>341</v>
      </c>
      <c r="E75" s="383" t="s">
        <v>11</v>
      </c>
      <c r="F75" s="377" t="s">
        <v>186</v>
      </c>
      <c r="G75" s="377"/>
      <c r="H75" s="377"/>
      <c r="I75" s="377" t="s">
        <v>186</v>
      </c>
      <c r="J75" s="377"/>
      <c r="K75" s="378"/>
      <c r="L75" s="378" t="s">
        <v>186</v>
      </c>
      <c r="M75" s="377"/>
      <c r="N75" s="377"/>
      <c r="O75" s="377" t="s">
        <v>186</v>
      </c>
      <c r="P75" s="377"/>
      <c r="Q75" s="377"/>
      <c r="R75" s="378" t="s">
        <v>186</v>
      </c>
      <c r="S75" s="378"/>
      <c r="T75" s="377"/>
      <c r="U75" s="377" t="s">
        <v>186</v>
      </c>
      <c r="V75" s="377"/>
      <c r="W75" s="377"/>
      <c r="X75" s="377" t="s">
        <v>186</v>
      </c>
      <c r="Y75" s="378"/>
      <c r="Z75" s="378"/>
      <c r="AA75" s="377" t="s">
        <v>186</v>
      </c>
      <c r="AB75" s="377" t="s">
        <v>10</v>
      </c>
      <c r="AC75" s="377"/>
      <c r="AD75" s="377" t="s">
        <v>186</v>
      </c>
      <c r="AE75" s="377"/>
      <c r="AF75" s="378"/>
      <c r="AG75" s="378" t="s">
        <v>186</v>
      </c>
      <c r="AH75" s="377"/>
      <c r="AI75" s="377"/>
      <c r="AJ75" s="377" t="s">
        <v>186</v>
      </c>
      <c r="AK75" s="371">
        <v>138</v>
      </c>
      <c r="AL75" s="372">
        <f t="shared" si="4"/>
        <v>138</v>
      </c>
      <c r="AM75" s="373">
        <f t="shared" si="5"/>
        <v>0</v>
      </c>
    </row>
    <row r="76" spans="1:39" s="14" customFormat="1" ht="18" customHeight="1">
      <c r="A76" s="379">
        <v>137510</v>
      </c>
      <c r="B76" s="438" t="s">
        <v>368</v>
      </c>
      <c r="C76" s="391" t="s">
        <v>369</v>
      </c>
      <c r="D76" s="382" t="s">
        <v>341</v>
      </c>
      <c r="E76" s="383" t="s">
        <v>11</v>
      </c>
      <c r="F76" s="377" t="s">
        <v>186</v>
      </c>
      <c r="G76" s="377"/>
      <c r="H76" s="377"/>
      <c r="I76" s="377" t="s">
        <v>186</v>
      </c>
      <c r="J76" s="377"/>
      <c r="K76" s="378"/>
      <c r="L76" s="378" t="s">
        <v>186</v>
      </c>
      <c r="M76" s="377"/>
      <c r="N76" s="377"/>
      <c r="O76" s="377" t="s">
        <v>186</v>
      </c>
      <c r="P76" s="377"/>
      <c r="Q76" s="377"/>
      <c r="R76" s="378" t="s">
        <v>186</v>
      </c>
      <c r="S76" s="440"/>
      <c r="T76" s="421"/>
      <c r="U76" s="420" t="s">
        <v>186</v>
      </c>
      <c r="V76" s="421"/>
      <c r="W76" s="421"/>
      <c r="X76" s="420" t="s">
        <v>186</v>
      </c>
      <c r="Y76" s="440"/>
      <c r="Z76" s="378"/>
      <c r="AA76" s="377" t="s">
        <v>186</v>
      </c>
      <c r="AB76" s="377"/>
      <c r="AC76" s="377"/>
      <c r="AD76" s="377" t="s">
        <v>186</v>
      </c>
      <c r="AE76" s="377"/>
      <c r="AF76" s="378"/>
      <c r="AG76" s="378" t="s">
        <v>186</v>
      </c>
      <c r="AH76" s="377" t="s">
        <v>10</v>
      </c>
      <c r="AI76" s="377"/>
      <c r="AJ76" s="377" t="s">
        <v>186</v>
      </c>
      <c r="AK76" s="371">
        <v>138</v>
      </c>
      <c r="AL76" s="372">
        <f t="shared" si="4"/>
        <v>138</v>
      </c>
      <c r="AM76" s="373">
        <f t="shared" si="5"/>
        <v>0</v>
      </c>
    </row>
    <row r="77" spans="1:39" s="14" customFormat="1" ht="18" customHeight="1">
      <c r="A77" s="379">
        <v>142875</v>
      </c>
      <c r="B77" s="439" t="s">
        <v>370</v>
      </c>
      <c r="C77" s="391" t="s">
        <v>371</v>
      </c>
      <c r="D77" s="382" t="s">
        <v>341</v>
      </c>
      <c r="E77" s="383" t="s">
        <v>11</v>
      </c>
      <c r="F77" s="377" t="s">
        <v>186</v>
      </c>
      <c r="G77" s="377"/>
      <c r="H77" s="377"/>
      <c r="I77" s="377" t="s">
        <v>186</v>
      </c>
      <c r="J77" s="377"/>
      <c r="K77" s="378"/>
      <c r="L77" s="378" t="s">
        <v>186</v>
      </c>
      <c r="M77" s="377"/>
      <c r="N77" s="377"/>
      <c r="O77" s="377" t="s">
        <v>186</v>
      </c>
      <c r="P77" s="377"/>
      <c r="Q77" s="377"/>
      <c r="R77" s="378" t="s">
        <v>186</v>
      </c>
      <c r="S77" s="378"/>
      <c r="T77" s="377"/>
      <c r="U77" s="377" t="s">
        <v>186</v>
      </c>
      <c r="V77" s="377"/>
      <c r="W77" s="377"/>
      <c r="X77" s="377" t="s">
        <v>186</v>
      </c>
      <c r="Y77" s="378"/>
      <c r="Z77" s="378"/>
      <c r="AA77" s="377" t="s">
        <v>186</v>
      </c>
      <c r="AB77" s="377"/>
      <c r="AC77" s="377"/>
      <c r="AD77" s="377" t="s">
        <v>186</v>
      </c>
      <c r="AE77" s="377"/>
      <c r="AF77" s="378"/>
      <c r="AG77" s="378" t="s">
        <v>186</v>
      </c>
      <c r="AH77" s="377" t="s">
        <v>10</v>
      </c>
      <c r="AI77" s="377"/>
      <c r="AJ77" s="377" t="s">
        <v>186</v>
      </c>
      <c r="AK77" s="371">
        <v>138</v>
      </c>
      <c r="AL77" s="372">
        <f t="shared" si="4"/>
        <v>138</v>
      </c>
      <c r="AM77" s="373">
        <f t="shared" si="5"/>
        <v>0</v>
      </c>
    </row>
    <row r="78" spans="1:39" s="13" customFormat="1" ht="18" customHeight="1">
      <c r="A78" s="379">
        <v>151149</v>
      </c>
      <c r="B78" s="438" t="s">
        <v>372</v>
      </c>
      <c r="C78" s="381" t="s">
        <v>373</v>
      </c>
      <c r="D78" s="382" t="s">
        <v>341</v>
      </c>
      <c r="E78" s="383" t="s">
        <v>11</v>
      </c>
      <c r="F78" s="628" t="s">
        <v>374</v>
      </c>
      <c r="G78" s="629"/>
      <c r="H78" s="629"/>
      <c r="I78" s="629"/>
      <c r="J78" s="629"/>
      <c r="K78" s="629"/>
      <c r="L78" s="629"/>
      <c r="M78" s="629"/>
      <c r="N78" s="629"/>
      <c r="O78" s="629"/>
      <c r="P78" s="629"/>
      <c r="Q78" s="629"/>
      <c r="R78" s="629"/>
      <c r="S78" s="629"/>
      <c r="T78" s="629"/>
      <c r="U78" s="629"/>
      <c r="V78" s="629"/>
      <c r="W78" s="629"/>
      <c r="X78" s="629"/>
      <c r="Y78" s="629"/>
      <c r="Z78" s="629"/>
      <c r="AA78" s="629"/>
      <c r="AB78" s="630"/>
      <c r="AC78" s="377"/>
      <c r="AD78" s="377" t="s">
        <v>186</v>
      </c>
      <c r="AE78" s="377"/>
      <c r="AF78" s="378"/>
      <c r="AG78" s="378" t="s">
        <v>186</v>
      </c>
      <c r="AH78" s="377"/>
      <c r="AI78" s="377"/>
      <c r="AJ78" s="377" t="s">
        <v>186</v>
      </c>
      <c r="AK78" s="371">
        <v>138</v>
      </c>
      <c r="AL78" s="372">
        <f t="shared" si="4"/>
        <v>36</v>
      </c>
      <c r="AM78" s="373">
        <f>SUM(AL78-36)</f>
        <v>0</v>
      </c>
    </row>
    <row r="79" spans="1:39" s="13" customFormat="1" ht="18" customHeight="1">
      <c r="A79" s="441">
        <v>420832</v>
      </c>
      <c r="B79" s="442" t="s">
        <v>310</v>
      </c>
      <c r="C79" s="419" t="s">
        <v>311</v>
      </c>
      <c r="D79" s="382" t="s">
        <v>341</v>
      </c>
      <c r="E79" s="383" t="s">
        <v>11</v>
      </c>
      <c r="F79" s="377" t="s">
        <v>186</v>
      </c>
      <c r="G79" s="377"/>
      <c r="H79" s="377"/>
      <c r="I79" s="377" t="s">
        <v>186</v>
      </c>
      <c r="J79" s="377" t="s">
        <v>186</v>
      </c>
      <c r="K79" s="378"/>
      <c r="L79" s="378"/>
      <c r="M79" s="377"/>
      <c r="N79" s="377"/>
      <c r="O79" s="377" t="s">
        <v>186</v>
      </c>
      <c r="P79" s="377"/>
      <c r="Q79" s="377"/>
      <c r="R79" s="378" t="s">
        <v>186</v>
      </c>
      <c r="S79" s="378"/>
      <c r="T79" s="377"/>
      <c r="U79" s="377" t="s">
        <v>186</v>
      </c>
      <c r="V79" s="377"/>
      <c r="W79" s="377"/>
      <c r="X79" s="377" t="s">
        <v>186</v>
      </c>
      <c r="Y79" s="378"/>
      <c r="Z79" s="378"/>
      <c r="AA79" s="377" t="s">
        <v>186</v>
      </c>
      <c r="AB79" s="377" t="s">
        <v>10</v>
      </c>
      <c r="AC79" s="377"/>
      <c r="AD79" s="377" t="s">
        <v>186</v>
      </c>
      <c r="AE79" s="377"/>
      <c r="AF79" s="378"/>
      <c r="AG79" s="378" t="s">
        <v>186</v>
      </c>
      <c r="AH79" s="377"/>
      <c r="AI79" s="377"/>
      <c r="AJ79" s="377" t="s">
        <v>186</v>
      </c>
      <c r="AK79" s="371">
        <v>138</v>
      </c>
      <c r="AL79" s="372">
        <f>COUNTIF(D79:AK79,"T")*6+COUNTIF(D79:AK79,"P")*12+COUNTIF(D79:AK79,"M")*6+COUNTIF(D79:AK79,"I")*6+COUNTIF(D79:AK79,"N")*12+COUNTIF(D79:AK79,"TI")*11+COUNTIF(D79:AK79,"MT")*12+COUNTIF(D79:AK79,"MN")*18+COUNTIF(D79:AK79,"PI")*17+COUNTIF(D79:AK79,"TN")*18+COUNTIF(D79:AK79,"NB")*6+COUNTIF(D79:AK79,"AF")*6</f>
        <v>138</v>
      </c>
      <c r="AM79" s="373">
        <f>SUM(AL79-138)</f>
        <v>0</v>
      </c>
    </row>
    <row r="80" spans="1:39" s="14" customFormat="1" ht="18" customHeight="1" thickBot="1">
      <c r="A80" s="426"/>
      <c r="B80" s="443"/>
      <c r="C80" s="444"/>
      <c r="D80" s="400"/>
      <c r="E80" s="430"/>
      <c r="F80" s="404">
        <v>20</v>
      </c>
      <c r="G80" s="402"/>
      <c r="H80" s="404"/>
      <c r="I80" s="404">
        <v>20</v>
      </c>
      <c r="J80" s="404"/>
      <c r="K80" s="431"/>
      <c r="L80" s="431">
        <v>20</v>
      </c>
      <c r="M80" s="404"/>
      <c r="N80" s="404"/>
      <c r="O80" s="404">
        <v>21</v>
      </c>
      <c r="P80" s="404"/>
      <c r="Q80" s="404"/>
      <c r="R80" s="431">
        <v>20</v>
      </c>
      <c r="S80" s="431"/>
      <c r="T80" s="404"/>
      <c r="U80" s="404">
        <v>21</v>
      </c>
      <c r="V80" s="404"/>
      <c r="W80" s="404"/>
      <c r="X80" s="404">
        <v>21</v>
      </c>
      <c r="Y80" s="431"/>
      <c r="Z80" s="431"/>
      <c r="AA80" s="404">
        <v>20</v>
      </c>
      <c r="AB80" s="404"/>
      <c r="AC80" s="404"/>
      <c r="AD80" s="404">
        <v>19</v>
      </c>
      <c r="AE80" s="404"/>
      <c r="AF80" s="431"/>
      <c r="AG80" s="403">
        <v>19</v>
      </c>
      <c r="AH80" s="402"/>
      <c r="AI80" s="402"/>
      <c r="AJ80" s="402">
        <v>20</v>
      </c>
      <c r="AK80" s="405"/>
      <c r="AL80" s="406"/>
      <c r="AM80" s="407"/>
    </row>
    <row r="81" spans="1:39" s="14" customFormat="1" ht="13.5" customHeight="1">
      <c r="A81" s="432"/>
      <c r="B81" s="445"/>
      <c r="C81" s="446"/>
      <c r="D81" s="411"/>
      <c r="E81" s="435"/>
      <c r="F81" s="413"/>
      <c r="G81" s="413"/>
      <c r="H81" s="413"/>
      <c r="I81" s="413"/>
      <c r="J81" s="413"/>
      <c r="K81" s="413"/>
      <c r="L81" s="413"/>
      <c r="M81" s="413"/>
      <c r="N81" s="413"/>
      <c r="O81" s="413"/>
      <c r="P81" s="413"/>
      <c r="Q81" s="413"/>
      <c r="R81" s="413"/>
      <c r="S81" s="413"/>
      <c r="T81" s="413"/>
      <c r="U81" s="413"/>
      <c r="V81" s="413"/>
      <c r="W81" s="413"/>
      <c r="X81" s="413"/>
      <c r="Y81" s="413"/>
      <c r="Z81" s="413"/>
      <c r="AA81" s="413"/>
      <c r="AB81" s="413"/>
      <c r="AC81" s="413"/>
      <c r="AD81" s="413"/>
      <c r="AE81" s="413"/>
      <c r="AF81" s="413"/>
      <c r="AG81" s="413"/>
      <c r="AH81" s="413"/>
      <c r="AI81" s="413"/>
      <c r="AJ81" s="413"/>
      <c r="AK81" s="414"/>
      <c r="AL81" s="415"/>
      <c r="AM81" s="416"/>
    </row>
    <row r="82" spans="1:39" s="14" customFormat="1" ht="13.5" customHeight="1">
      <c r="A82" s="432"/>
      <c r="B82" s="445"/>
      <c r="C82" s="446"/>
      <c r="D82" s="411"/>
      <c r="E82" s="435"/>
      <c r="F82" s="413"/>
      <c r="G82" s="413"/>
      <c r="H82" s="413"/>
      <c r="I82" s="413"/>
      <c r="J82" s="413"/>
      <c r="K82" s="413"/>
      <c r="L82" s="413"/>
      <c r="M82" s="413"/>
      <c r="N82" s="413"/>
      <c r="O82" s="413"/>
      <c r="P82" s="413"/>
      <c r="Q82" s="413"/>
      <c r="R82" s="413"/>
      <c r="S82" s="413"/>
      <c r="T82" s="413"/>
      <c r="U82" s="413"/>
      <c r="V82" s="413"/>
      <c r="W82" s="413"/>
      <c r="X82" s="413"/>
      <c r="Y82" s="413"/>
      <c r="Z82" s="413"/>
      <c r="AA82" s="413"/>
      <c r="AB82" s="413"/>
      <c r="AC82" s="413"/>
      <c r="AD82" s="413"/>
      <c r="AE82" s="413"/>
      <c r="AF82" s="413"/>
      <c r="AG82" s="413"/>
      <c r="AH82" s="413"/>
      <c r="AI82" s="413"/>
      <c r="AJ82" s="413"/>
      <c r="AK82" s="414"/>
      <c r="AL82" s="415"/>
      <c r="AM82" s="416"/>
    </row>
    <row r="83" spans="1:39" s="14" customFormat="1" ht="13.5" customHeight="1">
      <c r="A83" s="432"/>
      <c r="B83" s="445"/>
      <c r="C83" s="446"/>
      <c r="D83" s="411"/>
      <c r="E83" s="435"/>
      <c r="F83" s="413"/>
      <c r="G83" s="413"/>
      <c r="H83" s="413"/>
      <c r="I83" s="413"/>
      <c r="J83" s="413"/>
      <c r="K83" s="413"/>
      <c r="L83" s="413"/>
      <c r="M83" s="413"/>
      <c r="N83" s="413"/>
      <c r="O83" s="413"/>
      <c r="P83" s="413"/>
      <c r="Q83" s="413"/>
      <c r="R83" s="413"/>
      <c r="S83" s="413"/>
      <c r="T83" s="413"/>
      <c r="U83" s="413"/>
      <c r="V83" s="413"/>
      <c r="W83" s="413"/>
      <c r="X83" s="413"/>
      <c r="Y83" s="413"/>
      <c r="Z83" s="413"/>
      <c r="AA83" s="413"/>
      <c r="AB83" s="413"/>
      <c r="AC83" s="413"/>
      <c r="AD83" s="413"/>
      <c r="AE83" s="413"/>
      <c r="AF83" s="413"/>
      <c r="AG83" s="413"/>
      <c r="AH83" s="413"/>
      <c r="AI83" s="413"/>
      <c r="AJ83" s="413"/>
      <c r="AK83" s="414"/>
      <c r="AL83" s="415"/>
      <c r="AM83" s="416"/>
    </row>
    <row r="84" spans="1:39" s="14" customFormat="1" ht="13.5" customHeight="1">
      <c r="A84" s="432"/>
      <c r="B84" s="445"/>
      <c r="C84" s="446"/>
      <c r="D84" s="411"/>
      <c r="E84" s="435"/>
      <c r="F84" s="413"/>
      <c r="G84" s="413"/>
      <c r="H84" s="413"/>
      <c r="I84" s="413"/>
      <c r="J84" s="413"/>
      <c r="K84" s="413"/>
      <c r="L84" s="413"/>
      <c r="M84" s="413"/>
      <c r="N84" s="413"/>
      <c r="O84" s="413"/>
      <c r="P84" s="413"/>
      <c r="Q84" s="413"/>
      <c r="R84" s="413"/>
      <c r="S84" s="413"/>
      <c r="T84" s="413"/>
      <c r="U84" s="413"/>
      <c r="V84" s="413"/>
      <c r="W84" s="413"/>
      <c r="X84" s="413"/>
      <c r="Y84" s="413"/>
      <c r="Z84" s="413"/>
      <c r="AA84" s="413"/>
      <c r="AB84" s="413"/>
      <c r="AC84" s="413"/>
      <c r="AD84" s="413"/>
      <c r="AE84" s="413"/>
      <c r="AF84" s="413"/>
      <c r="AG84" s="413"/>
      <c r="AH84" s="413"/>
      <c r="AI84" s="413"/>
      <c r="AJ84" s="413"/>
      <c r="AK84" s="414"/>
      <c r="AL84" s="415"/>
      <c r="AM84" s="416"/>
    </row>
    <row r="85" spans="1:39" s="14" customFormat="1" ht="13.5" customHeight="1">
      <c r="A85" s="432"/>
      <c r="B85" s="445"/>
      <c r="C85" s="446"/>
      <c r="D85" s="411"/>
      <c r="E85" s="435"/>
      <c r="F85" s="413"/>
      <c r="G85" s="413"/>
      <c r="H85" s="413"/>
      <c r="I85" s="413"/>
      <c r="J85" s="413"/>
      <c r="K85" s="413"/>
      <c r="L85" s="413"/>
      <c r="M85" s="413"/>
      <c r="N85" s="413"/>
      <c r="O85" s="413"/>
      <c r="P85" s="413"/>
      <c r="Q85" s="413"/>
      <c r="R85" s="413"/>
      <c r="S85" s="413"/>
      <c r="T85" s="413"/>
      <c r="U85" s="413"/>
      <c r="V85" s="413"/>
      <c r="W85" s="413"/>
      <c r="X85" s="413"/>
      <c r="Y85" s="413"/>
      <c r="Z85" s="413"/>
      <c r="AA85" s="413"/>
      <c r="AB85" s="413"/>
      <c r="AC85" s="413"/>
      <c r="AD85" s="413"/>
      <c r="AE85" s="413"/>
      <c r="AF85" s="413"/>
      <c r="AG85" s="413"/>
      <c r="AH85" s="413"/>
      <c r="AI85" s="413"/>
      <c r="AJ85" s="413"/>
      <c r="AK85" s="414"/>
      <c r="AL85" s="415"/>
      <c r="AM85" s="416"/>
    </row>
    <row r="86" spans="1:39" s="14" customFormat="1" ht="13.5" customHeight="1" thickBot="1">
      <c r="A86" s="432"/>
      <c r="B86" s="445"/>
      <c r="C86" s="446"/>
      <c r="D86" s="411"/>
      <c r="E86" s="435"/>
      <c r="F86" s="413"/>
      <c r="G86" s="413"/>
      <c r="H86" s="413"/>
      <c r="I86" s="413"/>
      <c r="J86" s="413"/>
      <c r="K86" s="413"/>
      <c r="L86" s="413"/>
      <c r="M86" s="413"/>
      <c r="N86" s="413"/>
      <c r="O86" s="413"/>
      <c r="P86" s="413"/>
      <c r="Q86" s="413"/>
      <c r="R86" s="413"/>
      <c r="S86" s="413"/>
      <c r="T86" s="413"/>
      <c r="U86" s="413"/>
      <c r="V86" s="413"/>
      <c r="W86" s="413"/>
      <c r="X86" s="413"/>
      <c r="Y86" s="413"/>
      <c r="Z86" s="413"/>
      <c r="AA86" s="413"/>
      <c r="AB86" s="413"/>
      <c r="AC86" s="413"/>
      <c r="AD86" s="413"/>
      <c r="AE86" s="413"/>
      <c r="AF86" s="413"/>
      <c r="AG86" s="413"/>
      <c r="AH86" s="413"/>
      <c r="AI86" s="413"/>
      <c r="AJ86" s="413"/>
      <c r="AK86" s="414"/>
      <c r="AL86" s="415"/>
      <c r="AM86" s="416"/>
    </row>
    <row r="87" spans="1:39" s="14" customFormat="1" ht="15.75" customHeight="1">
      <c r="A87" s="356" t="s">
        <v>0</v>
      </c>
      <c r="B87" s="357" t="s">
        <v>1</v>
      </c>
      <c r="C87" s="357" t="s">
        <v>14</v>
      </c>
      <c r="D87" s="358" t="s">
        <v>2</v>
      </c>
      <c r="E87" s="635" t="s">
        <v>3</v>
      </c>
      <c r="F87" s="321">
        <v>1</v>
      </c>
      <c r="G87" s="321">
        <v>2</v>
      </c>
      <c r="H87" s="321">
        <v>3</v>
      </c>
      <c r="I87" s="321">
        <v>4</v>
      </c>
      <c r="J87" s="321">
        <v>5</v>
      </c>
      <c r="K87" s="321">
        <v>6</v>
      </c>
      <c r="L87" s="321">
        <v>7</v>
      </c>
      <c r="M87" s="321">
        <v>8</v>
      </c>
      <c r="N87" s="321">
        <v>9</v>
      </c>
      <c r="O87" s="321">
        <v>10</v>
      </c>
      <c r="P87" s="321">
        <v>11</v>
      </c>
      <c r="Q87" s="321">
        <v>12</v>
      </c>
      <c r="R87" s="321">
        <v>13</v>
      </c>
      <c r="S87" s="321">
        <v>14</v>
      </c>
      <c r="T87" s="321">
        <v>15</v>
      </c>
      <c r="U87" s="321">
        <v>16</v>
      </c>
      <c r="V87" s="321">
        <v>17</v>
      </c>
      <c r="W87" s="321">
        <v>18</v>
      </c>
      <c r="X87" s="321">
        <v>19</v>
      </c>
      <c r="Y87" s="321">
        <v>20</v>
      </c>
      <c r="Z87" s="321">
        <v>21</v>
      </c>
      <c r="AA87" s="321">
        <v>22</v>
      </c>
      <c r="AB87" s="321">
        <v>23</v>
      </c>
      <c r="AC87" s="321">
        <v>24</v>
      </c>
      <c r="AD87" s="321">
        <v>25</v>
      </c>
      <c r="AE87" s="321">
        <v>26</v>
      </c>
      <c r="AF87" s="321">
        <v>27</v>
      </c>
      <c r="AG87" s="321">
        <v>28</v>
      </c>
      <c r="AH87" s="321">
        <v>29</v>
      </c>
      <c r="AI87" s="321">
        <v>30</v>
      </c>
      <c r="AJ87" s="321">
        <v>31</v>
      </c>
      <c r="AK87" s="625" t="s">
        <v>4</v>
      </c>
      <c r="AL87" s="626" t="s">
        <v>5</v>
      </c>
      <c r="AM87" s="627" t="s">
        <v>6</v>
      </c>
    </row>
    <row r="88" spans="1:39" s="14" customFormat="1" ht="15.75" customHeight="1">
      <c r="A88" s="359"/>
      <c r="B88" s="360" t="s">
        <v>253</v>
      </c>
      <c r="C88" s="360" t="s">
        <v>224</v>
      </c>
      <c r="D88" s="361" t="s">
        <v>254</v>
      </c>
      <c r="E88" s="636"/>
      <c r="F88" s="322" t="s">
        <v>8</v>
      </c>
      <c r="G88" s="322" t="s">
        <v>10</v>
      </c>
      <c r="H88" s="322" t="s">
        <v>7</v>
      </c>
      <c r="I88" s="322" t="s">
        <v>7</v>
      </c>
      <c r="J88" s="322" t="s">
        <v>8</v>
      </c>
      <c r="K88" s="322" t="s">
        <v>8</v>
      </c>
      <c r="L88" s="322" t="s">
        <v>9</v>
      </c>
      <c r="M88" s="322" t="s">
        <v>8</v>
      </c>
      <c r="N88" s="322" t="s">
        <v>10</v>
      </c>
      <c r="O88" s="322" t="s">
        <v>7</v>
      </c>
      <c r="P88" s="322" t="s">
        <v>7</v>
      </c>
      <c r="Q88" s="322" t="s">
        <v>8</v>
      </c>
      <c r="R88" s="322" t="s">
        <v>8</v>
      </c>
      <c r="S88" s="322" t="s">
        <v>9</v>
      </c>
      <c r="T88" s="322" t="s">
        <v>8</v>
      </c>
      <c r="U88" s="322" t="s">
        <v>10</v>
      </c>
      <c r="V88" s="322" t="s">
        <v>7</v>
      </c>
      <c r="W88" s="322" t="s">
        <v>7</v>
      </c>
      <c r="X88" s="322" t="s">
        <v>8</v>
      </c>
      <c r="Y88" s="322" t="s">
        <v>8</v>
      </c>
      <c r="Z88" s="322" t="s">
        <v>9</v>
      </c>
      <c r="AA88" s="322" t="s">
        <v>8</v>
      </c>
      <c r="AB88" s="322" t="s">
        <v>10</v>
      </c>
      <c r="AC88" s="322" t="s">
        <v>7</v>
      </c>
      <c r="AD88" s="322" t="s">
        <v>7</v>
      </c>
      <c r="AE88" s="322" t="s">
        <v>8</v>
      </c>
      <c r="AF88" s="322" t="s">
        <v>8</v>
      </c>
      <c r="AG88" s="322" t="s">
        <v>9</v>
      </c>
      <c r="AH88" s="322" t="s">
        <v>8</v>
      </c>
      <c r="AI88" s="322" t="s">
        <v>10</v>
      </c>
      <c r="AJ88" s="322" t="s">
        <v>7</v>
      </c>
      <c r="AK88" s="608"/>
      <c r="AL88" s="610"/>
      <c r="AM88" s="612"/>
    </row>
    <row r="89" spans="1:39" s="14" customFormat="1" ht="15.75" customHeight="1">
      <c r="A89" s="374">
        <v>151343</v>
      </c>
      <c r="B89" s="447" t="s">
        <v>375</v>
      </c>
      <c r="C89" s="364" t="s">
        <v>376</v>
      </c>
      <c r="D89" s="365" t="s">
        <v>298</v>
      </c>
      <c r="E89" s="366" t="s">
        <v>377</v>
      </c>
      <c r="F89" s="377"/>
      <c r="G89" s="377" t="s">
        <v>188</v>
      </c>
      <c r="H89" s="377"/>
      <c r="I89" s="377" t="s">
        <v>241</v>
      </c>
      <c r="J89" s="377"/>
      <c r="K89" s="378" t="s">
        <v>188</v>
      </c>
      <c r="L89" s="378"/>
      <c r="M89" s="377" t="s">
        <v>188</v>
      </c>
      <c r="N89" s="377"/>
      <c r="O89" s="377" t="s">
        <v>188</v>
      </c>
      <c r="P89" s="377"/>
      <c r="Q89" s="377" t="s">
        <v>188</v>
      </c>
      <c r="R89" s="378"/>
      <c r="S89" s="378" t="s">
        <v>188</v>
      </c>
      <c r="T89" s="377"/>
      <c r="U89" s="377" t="s">
        <v>188</v>
      </c>
      <c r="V89" s="377"/>
      <c r="W89" s="377"/>
      <c r="X89" s="377"/>
      <c r="Y89" s="378" t="s">
        <v>188</v>
      </c>
      <c r="Z89" s="378"/>
      <c r="AA89" s="377" t="s">
        <v>188</v>
      </c>
      <c r="AB89" s="377"/>
      <c r="AC89" s="377" t="s">
        <v>188</v>
      </c>
      <c r="AD89" s="377"/>
      <c r="AE89" s="377" t="s">
        <v>188</v>
      </c>
      <c r="AF89" s="378"/>
      <c r="AG89" s="378"/>
      <c r="AH89" s="377"/>
      <c r="AI89" s="377"/>
      <c r="AJ89" s="367"/>
      <c r="AK89" s="371">
        <v>138</v>
      </c>
      <c r="AL89" s="372">
        <f>COUNTIF(D89:AK89,"T")*6+COUNTIF(D89:AK89,"P")*12+COUNTIF(D89:AK89,"M")*6+COUNTIF(D89:AK89,"I")*6+COUNTIF(D89:AK89,"N")*12+COUNTIF(D89:AK89,"TI")*11+COUNTIF(D89:AK89,"MT")*12+COUNTIF(D89:AK89,"MN")*18+COUNTIF(D89:AK89,"PI")*17+COUNTIF(D89:AK89,"TN")*18+COUNTIF(D89:AK89,"NB")*6+COUNTIF(D89:AK89,"AF")*6</f>
        <v>138</v>
      </c>
      <c r="AM89" s="373">
        <f aca="true" t="shared" si="6" ref="AM89:AM115">SUM(AL89-138)</f>
        <v>0</v>
      </c>
    </row>
    <row r="90" spans="1:39" s="14" customFormat="1" ht="15.75" customHeight="1">
      <c r="A90" s="362">
        <v>128384</v>
      </c>
      <c r="B90" s="447" t="s">
        <v>378</v>
      </c>
      <c r="C90" s="364" t="s">
        <v>379</v>
      </c>
      <c r="D90" s="365" t="s">
        <v>380</v>
      </c>
      <c r="E90" s="366" t="s">
        <v>377</v>
      </c>
      <c r="F90" s="377" t="s">
        <v>188</v>
      </c>
      <c r="G90" s="377"/>
      <c r="H90" s="377" t="s">
        <v>241</v>
      </c>
      <c r="I90" s="377"/>
      <c r="J90" s="377" t="s">
        <v>188</v>
      </c>
      <c r="K90" s="378"/>
      <c r="L90" s="378" t="s">
        <v>188</v>
      </c>
      <c r="M90" s="377"/>
      <c r="N90" s="377" t="s">
        <v>188</v>
      </c>
      <c r="O90" s="377"/>
      <c r="P90" s="377"/>
      <c r="Q90" s="377"/>
      <c r="R90" s="378"/>
      <c r="S90" s="378"/>
      <c r="T90" s="377" t="s">
        <v>188</v>
      </c>
      <c r="U90" s="377"/>
      <c r="V90" s="377"/>
      <c r="W90" s="377"/>
      <c r="X90" s="377" t="s">
        <v>188</v>
      </c>
      <c r="Y90" s="378"/>
      <c r="Z90" s="378" t="s">
        <v>188</v>
      </c>
      <c r="AA90" s="377"/>
      <c r="AB90" s="377" t="s">
        <v>188</v>
      </c>
      <c r="AC90" s="377"/>
      <c r="AD90" s="377" t="s">
        <v>188</v>
      </c>
      <c r="AE90" s="377"/>
      <c r="AF90" s="378" t="s">
        <v>188</v>
      </c>
      <c r="AG90" s="378"/>
      <c r="AH90" s="377" t="s">
        <v>188</v>
      </c>
      <c r="AI90" s="377"/>
      <c r="AJ90" s="377"/>
      <c r="AK90" s="371">
        <v>138</v>
      </c>
      <c r="AL90" s="372">
        <f aca="true" t="shared" si="7" ref="AL90:AL110">COUNTIF(D90:AK90,"T")*6+COUNTIF(D90:AK90,"P")*12+COUNTIF(D90:AK90,"M")*6+COUNTIF(D90:AK90,"I")*6+COUNTIF(D90:AK90,"N")*12+COUNTIF(D90:AK90,"TI")*11+COUNTIF(D90:AK90,"MT")*12+COUNTIF(D90:AK90,"MN")*18+COUNTIF(D90:AK90,"PI")*17+COUNTIF(D90:AK90,"TN")*18+COUNTIF(D90:AK90,"NB")*6+COUNTIF(D90:AK90,"AF")*6</f>
        <v>138</v>
      </c>
      <c r="AM90" s="373">
        <f t="shared" si="6"/>
        <v>0</v>
      </c>
    </row>
    <row r="91" spans="1:39" s="14" customFormat="1" ht="15.75" customHeight="1">
      <c r="A91" s="362">
        <v>142778</v>
      </c>
      <c r="B91" s="448" t="s">
        <v>381</v>
      </c>
      <c r="C91" s="449" t="s">
        <v>382</v>
      </c>
      <c r="D91" s="365" t="s">
        <v>298</v>
      </c>
      <c r="E91" s="366" t="s">
        <v>377</v>
      </c>
      <c r="F91" s="377"/>
      <c r="G91" s="377" t="s">
        <v>188</v>
      </c>
      <c r="H91" s="377"/>
      <c r="I91" s="377" t="s">
        <v>188</v>
      </c>
      <c r="J91" s="377"/>
      <c r="K91" s="378"/>
      <c r="L91" s="378"/>
      <c r="M91" s="377" t="s">
        <v>188</v>
      </c>
      <c r="N91" s="377"/>
      <c r="O91" s="377" t="s">
        <v>188</v>
      </c>
      <c r="P91" s="377"/>
      <c r="Q91" s="377" t="s">
        <v>188</v>
      </c>
      <c r="R91" s="378"/>
      <c r="S91" s="378" t="s">
        <v>241</v>
      </c>
      <c r="T91" s="377"/>
      <c r="U91" s="377" t="s">
        <v>188</v>
      </c>
      <c r="V91" s="377"/>
      <c r="W91" s="377"/>
      <c r="X91" s="377"/>
      <c r="Y91" s="378"/>
      <c r="Z91" s="378"/>
      <c r="AA91" s="377" t="s">
        <v>188</v>
      </c>
      <c r="AB91" s="377"/>
      <c r="AC91" s="377" t="s">
        <v>188</v>
      </c>
      <c r="AD91" s="377"/>
      <c r="AE91" s="377" t="s">
        <v>188</v>
      </c>
      <c r="AF91" s="378"/>
      <c r="AG91" s="378" t="s">
        <v>188</v>
      </c>
      <c r="AH91" s="377"/>
      <c r="AI91" s="377" t="s">
        <v>188</v>
      </c>
      <c r="AJ91" s="377"/>
      <c r="AK91" s="371">
        <v>138</v>
      </c>
      <c r="AL91" s="372">
        <f t="shared" si="7"/>
        <v>138</v>
      </c>
      <c r="AM91" s="373">
        <f t="shared" si="6"/>
        <v>0</v>
      </c>
    </row>
    <row r="92" spans="1:39" s="14" customFormat="1" ht="15.75" customHeight="1">
      <c r="A92" s="374">
        <v>150754</v>
      </c>
      <c r="B92" s="448" t="s">
        <v>383</v>
      </c>
      <c r="C92" s="449" t="s">
        <v>384</v>
      </c>
      <c r="D92" s="365" t="s">
        <v>380</v>
      </c>
      <c r="E92" s="366" t="s">
        <v>377</v>
      </c>
      <c r="F92" s="377" t="s">
        <v>188</v>
      </c>
      <c r="G92" s="377"/>
      <c r="H92" s="377" t="s">
        <v>188</v>
      </c>
      <c r="I92" s="377"/>
      <c r="J92" s="377"/>
      <c r="K92" s="378"/>
      <c r="L92" s="378" t="s">
        <v>241</v>
      </c>
      <c r="M92" s="377"/>
      <c r="N92" s="377" t="s">
        <v>188</v>
      </c>
      <c r="O92" s="377"/>
      <c r="P92" s="377" t="s">
        <v>188</v>
      </c>
      <c r="Q92" s="377"/>
      <c r="R92" s="378" t="s">
        <v>188</v>
      </c>
      <c r="S92" s="378"/>
      <c r="T92" s="377"/>
      <c r="U92" s="377"/>
      <c r="V92" s="377" t="s">
        <v>188</v>
      </c>
      <c r="W92" s="377"/>
      <c r="X92" s="377"/>
      <c r="Y92" s="378"/>
      <c r="Z92" s="378" t="s">
        <v>227</v>
      </c>
      <c r="AA92" s="377"/>
      <c r="AB92" s="377" t="s">
        <v>188</v>
      </c>
      <c r="AC92" s="377"/>
      <c r="AD92" s="377" t="s">
        <v>188</v>
      </c>
      <c r="AE92" s="377"/>
      <c r="AF92" s="378"/>
      <c r="AG92" s="378"/>
      <c r="AH92" s="377" t="s">
        <v>188</v>
      </c>
      <c r="AI92" s="377"/>
      <c r="AJ92" s="377" t="s">
        <v>188</v>
      </c>
      <c r="AK92" s="371">
        <v>138</v>
      </c>
      <c r="AL92" s="372">
        <f t="shared" si="7"/>
        <v>126</v>
      </c>
      <c r="AM92" s="373">
        <f t="shared" si="6"/>
        <v>-12</v>
      </c>
    </row>
    <row r="93" spans="1:39" s="14" customFormat="1" ht="15.75" customHeight="1">
      <c r="A93" s="374">
        <v>113603</v>
      </c>
      <c r="B93" s="448" t="s">
        <v>385</v>
      </c>
      <c r="C93" s="450" t="s">
        <v>386</v>
      </c>
      <c r="D93" s="365" t="s">
        <v>298</v>
      </c>
      <c r="E93" s="366" t="s">
        <v>377</v>
      </c>
      <c r="F93" s="377"/>
      <c r="G93" s="377" t="s">
        <v>188</v>
      </c>
      <c r="H93" s="377"/>
      <c r="I93" s="377" t="s">
        <v>188</v>
      </c>
      <c r="J93" s="377"/>
      <c r="K93" s="378"/>
      <c r="L93" s="378"/>
      <c r="M93" s="377" t="s">
        <v>188</v>
      </c>
      <c r="N93" s="377"/>
      <c r="O93" s="377" t="s">
        <v>188</v>
      </c>
      <c r="P93" s="377"/>
      <c r="Q93" s="377"/>
      <c r="R93" s="378"/>
      <c r="S93" s="378" t="s">
        <v>188</v>
      </c>
      <c r="T93" s="377"/>
      <c r="U93" s="377" t="s">
        <v>188</v>
      </c>
      <c r="V93" s="377"/>
      <c r="W93" s="377" t="s">
        <v>188</v>
      </c>
      <c r="X93" s="377"/>
      <c r="Y93" s="378" t="s">
        <v>241</v>
      </c>
      <c r="Z93" s="378"/>
      <c r="AA93" s="377" t="s">
        <v>188</v>
      </c>
      <c r="AB93" s="377"/>
      <c r="AC93" s="377" t="s">
        <v>259</v>
      </c>
      <c r="AD93" s="377"/>
      <c r="AE93" s="377" t="s">
        <v>188</v>
      </c>
      <c r="AF93" s="378"/>
      <c r="AG93" s="378" t="s">
        <v>188</v>
      </c>
      <c r="AH93" s="377"/>
      <c r="AI93" s="377" t="s">
        <v>188</v>
      </c>
      <c r="AJ93" s="377"/>
      <c r="AK93" s="371">
        <v>138</v>
      </c>
      <c r="AL93" s="372">
        <f t="shared" si="7"/>
        <v>138</v>
      </c>
      <c r="AM93" s="373">
        <f t="shared" si="6"/>
        <v>0</v>
      </c>
    </row>
    <row r="94" spans="1:39" s="14" customFormat="1" ht="15.75" customHeight="1">
      <c r="A94" s="362">
        <v>125210</v>
      </c>
      <c r="B94" s="447" t="s">
        <v>387</v>
      </c>
      <c r="C94" s="451" t="s">
        <v>388</v>
      </c>
      <c r="D94" s="365" t="s">
        <v>380</v>
      </c>
      <c r="E94" s="366" t="s">
        <v>377</v>
      </c>
      <c r="F94" s="377" t="s">
        <v>188</v>
      </c>
      <c r="G94" s="377"/>
      <c r="H94" s="377" t="s">
        <v>188</v>
      </c>
      <c r="I94" s="377"/>
      <c r="J94" s="377" t="s">
        <v>188</v>
      </c>
      <c r="K94" s="378"/>
      <c r="L94" s="378" t="s">
        <v>188</v>
      </c>
      <c r="M94" s="377"/>
      <c r="N94" s="377" t="s">
        <v>188</v>
      </c>
      <c r="O94" s="377"/>
      <c r="P94" s="377"/>
      <c r="Q94" s="377"/>
      <c r="R94" s="378" t="s">
        <v>188</v>
      </c>
      <c r="S94" s="378"/>
      <c r="T94" s="377" t="s">
        <v>188</v>
      </c>
      <c r="U94" s="377"/>
      <c r="V94" s="377"/>
      <c r="W94" s="377"/>
      <c r="X94" s="377" t="s">
        <v>188</v>
      </c>
      <c r="Y94" s="378"/>
      <c r="Z94" s="378"/>
      <c r="AA94" s="377" t="s">
        <v>241</v>
      </c>
      <c r="AB94" s="377"/>
      <c r="AC94" s="377"/>
      <c r="AD94" s="377"/>
      <c r="AE94" s="377"/>
      <c r="AF94" s="378" t="s">
        <v>188</v>
      </c>
      <c r="AG94" s="378"/>
      <c r="AH94" s="377" t="s">
        <v>188</v>
      </c>
      <c r="AI94" s="377"/>
      <c r="AJ94" s="377" t="s">
        <v>188</v>
      </c>
      <c r="AK94" s="371">
        <v>138</v>
      </c>
      <c r="AL94" s="372">
        <f t="shared" si="7"/>
        <v>138</v>
      </c>
      <c r="AM94" s="373">
        <f t="shared" si="6"/>
        <v>0</v>
      </c>
    </row>
    <row r="95" spans="1:39" s="14" customFormat="1" ht="15.75" customHeight="1">
      <c r="A95" s="379">
        <v>137367</v>
      </c>
      <c r="B95" s="437" t="s">
        <v>389</v>
      </c>
      <c r="C95" s="419" t="s">
        <v>390</v>
      </c>
      <c r="D95" s="382" t="s">
        <v>262</v>
      </c>
      <c r="E95" s="452" t="s">
        <v>377</v>
      </c>
      <c r="F95" s="377"/>
      <c r="G95" s="377" t="s">
        <v>188</v>
      </c>
      <c r="H95" s="377"/>
      <c r="I95" s="377"/>
      <c r="J95" s="377" t="s">
        <v>188</v>
      </c>
      <c r="K95" s="378" t="s">
        <v>241</v>
      </c>
      <c r="L95" s="378"/>
      <c r="M95" s="377" t="s">
        <v>188</v>
      </c>
      <c r="N95" s="377"/>
      <c r="O95" s="377"/>
      <c r="P95" s="377" t="s">
        <v>188</v>
      </c>
      <c r="Q95" s="377"/>
      <c r="R95" s="378"/>
      <c r="S95" s="378" t="s">
        <v>188</v>
      </c>
      <c r="T95" s="377"/>
      <c r="U95" s="377"/>
      <c r="V95" s="377" t="s">
        <v>188</v>
      </c>
      <c r="W95" s="377" t="s">
        <v>188</v>
      </c>
      <c r="X95" s="377"/>
      <c r="Y95" s="378" t="s">
        <v>188</v>
      </c>
      <c r="Z95" s="378"/>
      <c r="AA95" s="377"/>
      <c r="AB95" s="377" t="s">
        <v>188</v>
      </c>
      <c r="AC95" s="377"/>
      <c r="AD95" s="377"/>
      <c r="AE95" s="377" t="s">
        <v>188</v>
      </c>
      <c r="AF95" s="378"/>
      <c r="AG95" s="378"/>
      <c r="AH95" s="377" t="s">
        <v>188</v>
      </c>
      <c r="AI95" s="377"/>
      <c r="AJ95" s="377"/>
      <c r="AK95" s="371">
        <v>138</v>
      </c>
      <c r="AL95" s="372">
        <f t="shared" si="7"/>
        <v>138</v>
      </c>
      <c r="AM95" s="373">
        <f t="shared" si="6"/>
        <v>0</v>
      </c>
    </row>
    <row r="96" spans="1:39" s="14" customFormat="1" ht="15.75" customHeight="1">
      <c r="A96" s="379">
        <v>150827</v>
      </c>
      <c r="B96" s="437" t="s">
        <v>391</v>
      </c>
      <c r="C96" s="419" t="s">
        <v>392</v>
      </c>
      <c r="D96" s="382" t="s">
        <v>262</v>
      </c>
      <c r="E96" s="452" t="s">
        <v>377</v>
      </c>
      <c r="F96" s="377"/>
      <c r="G96" s="377" t="s">
        <v>188</v>
      </c>
      <c r="H96" s="377" t="s">
        <v>188</v>
      </c>
      <c r="I96" s="377"/>
      <c r="J96" s="377" t="s">
        <v>188</v>
      </c>
      <c r="K96" s="378"/>
      <c r="L96" s="378"/>
      <c r="M96" s="377" t="s">
        <v>188</v>
      </c>
      <c r="N96" s="377"/>
      <c r="O96" s="377"/>
      <c r="P96" s="377" t="s">
        <v>188</v>
      </c>
      <c r="Q96" s="377"/>
      <c r="R96" s="378"/>
      <c r="S96" s="378" t="s">
        <v>188</v>
      </c>
      <c r="T96" s="377"/>
      <c r="U96" s="377"/>
      <c r="V96" s="377" t="s">
        <v>188</v>
      </c>
      <c r="W96" s="377"/>
      <c r="X96" s="377"/>
      <c r="Y96" s="378" t="s">
        <v>188</v>
      </c>
      <c r="Z96" s="378" t="s">
        <v>241</v>
      </c>
      <c r="AA96" s="377"/>
      <c r="AB96" s="377" t="s">
        <v>188</v>
      </c>
      <c r="AC96" s="377"/>
      <c r="AD96" s="377"/>
      <c r="AE96" s="377" t="s">
        <v>188</v>
      </c>
      <c r="AF96" s="378"/>
      <c r="AG96" s="378"/>
      <c r="AH96" s="377" t="s">
        <v>188</v>
      </c>
      <c r="AI96" s="377"/>
      <c r="AJ96" s="377"/>
      <c r="AK96" s="371">
        <v>138</v>
      </c>
      <c r="AL96" s="372">
        <f t="shared" si="7"/>
        <v>138</v>
      </c>
      <c r="AM96" s="373">
        <f t="shared" si="6"/>
        <v>0</v>
      </c>
    </row>
    <row r="97" spans="1:39" s="14" customFormat="1" ht="15.75" customHeight="1">
      <c r="A97" s="379">
        <v>121932</v>
      </c>
      <c r="B97" s="436" t="s">
        <v>393</v>
      </c>
      <c r="C97" s="381" t="s">
        <v>394</v>
      </c>
      <c r="D97" s="382" t="s">
        <v>262</v>
      </c>
      <c r="E97" s="452" t="s">
        <v>377</v>
      </c>
      <c r="F97" s="377"/>
      <c r="G97" s="377"/>
      <c r="H97" s="377"/>
      <c r="I97" s="377"/>
      <c r="J97" s="377" t="s">
        <v>188</v>
      </c>
      <c r="K97" s="378" t="s">
        <v>188</v>
      </c>
      <c r="L97" s="378"/>
      <c r="M97" s="377" t="s">
        <v>188</v>
      </c>
      <c r="N97" s="377"/>
      <c r="O97" s="377"/>
      <c r="P97" s="377"/>
      <c r="Q97" s="377"/>
      <c r="R97" s="378" t="s">
        <v>188</v>
      </c>
      <c r="S97" s="378" t="s">
        <v>188</v>
      </c>
      <c r="T97" s="377"/>
      <c r="U97" s="377"/>
      <c r="V97" s="377" t="s">
        <v>188</v>
      </c>
      <c r="W97" s="377"/>
      <c r="X97" s="377"/>
      <c r="Y97" s="378" t="s">
        <v>188</v>
      </c>
      <c r="Z97" s="378"/>
      <c r="AA97" s="377"/>
      <c r="AB97" s="377" t="s">
        <v>188</v>
      </c>
      <c r="AC97" s="632" t="s">
        <v>395</v>
      </c>
      <c r="AD97" s="632"/>
      <c r="AE97" s="632"/>
      <c r="AF97" s="632"/>
      <c r="AG97" s="632"/>
      <c r="AH97" s="632"/>
      <c r="AI97" s="632"/>
      <c r="AJ97" s="633"/>
      <c r="AK97" s="371">
        <v>138</v>
      </c>
      <c r="AL97" s="372">
        <f t="shared" si="7"/>
        <v>96</v>
      </c>
      <c r="AM97" s="373">
        <f>SUM(AL97-102)</f>
        <v>-6</v>
      </c>
    </row>
    <row r="98" spans="1:39" s="14" customFormat="1" ht="15.75" customHeight="1">
      <c r="A98" s="379">
        <v>142824</v>
      </c>
      <c r="B98" s="438" t="s">
        <v>396</v>
      </c>
      <c r="C98" s="381" t="s">
        <v>397</v>
      </c>
      <c r="D98" s="382" t="s">
        <v>262</v>
      </c>
      <c r="E98" s="452" t="s">
        <v>377</v>
      </c>
      <c r="F98" s="631" t="s">
        <v>244</v>
      </c>
      <c r="G98" s="632"/>
      <c r="H98" s="632"/>
      <c r="I98" s="632"/>
      <c r="J98" s="632"/>
      <c r="K98" s="632"/>
      <c r="L98" s="632"/>
      <c r="M98" s="632"/>
      <c r="N98" s="632"/>
      <c r="O98" s="632"/>
      <c r="P98" s="632"/>
      <c r="Q98" s="632"/>
      <c r="R98" s="632"/>
      <c r="S98" s="632"/>
      <c r="T98" s="632"/>
      <c r="U98" s="633"/>
      <c r="V98" s="377" t="s">
        <v>188</v>
      </c>
      <c r="W98" s="377"/>
      <c r="X98" s="377"/>
      <c r="Y98" s="378" t="s">
        <v>188</v>
      </c>
      <c r="Z98" s="378" t="s">
        <v>241</v>
      </c>
      <c r="AA98" s="377"/>
      <c r="AB98" s="377" t="s">
        <v>188</v>
      </c>
      <c r="AC98" s="377"/>
      <c r="AD98" s="377"/>
      <c r="AE98" s="377" t="s">
        <v>188</v>
      </c>
      <c r="AF98" s="378"/>
      <c r="AG98" s="378"/>
      <c r="AH98" s="377" t="s">
        <v>188</v>
      </c>
      <c r="AI98" s="377"/>
      <c r="AJ98" s="377"/>
      <c r="AK98" s="371">
        <v>138</v>
      </c>
      <c r="AL98" s="372">
        <f t="shared" si="7"/>
        <v>66</v>
      </c>
      <c r="AM98" s="373">
        <f>SUM(AL98-66)</f>
        <v>0</v>
      </c>
    </row>
    <row r="99" spans="1:39" s="14" customFormat="1" ht="15.75" customHeight="1">
      <c r="A99" s="379">
        <v>151068</v>
      </c>
      <c r="B99" s="438" t="s">
        <v>398</v>
      </c>
      <c r="C99" s="381" t="s">
        <v>399</v>
      </c>
      <c r="D99" s="382" t="s">
        <v>262</v>
      </c>
      <c r="E99" s="452" t="s">
        <v>377</v>
      </c>
      <c r="F99" s="377" t="s">
        <v>241</v>
      </c>
      <c r="G99" s="377" t="s">
        <v>188</v>
      </c>
      <c r="H99" s="377"/>
      <c r="I99" s="377"/>
      <c r="J99" s="377" t="s">
        <v>188</v>
      </c>
      <c r="K99" s="378"/>
      <c r="L99" s="378"/>
      <c r="M99" s="377" t="s">
        <v>188</v>
      </c>
      <c r="N99" s="377"/>
      <c r="O99" s="377"/>
      <c r="P99" s="377" t="s">
        <v>188</v>
      </c>
      <c r="Q99" s="377"/>
      <c r="R99" s="378" t="s">
        <v>241</v>
      </c>
      <c r="S99" s="378" t="s">
        <v>188</v>
      </c>
      <c r="T99" s="377"/>
      <c r="U99" s="377"/>
      <c r="V99" s="377" t="s">
        <v>188</v>
      </c>
      <c r="W99" s="377"/>
      <c r="X99" s="377"/>
      <c r="Y99" s="378" t="s">
        <v>188</v>
      </c>
      <c r="Z99" s="378"/>
      <c r="AA99" s="377"/>
      <c r="AB99" s="377" t="s">
        <v>188</v>
      </c>
      <c r="AC99" s="377"/>
      <c r="AD99" s="377"/>
      <c r="AE99" s="377" t="s">
        <v>188</v>
      </c>
      <c r="AF99" s="378" t="s">
        <v>241</v>
      </c>
      <c r="AG99" s="378"/>
      <c r="AH99" s="377" t="s">
        <v>188</v>
      </c>
      <c r="AI99" s="377"/>
      <c r="AJ99" s="377"/>
      <c r="AK99" s="371">
        <v>138</v>
      </c>
      <c r="AL99" s="372">
        <f t="shared" si="7"/>
        <v>138</v>
      </c>
      <c r="AM99" s="373">
        <f t="shared" si="6"/>
        <v>0</v>
      </c>
    </row>
    <row r="100" spans="1:39" s="14" customFormat="1" ht="15.75" customHeight="1">
      <c r="A100" s="379">
        <v>150762</v>
      </c>
      <c r="B100" s="437" t="s">
        <v>400</v>
      </c>
      <c r="C100" s="419" t="s">
        <v>401</v>
      </c>
      <c r="D100" s="382" t="s">
        <v>262</v>
      </c>
      <c r="E100" s="452" t="s">
        <v>377</v>
      </c>
      <c r="F100" s="377"/>
      <c r="G100" s="377" t="s">
        <v>188</v>
      </c>
      <c r="H100" s="377"/>
      <c r="I100" s="377"/>
      <c r="J100" s="377" t="s">
        <v>188</v>
      </c>
      <c r="K100" s="378"/>
      <c r="L100" s="378"/>
      <c r="M100" s="377" t="s">
        <v>188</v>
      </c>
      <c r="N100" s="377" t="s">
        <v>241</v>
      </c>
      <c r="O100" s="377"/>
      <c r="P100" s="377" t="s">
        <v>188</v>
      </c>
      <c r="Q100" s="377"/>
      <c r="R100" s="378"/>
      <c r="S100" s="378" t="s">
        <v>188</v>
      </c>
      <c r="T100" s="377"/>
      <c r="U100" s="377"/>
      <c r="V100" s="377" t="s">
        <v>188</v>
      </c>
      <c r="W100" s="377"/>
      <c r="X100" s="377"/>
      <c r="Y100" s="378" t="s">
        <v>188</v>
      </c>
      <c r="Z100" s="378"/>
      <c r="AA100" s="377"/>
      <c r="AB100" s="377" t="s">
        <v>188</v>
      </c>
      <c r="AC100" s="377"/>
      <c r="AD100" s="377"/>
      <c r="AE100" s="377" t="s">
        <v>188</v>
      </c>
      <c r="AF100" s="378" t="s">
        <v>188</v>
      </c>
      <c r="AG100" s="378"/>
      <c r="AH100" s="377" t="s">
        <v>188</v>
      </c>
      <c r="AI100" s="377"/>
      <c r="AJ100" s="377"/>
      <c r="AK100" s="371">
        <v>138</v>
      </c>
      <c r="AL100" s="372">
        <f t="shared" si="7"/>
        <v>138</v>
      </c>
      <c r="AM100" s="373">
        <f t="shared" si="6"/>
        <v>0</v>
      </c>
    </row>
    <row r="101" spans="1:39" s="14" customFormat="1" ht="15.75" customHeight="1">
      <c r="A101" s="379">
        <v>150924</v>
      </c>
      <c r="B101" s="436" t="s">
        <v>402</v>
      </c>
      <c r="C101" s="381" t="s">
        <v>403</v>
      </c>
      <c r="D101" s="382" t="s">
        <v>262</v>
      </c>
      <c r="E101" s="452" t="s">
        <v>377</v>
      </c>
      <c r="F101" s="377"/>
      <c r="G101" s="377" t="s">
        <v>188</v>
      </c>
      <c r="H101" s="377"/>
      <c r="I101" s="377"/>
      <c r="J101" s="377" t="s">
        <v>188</v>
      </c>
      <c r="K101" s="378"/>
      <c r="L101" s="378"/>
      <c r="M101" s="377" t="s">
        <v>188</v>
      </c>
      <c r="N101" s="377"/>
      <c r="O101" s="377"/>
      <c r="P101" s="377" t="s">
        <v>188</v>
      </c>
      <c r="Q101" s="377" t="s">
        <v>188</v>
      </c>
      <c r="R101" s="378"/>
      <c r="S101" s="378" t="s">
        <v>188</v>
      </c>
      <c r="T101" s="377"/>
      <c r="U101" s="377"/>
      <c r="V101" s="377" t="s">
        <v>188</v>
      </c>
      <c r="W101" s="377"/>
      <c r="X101" s="377"/>
      <c r="Y101" s="378" t="s">
        <v>188</v>
      </c>
      <c r="Z101" s="378"/>
      <c r="AA101" s="377"/>
      <c r="AB101" s="377" t="s">
        <v>188</v>
      </c>
      <c r="AC101" s="377"/>
      <c r="AD101" s="377"/>
      <c r="AE101" s="377" t="s">
        <v>188</v>
      </c>
      <c r="AF101" s="378"/>
      <c r="AG101" s="378" t="s">
        <v>241</v>
      </c>
      <c r="AH101" s="377" t="s">
        <v>188</v>
      </c>
      <c r="AI101" s="377"/>
      <c r="AJ101" s="377"/>
      <c r="AK101" s="371">
        <v>138</v>
      </c>
      <c r="AL101" s="372">
        <f t="shared" si="7"/>
        <v>138</v>
      </c>
      <c r="AM101" s="373">
        <f t="shared" si="6"/>
        <v>0</v>
      </c>
    </row>
    <row r="102" spans="1:39" s="14" customFormat="1" ht="15.75" customHeight="1">
      <c r="A102" s="379">
        <v>151246</v>
      </c>
      <c r="B102" s="436" t="s">
        <v>404</v>
      </c>
      <c r="C102" s="381" t="s">
        <v>405</v>
      </c>
      <c r="D102" s="382" t="s">
        <v>262</v>
      </c>
      <c r="E102" s="452" t="s">
        <v>377</v>
      </c>
      <c r="F102" s="377"/>
      <c r="G102" s="377" t="s">
        <v>188</v>
      </c>
      <c r="H102" s="377"/>
      <c r="I102" s="377"/>
      <c r="J102" s="377" t="s">
        <v>188</v>
      </c>
      <c r="K102" s="378"/>
      <c r="L102" s="378" t="s">
        <v>188</v>
      </c>
      <c r="M102" s="377" t="s">
        <v>188</v>
      </c>
      <c r="N102" s="377"/>
      <c r="O102" s="377"/>
      <c r="P102" s="377" t="s">
        <v>188</v>
      </c>
      <c r="Q102" s="377"/>
      <c r="R102" s="378"/>
      <c r="S102" s="378" t="s">
        <v>188</v>
      </c>
      <c r="T102" s="377"/>
      <c r="U102" s="377"/>
      <c r="V102" s="377" t="s">
        <v>188</v>
      </c>
      <c r="W102" s="377" t="s">
        <v>241</v>
      </c>
      <c r="X102" s="377"/>
      <c r="Y102" s="378" t="s">
        <v>188</v>
      </c>
      <c r="Z102" s="378"/>
      <c r="AA102" s="377"/>
      <c r="AB102" s="377" t="s">
        <v>188</v>
      </c>
      <c r="AC102" s="377"/>
      <c r="AD102" s="377"/>
      <c r="AE102" s="377" t="s">
        <v>188</v>
      </c>
      <c r="AF102" s="378"/>
      <c r="AG102" s="378"/>
      <c r="AH102" s="377" t="s">
        <v>188</v>
      </c>
      <c r="AI102" s="377"/>
      <c r="AJ102" s="389"/>
      <c r="AK102" s="371">
        <v>138</v>
      </c>
      <c r="AL102" s="372">
        <f t="shared" si="7"/>
        <v>138</v>
      </c>
      <c r="AM102" s="373">
        <f t="shared" si="6"/>
        <v>0</v>
      </c>
    </row>
    <row r="103" spans="1:39" s="14" customFormat="1" ht="15.75" customHeight="1">
      <c r="A103" s="379">
        <v>150878</v>
      </c>
      <c r="B103" s="438" t="s">
        <v>406</v>
      </c>
      <c r="C103" s="381" t="s">
        <v>407</v>
      </c>
      <c r="D103" s="382" t="s">
        <v>262</v>
      </c>
      <c r="E103" s="452" t="s">
        <v>377</v>
      </c>
      <c r="F103" s="377" t="s">
        <v>408</v>
      </c>
      <c r="G103" s="377" t="s">
        <v>408</v>
      </c>
      <c r="H103" s="377" t="s">
        <v>408</v>
      </c>
      <c r="I103" s="377" t="s">
        <v>408</v>
      </c>
      <c r="J103" s="377" t="s">
        <v>408</v>
      </c>
      <c r="K103" s="378" t="s">
        <v>408</v>
      </c>
      <c r="L103" s="378" t="s">
        <v>408</v>
      </c>
      <c r="M103" s="377" t="s">
        <v>408</v>
      </c>
      <c r="N103" s="377" t="s">
        <v>408</v>
      </c>
      <c r="O103" s="377"/>
      <c r="P103" s="377" t="s">
        <v>188</v>
      </c>
      <c r="Q103" s="377"/>
      <c r="R103" s="378"/>
      <c r="S103" s="378" t="s">
        <v>188</v>
      </c>
      <c r="T103" s="377" t="s">
        <v>241</v>
      </c>
      <c r="U103" s="377"/>
      <c r="V103" s="377" t="s">
        <v>188</v>
      </c>
      <c r="W103" s="377"/>
      <c r="X103" s="377" t="s">
        <v>241</v>
      </c>
      <c r="Y103" s="378" t="s">
        <v>188</v>
      </c>
      <c r="Z103" s="378"/>
      <c r="AA103" s="377"/>
      <c r="AB103" s="377" t="s">
        <v>188</v>
      </c>
      <c r="AC103" s="377"/>
      <c r="AD103" s="377"/>
      <c r="AE103" s="377" t="s">
        <v>188</v>
      </c>
      <c r="AF103" s="378"/>
      <c r="AG103" s="378"/>
      <c r="AH103" s="377" t="s">
        <v>188</v>
      </c>
      <c r="AI103" s="377"/>
      <c r="AJ103" s="377"/>
      <c r="AK103" s="371">
        <v>138</v>
      </c>
      <c r="AL103" s="372">
        <f t="shared" si="7"/>
        <v>96</v>
      </c>
      <c r="AM103" s="373">
        <f t="shared" si="6"/>
        <v>-42</v>
      </c>
    </row>
    <row r="104" spans="1:39" s="14" customFormat="1" ht="15.75" customHeight="1">
      <c r="A104" s="379">
        <v>137332</v>
      </c>
      <c r="B104" s="436" t="s">
        <v>409</v>
      </c>
      <c r="C104" s="381" t="s">
        <v>410</v>
      </c>
      <c r="D104" s="382" t="s">
        <v>262</v>
      </c>
      <c r="E104" s="452" t="s">
        <v>377</v>
      </c>
      <c r="F104" s="377"/>
      <c r="G104" s="377" t="s">
        <v>188</v>
      </c>
      <c r="H104" s="377"/>
      <c r="I104" s="377"/>
      <c r="J104" s="377" t="s">
        <v>188</v>
      </c>
      <c r="K104" s="378" t="s">
        <v>188</v>
      </c>
      <c r="L104" s="378"/>
      <c r="M104" s="377" t="s">
        <v>188</v>
      </c>
      <c r="N104" s="377"/>
      <c r="O104" s="377"/>
      <c r="P104" s="377" t="s">
        <v>188</v>
      </c>
      <c r="Q104" s="377"/>
      <c r="R104" s="378"/>
      <c r="S104" s="378" t="s">
        <v>188</v>
      </c>
      <c r="T104" s="377"/>
      <c r="U104" s="377"/>
      <c r="V104" s="377" t="s">
        <v>188</v>
      </c>
      <c r="W104" s="377"/>
      <c r="X104" s="377"/>
      <c r="Y104" s="378" t="s">
        <v>188</v>
      </c>
      <c r="Z104" s="378"/>
      <c r="AA104" s="377"/>
      <c r="AB104" s="377" t="s">
        <v>188</v>
      </c>
      <c r="AC104" s="377" t="s">
        <v>241</v>
      </c>
      <c r="AD104" s="377"/>
      <c r="AE104" s="377" t="s">
        <v>188</v>
      </c>
      <c r="AF104" s="378"/>
      <c r="AG104" s="378"/>
      <c r="AH104" s="377" t="s">
        <v>188</v>
      </c>
      <c r="AI104" s="377"/>
      <c r="AJ104" s="377"/>
      <c r="AK104" s="371">
        <v>138</v>
      </c>
      <c r="AL104" s="372">
        <f t="shared" si="7"/>
        <v>138</v>
      </c>
      <c r="AM104" s="373">
        <f t="shared" si="6"/>
        <v>0</v>
      </c>
    </row>
    <row r="105" spans="1:39" s="14" customFormat="1" ht="15.75" customHeight="1">
      <c r="A105" s="379">
        <v>150916</v>
      </c>
      <c r="B105" s="436" t="s">
        <v>411</v>
      </c>
      <c r="C105" s="381" t="s">
        <v>412</v>
      </c>
      <c r="D105" s="382" t="s">
        <v>262</v>
      </c>
      <c r="E105" s="452" t="s">
        <v>377</v>
      </c>
      <c r="F105" s="631" t="s">
        <v>244</v>
      </c>
      <c r="G105" s="632"/>
      <c r="H105" s="632"/>
      <c r="I105" s="632"/>
      <c r="J105" s="632"/>
      <c r="K105" s="632"/>
      <c r="L105" s="632"/>
      <c r="M105" s="632"/>
      <c r="N105" s="633"/>
      <c r="O105" s="377"/>
      <c r="P105" s="377" t="s">
        <v>188</v>
      </c>
      <c r="Q105" s="377"/>
      <c r="R105" s="378" t="s">
        <v>188</v>
      </c>
      <c r="S105" s="378" t="s">
        <v>188</v>
      </c>
      <c r="T105" s="377"/>
      <c r="U105" s="377"/>
      <c r="V105" s="377" t="s">
        <v>188</v>
      </c>
      <c r="W105" s="377"/>
      <c r="X105" s="377"/>
      <c r="Y105" s="378" t="s">
        <v>188</v>
      </c>
      <c r="Z105" s="378"/>
      <c r="AA105" s="377"/>
      <c r="AB105" s="377" t="s">
        <v>188</v>
      </c>
      <c r="AC105" s="377"/>
      <c r="AD105" s="377"/>
      <c r="AE105" s="377" t="s">
        <v>188</v>
      </c>
      <c r="AF105" s="378"/>
      <c r="AG105" s="378"/>
      <c r="AH105" s="377" t="s">
        <v>188</v>
      </c>
      <c r="AI105" s="377"/>
      <c r="AJ105" s="377"/>
      <c r="AK105" s="371">
        <v>138</v>
      </c>
      <c r="AL105" s="372">
        <f t="shared" si="7"/>
        <v>96</v>
      </c>
      <c r="AM105" s="373">
        <f>SUM(AL105-96)</f>
        <v>0</v>
      </c>
    </row>
    <row r="106" spans="1:39" s="14" customFormat="1" ht="15.75" customHeight="1">
      <c r="A106" s="379">
        <v>139068</v>
      </c>
      <c r="B106" s="436" t="s">
        <v>413</v>
      </c>
      <c r="C106" s="453" t="s">
        <v>414</v>
      </c>
      <c r="D106" s="382" t="s">
        <v>262</v>
      </c>
      <c r="E106" s="452" t="s">
        <v>377</v>
      </c>
      <c r="F106" s="377"/>
      <c r="G106" s="377" t="s">
        <v>188</v>
      </c>
      <c r="H106" s="377"/>
      <c r="I106" s="377"/>
      <c r="J106" s="377" t="s">
        <v>188</v>
      </c>
      <c r="K106" s="378" t="s">
        <v>241</v>
      </c>
      <c r="L106" s="378"/>
      <c r="M106" s="377" t="s">
        <v>188</v>
      </c>
      <c r="N106" s="377"/>
      <c r="O106" s="377"/>
      <c r="P106" s="377" t="s">
        <v>188</v>
      </c>
      <c r="Q106" s="631" t="s">
        <v>244</v>
      </c>
      <c r="R106" s="632"/>
      <c r="S106" s="632"/>
      <c r="T106" s="632"/>
      <c r="U106" s="632"/>
      <c r="V106" s="632"/>
      <c r="W106" s="632"/>
      <c r="X106" s="632"/>
      <c r="Y106" s="632"/>
      <c r="Z106" s="632"/>
      <c r="AA106" s="632"/>
      <c r="AB106" s="632"/>
      <c r="AC106" s="632"/>
      <c r="AD106" s="632"/>
      <c r="AE106" s="632"/>
      <c r="AF106" s="632"/>
      <c r="AG106" s="632"/>
      <c r="AH106" s="632"/>
      <c r="AI106" s="632"/>
      <c r="AJ106" s="633"/>
      <c r="AK106" s="371">
        <v>138</v>
      </c>
      <c r="AL106" s="372">
        <f t="shared" si="7"/>
        <v>54</v>
      </c>
      <c r="AM106" s="373">
        <f>SUM(AL106-54)</f>
        <v>0</v>
      </c>
    </row>
    <row r="107" spans="1:39" s="14" customFormat="1" ht="15.75" customHeight="1">
      <c r="A107" s="379">
        <v>129224</v>
      </c>
      <c r="B107" s="436" t="s">
        <v>415</v>
      </c>
      <c r="C107" s="453" t="s">
        <v>416</v>
      </c>
      <c r="D107" s="382" t="s">
        <v>262</v>
      </c>
      <c r="E107" s="452" t="s">
        <v>377</v>
      </c>
      <c r="F107" s="392"/>
      <c r="G107" s="377" t="s">
        <v>188</v>
      </c>
      <c r="H107" s="377"/>
      <c r="I107" s="377"/>
      <c r="J107" s="377" t="s">
        <v>188</v>
      </c>
      <c r="K107" s="378"/>
      <c r="L107" s="378"/>
      <c r="M107" s="377" t="s">
        <v>188</v>
      </c>
      <c r="N107" s="377"/>
      <c r="O107" s="377"/>
      <c r="P107" s="377" t="s">
        <v>188</v>
      </c>
      <c r="Q107" s="377" t="s">
        <v>241</v>
      </c>
      <c r="R107" s="378"/>
      <c r="S107" s="378" t="s">
        <v>188</v>
      </c>
      <c r="T107" s="377"/>
      <c r="U107" s="377"/>
      <c r="V107" s="377" t="s">
        <v>188</v>
      </c>
      <c r="W107" s="377"/>
      <c r="X107" s="377"/>
      <c r="Y107" s="378" t="s">
        <v>188</v>
      </c>
      <c r="Z107" s="378"/>
      <c r="AA107" s="377"/>
      <c r="AB107" s="377" t="s">
        <v>188</v>
      </c>
      <c r="AC107" s="377"/>
      <c r="AD107" s="377"/>
      <c r="AE107" s="377" t="s">
        <v>188</v>
      </c>
      <c r="AF107" s="378"/>
      <c r="AG107" s="378" t="s">
        <v>188</v>
      </c>
      <c r="AH107" s="377" t="s">
        <v>188</v>
      </c>
      <c r="AI107" s="377"/>
      <c r="AJ107" s="377"/>
      <c r="AK107" s="371">
        <v>138</v>
      </c>
      <c r="AL107" s="372">
        <f t="shared" si="7"/>
        <v>138</v>
      </c>
      <c r="AM107" s="373">
        <f t="shared" si="6"/>
        <v>0</v>
      </c>
    </row>
    <row r="108" spans="1:39" s="14" customFormat="1" ht="15.75" customHeight="1">
      <c r="A108" s="379">
        <v>129909</v>
      </c>
      <c r="B108" s="436" t="s">
        <v>417</v>
      </c>
      <c r="C108" s="453" t="s">
        <v>418</v>
      </c>
      <c r="D108" s="382" t="s">
        <v>262</v>
      </c>
      <c r="E108" s="452" t="s">
        <v>377</v>
      </c>
      <c r="F108" s="392"/>
      <c r="G108" s="377" t="s">
        <v>188</v>
      </c>
      <c r="H108" s="377"/>
      <c r="I108" s="377"/>
      <c r="J108" s="377" t="s">
        <v>188</v>
      </c>
      <c r="K108" s="378" t="s">
        <v>188</v>
      </c>
      <c r="L108" s="378"/>
      <c r="M108" s="377" t="s">
        <v>188</v>
      </c>
      <c r="N108" s="377"/>
      <c r="O108" s="377"/>
      <c r="P108" s="377" t="s">
        <v>188</v>
      </c>
      <c r="Q108" s="377"/>
      <c r="R108" s="378"/>
      <c r="S108" s="378" t="s">
        <v>188</v>
      </c>
      <c r="T108" s="377"/>
      <c r="U108" s="377"/>
      <c r="V108" s="377" t="s">
        <v>188</v>
      </c>
      <c r="W108" s="377"/>
      <c r="X108" s="377"/>
      <c r="Y108" s="378" t="s">
        <v>188</v>
      </c>
      <c r="Z108" s="378"/>
      <c r="AA108" s="377" t="s">
        <v>241</v>
      </c>
      <c r="AB108" s="377" t="s">
        <v>188</v>
      </c>
      <c r="AC108" s="377"/>
      <c r="AD108" s="377"/>
      <c r="AE108" s="377" t="s">
        <v>188</v>
      </c>
      <c r="AF108" s="378"/>
      <c r="AG108" s="378"/>
      <c r="AH108" s="377" t="s">
        <v>188</v>
      </c>
      <c r="AI108" s="377"/>
      <c r="AJ108" s="377"/>
      <c r="AK108" s="371">
        <v>138</v>
      </c>
      <c r="AL108" s="372">
        <f t="shared" si="7"/>
        <v>138</v>
      </c>
      <c r="AM108" s="373">
        <f t="shared" si="6"/>
        <v>0</v>
      </c>
    </row>
    <row r="109" spans="1:39" s="14" customFormat="1" ht="15.75" customHeight="1">
      <c r="A109" s="379"/>
      <c r="B109" s="436" t="s">
        <v>259</v>
      </c>
      <c r="C109" s="387"/>
      <c r="D109" s="454"/>
      <c r="E109" s="455"/>
      <c r="F109" s="392"/>
      <c r="G109" s="377">
        <v>20</v>
      </c>
      <c r="H109" s="377"/>
      <c r="I109" s="377"/>
      <c r="J109" s="377">
        <v>20</v>
      </c>
      <c r="K109" s="378"/>
      <c r="L109" s="378"/>
      <c r="M109" s="377">
        <v>20</v>
      </c>
      <c r="N109" s="377"/>
      <c r="O109" s="377"/>
      <c r="P109" s="377">
        <v>20</v>
      </c>
      <c r="Q109" s="377"/>
      <c r="R109" s="378"/>
      <c r="S109" s="378">
        <v>19</v>
      </c>
      <c r="T109" s="377"/>
      <c r="U109" s="377"/>
      <c r="V109" s="377">
        <v>20</v>
      </c>
      <c r="W109" s="377"/>
      <c r="X109" s="377"/>
      <c r="Y109" s="378">
        <v>19</v>
      </c>
      <c r="Z109" s="378"/>
      <c r="AA109" s="377"/>
      <c r="AB109" s="377">
        <v>20</v>
      </c>
      <c r="AC109" s="377"/>
      <c r="AD109" s="377"/>
      <c r="AE109" s="377">
        <v>20</v>
      </c>
      <c r="AF109" s="378"/>
      <c r="AG109" s="378"/>
      <c r="AH109" s="377">
        <v>21</v>
      </c>
      <c r="AI109" s="377"/>
      <c r="AJ109" s="377"/>
      <c r="AK109" s="371"/>
      <c r="AL109" s="372"/>
      <c r="AM109" s="373"/>
    </row>
    <row r="110" spans="1:39" s="14" customFormat="1" ht="15.75" customHeight="1">
      <c r="A110" s="379">
        <v>142883</v>
      </c>
      <c r="B110" s="436" t="s">
        <v>419</v>
      </c>
      <c r="C110" s="453" t="s">
        <v>420</v>
      </c>
      <c r="D110" s="382" t="s">
        <v>421</v>
      </c>
      <c r="E110" s="452" t="s">
        <v>422</v>
      </c>
      <c r="F110" s="396" t="s">
        <v>241</v>
      </c>
      <c r="G110" s="396" t="s">
        <v>241</v>
      </c>
      <c r="H110" s="396" t="s">
        <v>241</v>
      </c>
      <c r="I110" s="396" t="s">
        <v>241</v>
      </c>
      <c r="J110" s="396" t="s">
        <v>241</v>
      </c>
      <c r="K110" s="378"/>
      <c r="L110" s="378"/>
      <c r="M110" s="396" t="s">
        <v>241</v>
      </c>
      <c r="N110" s="396"/>
      <c r="O110" s="396" t="s">
        <v>241</v>
      </c>
      <c r="P110" s="396" t="s">
        <v>241</v>
      </c>
      <c r="Q110" s="396" t="s">
        <v>241</v>
      </c>
      <c r="R110" s="378" t="s">
        <v>241</v>
      </c>
      <c r="S110" s="378"/>
      <c r="T110" s="396" t="s">
        <v>241</v>
      </c>
      <c r="U110" s="396" t="s">
        <v>241</v>
      </c>
      <c r="V110" s="396"/>
      <c r="W110" s="396" t="s">
        <v>241</v>
      </c>
      <c r="X110" s="396" t="s">
        <v>241</v>
      </c>
      <c r="Y110" s="378" t="s">
        <v>241</v>
      </c>
      <c r="Z110" s="378"/>
      <c r="AA110" s="396"/>
      <c r="AB110" s="396" t="s">
        <v>241</v>
      </c>
      <c r="AC110" s="396" t="s">
        <v>241</v>
      </c>
      <c r="AD110" s="396" t="s">
        <v>241</v>
      </c>
      <c r="AE110" s="396" t="s">
        <v>241</v>
      </c>
      <c r="AF110" s="378"/>
      <c r="AG110" s="456" t="s">
        <v>241</v>
      </c>
      <c r="AH110" s="396" t="s">
        <v>241</v>
      </c>
      <c r="AI110" s="396" t="s">
        <v>241</v>
      </c>
      <c r="AJ110" s="396" t="s">
        <v>241</v>
      </c>
      <c r="AK110" s="371">
        <v>138</v>
      </c>
      <c r="AL110" s="372">
        <f t="shared" si="7"/>
        <v>138</v>
      </c>
      <c r="AM110" s="373">
        <f t="shared" si="6"/>
        <v>0</v>
      </c>
    </row>
    <row r="111" spans="1:39" s="14" customFormat="1" ht="15.75" customHeight="1">
      <c r="A111" s="53">
        <v>151661</v>
      </c>
      <c r="B111" s="437" t="s">
        <v>423</v>
      </c>
      <c r="C111" s="385" t="s">
        <v>424</v>
      </c>
      <c r="D111" s="382" t="s">
        <v>421</v>
      </c>
      <c r="E111" s="452" t="s">
        <v>422</v>
      </c>
      <c r="F111" s="396" t="s">
        <v>241</v>
      </c>
      <c r="G111" s="396" t="s">
        <v>241</v>
      </c>
      <c r="H111" s="396" t="s">
        <v>241</v>
      </c>
      <c r="I111" s="396" t="s">
        <v>241</v>
      </c>
      <c r="J111" s="396"/>
      <c r="K111" s="378" t="s">
        <v>241</v>
      </c>
      <c r="L111" s="378"/>
      <c r="M111" s="396" t="s">
        <v>241</v>
      </c>
      <c r="N111" s="396" t="s">
        <v>241</v>
      </c>
      <c r="O111" s="396" t="s">
        <v>241</v>
      </c>
      <c r="P111" s="396" t="s">
        <v>241</v>
      </c>
      <c r="Q111" s="396"/>
      <c r="R111" s="378"/>
      <c r="S111" s="378" t="s">
        <v>241</v>
      </c>
      <c r="T111" s="396" t="s">
        <v>241</v>
      </c>
      <c r="U111" s="396" t="s">
        <v>241</v>
      </c>
      <c r="V111" s="396" t="s">
        <v>241</v>
      </c>
      <c r="W111" s="396" t="s">
        <v>241</v>
      </c>
      <c r="X111" s="396"/>
      <c r="Y111" s="378" t="s">
        <v>241</v>
      </c>
      <c r="Z111" s="378"/>
      <c r="AA111" s="396" t="s">
        <v>241</v>
      </c>
      <c r="AB111" s="396" t="s">
        <v>241</v>
      </c>
      <c r="AC111" s="396" t="s">
        <v>241</v>
      </c>
      <c r="AD111" s="396" t="s">
        <v>241</v>
      </c>
      <c r="AE111" s="396"/>
      <c r="AF111" s="378"/>
      <c r="AG111" s="456" t="s">
        <v>241</v>
      </c>
      <c r="AH111" s="396" t="s">
        <v>241</v>
      </c>
      <c r="AI111" s="396" t="s">
        <v>241</v>
      </c>
      <c r="AJ111" s="396" t="s">
        <v>241</v>
      </c>
      <c r="AK111" s="371">
        <v>138</v>
      </c>
      <c r="AL111" s="372">
        <f>COUNTIF(D111:AK111,"T")*6+COUNTIF(D111:AK111,"P")*12+COUNTIF(D111:AK111,"M")*6+COUNTIF(D111:AK111,"I")*6+COUNTIF(D111:AK111,"N")*12+COUNTIF(D111:AK111,"TI")*11+COUNTIF(D111:AK111,"MT")*12+COUNTIF(D111:AK111,"MN")*18+COUNTIF(D111:AK111,"PI")*17+COUNTIF(D111:AK111,"TN")*18+COUNTIF(D111:AK111,"NB")*6+COUNTIF(D111:AK111,"AF")*6</f>
        <v>138</v>
      </c>
      <c r="AM111" s="373">
        <f t="shared" si="6"/>
        <v>0</v>
      </c>
    </row>
    <row r="112" spans="1:39" s="14" customFormat="1" ht="15.75" customHeight="1">
      <c r="A112" s="379">
        <v>127671</v>
      </c>
      <c r="B112" s="436" t="s">
        <v>425</v>
      </c>
      <c r="C112" s="453" t="s">
        <v>426</v>
      </c>
      <c r="D112" s="382" t="s">
        <v>421</v>
      </c>
      <c r="E112" s="452" t="s">
        <v>422</v>
      </c>
      <c r="F112" s="396" t="s">
        <v>241</v>
      </c>
      <c r="G112" s="396" t="s">
        <v>241</v>
      </c>
      <c r="H112" s="396" t="s">
        <v>241</v>
      </c>
      <c r="I112" s="396"/>
      <c r="J112" s="396" t="s">
        <v>241</v>
      </c>
      <c r="K112" s="378"/>
      <c r="L112" s="378"/>
      <c r="M112" s="396"/>
      <c r="N112" s="396" t="s">
        <v>241</v>
      </c>
      <c r="O112" s="396" t="s">
        <v>241</v>
      </c>
      <c r="P112" s="396" t="s">
        <v>241</v>
      </c>
      <c r="Q112" s="396" t="s">
        <v>241</v>
      </c>
      <c r="R112" s="378"/>
      <c r="S112" s="378" t="s">
        <v>241</v>
      </c>
      <c r="T112" s="396" t="s">
        <v>241</v>
      </c>
      <c r="U112" s="396" t="s">
        <v>241</v>
      </c>
      <c r="V112" s="396" t="s">
        <v>241</v>
      </c>
      <c r="W112" s="396" t="s">
        <v>241</v>
      </c>
      <c r="X112" s="396" t="s">
        <v>241</v>
      </c>
      <c r="Y112" s="378"/>
      <c r="Z112" s="378" t="s">
        <v>241</v>
      </c>
      <c r="AA112" s="396" t="s">
        <v>241</v>
      </c>
      <c r="AB112" s="396" t="s">
        <v>241</v>
      </c>
      <c r="AC112" s="396"/>
      <c r="AD112" s="396" t="s">
        <v>241</v>
      </c>
      <c r="AE112" s="396" t="s">
        <v>241</v>
      </c>
      <c r="AF112" s="378"/>
      <c r="AG112" s="456" t="s">
        <v>241</v>
      </c>
      <c r="AH112" s="396" t="s">
        <v>241</v>
      </c>
      <c r="AI112" s="396" t="s">
        <v>241</v>
      </c>
      <c r="AJ112" s="396" t="s">
        <v>241</v>
      </c>
      <c r="AK112" s="371">
        <v>138</v>
      </c>
      <c r="AL112" s="372">
        <f>COUNTIF(D112:AK112,"T")*6+COUNTIF(D112:AK112,"P")*12+COUNTIF(D112:AK112,"M")*6+COUNTIF(D112:AK112,"I")*6+COUNTIF(D112:AK112,"N")*12+COUNTIF(D112:AK112,"TI")*11+COUNTIF(D112:AK112,"MT")*12+COUNTIF(D112:AK112,"MN")*18+COUNTIF(D112:AK112,"PI")*17+COUNTIF(D112:AK112,"TN")*18+COUNTIF(D112:AK112,"NB")*6+COUNTIF(D112:AK112,"AF")*6</f>
        <v>138</v>
      </c>
      <c r="AM112" s="373">
        <f t="shared" si="6"/>
        <v>0</v>
      </c>
    </row>
    <row r="113" spans="1:39" s="14" customFormat="1" ht="15.75" customHeight="1">
      <c r="A113" s="379">
        <v>153303</v>
      </c>
      <c r="B113" s="436" t="s">
        <v>427</v>
      </c>
      <c r="C113" s="453" t="s">
        <v>428</v>
      </c>
      <c r="D113" s="382" t="s">
        <v>421</v>
      </c>
      <c r="E113" s="452" t="s">
        <v>422</v>
      </c>
      <c r="F113" s="631" t="s">
        <v>244</v>
      </c>
      <c r="G113" s="633"/>
      <c r="H113" s="396" t="s">
        <v>241</v>
      </c>
      <c r="I113" s="396" t="s">
        <v>241</v>
      </c>
      <c r="J113" s="396" t="s">
        <v>241</v>
      </c>
      <c r="K113" s="378"/>
      <c r="L113" s="378"/>
      <c r="M113" s="396" t="s">
        <v>241</v>
      </c>
      <c r="N113" s="396" t="s">
        <v>241</v>
      </c>
      <c r="O113" s="396" t="s">
        <v>241</v>
      </c>
      <c r="P113" s="396"/>
      <c r="Q113" s="396" t="s">
        <v>241</v>
      </c>
      <c r="R113" s="378" t="s">
        <v>241</v>
      </c>
      <c r="S113" s="378" t="s">
        <v>241</v>
      </c>
      <c r="T113" s="396"/>
      <c r="U113" s="396" t="s">
        <v>241</v>
      </c>
      <c r="V113" s="396" t="s">
        <v>241</v>
      </c>
      <c r="W113" s="396" t="s">
        <v>241</v>
      </c>
      <c r="X113" s="396" t="s">
        <v>241</v>
      </c>
      <c r="Y113" s="378"/>
      <c r="Z113" s="378"/>
      <c r="AA113" s="396" t="s">
        <v>241</v>
      </c>
      <c r="AB113" s="396" t="s">
        <v>241</v>
      </c>
      <c r="AC113" s="396" t="s">
        <v>241</v>
      </c>
      <c r="AD113" s="396"/>
      <c r="AE113" s="396" t="s">
        <v>241</v>
      </c>
      <c r="AF113" s="378" t="s">
        <v>241</v>
      </c>
      <c r="AG113" s="456"/>
      <c r="AH113" s="396" t="s">
        <v>241</v>
      </c>
      <c r="AI113" s="396" t="s">
        <v>241</v>
      </c>
      <c r="AJ113" s="396" t="s">
        <v>241</v>
      </c>
      <c r="AK113" s="371">
        <v>138</v>
      </c>
      <c r="AL113" s="372">
        <f>COUNTIF(D113:AK113,"T")*6+COUNTIF(D113:AK113,"P")*12+COUNTIF(D113:AK113,"M")*6+COUNTIF(D113:AK113,"I")*6+COUNTIF(D113:AK113,"N")*12+COUNTIF(D113:AK113,"TI")*11+COUNTIF(D113:AK113,"MT")*12+COUNTIF(D113:AK113,"MN")*18+COUNTIF(D113:AK113,"PI")*17+COUNTIF(D113:AK113,"TN")*18+COUNTIF(D113:AK113,"NB")*6+COUNTIF(D113:AK113,"AF")*6</f>
        <v>126</v>
      </c>
      <c r="AM113" s="373">
        <f>SUM(AL113-126)</f>
        <v>0</v>
      </c>
    </row>
    <row r="114" spans="1:39" s="14" customFormat="1" ht="15.75" customHeight="1">
      <c r="A114" s="379">
        <v>101141</v>
      </c>
      <c r="B114" s="436" t="s">
        <v>429</v>
      </c>
      <c r="C114" s="381" t="s">
        <v>430</v>
      </c>
      <c r="D114" s="382" t="s">
        <v>421</v>
      </c>
      <c r="E114" s="452" t="s">
        <v>422</v>
      </c>
      <c r="F114" s="396" t="s">
        <v>241</v>
      </c>
      <c r="G114" s="396" t="s">
        <v>241</v>
      </c>
      <c r="H114" s="396" t="s">
        <v>241</v>
      </c>
      <c r="I114" s="396" t="s">
        <v>241</v>
      </c>
      <c r="J114" s="396" t="s">
        <v>241</v>
      </c>
      <c r="K114" s="378"/>
      <c r="L114" s="378" t="s">
        <v>241</v>
      </c>
      <c r="M114" s="396" t="s">
        <v>241</v>
      </c>
      <c r="N114" s="396" t="s">
        <v>241</v>
      </c>
      <c r="O114" s="396" t="s">
        <v>241</v>
      </c>
      <c r="P114" s="396" t="s">
        <v>241</v>
      </c>
      <c r="Q114" s="396" t="s">
        <v>241</v>
      </c>
      <c r="R114" s="378"/>
      <c r="S114" s="378" t="s">
        <v>241</v>
      </c>
      <c r="T114" s="396" t="s">
        <v>241</v>
      </c>
      <c r="U114" s="396"/>
      <c r="V114" s="396" t="s">
        <v>241</v>
      </c>
      <c r="W114" s="396"/>
      <c r="X114" s="396" t="s">
        <v>241</v>
      </c>
      <c r="Y114" s="378"/>
      <c r="Z114" s="378" t="s">
        <v>241</v>
      </c>
      <c r="AA114" s="396" t="s">
        <v>241</v>
      </c>
      <c r="AB114" s="396"/>
      <c r="AC114" s="396" t="s">
        <v>241</v>
      </c>
      <c r="AD114" s="396" t="s">
        <v>241</v>
      </c>
      <c r="AE114" s="396" t="s">
        <v>241</v>
      </c>
      <c r="AF114" s="378"/>
      <c r="AG114" s="456"/>
      <c r="AH114" s="396" t="s">
        <v>241</v>
      </c>
      <c r="AI114" s="396" t="s">
        <v>241</v>
      </c>
      <c r="AJ114" s="396" t="s">
        <v>241</v>
      </c>
      <c r="AK114" s="371">
        <v>138</v>
      </c>
      <c r="AL114" s="372">
        <f>COUNTIF(D114:AK114,"T")*6+COUNTIF(D114:AK114,"P")*12+COUNTIF(D114:AK114,"M")*6+COUNTIF(D114:AK114,"I")*6+COUNTIF(D114:AK114,"N")*12+COUNTIF(D114:AK114,"TI")*11+COUNTIF(D114:AK114,"MT")*12+COUNTIF(D114:AK114,"MN")*18+COUNTIF(D114:AK114,"PI")*17+COUNTIF(D114:AK114,"TN")*18+COUNTIF(D114:AK114,"NB")*6+COUNTIF(D114:AK114,"AF")*6</f>
        <v>138</v>
      </c>
      <c r="AM114" s="373">
        <f t="shared" si="6"/>
        <v>0</v>
      </c>
    </row>
    <row r="115" spans="1:39" s="14" customFormat="1" ht="15.75" customHeight="1">
      <c r="A115" s="53">
        <v>151670</v>
      </c>
      <c r="B115" s="438" t="s">
        <v>431</v>
      </c>
      <c r="C115" s="387" t="s">
        <v>432</v>
      </c>
      <c r="D115" s="382" t="s">
        <v>421</v>
      </c>
      <c r="E115" s="452" t="s">
        <v>422</v>
      </c>
      <c r="F115" s="396" t="s">
        <v>241</v>
      </c>
      <c r="G115" s="396" t="s">
        <v>241</v>
      </c>
      <c r="H115" s="396"/>
      <c r="I115" s="396" t="s">
        <v>241</v>
      </c>
      <c r="J115" s="396" t="s">
        <v>241</v>
      </c>
      <c r="K115" s="378"/>
      <c r="L115" s="378" t="s">
        <v>241</v>
      </c>
      <c r="M115" s="396" t="s">
        <v>241</v>
      </c>
      <c r="N115" s="396" t="s">
        <v>241</v>
      </c>
      <c r="O115" s="396"/>
      <c r="P115" s="396" t="s">
        <v>241</v>
      </c>
      <c r="Q115" s="396" t="s">
        <v>241</v>
      </c>
      <c r="R115" s="378" t="s">
        <v>241</v>
      </c>
      <c r="S115" s="378"/>
      <c r="T115" s="396" t="s">
        <v>241</v>
      </c>
      <c r="U115" s="396" t="s">
        <v>241</v>
      </c>
      <c r="V115" s="396" t="s">
        <v>241</v>
      </c>
      <c r="W115" s="396" t="s">
        <v>241</v>
      </c>
      <c r="X115" s="396" t="s">
        <v>241</v>
      </c>
      <c r="Y115" s="378" t="s">
        <v>241</v>
      </c>
      <c r="Z115" s="378"/>
      <c r="AA115" s="396" t="s">
        <v>241</v>
      </c>
      <c r="AB115" s="396" t="s">
        <v>241</v>
      </c>
      <c r="AC115" s="396" t="s">
        <v>241</v>
      </c>
      <c r="AD115" s="396" t="s">
        <v>241</v>
      </c>
      <c r="AE115" s="396" t="s">
        <v>241</v>
      </c>
      <c r="AF115" s="378"/>
      <c r="AG115" s="456"/>
      <c r="AH115" s="396"/>
      <c r="AI115" s="396" t="s">
        <v>241</v>
      </c>
      <c r="AJ115" s="396" t="s">
        <v>241</v>
      </c>
      <c r="AK115" s="371">
        <v>138</v>
      </c>
      <c r="AL115" s="372">
        <f>COUNTIF(D115:AK115,"T")*6+COUNTIF(D115:AK115,"P")*12+COUNTIF(D115:AK115,"M")*6+COUNTIF(D115:AK115,"I")*6+COUNTIF(D115:AK115,"N")*12+COUNTIF(D115:AK115,"TI")*11+COUNTIF(D115:AK115,"MT")*12+COUNTIF(D115:AK115,"MN")*18+COUNTIF(D115:AK115,"PI")*17+COUNTIF(D115:AK115,"TN")*18+COUNTIF(D115:AK115,"NB")*6+COUNTIF(D115:AK115,"AF")*6</f>
        <v>138</v>
      </c>
      <c r="AM115" s="373">
        <f t="shared" si="6"/>
        <v>0</v>
      </c>
    </row>
    <row r="116" spans="1:39" s="14" customFormat="1" ht="15.75" customHeight="1" thickBot="1">
      <c r="A116" s="426">
        <v>126047</v>
      </c>
      <c r="B116" s="457" t="s">
        <v>433</v>
      </c>
      <c r="C116" s="399" t="s">
        <v>434</v>
      </c>
      <c r="D116" s="400" t="s">
        <v>421</v>
      </c>
      <c r="E116" s="458" t="s">
        <v>422</v>
      </c>
      <c r="F116" s="634" t="s">
        <v>435</v>
      </c>
      <c r="G116" s="634"/>
      <c r="H116" s="634"/>
      <c r="I116" s="634"/>
      <c r="J116" s="634"/>
      <c r="K116" s="634"/>
      <c r="L116" s="634"/>
      <c r="M116" s="634"/>
      <c r="N116" s="634"/>
      <c r="O116" s="634"/>
      <c r="P116" s="634"/>
      <c r="Q116" s="634"/>
      <c r="R116" s="634"/>
      <c r="S116" s="634"/>
      <c r="T116" s="634"/>
      <c r="U116" s="634"/>
      <c r="V116" s="634"/>
      <c r="W116" s="634"/>
      <c r="X116" s="634"/>
      <c r="Y116" s="634"/>
      <c r="Z116" s="634"/>
      <c r="AA116" s="634"/>
      <c r="AB116" s="634"/>
      <c r="AC116" s="634"/>
      <c r="AD116" s="634"/>
      <c r="AE116" s="634"/>
      <c r="AF116" s="634"/>
      <c r="AG116" s="634"/>
      <c r="AH116" s="634"/>
      <c r="AI116" s="634"/>
      <c r="AJ116" s="634"/>
      <c r="AK116" s="405"/>
      <c r="AL116" s="406"/>
      <c r="AM116" s="407"/>
    </row>
    <row r="117" spans="1:39" s="14" customFormat="1" ht="13.5" customHeight="1">
      <c r="A117" s="432"/>
      <c r="B117" s="459"/>
      <c r="C117" s="410"/>
      <c r="D117" s="411"/>
      <c r="E117" s="412"/>
      <c r="F117" s="460"/>
      <c r="G117" s="460"/>
      <c r="H117" s="460"/>
      <c r="I117" s="460"/>
      <c r="J117" s="460"/>
      <c r="K117" s="460"/>
      <c r="L117" s="460"/>
      <c r="M117" s="460"/>
      <c r="N117" s="460"/>
      <c r="O117" s="460"/>
      <c r="P117" s="460"/>
      <c r="Q117" s="460"/>
      <c r="R117" s="460"/>
      <c r="S117" s="460"/>
      <c r="T117" s="460"/>
      <c r="U117" s="460"/>
      <c r="V117" s="460"/>
      <c r="W117" s="460"/>
      <c r="X117" s="460"/>
      <c r="Y117" s="460"/>
      <c r="Z117" s="460"/>
      <c r="AA117" s="460"/>
      <c r="AB117" s="460"/>
      <c r="AC117" s="460"/>
      <c r="AD117" s="460"/>
      <c r="AE117" s="460"/>
      <c r="AF117" s="460"/>
      <c r="AG117" s="460"/>
      <c r="AH117" s="460"/>
      <c r="AI117" s="460"/>
      <c r="AJ117" s="460"/>
      <c r="AK117" s="414"/>
      <c r="AL117" s="415"/>
      <c r="AM117" s="416"/>
    </row>
    <row r="118" spans="1:39" s="14" customFormat="1" ht="13.5" customHeight="1" thickBot="1">
      <c r="A118" s="432"/>
      <c r="B118" s="459"/>
      <c r="C118" s="410"/>
      <c r="D118" s="411"/>
      <c r="E118" s="412"/>
      <c r="F118" s="460"/>
      <c r="G118" s="460"/>
      <c r="H118" s="460"/>
      <c r="I118" s="460"/>
      <c r="J118" s="460"/>
      <c r="K118" s="460"/>
      <c r="L118" s="460"/>
      <c r="M118" s="460"/>
      <c r="N118" s="460"/>
      <c r="O118" s="460"/>
      <c r="P118" s="460"/>
      <c r="Q118" s="460"/>
      <c r="R118" s="460"/>
      <c r="S118" s="460"/>
      <c r="T118" s="460"/>
      <c r="U118" s="460"/>
      <c r="V118" s="460"/>
      <c r="W118" s="460"/>
      <c r="X118" s="460"/>
      <c r="Y118" s="460"/>
      <c r="Z118" s="460"/>
      <c r="AA118" s="460"/>
      <c r="AB118" s="460"/>
      <c r="AC118" s="460"/>
      <c r="AD118" s="460"/>
      <c r="AE118" s="460"/>
      <c r="AF118" s="460"/>
      <c r="AG118" s="460"/>
      <c r="AH118" s="460"/>
      <c r="AI118" s="460"/>
      <c r="AJ118" s="460"/>
      <c r="AK118" s="414"/>
      <c r="AL118" s="415"/>
      <c r="AM118" s="416"/>
    </row>
    <row r="119" spans="1:39" s="14" customFormat="1" ht="15.75" customHeight="1">
      <c r="A119" s="356" t="s">
        <v>0</v>
      </c>
      <c r="B119" s="357" t="s">
        <v>1</v>
      </c>
      <c r="C119" s="357" t="s">
        <v>14</v>
      </c>
      <c r="D119" s="358" t="s">
        <v>2</v>
      </c>
      <c r="E119" s="635" t="s">
        <v>3</v>
      </c>
      <c r="F119" s="321">
        <v>1</v>
      </c>
      <c r="G119" s="321">
        <v>2</v>
      </c>
      <c r="H119" s="321">
        <v>3</v>
      </c>
      <c r="I119" s="321">
        <v>4</v>
      </c>
      <c r="J119" s="321">
        <v>5</v>
      </c>
      <c r="K119" s="321">
        <v>6</v>
      </c>
      <c r="L119" s="321">
        <v>7</v>
      </c>
      <c r="M119" s="321">
        <v>8</v>
      </c>
      <c r="N119" s="321">
        <v>9</v>
      </c>
      <c r="O119" s="321">
        <v>10</v>
      </c>
      <c r="P119" s="321">
        <v>11</v>
      </c>
      <c r="Q119" s="321">
        <v>12</v>
      </c>
      <c r="R119" s="321">
        <v>13</v>
      </c>
      <c r="S119" s="321">
        <v>14</v>
      </c>
      <c r="T119" s="321">
        <v>15</v>
      </c>
      <c r="U119" s="321">
        <v>16</v>
      </c>
      <c r="V119" s="321">
        <v>17</v>
      </c>
      <c r="W119" s="321">
        <v>18</v>
      </c>
      <c r="X119" s="321">
        <v>19</v>
      </c>
      <c r="Y119" s="321">
        <v>20</v>
      </c>
      <c r="Z119" s="321">
        <v>21</v>
      </c>
      <c r="AA119" s="321">
        <v>22</v>
      </c>
      <c r="AB119" s="321">
        <v>23</v>
      </c>
      <c r="AC119" s="321">
        <v>24</v>
      </c>
      <c r="AD119" s="321">
        <v>25</v>
      </c>
      <c r="AE119" s="321">
        <v>26</v>
      </c>
      <c r="AF119" s="321">
        <v>27</v>
      </c>
      <c r="AG119" s="321">
        <v>28</v>
      </c>
      <c r="AH119" s="321">
        <v>29</v>
      </c>
      <c r="AI119" s="321">
        <v>30</v>
      </c>
      <c r="AJ119" s="321">
        <v>31</v>
      </c>
      <c r="AK119" s="625" t="s">
        <v>4</v>
      </c>
      <c r="AL119" s="626" t="s">
        <v>5</v>
      </c>
      <c r="AM119" s="627" t="s">
        <v>6</v>
      </c>
    </row>
    <row r="120" spans="1:39" s="14" customFormat="1" ht="15.75" customHeight="1">
      <c r="A120" s="359"/>
      <c r="B120" s="360" t="s">
        <v>253</v>
      </c>
      <c r="C120" s="360" t="s">
        <v>224</v>
      </c>
      <c r="D120" s="361" t="s">
        <v>254</v>
      </c>
      <c r="E120" s="636"/>
      <c r="F120" s="322" t="s">
        <v>8</v>
      </c>
      <c r="G120" s="322" t="s">
        <v>10</v>
      </c>
      <c r="H120" s="322" t="s">
        <v>7</v>
      </c>
      <c r="I120" s="322" t="s">
        <v>7</v>
      </c>
      <c r="J120" s="322" t="s">
        <v>8</v>
      </c>
      <c r="K120" s="322" t="s">
        <v>8</v>
      </c>
      <c r="L120" s="322" t="s">
        <v>9</v>
      </c>
      <c r="M120" s="322" t="s">
        <v>8</v>
      </c>
      <c r="N120" s="322" t="s">
        <v>10</v>
      </c>
      <c r="O120" s="322" t="s">
        <v>7</v>
      </c>
      <c r="P120" s="322" t="s">
        <v>7</v>
      </c>
      <c r="Q120" s="322" t="s">
        <v>8</v>
      </c>
      <c r="R120" s="322" t="s">
        <v>8</v>
      </c>
      <c r="S120" s="322" t="s">
        <v>9</v>
      </c>
      <c r="T120" s="322" t="s">
        <v>8</v>
      </c>
      <c r="U120" s="322" t="s">
        <v>10</v>
      </c>
      <c r="V120" s="322" t="s">
        <v>7</v>
      </c>
      <c r="W120" s="322" t="s">
        <v>7</v>
      </c>
      <c r="X120" s="322" t="s">
        <v>8</v>
      </c>
      <c r="Y120" s="322" t="s">
        <v>8</v>
      </c>
      <c r="Z120" s="322" t="s">
        <v>9</v>
      </c>
      <c r="AA120" s="322" t="s">
        <v>8</v>
      </c>
      <c r="AB120" s="322" t="s">
        <v>10</v>
      </c>
      <c r="AC120" s="322" t="s">
        <v>7</v>
      </c>
      <c r="AD120" s="322" t="s">
        <v>7</v>
      </c>
      <c r="AE120" s="322" t="s">
        <v>8</v>
      </c>
      <c r="AF120" s="322" t="s">
        <v>8</v>
      </c>
      <c r="AG120" s="322" t="s">
        <v>9</v>
      </c>
      <c r="AH120" s="322" t="s">
        <v>8</v>
      </c>
      <c r="AI120" s="322" t="s">
        <v>10</v>
      </c>
      <c r="AJ120" s="322" t="s">
        <v>7</v>
      </c>
      <c r="AK120" s="608"/>
      <c r="AL120" s="610"/>
      <c r="AM120" s="612"/>
    </row>
    <row r="121" spans="1:39" s="14" customFormat="1" ht="15.75" customHeight="1">
      <c r="A121" s="374">
        <v>151343</v>
      </c>
      <c r="B121" s="447" t="s">
        <v>375</v>
      </c>
      <c r="C121" s="364" t="s">
        <v>376</v>
      </c>
      <c r="D121" s="365" t="s">
        <v>298</v>
      </c>
      <c r="E121" s="366" t="s">
        <v>377</v>
      </c>
      <c r="F121" s="377"/>
      <c r="G121" s="377" t="s">
        <v>188</v>
      </c>
      <c r="H121" s="377"/>
      <c r="I121" s="377" t="s">
        <v>241</v>
      </c>
      <c r="J121" s="377"/>
      <c r="K121" s="378" t="s">
        <v>188</v>
      </c>
      <c r="L121" s="378"/>
      <c r="M121" s="377" t="s">
        <v>188</v>
      </c>
      <c r="N121" s="377"/>
      <c r="O121" s="377" t="s">
        <v>188</v>
      </c>
      <c r="P121" s="377"/>
      <c r="Q121" s="377" t="s">
        <v>188</v>
      </c>
      <c r="R121" s="378"/>
      <c r="S121" s="378" t="s">
        <v>188</v>
      </c>
      <c r="T121" s="377"/>
      <c r="U121" s="377" t="s">
        <v>188</v>
      </c>
      <c r="V121" s="377"/>
      <c r="W121" s="377"/>
      <c r="X121" s="377"/>
      <c r="Y121" s="378" t="s">
        <v>188</v>
      </c>
      <c r="Z121" s="378"/>
      <c r="AA121" s="377" t="s">
        <v>188</v>
      </c>
      <c r="AB121" s="377"/>
      <c r="AC121" s="377" t="s">
        <v>188</v>
      </c>
      <c r="AD121" s="377"/>
      <c r="AE121" s="377" t="s">
        <v>188</v>
      </c>
      <c r="AF121" s="378"/>
      <c r="AG121" s="378"/>
      <c r="AH121" s="377"/>
      <c r="AI121" s="377"/>
      <c r="AJ121" s="367"/>
      <c r="AK121" s="371">
        <v>138</v>
      </c>
      <c r="AL121" s="372">
        <f>COUNTIF(D121:AK121,"T")*6+COUNTIF(D121:AK121,"P")*12+COUNTIF(D121:AK121,"M")*6+COUNTIF(D121:AK121,"I")*6+COUNTIF(D121:AK121,"N")*12+COUNTIF(D121:AK121,"TI")*11+COUNTIF(D121:AK121,"MT")*12+COUNTIF(D121:AK121,"MN")*18+COUNTIF(D121:AK121,"PI")*17+COUNTIF(D121:AK121,"TN")*18+COUNTIF(D121:AK121,"NB")*6+COUNTIF(D121:AK121,"AF")*6</f>
        <v>138</v>
      </c>
      <c r="AM121" s="373">
        <f>SUM(AL121-138)</f>
        <v>0</v>
      </c>
    </row>
    <row r="122" spans="1:39" s="14" customFormat="1" ht="15.75" customHeight="1">
      <c r="A122" s="362">
        <v>128384</v>
      </c>
      <c r="B122" s="447" t="s">
        <v>378</v>
      </c>
      <c r="C122" s="364" t="s">
        <v>379</v>
      </c>
      <c r="D122" s="365" t="s">
        <v>380</v>
      </c>
      <c r="E122" s="366" t="s">
        <v>377</v>
      </c>
      <c r="F122" s="377" t="s">
        <v>188</v>
      </c>
      <c r="G122" s="377"/>
      <c r="H122" s="377" t="s">
        <v>241</v>
      </c>
      <c r="I122" s="377"/>
      <c r="J122" s="377" t="s">
        <v>188</v>
      </c>
      <c r="K122" s="378"/>
      <c r="L122" s="378" t="s">
        <v>188</v>
      </c>
      <c r="M122" s="377"/>
      <c r="N122" s="377" t="s">
        <v>188</v>
      </c>
      <c r="O122" s="377"/>
      <c r="P122" s="377"/>
      <c r="Q122" s="377"/>
      <c r="R122" s="378"/>
      <c r="S122" s="378"/>
      <c r="T122" s="377" t="s">
        <v>188</v>
      </c>
      <c r="U122" s="377"/>
      <c r="V122" s="377"/>
      <c r="W122" s="377"/>
      <c r="X122" s="377" t="s">
        <v>188</v>
      </c>
      <c r="Y122" s="378"/>
      <c r="Z122" s="378" t="s">
        <v>188</v>
      </c>
      <c r="AA122" s="377"/>
      <c r="AB122" s="377" t="s">
        <v>188</v>
      </c>
      <c r="AC122" s="377"/>
      <c r="AD122" s="377" t="s">
        <v>188</v>
      </c>
      <c r="AE122" s="377"/>
      <c r="AF122" s="378" t="s">
        <v>188</v>
      </c>
      <c r="AG122" s="378"/>
      <c r="AH122" s="377" t="s">
        <v>188</v>
      </c>
      <c r="AI122" s="377"/>
      <c r="AJ122" s="377"/>
      <c r="AK122" s="371">
        <v>138</v>
      </c>
      <c r="AL122" s="372">
        <f aca="true" t="shared" si="8" ref="AL122:AL145">COUNTIF(D122:AK122,"T")*6+COUNTIF(D122:AK122,"P")*12+COUNTIF(D122:AK122,"M")*6+COUNTIF(D122:AK122,"I")*6+COUNTIF(D122:AK122,"N")*12+COUNTIF(D122:AK122,"TI")*11+COUNTIF(D122:AK122,"MT")*12+COUNTIF(D122:AK122,"MN")*18+COUNTIF(D122:AK122,"PI")*17+COUNTIF(D122:AK122,"TN")*18+COUNTIF(D122:AK122,"NB")*6+COUNTIF(D122:AK122,"AF")*6</f>
        <v>138</v>
      </c>
      <c r="AM122" s="373">
        <f aca="true" t="shared" si="9" ref="AM122:AM145">SUM(AL122-138)</f>
        <v>0</v>
      </c>
    </row>
    <row r="123" spans="1:39" s="14" customFormat="1" ht="15.75" customHeight="1">
      <c r="A123" s="362">
        <v>142778</v>
      </c>
      <c r="B123" s="448" t="s">
        <v>381</v>
      </c>
      <c r="C123" s="449" t="s">
        <v>382</v>
      </c>
      <c r="D123" s="365" t="s">
        <v>298</v>
      </c>
      <c r="E123" s="366" t="s">
        <v>377</v>
      </c>
      <c r="F123" s="377"/>
      <c r="G123" s="377" t="s">
        <v>188</v>
      </c>
      <c r="H123" s="377"/>
      <c r="I123" s="377" t="s">
        <v>188</v>
      </c>
      <c r="J123" s="377"/>
      <c r="K123" s="378"/>
      <c r="L123" s="378"/>
      <c r="M123" s="377" t="s">
        <v>188</v>
      </c>
      <c r="N123" s="377"/>
      <c r="O123" s="377" t="s">
        <v>188</v>
      </c>
      <c r="P123" s="377"/>
      <c r="Q123" s="377" t="s">
        <v>188</v>
      </c>
      <c r="R123" s="378"/>
      <c r="S123" s="378" t="s">
        <v>241</v>
      </c>
      <c r="T123" s="377"/>
      <c r="U123" s="377" t="s">
        <v>188</v>
      </c>
      <c r="V123" s="377"/>
      <c r="W123" s="377"/>
      <c r="X123" s="377"/>
      <c r="Y123" s="378"/>
      <c r="Z123" s="378"/>
      <c r="AA123" s="377" t="s">
        <v>188</v>
      </c>
      <c r="AB123" s="377"/>
      <c r="AC123" s="377" t="s">
        <v>188</v>
      </c>
      <c r="AD123" s="377"/>
      <c r="AE123" s="377" t="s">
        <v>188</v>
      </c>
      <c r="AF123" s="378"/>
      <c r="AG123" s="378" t="s">
        <v>188</v>
      </c>
      <c r="AH123" s="377"/>
      <c r="AI123" s="377" t="s">
        <v>188</v>
      </c>
      <c r="AJ123" s="377"/>
      <c r="AK123" s="371">
        <v>138</v>
      </c>
      <c r="AL123" s="372">
        <f t="shared" si="8"/>
        <v>138</v>
      </c>
      <c r="AM123" s="373">
        <f t="shared" si="9"/>
        <v>0</v>
      </c>
    </row>
    <row r="124" spans="1:39" s="14" customFormat="1" ht="15.75" customHeight="1">
      <c r="A124" s="374">
        <v>150754</v>
      </c>
      <c r="B124" s="448" t="s">
        <v>383</v>
      </c>
      <c r="C124" s="449" t="s">
        <v>384</v>
      </c>
      <c r="D124" s="365" t="s">
        <v>380</v>
      </c>
      <c r="E124" s="366" t="s">
        <v>377</v>
      </c>
      <c r="F124" s="377" t="s">
        <v>188</v>
      </c>
      <c r="G124" s="377"/>
      <c r="H124" s="377" t="s">
        <v>188</v>
      </c>
      <c r="I124" s="377"/>
      <c r="J124" s="377"/>
      <c r="K124" s="378"/>
      <c r="L124" s="378" t="s">
        <v>241</v>
      </c>
      <c r="M124" s="377"/>
      <c r="N124" s="377" t="s">
        <v>188</v>
      </c>
      <c r="O124" s="377"/>
      <c r="P124" s="377" t="s">
        <v>188</v>
      </c>
      <c r="Q124" s="377"/>
      <c r="R124" s="378" t="s">
        <v>188</v>
      </c>
      <c r="S124" s="378"/>
      <c r="T124" s="377"/>
      <c r="U124" s="377"/>
      <c r="V124" s="377" t="s">
        <v>188</v>
      </c>
      <c r="W124" s="377"/>
      <c r="X124" s="377"/>
      <c r="Y124" s="378"/>
      <c r="Z124" s="378" t="s">
        <v>227</v>
      </c>
      <c r="AA124" s="377"/>
      <c r="AB124" s="377" t="s">
        <v>188</v>
      </c>
      <c r="AC124" s="377"/>
      <c r="AD124" s="377" t="s">
        <v>188</v>
      </c>
      <c r="AE124" s="377"/>
      <c r="AF124" s="378"/>
      <c r="AG124" s="378"/>
      <c r="AH124" s="377" t="s">
        <v>188</v>
      </c>
      <c r="AI124" s="377"/>
      <c r="AJ124" s="377" t="s">
        <v>188</v>
      </c>
      <c r="AK124" s="371">
        <v>138</v>
      </c>
      <c r="AL124" s="372">
        <f t="shared" si="8"/>
        <v>126</v>
      </c>
      <c r="AM124" s="373">
        <f t="shared" si="9"/>
        <v>-12</v>
      </c>
    </row>
    <row r="125" spans="1:39" s="14" customFormat="1" ht="15.75" customHeight="1">
      <c r="A125" s="374">
        <v>113603</v>
      </c>
      <c r="B125" s="448" t="s">
        <v>385</v>
      </c>
      <c r="C125" s="450" t="s">
        <v>386</v>
      </c>
      <c r="D125" s="365" t="s">
        <v>298</v>
      </c>
      <c r="E125" s="366" t="s">
        <v>377</v>
      </c>
      <c r="F125" s="377"/>
      <c r="G125" s="377" t="s">
        <v>188</v>
      </c>
      <c r="H125" s="377"/>
      <c r="I125" s="377" t="s">
        <v>188</v>
      </c>
      <c r="J125" s="377"/>
      <c r="K125" s="378"/>
      <c r="L125" s="378"/>
      <c r="M125" s="377" t="s">
        <v>188</v>
      </c>
      <c r="N125" s="377"/>
      <c r="O125" s="377" t="s">
        <v>188</v>
      </c>
      <c r="P125" s="377"/>
      <c r="Q125" s="377"/>
      <c r="R125" s="378"/>
      <c r="S125" s="378" t="s">
        <v>188</v>
      </c>
      <c r="T125" s="377"/>
      <c r="U125" s="377" t="s">
        <v>188</v>
      </c>
      <c r="V125" s="377"/>
      <c r="W125" s="377" t="s">
        <v>188</v>
      </c>
      <c r="X125" s="377"/>
      <c r="Y125" s="378" t="s">
        <v>241</v>
      </c>
      <c r="Z125" s="378"/>
      <c r="AA125" s="377" t="s">
        <v>188</v>
      </c>
      <c r="AB125" s="377"/>
      <c r="AC125" s="377"/>
      <c r="AD125" s="377"/>
      <c r="AE125" s="377" t="s">
        <v>188</v>
      </c>
      <c r="AF125" s="378"/>
      <c r="AG125" s="378" t="s">
        <v>188</v>
      </c>
      <c r="AH125" s="377"/>
      <c r="AI125" s="377" t="s">
        <v>188</v>
      </c>
      <c r="AJ125" s="377"/>
      <c r="AK125" s="371">
        <v>138</v>
      </c>
      <c r="AL125" s="372">
        <f t="shared" si="8"/>
        <v>138</v>
      </c>
      <c r="AM125" s="373">
        <f t="shared" si="9"/>
        <v>0</v>
      </c>
    </row>
    <row r="126" spans="1:39" s="14" customFormat="1" ht="15.75" customHeight="1">
      <c r="A126" s="362">
        <v>125210</v>
      </c>
      <c r="B126" s="447" t="s">
        <v>387</v>
      </c>
      <c r="C126" s="451" t="s">
        <v>436</v>
      </c>
      <c r="D126" s="365" t="s">
        <v>380</v>
      </c>
      <c r="E126" s="366" t="s">
        <v>377</v>
      </c>
      <c r="F126" s="377" t="s">
        <v>188</v>
      </c>
      <c r="G126" s="377"/>
      <c r="H126" s="377" t="s">
        <v>188</v>
      </c>
      <c r="I126" s="377"/>
      <c r="J126" s="377" t="s">
        <v>188</v>
      </c>
      <c r="K126" s="378"/>
      <c r="L126" s="378" t="s">
        <v>188</v>
      </c>
      <c r="M126" s="377"/>
      <c r="N126" s="377" t="s">
        <v>188</v>
      </c>
      <c r="O126" s="377"/>
      <c r="P126" s="377"/>
      <c r="Q126" s="377"/>
      <c r="R126" s="378" t="s">
        <v>188</v>
      </c>
      <c r="S126" s="378"/>
      <c r="T126" s="377" t="s">
        <v>188</v>
      </c>
      <c r="U126" s="377"/>
      <c r="V126" s="377"/>
      <c r="W126" s="377"/>
      <c r="X126" s="377" t="s">
        <v>188</v>
      </c>
      <c r="Y126" s="378"/>
      <c r="Z126" s="378"/>
      <c r="AA126" s="377" t="s">
        <v>241</v>
      </c>
      <c r="AB126" s="377"/>
      <c r="AC126" s="377"/>
      <c r="AD126" s="377"/>
      <c r="AE126" s="377"/>
      <c r="AF126" s="378" t="s">
        <v>188</v>
      </c>
      <c r="AG126" s="378"/>
      <c r="AH126" s="377" t="s">
        <v>188</v>
      </c>
      <c r="AI126" s="377"/>
      <c r="AJ126" s="377" t="s">
        <v>188</v>
      </c>
      <c r="AK126" s="371">
        <v>138</v>
      </c>
      <c r="AL126" s="372">
        <f t="shared" si="8"/>
        <v>138</v>
      </c>
      <c r="AM126" s="373">
        <f t="shared" si="9"/>
        <v>0</v>
      </c>
    </row>
    <row r="127" spans="1:39" s="14" customFormat="1" ht="15.75" customHeight="1">
      <c r="A127" s="53">
        <v>150746</v>
      </c>
      <c r="B127" s="461" t="s">
        <v>437</v>
      </c>
      <c r="C127" s="381" t="s">
        <v>438</v>
      </c>
      <c r="D127" s="382" t="s">
        <v>301</v>
      </c>
      <c r="E127" s="452" t="s">
        <v>377</v>
      </c>
      <c r="F127" s="377"/>
      <c r="G127" s="377"/>
      <c r="H127" s="631" t="s">
        <v>236</v>
      </c>
      <c r="I127" s="632"/>
      <c r="J127" s="632"/>
      <c r="K127" s="632"/>
      <c r="L127" s="632"/>
      <c r="M127" s="632"/>
      <c r="N127" s="632"/>
      <c r="O127" s="632"/>
      <c r="P127" s="632"/>
      <c r="Q127" s="633"/>
      <c r="R127" s="378"/>
      <c r="S127" s="378"/>
      <c r="T127" s="377" t="s">
        <v>188</v>
      </c>
      <c r="U127" s="377" t="s">
        <v>241</v>
      </c>
      <c r="V127" s="377"/>
      <c r="W127" s="377" t="s">
        <v>188</v>
      </c>
      <c r="X127" s="377"/>
      <c r="Y127" s="378" t="s">
        <v>188</v>
      </c>
      <c r="Z127" s="378" t="s">
        <v>188</v>
      </c>
      <c r="AA127" s="377"/>
      <c r="AB127" s="377"/>
      <c r="AC127" s="377" t="s">
        <v>188</v>
      </c>
      <c r="AD127" s="377"/>
      <c r="AE127" s="377"/>
      <c r="AF127" s="378" t="s">
        <v>188</v>
      </c>
      <c r="AG127" s="378"/>
      <c r="AH127" s="377"/>
      <c r="AI127" s="377" t="s">
        <v>188</v>
      </c>
      <c r="AJ127" s="377"/>
      <c r="AK127" s="371">
        <v>138</v>
      </c>
      <c r="AL127" s="372">
        <f t="shared" si="8"/>
        <v>90</v>
      </c>
      <c r="AM127" s="373">
        <f>SUM(AL127-90)</f>
        <v>0</v>
      </c>
    </row>
    <row r="128" spans="1:39" s="14" customFormat="1" ht="15.75" customHeight="1">
      <c r="A128" s="379">
        <v>151017</v>
      </c>
      <c r="B128" s="438" t="s">
        <v>439</v>
      </c>
      <c r="C128" s="381" t="s">
        <v>440</v>
      </c>
      <c r="D128" s="382" t="s">
        <v>301</v>
      </c>
      <c r="E128" s="452" t="s">
        <v>377</v>
      </c>
      <c r="F128" s="377"/>
      <c r="G128" s="420"/>
      <c r="H128" s="377" t="s">
        <v>188</v>
      </c>
      <c r="I128" s="377"/>
      <c r="J128" s="377" t="s">
        <v>188</v>
      </c>
      <c r="K128" s="378" t="s">
        <v>188</v>
      </c>
      <c r="L128" s="378"/>
      <c r="M128" s="377"/>
      <c r="N128" s="377" t="s">
        <v>188</v>
      </c>
      <c r="O128" s="377"/>
      <c r="P128" s="377"/>
      <c r="Q128" s="377" t="s">
        <v>188</v>
      </c>
      <c r="R128" s="378"/>
      <c r="S128" s="378"/>
      <c r="T128" s="377" t="s">
        <v>188</v>
      </c>
      <c r="U128" s="377"/>
      <c r="V128" s="377"/>
      <c r="W128" s="377" t="s">
        <v>188</v>
      </c>
      <c r="X128" s="377"/>
      <c r="Y128" s="378" t="s">
        <v>241</v>
      </c>
      <c r="Z128" s="378" t="s">
        <v>188</v>
      </c>
      <c r="AA128" s="377"/>
      <c r="AB128" s="377"/>
      <c r="AC128" s="377" t="s">
        <v>188</v>
      </c>
      <c r="AD128" s="377"/>
      <c r="AE128" s="377"/>
      <c r="AF128" s="378" t="s">
        <v>188</v>
      </c>
      <c r="AG128" s="378"/>
      <c r="AH128" s="377"/>
      <c r="AI128" s="377" t="s">
        <v>188</v>
      </c>
      <c r="AJ128" s="377"/>
      <c r="AK128" s="371">
        <v>138</v>
      </c>
      <c r="AL128" s="372">
        <f t="shared" si="8"/>
        <v>138</v>
      </c>
      <c r="AM128" s="373">
        <f t="shared" si="9"/>
        <v>0</v>
      </c>
    </row>
    <row r="129" spans="1:39" s="14" customFormat="1" ht="15.75" customHeight="1">
      <c r="A129" s="379">
        <v>151327</v>
      </c>
      <c r="B129" s="438" t="s">
        <v>441</v>
      </c>
      <c r="C129" s="381" t="s">
        <v>442</v>
      </c>
      <c r="D129" s="382" t="s">
        <v>301</v>
      </c>
      <c r="E129" s="452" t="s">
        <v>377</v>
      </c>
      <c r="F129" s="377"/>
      <c r="G129" s="377"/>
      <c r="H129" s="377" t="s">
        <v>188</v>
      </c>
      <c r="I129" s="377"/>
      <c r="J129" s="377"/>
      <c r="K129" s="378" t="s">
        <v>188</v>
      </c>
      <c r="L129" s="378"/>
      <c r="M129" s="377"/>
      <c r="N129" s="377" t="s">
        <v>188</v>
      </c>
      <c r="O129" s="377"/>
      <c r="P129" s="377" t="s">
        <v>188</v>
      </c>
      <c r="Q129" s="377" t="s">
        <v>188</v>
      </c>
      <c r="R129" s="378"/>
      <c r="S129" s="378"/>
      <c r="T129" s="377" t="s">
        <v>188</v>
      </c>
      <c r="U129" s="377"/>
      <c r="V129" s="377"/>
      <c r="W129" s="377" t="s">
        <v>188</v>
      </c>
      <c r="X129" s="377"/>
      <c r="Y129" s="378"/>
      <c r="Z129" s="378" t="s">
        <v>188</v>
      </c>
      <c r="AA129" s="377"/>
      <c r="AB129" s="377"/>
      <c r="AC129" s="377" t="s">
        <v>188</v>
      </c>
      <c r="AD129" s="377" t="s">
        <v>241</v>
      </c>
      <c r="AE129" s="377"/>
      <c r="AF129" s="378" t="s">
        <v>188</v>
      </c>
      <c r="AG129" s="378"/>
      <c r="AH129" s="377"/>
      <c r="AI129" s="377" t="s">
        <v>188</v>
      </c>
      <c r="AJ129" s="377"/>
      <c r="AK129" s="371">
        <v>138</v>
      </c>
      <c r="AL129" s="372">
        <f t="shared" si="8"/>
        <v>138</v>
      </c>
      <c r="AM129" s="373">
        <f t="shared" si="9"/>
        <v>0</v>
      </c>
    </row>
    <row r="130" spans="1:39" s="14" customFormat="1" ht="15.75" customHeight="1">
      <c r="A130" s="379">
        <v>106291</v>
      </c>
      <c r="B130" s="438" t="s">
        <v>443</v>
      </c>
      <c r="C130" s="381" t="s">
        <v>444</v>
      </c>
      <c r="D130" s="382" t="s">
        <v>301</v>
      </c>
      <c r="E130" s="452" t="s">
        <v>377</v>
      </c>
      <c r="F130" s="377" t="s">
        <v>241</v>
      </c>
      <c r="G130" s="377"/>
      <c r="H130" s="377" t="s">
        <v>188</v>
      </c>
      <c r="I130" s="377"/>
      <c r="J130" s="377"/>
      <c r="K130" s="378" t="s">
        <v>188</v>
      </c>
      <c r="L130" s="378"/>
      <c r="M130" s="377"/>
      <c r="N130" s="377" t="s">
        <v>188</v>
      </c>
      <c r="O130" s="377"/>
      <c r="P130" s="377"/>
      <c r="Q130" s="377" t="s">
        <v>188</v>
      </c>
      <c r="R130" s="378"/>
      <c r="S130" s="378"/>
      <c r="T130" s="377" t="s">
        <v>188</v>
      </c>
      <c r="U130" s="377"/>
      <c r="V130" s="377" t="s">
        <v>188</v>
      </c>
      <c r="W130" s="377" t="s">
        <v>188</v>
      </c>
      <c r="X130" s="377"/>
      <c r="Y130" s="378"/>
      <c r="Z130" s="378" t="s">
        <v>188</v>
      </c>
      <c r="AA130" s="377"/>
      <c r="AB130" s="377"/>
      <c r="AC130" s="377" t="s">
        <v>188</v>
      </c>
      <c r="AD130" s="377"/>
      <c r="AE130" s="377"/>
      <c r="AF130" s="378" t="s">
        <v>188</v>
      </c>
      <c r="AG130" s="378"/>
      <c r="AH130" s="377"/>
      <c r="AI130" s="377" t="s">
        <v>188</v>
      </c>
      <c r="AJ130" s="377"/>
      <c r="AK130" s="371">
        <v>138</v>
      </c>
      <c r="AL130" s="372">
        <f t="shared" si="8"/>
        <v>138</v>
      </c>
      <c r="AM130" s="373">
        <f t="shared" si="9"/>
        <v>0</v>
      </c>
    </row>
    <row r="131" spans="1:39" s="14" customFormat="1" ht="15.75" customHeight="1">
      <c r="A131" s="379">
        <v>151220</v>
      </c>
      <c r="B131" s="438" t="s">
        <v>445</v>
      </c>
      <c r="C131" s="381" t="s">
        <v>446</v>
      </c>
      <c r="D131" s="382" t="s">
        <v>301</v>
      </c>
      <c r="E131" s="452" t="s">
        <v>377</v>
      </c>
      <c r="F131" s="377"/>
      <c r="G131" s="421"/>
      <c r="H131" s="377" t="s">
        <v>188</v>
      </c>
      <c r="I131" s="377" t="s">
        <v>188</v>
      </c>
      <c r="J131" s="377"/>
      <c r="K131" s="378"/>
      <c r="L131" s="378"/>
      <c r="M131" s="377"/>
      <c r="N131" s="377" t="s">
        <v>188</v>
      </c>
      <c r="O131" s="377"/>
      <c r="P131" s="377" t="s">
        <v>188</v>
      </c>
      <c r="Q131" s="377" t="s">
        <v>188</v>
      </c>
      <c r="R131" s="378"/>
      <c r="S131" s="378"/>
      <c r="T131" s="377" t="s">
        <v>188</v>
      </c>
      <c r="U131" s="377"/>
      <c r="V131" s="377"/>
      <c r="W131" s="377" t="s">
        <v>188</v>
      </c>
      <c r="X131" s="377"/>
      <c r="Y131" s="378"/>
      <c r="Z131" s="378" t="s">
        <v>188</v>
      </c>
      <c r="AA131" s="377"/>
      <c r="AB131" s="377"/>
      <c r="AC131" s="377" t="s">
        <v>188</v>
      </c>
      <c r="AD131" s="377"/>
      <c r="AE131" s="377"/>
      <c r="AF131" s="378" t="s">
        <v>188</v>
      </c>
      <c r="AG131" s="378"/>
      <c r="AH131" s="377" t="s">
        <v>241</v>
      </c>
      <c r="AI131" s="377" t="s">
        <v>188</v>
      </c>
      <c r="AJ131" s="377"/>
      <c r="AK131" s="371">
        <v>138</v>
      </c>
      <c r="AL131" s="372">
        <f t="shared" si="8"/>
        <v>138</v>
      </c>
      <c r="AM131" s="373">
        <f t="shared" si="9"/>
        <v>0</v>
      </c>
    </row>
    <row r="132" spans="1:39" s="14" customFormat="1" ht="15.75" customHeight="1">
      <c r="A132" s="379">
        <v>151505</v>
      </c>
      <c r="B132" s="438" t="s">
        <v>447</v>
      </c>
      <c r="C132" s="381" t="s">
        <v>448</v>
      </c>
      <c r="D132" s="382" t="s">
        <v>301</v>
      </c>
      <c r="E132" s="452" t="s">
        <v>377</v>
      </c>
      <c r="F132" s="377"/>
      <c r="G132" s="377" t="s">
        <v>188</v>
      </c>
      <c r="H132" s="377" t="s">
        <v>188</v>
      </c>
      <c r="I132" s="377"/>
      <c r="J132" s="377"/>
      <c r="K132" s="378" t="s">
        <v>188</v>
      </c>
      <c r="L132" s="378" t="s">
        <v>188</v>
      </c>
      <c r="M132" s="377"/>
      <c r="N132" s="377"/>
      <c r="O132" s="377"/>
      <c r="P132" s="377"/>
      <c r="Q132" s="377" t="s">
        <v>188</v>
      </c>
      <c r="R132" s="378"/>
      <c r="S132" s="378"/>
      <c r="T132" s="377" t="s">
        <v>188</v>
      </c>
      <c r="U132" s="377"/>
      <c r="V132" s="377"/>
      <c r="W132" s="377" t="s">
        <v>188</v>
      </c>
      <c r="X132" s="377" t="s">
        <v>188</v>
      </c>
      <c r="Y132" s="378"/>
      <c r="Z132" s="378" t="s">
        <v>188</v>
      </c>
      <c r="AA132" s="377"/>
      <c r="AB132" s="377"/>
      <c r="AC132" s="377" t="s">
        <v>188</v>
      </c>
      <c r="AD132" s="377"/>
      <c r="AE132" s="377" t="s">
        <v>241</v>
      </c>
      <c r="AF132" s="378" t="s">
        <v>188</v>
      </c>
      <c r="AG132" s="378"/>
      <c r="AH132" s="377"/>
      <c r="AI132" s="377"/>
      <c r="AJ132" s="377"/>
      <c r="AK132" s="371">
        <v>138</v>
      </c>
      <c r="AL132" s="372">
        <f t="shared" si="8"/>
        <v>138</v>
      </c>
      <c r="AM132" s="373">
        <f t="shared" si="9"/>
        <v>0</v>
      </c>
    </row>
    <row r="133" spans="1:39" s="14" customFormat="1" ht="15.75" customHeight="1">
      <c r="A133" s="379">
        <v>136867</v>
      </c>
      <c r="B133" s="438" t="s">
        <v>449</v>
      </c>
      <c r="C133" s="381" t="s">
        <v>450</v>
      </c>
      <c r="D133" s="382" t="s">
        <v>301</v>
      </c>
      <c r="E133" s="452" t="s">
        <v>377</v>
      </c>
      <c r="F133" s="377"/>
      <c r="G133" s="377"/>
      <c r="H133" s="377" t="s">
        <v>188</v>
      </c>
      <c r="I133" s="377"/>
      <c r="J133" s="377"/>
      <c r="K133" s="378" t="s">
        <v>188</v>
      </c>
      <c r="L133" s="378"/>
      <c r="M133" s="377"/>
      <c r="N133" s="377" t="s">
        <v>188</v>
      </c>
      <c r="O133" s="377" t="s">
        <v>241</v>
      </c>
      <c r="P133" s="377"/>
      <c r="Q133" s="377" t="s">
        <v>188</v>
      </c>
      <c r="R133" s="378"/>
      <c r="S133" s="378"/>
      <c r="T133" s="377" t="s">
        <v>188</v>
      </c>
      <c r="U133" s="377"/>
      <c r="V133" s="377"/>
      <c r="W133" s="377" t="s">
        <v>188</v>
      </c>
      <c r="X133" s="377"/>
      <c r="Y133" s="378"/>
      <c r="Z133" s="378" t="s">
        <v>188</v>
      </c>
      <c r="AA133" s="377"/>
      <c r="AB133" s="377"/>
      <c r="AC133" s="377" t="s">
        <v>188</v>
      </c>
      <c r="AD133" s="377" t="s">
        <v>188</v>
      </c>
      <c r="AE133" s="377"/>
      <c r="AF133" s="378" t="s">
        <v>188</v>
      </c>
      <c r="AG133" s="378"/>
      <c r="AH133" s="377"/>
      <c r="AI133" s="377" t="s">
        <v>188</v>
      </c>
      <c r="AJ133" s="377"/>
      <c r="AK133" s="371">
        <v>138</v>
      </c>
      <c r="AL133" s="372">
        <f t="shared" si="8"/>
        <v>138</v>
      </c>
      <c r="AM133" s="373">
        <f t="shared" si="9"/>
        <v>0</v>
      </c>
    </row>
    <row r="134" spans="1:39" s="14" customFormat="1" ht="15.75" customHeight="1">
      <c r="A134" s="379">
        <v>126306</v>
      </c>
      <c r="B134" s="438" t="s">
        <v>451</v>
      </c>
      <c r="C134" s="462" t="s">
        <v>452</v>
      </c>
      <c r="D134" s="382" t="s">
        <v>301</v>
      </c>
      <c r="E134" s="452" t="s">
        <v>377</v>
      </c>
      <c r="F134" s="377"/>
      <c r="G134" s="421"/>
      <c r="H134" s="377" t="s">
        <v>188</v>
      </c>
      <c r="I134" s="377"/>
      <c r="J134" s="377"/>
      <c r="K134" s="378" t="s">
        <v>188</v>
      </c>
      <c r="L134" s="378" t="s">
        <v>241</v>
      </c>
      <c r="M134" s="377"/>
      <c r="N134" s="377" t="s">
        <v>188</v>
      </c>
      <c r="O134" s="377"/>
      <c r="P134" s="377"/>
      <c r="Q134" s="377" t="s">
        <v>188</v>
      </c>
      <c r="R134" s="378"/>
      <c r="S134" s="378"/>
      <c r="T134" s="377" t="s">
        <v>188</v>
      </c>
      <c r="U134" s="377"/>
      <c r="V134" s="377"/>
      <c r="W134" s="377" t="s">
        <v>188</v>
      </c>
      <c r="X134" s="377"/>
      <c r="Y134" s="378"/>
      <c r="Z134" s="378" t="s">
        <v>188</v>
      </c>
      <c r="AA134" s="377"/>
      <c r="AB134" s="377"/>
      <c r="AC134" s="377" t="s">
        <v>188</v>
      </c>
      <c r="AD134" s="377"/>
      <c r="AE134" s="377"/>
      <c r="AF134" s="378" t="s">
        <v>188</v>
      </c>
      <c r="AG134" s="378"/>
      <c r="AH134" s="377" t="s">
        <v>188</v>
      </c>
      <c r="AI134" s="377" t="s">
        <v>188</v>
      </c>
      <c r="AJ134" s="389"/>
      <c r="AK134" s="371">
        <v>138</v>
      </c>
      <c r="AL134" s="372">
        <f t="shared" si="8"/>
        <v>138</v>
      </c>
      <c r="AM134" s="373">
        <f t="shared" si="9"/>
        <v>0</v>
      </c>
    </row>
    <row r="135" spans="1:39" s="14" customFormat="1" ht="15.75" customHeight="1">
      <c r="A135" s="379">
        <v>137146</v>
      </c>
      <c r="B135" s="438" t="s">
        <v>453</v>
      </c>
      <c r="C135" s="381" t="s">
        <v>454</v>
      </c>
      <c r="D135" s="382" t="s">
        <v>301</v>
      </c>
      <c r="E135" s="452" t="s">
        <v>377</v>
      </c>
      <c r="F135" s="377"/>
      <c r="G135" s="377"/>
      <c r="H135" s="377" t="s">
        <v>188</v>
      </c>
      <c r="I135" s="377"/>
      <c r="J135" s="377"/>
      <c r="K135" s="378" t="s">
        <v>188</v>
      </c>
      <c r="L135" s="378" t="s">
        <v>241</v>
      </c>
      <c r="M135" s="377"/>
      <c r="N135" s="377" t="s">
        <v>188</v>
      </c>
      <c r="O135" s="377"/>
      <c r="P135" s="377"/>
      <c r="Q135" s="377" t="s">
        <v>188</v>
      </c>
      <c r="R135" s="378"/>
      <c r="S135" s="378"/>
      <c r="T135" s="377" t="s">
        <v>188</v>
      </c>
      <c r="U135" s="377"/>
      <c r="V135" s="377"/>
      <c r="W135" s="377" t="s">
        <v>188</v>
      </c>
      <c r="X135" s="377"/>
      <c r="Y135" s="378"/>
      <c r="Z135" s="378" t="s">
        <v>188</v>
      </c>
      <c r="AA135" s="377"/>
      <c r="AB135" s="377" t="s">
        <v>188</v>
      </c>
      <c r="AC135" s="377" t="s">
        <v>188</v>
      </c>
      <c r="AD135" s="377"/>
      <c r="AE135" s="377"/>
      <c r="AF135" s="378" t="s">
        <v>188</v>
      </c>
      <c r="AG135" s="378"/>
      <c r="AH135" s="377"/>
      <c r="AI135" s="377" t="s">
        <v>188</v>
      </c>
      <c r="AJ135" s="377"/>
      <c r="AK135" s="371">
        <v>138</v>
      </c>
      <c r="AL135" s="372">
        <f t="shared" si="8"/>
        <v>138</v>
      </c>
      <c r="AM135" s="373">
        <f t="shared" si="9"/>
        <v>0</v>
      </c>
    </row>
    <row r="136" spans="1:39" s="14" customFormat="1" ht="15.75" customHeight="1">
      <c r="A136" s="379">
        <v>150819</v>
      </c>
      <c r="B136" s="438" t="s">
        <v>455</v>
      </c>
      <c r="C136" s="381" t="s">
        <v>456</v>
      </c>
      <c r="D136" s="382" t="s">
        <v>301</v>
      </c>
      <c r="E136" s="452" t="s">
        <v>377</v>
      </c>
      <c r="F136" s="377"/>
      <c r="G136" s="377"/>
      <c r="H136" s="377" t="s">
        <v>188</v>
      </c>
      <c r="I136" s="377"/>
      <c r="J136" s="377"/>
      <c r="K136" s="378" t="s">
        <v>188</v>
      </c>
      <c r="L136" s="378"/>
      <c r="M136" s="377" t="s">
        <v>188</v>
      </c>
      <c r="N136" s="377" t="s">
        <v>188</v>
      </c>
      <c r="O136" s="377"/>
      <c r="P136" s="377"/>
      <c r="Q136" s="377" t="s">
        <v>188</v>
      </c>
      <c r="R136" s="378"/>
      <c r="S136" s="378"/>
      <c r="T136" s="377" t="s">
        <v>188</v>
      </c>
      <c r="U136" s="377"/>
      <c r="V136" s="377"/>
      <c r="W136" s="377" t="s">
        <v>188</v>
      </c>
      <c r="X136" s="377" t="s">
        <v>241</v>
      </c>
      <c r="Y136" s="378"/>
      <c r="Z136" s="378" t="s">
        <v>188</v>
      </c>
      <c r="AA136" s="377"/>
      <c r="AB136" s="377"/>
      <c r="AC136" s="377" t="s">
        <v>188</v>
      </c>
      <c r="AD136" s="377"/>
      <c r="AE136" s="377"/>
      <c r="AF136" s="378" t="s">
        <v>188</v>
      </c>
      <c r="AG136" s="378"/>
      <c r="AH136" s="377"/>
      <c r="AI136" s="377" t="s">
        <v>188</v>
      </c>
      <c r="AJ136" s="377"/>
      <c r="AK136" s="371">
        <v>138</v>
      </c>
      <c r="AL136" s="372">
        <f t="shared" si="8"/>
        <v>138</v>
      </c>
      <c r="AM136" s="373">
        <f t="shared" si="9"/>
        <v>0</v>
      </c>
    </row>
    <row r="137" spans="1:39" s="14" customFormat="1" ht="15.75" customHeight="1">
      <c r="A137" s="379">
        <v>113212</v>
      </c>
      <c r="B137" s="438" t="s">
        <v>457</v>
      </c>
      <c r="C137" s="381" t="s">
        <v>458</v>
      </c>
      <c r="D137" s="382" t="s">
        <v>301</v>
      </c>
      <c r="E137" s="452" t="s">
        <v>377</v>
      </c>
      <c r="F137" s="377"/>
      <c r="G137" s="377" t="s">
        <v>188</v>
      </c>
      <c r="H137" s="377" t="s">
        <v>188</v>
      </c>
      <c r="I137" s="377"/>
      <c r="J137" s="377"/>
      <c r="K137" s="378" t="s">
        <v>188</v>
      </c>
      <c r="L137" s="378"/>
      <c r="M137" s="377"/>
      <c r="N137" s="377" t="s">
        <v>188</v>
      </c>
      <c r="O137" s="377"/>
      <c r="P137" s="377"/>
      <c r="Q137" s="377" t="s">
        <v>188</v>
      </c>
      <c r="R137" s="378"/>
      <c r="S137" s="378"/>
      <c r="T137" s="377" t="s">
        <v>188</v>
      </c>
      <c r="U137" s="377"/>
      <c r="V137" s="377"/>
      <c r="W137" s="377" t="s">
        <v>188</v>
      </c>
      <c r="X137" s="377"/>
      <c r="Y137" s="378"/>
      <c r="Z137" s="378" t="s">
        <v>188</v>
      </c>
      <c r="AA137" s="377"/>
      <c r="AB137" s="377" t="s">
        <v>259</v>
      </c>
      <c r="AC137" s="377" t="s">
        <v>188</v>
      </c>
      <c r="AD137" s="377"/>
      <c r="AE137" s="377"/>
      <c r="AF137" s="378" t="s">
        <v>188</v>
      </c>
      <c r="AG137" s="378" t="s">
        <v>241</v>
      </c>
      <c r="AH137" s="377"/>
      <c r="AI137" s="377" t="s">
        <v>188</v>
      </c>
      <c r="AJ137" s="377"/>
      <c r="AK137" s="371">
        <v>138</v>
      </c>
      <c r="AL137" s="372">
        <f t="shared" si="8"/>
        <v>138</v>
      </c>
      <c r="AM137" s="373">
        <f t="shared" si="9"/>
        <v>0</v>
      </c>
    </row>
    <row r="138" spans="1:39" s="14" customFormat="1" ht="15.75" customHeight="1">
      <c r="A138" s="379">
        <v>109525</v>
      </c>
      <c r="B138" s="438" t="s">
        <v>459</v>
      </c>
      <c r="C138" s="381" t="s">
        <v>460</v>
      </c>
      <c r="D138" s="382" t="s">
        <v>301</v>
      </c>
      <c r="E138" s="452" t="s">
        <v>377</v>
      </c>
      <c r="F138" s="377"/>
      <c r="G138" s="377"/>
      <c r="H138" s="377" t="s">
        <v>188</v>
      </c>
      <c r="I138" s="377"/>
      <c r="J138" s="377"/>
      <c r="K138" s="378" t="s">
        <v>188</v>
      </c>
      <c r="L138" s="378"/>
      <c r="M138" s="377"/>
      <c r="N138" s="377" t="s">
        <v>188</v>
      </c>
      <c r="O138" s="377"/>
      <c r="P138" s="377"/>
      <c r="Q138" s="377" t="s">
        <v>188</v>
      </c>
      <c r="R138" s="378" t="s">
        <v>241</v>
      </c>
      <c r="S138" s="378"/>
      <c r="T138" s="377" t="s">
        <v>188</v>
      </c>
      <c r="U138" s="377"/>
      <c r="V138" s="377" t="s">
        <v>188</v>
      </c>
      <c r="W138" s="377" t="s">
        <v>188</v>
      </c>
      <c r="X138" s="377"/>
      <c r="Y138" s="378"/>
      <c r="Z138" s="378" t="s">
        <v>188</v>
      </c>
      <c r="AA138" s="377"/>
      <c r="AB138" s="377"/>
      <c r="AC138" s="377" t="s">
        <v>188</v>
      </c>
      <c r="AD138" s="377"/>
      <c r="AE138" s="377"/>
      <c r="AF138" s="378" t="s">
        <v>188</v>
      </c>
      <c r="AG138" s="378"/>
      <c r="AH138" s="377"/>
      <c r="AI138" s="377" t="s">
        <v>188</v>
      </c>
      <c r="AJ138" s="377"/>
      <c r="AK138" s="371">
        <v>138</v>
      </c>
      <c r="AL138" s="372">
        <f t="shared" si="8"/>
        <v>138</v>
      </c>
      <c r="AM138" s="373">
        <f t="shared" si="9"/>
        <v>0</v>
      </c>
    </row>
    <row r="139" spans="1:39" s="14" customFormat="1" ht="15.75" customHeight="1">
      <c r="A139" s="53"/>
      <c r="B139" s="463"/>
      <c r="C139" s="463"/>
      <c r="D139" s="454"/>
      <c r="E139" s="455"/>
      <c r="F139" s="392"/>
      <c r="G139" s="377"/>
      <c r="H139" s="377">
        <v>20</v>
      </c>
      <c r="I139" s="377"/>
      <c r="J139" s="377"/>
      <c r="K139" s="378">
        <v>19</v>
      </c>
      <c r="L139" s="378"/>
      <c r="M139" s="377"/>
      <c r="N139" s="377">
        <v>20</v>
      </c>
      <c r="O139" s="377"/>
      <c r="P139" s="377"/>
      <c r="Q139" s="377">
        <v>20</v>
      </c>
      <c r="R139" s="378"/>
      <c r="S139" s="378"/>
      <c r="T139" s="377">
        <v>20</v>
      </c>
      <c r="U139" s="377"/>
      <c r="V139" s="377"/>
      <c r="W139" s="377">
        <v>20</v>
      </c>
      <c r="X139" s="377"/>
      <c r="Y139" s="378"/>
      <c r="Z139" s="378">
        <v>19</v>
      </c>
      <c r="AA139" s="377"/>
      <c r="AB139" s="377"/>
      <c r="AC139" s="377">
        <v>20</v>
      </c>
      <c r="AD139" s="377"/>
      <c r="AE139" s="377"/>
      <c r="AF139" s="378">
        <v>19</v>
      </c>
      <c r="AG139" s="378"/>
      <c r="AH139" s="377"/>
      <c r="AI139" s="377">
        <v>20</v>
      </c>
      <c r="AJ139" s="377"/>
      <c r="AK139" s="371"/>
      <c r="AL139" s="372"/>
      <c r="AM139" s="373"/>
    </row>
    <row r="140" spans="1:39" s="14" customFormat="1" ht="15.75" customHeight="1">
      <c r="A140" s="379">
        <v>142883</v>
      </c>
      <c r="B140" s="436" t="s">
        <v>419</v>
      </c>
      <c r="C140" s="453" t="s">
        <v>420</v>
      </c>
      <c r="D140" s="382" t="s">
        <v>421</v>
      </c>
      <c r="E140" s="452" t="s">
        <v>422</v>
      </c>
      <c r="F140" s="396" t="s">
        <v>241</v>
      </c>
      <c r="G140" s="396" t="s">
        <v>241</v>
      </c>
      <c r="H140" s="396" t="s">
        <v>241</v>
      </c>
      <c r="I140" s="396" t="s">
        <v>241</v>
      </c>
      <c r="J140" s="396" t="s">
        <v>241</v>
      </c>
      <c r="K140" s="378"/>
      <c r="L140" s="378"/>
      <c r="M140" s="396" t="s">
        <v>241</v>
      </c>
      <c r="N140" s="396"/>
      <c r="O140" s="396" t="s">
        <v>241</v>
      </c>
      <c r="P140" s="396" t="s">
        <v>241</v>
      </c>
      <c r="Q140" s="396" t="s">
        <v>241</v>
      </c>
      <c r="R140" s="378" t="s">
        <v>241</v>
      </c>
      <c r="S140" s="378"/>
      <c r="T140" s="396" t="s">
        <v>241</v>
      </c>
      <c r="U140" s="396" t="s">
        <v>241</v>
      </c>
      <c r="V140" s="396"/>
      <c r="W140" s="396" t="s">
        <v>241</v>
      </c>
      <c r="X140" s="396" t="s">
        <v>241</v>
      </c>
      <c r="Y140" s="378" t="s">
        <v>241</v>
      </c>
      <c r="Z140" s="378"/>
      <c r="AA140" s="396"/>
      <c r="AB140" s="396" t="s">
        <v>241</v>
      </c>
      <c r="AC140" s="396" t="s">
        <v>241</v>
      </c>
      <c r="AD140" s="396" t="s">
        <v>241</v>
      </c>
      <c r="AE140" s="396" t="s">
        <v>241</v>
      </c>
      <c r="AF140" s="378"/>
      <c r="AG140" s="456" t="s">
        <v>241</v>
      </c>
      <c r="AH140" s="396" t="s">
        <v>241</v>
      </c>
      <c r="AI140" s="396" t="s">
        <v>241</v>
      </c>
      <c r="AJ140" s="396" t="s">
        <v>241</v>
      </c>
      <c r="AK140" s="371">
        <v>138</v>
      </c>
      <c r="AL140" s="372">
        <f t="shared" si="8"/>
        <v>138</v>
      </c>
      <c r="AM140" s="373">
        <f t="shared" si="9"/>
        <v>0</v>
      </c>
    </row>
    <row r="141" spans="1:39" s="14" customFormat="1" ht="15.75" customHeight="1">
      <c r="A141" s="53">
        <v>151661</v>
      </c>
      <c r="B141" s="437" t="s">
        <v>423</v>
      </c>
      <c r="C141" s="385" t="s">
        <v>424</v>
      </c>
      <c r="D141" s="382" t="s">
        <v>421</v>
      </c>
      <c r="E141" s="452" t="s">
        <v>422</v>
      </c>
      <c r="F141" s="396" t="s">
        <v>241</v>
      </c>
      <c r="G141" s="396" t="s">
        <v>241</v>
      </c>
      <c r="H141" s="396" t="s">
        <v>241</v>
      </c>
      <c r="I141" s="396" t="s">
        <v>241</v>
      </c>
      <c r="J141" s="396"/>
      <c r="K141" s="378" t="s">
        <v>241</v>
      </c>
      <c r="L141" s="378"/>
      <c r="M141" s="396" t="s">
        <v>241</v>
      </c>
      <c r="N141" s="396" t="s">
        <v>241</v>
      </c>
      <c r="O141" s="396" t="s">
        <v>241</v>
      </c>
      <c r="P141" s="396" t="s">
        <v>241</v>
      </c>
      <c r="Q141" s="396"/>
      <c r="R141" s="378"/>
      <c r="S141" s="378" t="s">
        <v>241</v>
      </c>
      <c r="T141" s="396" t="s">
        <v>241</v>
      </c>
      <c r="U141" s="396" t="s">
        <v>241</v>
      </c>
      <c r="V141" s="396" t="s">
        <v>241</v>
      </c>
      <c r="W141" s="396" t="s">
        <v>241</v>
      </c>
      <c r="X141" s="396"/>
      <c r="Y141" s="378" t="s">
        <v>241</v>
      </c>
      <c r="Z141" s="378"/>
      <c r="AA141" s="396" t="s">
        <v>241</v>
      </c>
      <c r="AB141" s="396" t="s">
        <v>241</v>
      </c>
      <c r="AC141" s="396" t="s">
        <v>241</v>
      </c>
      <c r="AD141" s="396" t="s">
        <v>241</v>
      </c>
      <c r="AE141" s="396"/>
      <c r="AF141" s="378"/>
      <c r="AG141" s="456" t="s">
        <v>241</v>
      </c>
      <c r="AH141" s="396" t="s">
        <v>241</v>
      </c>
      <c r="AI141" s="396" t="s">
        <v>241</v>
      </c>
      <c r="AJ141" s="396" t="s">
        <v>241</v>
      </c>
      <c r="AK141" s="371">
        <v>138</v>
      </c>
      <c r="AL141" s="372">
        <f t="shared" si="8"/>
        <v>138</v>
      </c>
      <c r="AM141" s="373">
        <f t="shared" si="9"/>
        <v>0</v>
      </c>
    </row>
    <row r="142" spans="1:39" s="14" customFormat="1" ht="15.75" customHeight="1">
      <c r="A142" s="379">
        <v>127671</v>
      </c>
      <c r="B142" s="436" t="s">
        <v>425</v>
      </c>
      <c r="C142" s="453" t="s">
        <v>426</v>
      </c>
      <c r="D142" s="382" t="s">
        <v>421</v>
      </c>
      <c r="E142" s="452" t="s">
        <v>422</v>
      </c>
      <c r="F142" s="396" t="s">
        <v>241</v>
      </c>
      <c r="G142" s="396" t="s">
        <v>241</v>
      </c>
      <c r="H142" s="396" t="s">
        <v>241</v>
      </c>
      <c r="I142" s="396"/>
      <c r="J142" s="396" t="s">
        <v>241</v>
      </c>
      <c r="K142" s="378"/>
      <c r="L142" s="378"/>
      <c r="M142" s="396"/>
      <c r="N142" s="396" t="s">
        <v>241</v>
      </c>
      <c r="O142" s="396" t="s">
        <v>241</v>
      </c>
      <c r="P142" s="396" t="s">
        <v>241</v>
      </c>
      <c r="Q142" s="396" t="s">
        <v>241</v>
      </c>
      <c r="R142" s="378"/>
      <c r="S142" s="378" t="s">
        <v>241</v>
      </c>
      <c r="T142" s="396" t="s">
        <v>241</v>
      </c>
      <c r="U142" s="396" t="s">
        <v>241</v>
      </c>
      <c r="V142" s="396" t="s">
        <v>241</v>
      </c>
      <c r="W142" s="396" t="s">
        <v>241</v>
      </c>
      <c r="X142" s="396" t="s">
        <v>241</v>
      </c>
      <c r="Y142" s="378"/>
      <c r="Z142" s="378" t="s">
        <v>241</v>
      </c>
      <c r="AA142" s="396" t="s">
        <v>241</v>
      </c>
      <c r="AB142" s="396" t="s">
        <v>241</v>
      </c>
      <c r="AC142" s="396"/>
      <c r="AD142" s="396" t="s">
        <v>241</v>
      </c>
      <c r="AE142" s="396" t="s">
        <v>241</v>
      </c>
      <c r="AF142" s="378"/>
      <c r="AG142" s="456" t="s">
        <v>241</v>
      </c>
      <c r="AH142" s="396" t="s">
        <v>241</v>
      </c>
      <c r="AI142" s="396" t="s">
        <v>241</v>
      </c>
      <c r="AJ142" s="396" t="s">
        <v>241</v>
      </c>
      <c r="AK142" s="371">
        <v>138</v>
      </c>
      <c r="AL142" s="372">
        <f t="shared" si="8"/>
        <v>138</v>
      </c>
      <c r="AM142" s="373">
        <f t="shared" si="9"/>
        <v>0</v>
      </c>
    </row>
    <row r="143" spans="1:39" s="14" customFormat="1" ht="15.75" customHeight="1">
      <c r="A143" s="379">
        <v>153303</v>
      </c>
      <c r="B143" s="436" t="s">
        <v>427</v>
      </c>
      <c r="C143" s="453" t="s">
        <v>428</v>
      </c>
      <c r="D143" s="382" t="s">
        <v>421</v>
      </c>
      <c r="E143" s="452" t="s">
        <v>422</v>
      </c>
      <c r="F143" s="631" t="s">
        <v>244</v>
      </c>
      <c r="G143" s="633"/>
      <c r="H143" s="396" t="s">
        <v>241</v>
      </c>
      <c r="I143" s="396" t="s">
        <v>241</v>
      </c>
      <c r="J143" s="396" t="s">
        <v>241</v>
      </c>
      <c r="K143" s="378"/>
      <c r="L143" s="378"/>
      <c r="M143" s="396" t="s">
        <v>241</v>
      </c>
      <c r="N143" s="396" t="s">
        <v>241</v>
      </c>
      <c r="O143" s="396" t="s">
        <v>241</v>
      </c>
      <c r="P143" s="396"/>
      <c r="Q143" s="396" t="s">
        <v>241</v>
      </c>
      <c r="R143" s="378" t="s">
        <v>241</v>
      </c>
      <c r="S143" s="378" t="s">
        <v>241</v>
      </c>
      <c r="T143" s="396"/>
      <c r="U143" s="396" t="s">
        <v>241</v>
      </c>
      <c r="V143" s="396" t="s">
        <v>241</v>
      </c>
      <c r="W143" s="396" t="s">
        <v>241</v>
      </c>
      <c r="X143" s="396" t="s">
        <v>241</v>
      </c>
      <c r="Y143" s="378"/>
      <c r="Z143" s="378"/>
      <c r="AA143" s="396" t="s">
        <v>241</v>
      </c>
      <c r="AB143" s="396" t="s">
        <v>241</v>
      </c>
      <c r="AC143" s="396" t="s">
        <v>241</v>
      </c>
      <c r="AD143" s="396"/>
      <c r="AE143" s="396" t="s">
        <v>241</v>
      </c>
      <c r="AF143" s="378" t="s">
        <v>241</v>
      </c>
      <c r="AG143" s="456"/>
      <c r="AH143" s="396" t="s">
        <v>241</v>
      </c>
      <c r="AI143" s="396" t="s">
        <v>241</v>
      </c>
      <c r="AJ143" s="396" t="s">
        <v>241</v>
      </c>
      <c r="AK143" s="371">
        <v>138</v>
      </c>
      <c r="AL143" s="372">
        <f t="shared" si="8"/>
        <v>126</v>
      </c>
      <c r="AM143" s="373">
        <f>SUM(AL143-126)</f>
        <v>0</v>
      </c>
    </row>
    <row r="144" spans="1:39" s="13" customFormat="1" ht="15.75" customHeight="1">
      <c r="A144" s="379">
        <v>101141</v>
      </c>
      <c r="B144" s="436" t="s">
        <v>429</v>
      </c>
      <c r="C144" s="381" t="s">
        <v>430</v>
      </c>
      <c r="D144" s="382" t="s">
        <v>421</v>
      </c>
      <c r="E144" s="452" t="s">
        <v>422</v>
      </c>
      <c r="F144" s="396" t="s">
        <v>241</v>
      </c>
      <c r="G144" s="396" t="s">
        <v>241</v>
      </c>
      <c r="H144" s="396" t="s">
        <v>241</v>
      </c>
      <c r="I144" s="396" t="s">
        <v>241</v>
      </c>
      <c r="J144" s="396" t="s">
        <v>241</v>
      </c>
      <c r="K144" s="378"/>
      <c r="L144" s="378" t="s">
        <v>241</v>
      </c>
      <c r="M144" s="396" t="s">
        <v>241</v>
      </c>
      <c r="N144" s="396" t="s">
        <v>241</v>
      </c>
      <c r="O144" s="396" t="s">
        <v>241</v>
      </c>
      <c r="P144" s="396" t="s">
        <v>241</v>
      </c>
      <c r="Q144" s="396" t="s">
        <v>241</v>
      </c>
      <c r="R144" s="378"/>
      <c r="S144" s="378" t="s">
        <v>241</v>
      </c>
      <c r="T144" s="396" t="s">
        <v>241</v>
      </c>
      <c r="U144" s="396"/>
      <c r="V144" s="396" t="s">
        <v>241</v>
      </c>
      <c r="W144" s="396"/>
      <c r="X144" s="396" t="s">
        <v>241</v>
      </c>
      <c r="Y144" s="378"/>
      <c r="Z144" s="378" t="s">
        <v>241</v>
      </c>
      <c r="AA144" s="396" t="s">
        <v>241</v>
      </c>
      <c r="AB144" s="396"/>
      <c r="AC144" s="396" t="s">
        <v>241</v>
      </c>
      <c r="AD144" s="396" t="s">
        <v>241</v>
      </c>
      <c r="AE144" s="396" t="s">
        <v>241</v>
      </c>
      <c r="AF144" s="378"/>
      <c r="AG144" s="456"/>
      <c r="AH144" s="396" t="s">
        <v>241</v>
      </c>
      <c r="AI144" s="396" t="s">
        <v>241</v>
      </c>
      <c r="AJ144" s="396" t="s">
        <v>241</v>
      </c>
      <c r="AK144" s="371">
        <v>138</v>
      </c>
      <c r="AL144" s="372">
        <f t="shared" si="8"/>
        <v>138</v>
      </c>
      <c r="AM144" s="373">
        <f t="shared" si="9"/>
        <v>0</v>
      </c>
    </row>
    <row r="145" spans="1:39" s="13" customFormat="1" ht="15.75" customHeight="1">
      <c r="A145" s="53">
        <v>151670</v>
      </c>
      <c r="B145" s="438" t="s">
        <v>431</v>
      </c>
      <c r="C145" s="387" t="s">
        <v>432</v>
      </c>
      <c r="D145" s="382" t="s">
        <v>421</v>
      </c>
      <c r="E145" s="452" t="s">
        <v>422</v>
      </c>
      <c r="F145" s="396" t="s">
        <v>241</v>
      </c>
      <c r="G145" s="396" t="s">
        <v>241</v>
      </c>
      <c r="H145" s="396"/>
      <c r="I145" s="396" t="s">
        <v>241</v>
      </c>
      <c r="J145" s="396" t="s">
        <v>241</v>
      </c>
      <c r="K145" s="378"/>
      <c r="L145" s="378" t="s">
        <v>241</v>
      </c>
      <c r="M145" s="396" t="s">
        <v>241</v>
      </c>
      <c r="N145" s="396" t="s">
        <v>241</v>
      </c>
      <c r="O145" s="396"/>
      <c r="P145" s="396" t="s">
        <v>241</v>
      </c>
      <c r="Q145" s="396" t="s">
        <v>241</v>
      </c>
      <c r="R145" s="378" t="s">
        <v>241</v>
      </c>
      <c r="S145" s="378"/>
      <c r="T145" s="396" t="s">
        <v>241</v>
      </c>
      <c r="U145" s="396" t="s">
        <v>241</v>
      </c>
      <c r="V145" s="396" t="s">
        <v>241</v>
      </c>
      <c r="W145" s="396" t="s">
        <v>241</v>
      </c>
      <c r="X145" s="396" t="s">
        <v>241</v>
      </c>
      <c r="Y145" s="378" t="s">
        <v>241</v>
      </c>
      <c r="Z145" s="378"/>
      <c r="AA145" s="396" t="s">
        <v>241</v>
      </c>
      <c r="AB145" s="396" t="s">
        <v>241</v>
      </c>
      <c r="AC145" s="396" t="s">
        <v>241</v>
      </c>
      <c r="AD145" s="396" t="s">
        <v>241</v>
      </c>
      <c r="AE145" s="396" t="s">
        <v>241</v>
      </c>
      <c r="AF145" s="378"/>
      <c r="AG145" s="456"/>
      <c r="AH145" s="396"/>
      <c r="AI145" s="396" t="s">
        <v>241</v>
      </c>
      <c r="AJ145" s="396" t="s">
        <v>241</v>
      </c>
      <c r="AK145" s="371">
        <v>138</v>
      </c>
      <c r="AL145" s="372">
        <f t="shared" si="8"/>
        <v>138</v>
      </c>
      <c r="AM145" s="373">
        <f t="shared" si="9"/>
        <v>0</v>
      </c>
    </row>
    <row r="146" spans="1:39" s="14" customFormat="1" ht="15.75" customHeight="1" thickBot="1">
      <c r="A146" s="426">
        <v>126047</v>
      </c>
      <c r="B146" s="457" t="s">
        <v>433</v>
      </c>
      <c r="C146" s="399" t="s">
        <v>434</v>
      </c>
      <c r="D146" s="400" t="s">
        <v>421</v>
      </c>
      <c r="E146" s="458" t="s">
        <v>422</v>
      </c>
      <c r="F146" s="634" t="s">
        <v>435</v>
      </c>
      <c r="G146" s="634"/>
      <c r="H146" s="634"/>
      <c r="I146" s="634"/>
      <c r="J146" s="634"/>
      <c r="K146" s="634"/>
      <c r="L146" s="634"/>
      <c r="M146" s="634"/>
      <c r="N146" s="634"/>
      <c r="O146" s="634"/>
      <c r="P146" s="634"/>
      <c r="Q146" s="634"/>
      <c r="R146" s="634"/>
      <c r="S146" s="634"/>
      <c r="T146" s="634"/>
      <c r="U146" s="634"/>
      <c r="V146" s="634"/>
      <c r="W146" s="634"/>
      <c r="X146" s="634"/>
      <c r="Y146" s="634"/>
      <c r="Z146" s="634"/>
      <c r="AA146" s="634"/>
      <c r="AB146" s="634"/>
      <c r="AC146" s="634"/>
      <c r="AD146" s="634"/>
      <c r="AE146" s="634"/>
      <c r="AF146" s="634"/>
      <c r="AG146" s="634"/>
      <c r="AH146" s="634"/>
      <c r="AI146" s="634"/>
      <c r="AJ146" s="634"/>
      <c r="AK146" s="405"/>
      <c r="AL146" s="406"/>
      <c r="AM146" s="407"/>
    </row>
    <row r="147" spans="1:39" s="14" customFormat="1" ht="13.5" customHeight="1">
      <c r="A147" s="432"/>
      <c r="B147" s="459"/>
      <c r="C147" s="410"/>
      <c r="D147" s="411"/>
      <c r="E147" s="412"/>
      <c r="F147" s="460"/>
      <c r="G147" s="460"/>
      <c r="H147" s="460"/>
      <c r="I147" s="460"/>
      <c r="J147" s="460"/>
      <c r="K147" s="460"/>
      <c r="L147" s="460"/>
      <c r="M147" s="460"/>
      <c r="N147" s="460"/>
      <c r="O147" s="460"/>
      <c r="P147" s="460"/>
      <c r="Q147" s="460"/>
      <c r="R147" s="460"/>
      <c r="S147" s="460"/>
      <c r="T147" s="460"/>
      <c r="U147" s="460"/>
      <c r="V147" s="460"/>
      <c r="W147" s="460"/>
      <c r="X147" s="460"/>
      <c r="Y147" s="460"/>
      <c r="Z147" s="460"/>
      <c r="AA147" s="460"/>
      <c r="AB147" s="460"/>
      <c r="AC147" s="460"/>
      <c r="AD147" s="460"/>
      <c r="AE147" s="460"/>
      <c r="AF147" s="460"/>
      <c r="AG147" s="460"/>
      <c r="AH147" s="460"/>
      <c r="AI147" s="460"/>
      <c r="AJ147" s="460"/>
      <c r="AK147" s="414"/>
      <c r="AL147" s="415"/>
      <c r="AM147" s="416"/>
    </row>
    <row r="148" spans="1:39" s="14" customFormat="1" ht="13.5" customHeight="1">
      <c r="A148" s="432"/>
      <c r="B148" s="459"/>
      <c r="C148" s="410"/>
      <c r="D148" s="411"/>
      <c r="E148" s="412"/>
      <c r="F148" s="460"/>
      <c r="G148" s="460"/>
      <c r="H148" s="460"/>
      <c r="I148" s="460"/>
      <c r="J148" s="460"/>
      <c r="K148" s="460"/>
      <c r="L148" s="460"/>
      <c r="M148" s="460"/>
      <c r="N148" s="460"/>
      <c r="O148" s="460"/>
      <c r="P148" s="460"/>
      <c r="Q148" s="460"/>
      <c r="R148" s="460"/>
      <c r="S148" s="460"/>
      <c r="T148" s="460"/>
      <c r="U148" s="460"/>
      <c r="V148" s="460"/>
      <c r="W148" s="460"/>
      <c r="X148" s="460"/>
      <c r="Y148" s="460"/>
      <c r="Z148" s="460"/>
      <c r="AA148" s="460"/>
      <c r="AB148" s="460"/>
      <c r="AC148" s="460"/>
      <c r="AD148" s="460"/>
      <c r="AE148" s="460"/>
      <c r="AF148" s="460"/>
      <c r="AG148" s="460"/>
      <c r="AH148" s="460"/>
      <c r="AI148" s="460"/>
      <c r="AJ148" s="460"/>
      <c r="AK148" s="414"/>
      <c r="AL148" s="415"/>
      <c r="AM148" s="416"/>
    </row>
    <row r="149" spans="1:39" s="14" customFormat="1" ht="13.5" customHeight="1" thickBot="1">
      <c r="A149" s="432"/>
      <c r="B149" s="459"/>
      <c r="C149" s="410"/>
      <c r="D149" s="411"/>
      <c r="E149" s="412"/>
      <c r="F149" s="460"/>
      <c r="G149" s="460"/>
      <c r="H149" s="460"/>
      <c r="I149" s="460"/>
      <c r="J149" s="460"/>
      <c r="K149" s="460"/>
      <c r="L149" s="460"/>
      <c r="M149" s="460"/>
      <c r="N149" s="460"/>
      <c r="O149" s="460"/>
      <c r="P149" s="460"/>
      <c r="Q149" s="460"/>
      <c r="R149" s="460"/>
      <c r="S149" s="460"/>
      <c r="T149" s="460"/>
      <c r="U149" s="460"/>
      <c r="V149" s="460"/>
      <c r="W149" s="460"/>
      <c r="X149" s="460"/>
      <c r="Y149" s="460"/>
      <c r="Z149" s="460"/>
      <c r="AA149" s="460"/>
      <c r="AB149" s="460"/>
      <c r="AC149" s="460"/>
      <c r="AD149" s="460"/>
      <c r="AE149" s="460"/>
      <c r="AF149" s="460"/>
      <c r="AG149" s="460"/>
      <c r="AH149" s="460"/>
      <c r="AI149" s="460"/>
      <c r="AJ149" s="460"/>
      <c r="AK149" s="414"/>
      <c r="AL149" s="415"/>
      <c r="AM149" s="416"/>
    </row>
    <row r="150" spans="1:39" s="14" customFormat="1" ht="15.75" customHeight="1">
      <c r="A150" s="356" t="s">
        <v>0</v>
      </c>
      <c r="B150" s="357" t="s">
        <v>1</v>
      </c>
      <c r="C150" s="357" t="s">
        <v>14</v>
      </c>
      <c r="D150" s="358" t="s">
        <v>2</v>
      </c>
      <c r="E150" s="635" t="s">
        <v>3</v>
      </c>
      <c r="F150" s="321">
        <v>1</v>
      </c>
      <c r="G150" s="321">
        <v>2</v>
      </c>
      <c r="H150" s="321">
        <v>3</v>
      </c>
      <c r="I150" s="321">
        <v>4</v>
      </c>
      <c r="J150" s="321">
        <v>5</v>
      </c>
      <c r="K150" s="321">
        <v>6</v>
      </c>
      <c r="L150" s="321">
        <v>7</v>
      </c>
      <c r="M150" s="321">
        <v>8</v>
      </c>
      <c r="N150" s="321">
        <v>9</v>
      </c>
      <c r="O150" s="321">
        <v>10</v>
      </c>
      <c r="P150" s="321">
        <v>11</v>
      </c>
      <c r="Q150" s="321">
        <v>12</v>
      </c>
      <c r="R150" s="321">
        <v>13</v>
      </c>
      <c r="S150" s="321">
        <v>14</v>
      </c>
      <c r="T150" s="321">
        <v>15</v>
      </c>
      <c r="U150" s="321">
        <v>16</v>
      </c>
      <c r="V150" s="321">
        <v>17</v>
      </c>
      <c r="W150" s="321">
        <v>18</v>
      </c>
      <c r="X150" s="321">
        <v>19</v>
      </c>
      <c r="Y150" s="321">
        <v>20</v>
      </c>
      <c r="Z150" s="321">
        <v>21</v>
      </c>
      <c r="AA150" s="321">
        <v>22</v>
      </c>
      <c r="AB150" s="321">
        <v>23</v>
      </c>
      <c r="AC150" s="321">
        <v>24</v>
      </c>
      <c r="AD150" s="321">
        <v>25</v>
      </c>
      <c r="AE150" s="321">
        <v>26</v>
      </c>
      <c r="AF150" s="321">
        <v>27</v>
      </c>
      <c r="AG150" s="321">
        <v>28</v>
      </c>
      <c r="AH150" s="321">
        <v>29</v>
      </c>
      <c r="AI150" s="321">
        <v>30</v>
      </c>
      <c r="AJ150" s="321">
        <v>31</v>
      </c>
      <c r="AK150" s="625" t="s">
        <v>4</v>
      </c>
      <c r="AL150" s="626" t="s">
        <v>5</v>
      </c>
      <c r="AM150" s="627" t="s">
        <v>6</v>
      </c>
    </row>
    <row r="151" spans="1:39" s="14" customFormat="1" ht="15.75" customHeight="1">
      <c r="A151" s="359"/>
      <c r="B151" s="360" t="s">
        <v>253</v>
      </c>
      <c r="C151" s="360" t="s">
        <v>224</v>
      </c>
      <c r="D151" s="361" t="s">
        <v>254</v>
      </c>
      <c r="E151" s="636"/>
      <c r="F151" s="322" t="s">
        <v>8</v>
      </c>
      <c r="G151" s="322" t="s">
        <v>10</v>
      </c>
      <c r="H151" s="322" t="s">
        <v>7</v>
      </c>
      <c r="I151" s="322" t="s">
        <v>7</v>
      </c>
      <c r="J151" s="322" t="s">
        <v>8</v>
      </c>
      <c r="K151" s="322" t="s">
        <v>8</v>
      </c>
      <c r="L151" s="322" t="s">
        <v>9</v>
      </c>
      <c r="M151" s="322" t="s">
        <v>8</v>
      </c>
      <c r="N151" s="322" t="s">
        <v>10</v>
      </c>
      <c r="O151" s="322" t="s">
        <v>7</v>
      </c>
      <c r="P151" s="322" t="s">
        <v>7</v>
      </c>
      <c r="Q151" s="322" t="s">
        <v>8</v>
      </c>
      <c r="R151" s="322" t="s">
        <v>8</v>
      </c>
      <c r="S151" s="322" t="s">
        <v>9</v>
      </c>
      <c r="T151" s="322" t="s">
        <v>8</v>
      </c>
      <c r="U151" s="322" t="s">
        <v>10</v>
      </c>
      <c r="V151" s="322" t="s">
        <v>7</v>
      </c>
      <c r="W151" s="322" t="s">
        <v>7</v>
      </c>
      <c r="X151" s="322" t="s">
        <v>8</v>
      </c>
      <c r="Y151" s="322" t="s">
        <v>8</v>
      </c>
      <c r="Z151" s="322" t="s">
        <v>9</v>
      </c>
      <c r="AA151" s="322" t="s">
        <v>8</v>
      </c>
      <c r="AB151" s="322" t="s">
        <v>10</v>
      </c>
      <c r="AC151" s="322" t="s">
        <v>7</v>
      </c>
      <c r="AD151" s="322" t="s">
        <v>7</v>
      </c>
      <c r="AE151" s="322" t="s">
        <v>8</v>
      </c>
      <c r="AF151" s="322" t="s">
        <v>8</v>
      </c>
      <c r="AG151" s="322" t="s">
        <v>9</v>
      </c>
      <c r="AH151" s="322" t="s">
        <v>8</v>
      </c>
      <c r="AI151" s="322" t="s">
        <v>10</v>
      </c>
      <c r="AJ151" s="322" t="s">
        <v>7</v>
      </c>
      <c r="AK151" s="608"/>
      <c r="AL151" s="610"/>
      <c r="AM151" s="612"/>
    </row>
    <row r="152" spans="1:39" s="14" customFormat="1" ht="15.75" customHeight="1">
      <c r="A152" s="374">
        <v>151343</v>
      </c>
      <c r="B152" s="447" t="s">
        <v>375</v>
      </c>
      <c r="C152" s="364" t="s">
        <v>376</v>
      </c>
      <c r="D152" s="365" t="s">
        <v>298</v>
      </c>
      <c r="E152" s="366" t="s">
        <v>377</v>
      </c>
      <c r="F152" s="377"/>
      <c r="G152" s="377" t="s">
        <v>188</v>
      </c>
      <c r="H152" s="377"/>
      <c r="I152" s="377" t="s">
        <v>241</v>
      </c>
      <c r="J152" s="377"/>
      <c r="K152" s="378" t="s">
        <v>188</v>
      </c>
      <c r="L152" s="378"/>
      <c r="M152" s="377" t="s">
        <v>188</v>
      </c>
      <c r="N152" s="377"/>
      <c r="O152" s="377" t="s">
        <v>188</v>
      </c>
      <c r="P152" s="377"/>
      <c r="Q152" s="377" t="s">
        <v>188</v>
      </c>
      <c r="R152" s="378"/>
      <c r="S152" s="378" t="s">
        <v>188</v>
      </c>
      <c r="T152" s="377"/>
      <c r="U152" s="377" t="s">
        <v>188</v>
      </c>
      <c r="V152" s="377"/>
      <c r="W152" s="377"/>
      <c r="X152" s="377"/>
      <c r="Y152" s="378" t="s">
        <v>188</v>
      </c>
      <c r="Z152" s="378"/>
      <c r="AA152" s="377" t="s">
        <v>188</v>
      </c>
      <c r="AB152" s="377"/>
      <c r="AC152" s="377" t="s">
        <v>188</v>
      </c>
      <c r="AD152" s="377"/>
      <c r="AE152" s="377" t="s">
        <v>188</v>
      </c>
      <c r="AF152" s="378"/>
      <c r="AG152" s="378"/>
      <c r="AH152" s="377"/>
      <c r="AI152" s="377"/>
      <c r="AJ152" s="367"/>
      <c r="AK152" s="371">
        <v>138</v>
      </c>
      <c r="AL152" s="372">
        <f>COUNTIF(D152:AK152,"T")*6+COUNTIF(D152:AK152,"P")*12+COUNTIF(D152:AK152,"M")*6+COUNTIF(D152:AK152,"I")*6+COUNTIF(D152:AK152,"N")*12+COUNTIF(D152:AK152,"TI")*11+COUNTIF(D152:AK152,"MT")*12+COUNTIF(D152:AK152,"MN")*18+COUNTIF(D152:AK152,"PI")*17+COUNTIF(D152:AK152,"TN")*18+COUNTIF(D152:AK152,"NB")*6+COUNTIF(D152:AK152,"AF")*6</f>
        <v>138</v>
      </c>
      <c r="AM152" s="373">
        <f>SUM(AL152-138)</f>
        <v>0</v>
      </c>
    </row>
    <row r="153" spans="1:39" s="14" customFormat="1" ht="15.75" customHeight="1">
      <c r="A153" s="362">
        <v>128384</v>
      </c>
      <c r="B153" s="447" t="s">
        <v>378</v>
      </c>
      <c r="C153" s="364" t="s">
        <v>379</v>
      </c>
      <c r="D153" s="365" t="s">
        <v>380</v>
      </c>
      <c r="E153" s="366" t="s">
        <v>377</v>
      </c>
      <c r="F153" s="377" t="s">
        <v>188</v>
      </c>
      <c r="G153" s="377"/>
      <c r="H153" s="377" t="s">
        <v>241</v>
      </c>
      <c r="I153" s="377"/>
      <c r="J153" s="377" t="s">
        <v>188</v>
      </c>
      <c r="K153" s="378"/>
      <c r="L153" s="378" t="s">
        <v>188</v>
      </c>
      <c r="M153" s="377"/>
      <c r="N153" s="377" t="s">
        <v>188</v>
      </c>
      <c r="O153" s="377"/>
      <c r="P153" s="377"/>
      <c r="Q153" s="377"/>
      <c r="R153" s="378"/>
      <c r="S153" s="378"/>
      <c r="T153" s="377" t="s">
        <v>188</v>
      </c>
      <c r="U153" s="377"/>
      <c r="V153" s="377"/>
      <c r="W153" s="377"/>
      <c r="X153" s="377" t="s">
        <v>188</v>
      </c>
      <c r="Y153" s="378"/>
      <c r="Z153" s="378" t="s">
        <v>188</v>
      </c>
      <c r="AA153" s="377"/>
      <c r="AB153" s="377" t="s">
        <v>188</v>
      </c>
      <c r="AC153" s="377"/>
      <c r="AD153" s="377" t="s">
        <v>188</v>
      </c>
      <c r="AE153" s="377"/>
      <c r="AF153" s="378" t="s">
        <v>188</v>
      </c>
      <c r="AG153" s="378"/>
      <c r="AH153" s="377" t="s">
        <v>188</v>
      </c>
      <c r="AI153" s="377"/>
      <c r="AJ153" s="377"/>
      <c r="AK153" s="371">
        <v>138</v>
      </c>
      <c r="AL153" s="372">
        <f aca="true" t="shared" si="10" ref="AL153:AL177">COUNTIF(D153:AK153,"T")*6+COUNTIF(D153:AK153,"P")*12+COUNTIF(D153:AK153,"M")*6+COUNTIF(D153:AK153,"I")*6+COUNTIF(D153:AK153,"N")*12+COUNTIF(D153:AK153,"TI")*11+COUNTIF(D153:AK153,"MT")*12+COUNTIF(D153:AK153,"MN")*18+COUNTIF(D153:AK153,"PI")*17+COUNTIF(D153:AK153,"TN")*18+COUNTIF(D153:AK153,"NB")*6+COUNTIF(D153:AK153,"AF")*6</f>
        <v>138</v>
      </c>
      <c r="AM153" s="373">
        <f aca="true" t="shared" si="11" ref="AM153:AM177">SUM(AL153-138)</f>
        <v>0</v>
      </c>
    </row>
    <row r="154" spans="1:39" s="14" customFormat="1" ht="15.75" customHeight="1">
      <c r="A154" s="362">
        <v>142778</v>
      </c>
      <c r="B154" s="448" t="s">
        <v>381</v>
      </c>
      <c r="C154" s="449" t="s">
        <v>382</v>
      </c>
      <c r="D154" s="365" t="s">
        <v>298</v>
      </c>
      <c r="E154" s="366" t="s">
        <v>377</v>
      </c>
      <c r="F154" s="377"/>
      <c r="G154" s="377" t="s">
        <v>188</v>
      </c>
      <c r="H154" s="377"/>
      <c r="I154" s="377" t="s">
        <v>188</v>
      </c>
      <c r="J154" s="377"/>
      <c r="K154" s="378"/>
      <c r="L154" s="378"/>
      <c r="M154" s="377" t="s">
        <v>188</v>
      </c>
      <c r="N154" s="377"/>
      <c r="O154" s="377" t="s">
        <v>188</v>
      </c>
      <c r="P154" s="377"/>
      <c r="Q154" s="377" t="s">
        <v>188</v>
      </c>
      <c r="R154" s="378"/>
      <c r="S154" s="378" t="s">
        <v>241</v>
      </c>
      <c r="T154" s="377"/>
      <c r="U154" s="377" t="s">
        <v>188</v>
      </c>
      <c r="V154" s="377"/>
      <c r="W154" s="377"/>
      <c r="X154" s="377"/>
      <c r="Y154" s="378"/>
      <c r="Z154" s="378"/>
      <c r="AA154" s="377" t="s">
        <v>188</v>
      </c>
      <c r="AB154" s="377"/>
      <c r="AC154" s="377" t="s">
        <v>188</v>
      </c>
      <c r="AD154" s="377"/>
      <c r="AE154" s="377" t="s">
        <v>188</v>
      </c>
      <c r="AF154" s="378"/>
      <c r="AG154" s="378" t="s">
        <v>188</v>
      </c>
      <c r="AH154" s="377"/>
      <c r="AI154" s="377" t="s">
        <v>188</v>
      </c>
      <c r="AJ154" s="377"/>
      <c r="AK154" s="371">
        <v>138</v>
      </c>
      <c r="AL154" s="372">
        <f t="shared" si="10"/>
        <v>138</v>
      </c>
      <c r="AM154" s="373">
        <f t="shared" si="11"/>
        <v>0</v>
      </c>
    </row>
    <row r="155" spans="1:39" s="14" customFormat="1" ht="15.75" customHeight="1">
      <c r="A155" s="374">
        <v>150754</v>
      </c>
      <c r="B155" s="448" t="s">
        <v>383</v>
      </c>
      <c r="C155" s="449" t="s">
        <v>384</v>
      </c>
      <c r="D155" s="365" t="s">
        <v>380</v>
      </c>
      <c r="E155" s="366" t="s">
        <v>377</v>
      </c>
      <c r="F155" s="377" t="s">
        <v>188</v>
      </c>
      <c r="G155" s="377"/>
      <c r="H155" s="377" t="s">
        <v>188</v>
      </c>
      <c r="I155" s="377"/>
      <c r="J155" s="377"/>
      <c r="K155" s="378"/>
      <c r="L155" s="378" t="s">
        <v>241</v>
      </c>
      <c r="M155" s="377"/>
      <c r="N155" s="377" t="s">
        <v>188</v>
      </c>
      <c r="O155" s="377"/>
      <c r="P155" s="377" t="s">
        <v>188</v>
      </c>
      <c r="Q155" s="377"/>
      <c r="R155" s="378" t="s">
        <v>188</v>
      </c>
      <c r="S155" s="378"/>
      <c r="T155" s="377"/>
      <c r="U155" s="377"/>
      <c r="V155" s="377" t="s">
        <v>188</v>
      </c>
      <c r="W155" s="377"/>
      <c r="X155" s="377"/>
      <c r="Y155" s="378"/>
      <c r="Z155" s="378" t="s">
        <v>227</v>
      </c>
      <c r="AA155" s="377"/>
      <c r="AB155" s="377" t="s">
        <v>188</v>
      </c>
      <c r="AC155" s="377"/>
      <c r="AD155" s="377" t="s">
        <v>188</v>
      </c>
      <c r="AE155" s="377"/>
      <c r="AF155" s="378"/>
      <c r="AG155" s="378"/>
      <c r="AH155" s="377" t="s">
        <v>188</v>
      </c>
      <c r="AI155" s="377"/>
      <c r="AJ155" s="377" t="s">
        <v>188</v>
      </c>
      <c r="AK155" s="371">
        <v>138</v>
      </c>
      <c r="AL155" s="372">
        <f t="shared" si="10"/>
        <v>126</v>
      </c>
      <c r="AM155" s="373">
        <f t="shared" si="11"/>
        <v>-12</v>
      </c>
    </row>
    <row r="156" spans="1:39" s="14" customFormat="1" ht="15.75" customHeight="1">
      <c r="A156" s="374">
        <v>113603</v>
      </c>
      <c r="B156" s="448" t="s">
        <v>385</v>
      </c>
      <c r="C156" s="450" t="s">
        <v>386</v>
      </c>
      <c r="D156" s="365" t="s">
        <v>298</v>
      </c>
      <c r="E156" s="366" t="s">
        <v>377</v>
      </c>
      <c r="F156" s="377"/>
      <c r="G156" s="377" t="s">
        <v>188</v>
      </c>
      <c r="H156" s="377"/>
      <c r="I156" s="377" t="s">
        <v>188</v>
      </c>
      <c r="J156" s="377"/>
      <c r="K156" s="378"/>
      <c r="L156" s="378"/>
      <c r="M156" s="377" t="s">
        <v>188</v>
      </c>
      <c r="N156" s="377"/>
      <c r="O156" s="377" t="s">
        <v>188</v>
      </c>
      <c r="P156" s="377"/>
      <c r="Q156" s="377"/>
      <c r="R156" s="378"/>
      <c r="S156" s="378" t="s">
        <v>188</v>
      </c>
      <c r="T156" s="377"/>
      <c r="U156" s="377" t="s">
        <v>188</v>
      </c>
      <c r="V156" s="377"/>
      <c r="W156" s="377" t="s">
        <v>188</v>
      </c>
      <c r="X156" s="377"/>
      <c r="Y156" s="378" t="s">
        <v>241</v>
      </c>
      <c r="Z156" s="378"/>
      <c r="AA156" s="377" t="s">
        <v>188</v>
      </c>
      <c r="AB156" s="377"/>
      <c r="AC156" s="377"/>
      <c r="AD156" s="377"/>
      <c r="AE156" s="377" t="s">
        <v>188</v>
      </c>
      <c r="AF156" s="378"/>
      <c r="AG156" s="378" t="s">
        <v>188</v>
      </c>
      <c r="AH156" s="377"/>
      <c r="AI156" s="377" t="s">
        <v>188</v>
      </c>
      <c r="AJ156" s="377"/>
      <c r="AK156" s="371">
        <v>138</v>
      </c>
      <c r="AL156" s="372">
        <f t="shared" si="10"/>
        <v>138</v>
      </c>
      <c r="AM156" s="373">
        <f t="shared" si="11"/>
        <v>0</v>
      </c>
    </row>
    <row r="157" spans="1:39" s="14" customFormat="1" ht="15.75" customHeight="1">
      <c r="A157" s="362">
        <v>125210</v>
      </c>
      <c r="B157" s="447" t="s">
        <v>387</v>
      </c>
      <c r="C157" s="451" t="s">
        <v>388</v>
      </c>
      <c r="D157" s="365" t="s">
        <v>380</v>
      </c>
      <c r="E157" s="366" t="s">
        <v>377</v>
      </c>
      <c r="F157" s="377" t="s">
        <v>188</v>
      </c>
      <c r="G157" s="377"/>
      <c r="H157" s="377" t="s">
        <v>188</v>
      </c>
      <c r="I157" s="377"/>
      <c r="J157" s="377" t="s">
        <v>188</v>
      </c>
      <c r="K157" s="378"/>
      <c r="L157" s="378" t="s">
        <v>188</v>
      </c>
      <c r="M157" s="377"/>
      <c r="N157" s="377" t="s">
        <v>188</v>
      </c>
      <c r="O157" s="377"/>
      <c r="P157" s="377"/>
      <c r="Q157" s="377"/>
      <c r="R157" s="378" t="s">
        <v>188</v>
      </c>
      <c r="S157" s="378"/>
      <c r="T157" s="377" t="s">
        <v>188</v>
      </c>
      <c r="U157" s="377"/>
      <c r="V157" s="377"/>
      <c r="W157" s="377"/>
      <c r="X157" s="377" t="s">
        <v>188</v>
      </c>
      <c r="Y157" s="378"/>
      <c r="Z157" s="378"/>
      <c r="AA157" s="377" t="s">
        <v>241</v>
      </c>
      <c r="AB157" s="377"/>
      <c r="AC157" s="377"/>
      <c r="AD157" s="377"/>
      <c r="AE157" s="377"/>
      <c r="AF157" s="378" t="s">
        <v>188</v>
      </c>
      <c r="AG157" s="378"/>
      <c r="AH157" s="377" t="s">
        <v>188</v>
      </c>
      <c r="AI157" s="377"/>
      <c r="AJ157" s="377" t="s">
        <v>188</v>
      </c>
      <c r="AK157" s="371">
        <v>138</v>
      </c>
      <c r="AL157" s="372">
        <f t="shared" si="10"/>
        <v>138</v>
      </c>
      <c r="AM157" s="373">
        <f t="shared" si="11"/>
        <v>0</v>
      </c>
    </row>
    <row r="158" spans="1:39" s="14" customFormat="1" ht="15.75" customHeight="1">
      <c r="A158" s="379">
        <v>150975</v>
      </c>
      <c r="B158" s="436" t="s">
        <v>461</v>
      </c>
      <c r="C158" s="387" t="s">
        <v>462</v>
      </c>
      <c r="D158" s="382" t="s">
        <v>341</v>
      </c>
      <c r="E158" s="452" t="s">
        <v>377</v>
      </c>
      <c r="F158" s="377" t="s">
        <v>188</v>
      </c>
      <c r="G158" s="377"/>
      <c r="H158" s="377"/>
      <c r="I158" s="377" t="s">
        <v>188</v>
      </c>
      <c r="J158" s="377"/>
      <c r="K158" s="378"/>
      <c r="L158" s="378" t="s">
        <v>188</v>
      </c>
      <c r="M158" s="377"/>
      <c r="N158" s="377"/>
      <c r="O158" s="377" t="s">
        <v>188</v>
      </c>
      <c r="P158" s="377"/>
      <c r="Q158" s="377"/>
      <c r="R158" s="378" t="s">
        <v>188</v>
      </c>
      <c r="S158" s="378"/>
      <c r="T158" s="377"/>
      <c r="U158" s="377" t="s">
        <v>188</v>
      </c>
      <c r="V158" s="377"/>
      <c r="W158" s="377"/>
      <c r="X158" s="377" t="s">
        <v>188</v>
      </c>
      <c r="Y158" s="378"/>
      <c r="Z158" s="378"/>
      <c r="AA158" s="377" t="s">
        <v>188</v>
      </c>
      <c r="AB158" s="377"/>
      <c r="AC158" s="377"/>
      <c r="AD158" s="377" t="s">
        <v>188</v>
      </c>
      <c r="AE158" s="377"/>
      <c r="AF158" s="378" t="s">
        <v>241</v>
      </c>
      <c r="AG158" s="378" t="s">
        <v>188</v>
      </c>
      <c r="AH158" s="377"/>
      <c r="AI158" s="377"/>
      <c r="AJ158" s="377" t="s">
        <v>188</v>
      </c>
      <c r="AK158" s="371">
        <v>138</v>
      </c>
      <c r="AL158" s="372">
        <f t="shared" si="10"/>
        <v>138</v>
      </c>
      <c r="AM158" s="373">
        <f t="shared" si="11"/>
        <v>0</v>
      </c>
    </row>
    <row r="159" spans="1:39" s="14" customFormat="1" ht="15.75" customHeight="1">
      <c r="A159" s="379">
        <v>150886</v>
      </c>
      <c r="B159" s="438" t="s">
        <v>463</v>
      </c>
      <c r="C159" s="381" t="s">
        <v>464</v>
      </c>
      <c r="D159" s="382" t="s">
        <v>341</v>
      </c>
      <c r="E159" s="452" t="s">
        <v>377</v>
      </c>
      <c r="F159" s="377" t="s">
        <v>188</v>
      </c>
      <c r="G159" s="377"/>
      <c r="H159" s="377"/>
      <c r="I159" s="377" t="s">
        <v>188</v>
      </c>
      <c r="J159" s="377"/>
      <c r="K159" s="378"/>
      <c r="L159" s="378" t="s">
        <v>188</v>
      </c>
      <c r="M159" s="377"/>
      <c r="N159" s="377"/>
      <c r="O159" s="377" t="s">
        <v>188</v>
      </c>
      <c r="P159" s="377"/>
      <c r="Q159" s="377"/>
      <c r="R159" s="378" t="s">
        <v>188</v>
      </c>
      <c r="S159" s="378"/>
      <c r="T159" s="377"/>
      <c r="U159" s="377" t="s">
        <v>188</v>
      </c>
      <c r="V159" s="377"/>
      <c r="W159" s="377"/>
      <c r="X159" s="377" t="s">
        <v>188</v>
      </c>
      <c r="Y159" s="378"/>
      <c r="Z159" s="378"/>
      <c r="AA159" s="377" t="s">
        <v>188</v>
      </c>
      <c r="AB159" s="377"/>
      <c r="AC159" s="377"/>
      <c r="AD159" s="377" t="s">
        <v>188</v>
      </c>
      <c r="AE159" s="377"/>
      <c r="AF159" s="378" t="s">
        <v>241</v>
      </c>
      <c r="AG159" s="378" t="s">
        <v>188</v>
      </c>
      <c r="AH159" s="377"/>
      <c r="AI159" s="377"/>
      <c r="AJ159" s="377" t="s">
        <v>188</v>
      </c>
      <c r="AK159" s="371">
        <v>138</v>
      </c>
      <c r="AL159" s="372">
        <f t="shared" si="10"/>
        <v>138</v>
      </c>
      <c r="AM159" s="373">
        <f t="shared" si="11"/>
        <v>0</v>
      </c>
    </row>
    <row r="160" spans="1:39" s="14" customFormat="1" ht="15.75" customHeight="1">
      <c r="A160" s="379">
        <v>107956</v>
      </c>
      <c r="B160" s="436" t="s">
        <v>465</v>
      </c>
      <c r="C160" s="381" t="s">
        <v>466</v>
      </c>
      <c r="D160" s="382" t="s">
        <v>341</v>
      </c>
      <c r="E160" s="452" t="s">
        <v>377</v>
      </c>
      <c r="F160" s="628" t="s">
        <v>435</v>
      </c>
      <c r="G160" s="629"/>
      <c r="H160" s="629"/>
      <c r="I160" s="629"/>
      <c r="J160" s="629"/>
      <c r="K160" s="629"/>
      <c r="L160" s="629"/>
      <c r="M160" s="629"/>
      <c r="N160" s="629"/>
      <c r="O160" s="629"/>
      <c r="P160" s="629"/>
      <c r="Q160" s="629"/>
      <c r="R160" s="629"/>
      <c r="S160" s="629"/>
      <c r="T160" s="629"/>
      <c r="U160" s="629"/>
      <c r="V160" s="629"/>
      <c r="W160" s="629"/>
      <c r="X160" s="629"/>
      <c r="Y160" s="629"/>
      <c r="Z160" s="629"/>
      <c r="AA160" s="629"/>
      <c r="AB160" s="629"/>
      <c r="AC160" s="629"/>
      <c r="AD160" s="629"/>
      <c r="AE160" s="629"/>
      <c r="AF160" s="629"/>
      <c r="AG160" s="629"/>
      <c r="AH160" s="629"/>
      <c r="AI160" s="629"/>
      <c r="AJ160" s="630"/>
      <c r="AK160" s="371">
        <v>138</v>
      </c>
      <c r="AL160" s="372">
        <f t="shared" si="10"/>
        <v>0</v>
      </c>
      <c r="AM160" s="373">
        <f t="shared" si="11"/>
        <v>-138</v>
      </c>
    </row>
    <row r="161" spans="1:39" s="14" customFormat="1" ht="15.75" customHeight="1">
      <c r="A161" s="379">
        <v>150720</v>
      </c>
      <c r="B161" s="436" t="s">
        <v>467</v>
      </c>
      <c r="C161" s="381" t="s">
        <v>468</v>
      </c>
      <c r="D161" s="382" t="s">
        <v>341</v>
      </c>
      <c r="E161" s="452" t="s">
        <v>377</v>
      </c>
      <c r="F161" s="377" t="s">
        <v>188</v>
      </c>
      <c r="G161" s="377"/>
      <c r="H161" s="377"/>
      <c r="I161" s="377" t="s">
        <v>188</v>
      </c>
      <c r="J161" s="377"/>
      <c r="K161" s="378" t="s">
        <v>241</v>
      </c>
      <c r="L161" s="378" t="s">
        <v>188</v>
      </c>
      <c r="M161" s="377"/>
      <c r="N161" s="377"/>
      <c r="O161" s="377" t="s">
        <v>188</v>
      </c>
      <c r="P161" s="377"/>
      <c r="Q161" s="377"/>
      <c r="R161" s="378" t="s">
        <v>188</v>
      </c>
      <c r="S161" s="378"/>
      <c r="T161" s="377"/>
      <c r="U161" s="377" t="s">
        <v>188</v>
      </c>
      <c r="V161" s="377"/>
      <c r="W161" s="377"/>
      <c r="X161" s="377" t="s">
        <v>188</v>
      </c>
      <c r="Y161" s="378"/>
      <c r="Z161" s="378"/>
      <c r="AA161" s="377" t="s">
        <v>188</v>
      </c>
      <c r="AB161" s="377"/>
      <c r="AC161" s="377"/>
      <c r="AD161" s="377" t="s">
        <v>188</v>
      </c>
      <c r="AE161" s="377"/>
      <c r="AF161" s="378"/>
      <c r="AG161" s="378" t="s">
        <v>188</v>
      </c>
      <c r="AH161" s="377"/>
      <c r="AI161" s="377"/>
      <c r="AJ161" s="377" t="s">
        <v>188</v>
      </c>
      <c r="AK161" s="371">
        <v>138</v>
      </c>
      <c r="AL161" s="372">
        <f t="shared" si="10"/>
        <v>138</v>
      </c>
      <c r="AM161" s="373">
        <f t="shared" si="11"/>
        <v>0</v>
      </c>
    </row>
    <row r="162" spans="1:39" s="14" customFormat="1" ht="15.75" customHeight="1">
      <c r="A162" s="379">
        <v>118788</v>
      </c>
      <c r="B162" s="436" t="s">
        <v>469</v>
      </c>
      <c r="C162" s="381" t="s">
        <v>470</v>
      </c>
      <c r="D162" s="382" t="s">
        <v>341</v>
      </c>
      <c r="E162" s="452" t="s">
        <v>377</v>
      </c>
      <c r="F162" s="377" t="s">
        <v>188</v>
      </c>
      <c r="G162" s="377"/>
      <c r="H162" s="377"/>
      <c r="I162" s="377" t="s">
        <v>188</v>
      </c>
      <c r="J162" s="377"/>
      <c r="K162" s="378"/>
      <c r="L162" s="378" t="s">
        <v>188</v>
      </c>
      <c r="M162" s="377"/>
      <c r="N162" s="377"/>
      <c r="O162" s="377" t="s">
        <v>188</v>
      </c>
      <c r="P162" s="377"/>
      <c r="Q162" s="377"/>
      <c r="R162" s="378" t="s">
        <v>188</v>
      </c>
      <c r="S162" s="378"/>
      <c r="T162" s="377"/>
      <c r="U162" s="377" t="s">
        <v>188</v>
      </c>
      <c r="V162" s="377"/>
      <c r="W162" s="377"/>
      <c r="X162" s="377" t="s">
        <v>188</v>
      </c>
      <c r="Y162" s="378"/>
      <c r="Z162" s="378" t="s">
        <v>241</v>
      </c>
      <c r="AA162" s="377" t="s">
        <v>188</v>
      </c>
      <c r="AB162" s="377"/>
      <c r="AC162" s="377"/>
      <c r="AD162" s="377" t="s">
        <v>188</v>
      </c>
      <c r="AE162" s="377"/>
      <c r="AF162" s="378"/>
      <c r="AG162" s="378" t="s">
        <v>188</v>
      </c>
      <c r="AH162" s="377"/>
      <c r="AI162" s="377"/>
      <c r="AJ162" s="377" t="s">
        <v>188</v>
      </c>
      <c r="AK162" s="371">
        <v>138</v>
      </c>
      <c r="AL162" s="372">
        <f t="shared" si="10"/>
        <v>138</v>
      </c>
      <c r="AM162" s="373">
        <f t="shared" si="11"/>
        <v>0</v>
      </c>
    </row>
    <row r="163" spans="1:39" s="14" customFormat="1" ht="15.75" customHeight="1">
      <c r="A163" s="379">
        <v>150789</v>
      </c>
      <c r="B163" s="436" t="s">
        <v>471</v>
      </c>
      <c r="C163" s="381" t="s">
        <v>472</v>
      </c>
      <c r="D163" s="382" t="s">
        <v>341</v>
      </c>
      <c r="E163" s="452" t="s">
        <v>377</v>
      </c>
      <c r="F163" s="377" t="s">
        <v>188</v>
      </c>
      <c r="G163" s="377"/>
      <c r="H163" s="377"/>
      <c r="I163" s="377" t="s">
        <v>188</v>
      </c>
      <c r="J163" s="377"/>
      <c r="K163" s="378"/>
      <c r="L163" s="378" t="s">
        <v>188</v>
      </c>
      <c r="M163" s="377"/>
      <c r="N163" s="377"/>
      <c r="O163" s="377" t="s">
        <v>188</v>
      </c>
      <c r="P163" s="377"/>
      <c r="Q163" s="377"/>
      <c r="R163" s="378" t="s">
        <v>188</v>
      </c>
      <c r="S163" s="378"/>
      <c r="T163" s="377"/>
      <c r="U163" s="377" t="s">
        <v>188</v>
      </c>
      <c r="V163" s="377"/>
      <c r="W163" s="377"/>
      <c r="X163" s="377" t="s">
        <v>188</v>
      </c>
      <c r="Y163" s="378"/>
      <c r="Z163" s="378"/>
      <c r="AA163" s="377" t="s">
        <v>188</v>
      </c>
      <c r="AB163" s="377"/>
      <c r="AC163" s="377"/>
      <c r="AD163" s="377" t="s">
        <v>188</v>
      </c>
      <c r="AE163" s="377"/>
      <c r="AF163" s="378" t="s">
        <v>241</v>
      </c>
      <c r="AG163" s="378" t="s">
        <v>188</v>
      </c>
      <c r="AH163" s="377"/>
      <c r="AI163" s="377"/>
      <c r="AJ163" s="377" t="s">
        <v>188</v>
      </c>
      <c r="AK163" s="371">
        <v>138</v>
      </c>
      <c r="AL163" s="372">
        <f t="shared" si="10"/>
        <v>138</v>
      </c>
      <c r="AM163" s="373">
        <f t="shared" si="11"/>
        <v>0</v>
      </c>
    </row>
    <row r="164" spans="1:39" s="14" customFormat="1" ht="15.75" customHeight="1">
      <c r="A164" s="379">
        <v>151211</v>
      </c>
      <c r="B164" s="436" t="s">
        <v>473</v>
      </c>
      <c r="C164" s="381" t="s">
        <v>474</v>
      </c>
      <c r="D164" s="382" t="s">
        <v>341</v>
      </c>
      <c r="E164" s="452" t="s">
        <v>377</v>
      </c>
      <c r="F164" s="377" t="s">
        <v>188</v>
      </c>
      <c r="G164" s="377"/>
      <c r="H164" s="377"/>
      <c r="I164" s="377" t="s">
        <v>188</v>
      </c>
      <c r="J164" s="377"/>
      <c r="K164" s="378"/>
      <c r="L164" s="378" t="s">
        <v>188</v>
      </c>
      <c r="M164" s="377"/>
      <c r="N164" s="377"/>
      <c r="O164" s="377" t="s">
        <v>188</v>
      </c>
      <c r="P164" s="377"/>
      <c r="Q164" s="377"/>
      <c r="R164" s="378" t="s">
        <v>188</v>
      </c>
      <c r="S164" s="378"/>
      <c r="T164" s="377" t="s">
        <v>241</v>
      </c>
      <c r="U164" s="377" t="s">
        <v>188</v>
      </c>
      <c r="V164" s="377"/>
      <c r="W164" s="377"/>
      <c r="X164" s="377" t="s">
        <v>188</v>
      </c>
      <c r="Y164" s="378"/>
      <c r="Z164" s="378"/>
      <c r="AA164" s="377" t="s">
        <v>188</v>
      </c>
      <c r="AB164" s="377"/>
      <c r="AC164" s="377"/>
      <c r="AD164" s="377" t="s">
        <v>188</v>
      </c>
      <c r="AE164" s="377"/>
      <c r="AF164" s="378"/>
      <c r="AG164" s="378" t="s">
        <v>188</v>
      </c>
      <c r="AH164" s="377"/>
      <c r="AI164" s="377"/>
      <c r="AJ164" s="377" t="s">
        <v>188</v>
      </c>
      <c r="AK164" s="371">
        <v>138</v>
      </c>
      <c r="AL164" s="372">
        <f t="shared" si="10"/>
        <v>138</v>
      </c>
      <c r="AM164" s="373">
        <f t="shared" si="11"/>
        <v>0</v>
      </c>
    </row>
    <row r="165" spans="1:39" s="14" customFormat="1" ht="15.75" customHeight="1">
      <c r="A165" s="379">
        <v>141682</v>
      </c>
      <c r="B165" s="436" t="s">
        <v>475</v>
      </c>
      <c r="C165" s="381" t="s">
        <v>476</v>
      </c>
      <c r="D165" s="382" t="s">
        <v>341</v>
      </c>
      <c r="E165" s="452" t="s">
        <v>377</v>
      </c>
      <c r="F165" s="377" t="s">
        <v>188</v>
      </c>
      <c r="G165" s="377"/>
      <c r="H165" s="377"/>
      <c r="I165" s="377" t="s">
        <v>188</v>
      </c>
      <c r="J165" s="377"/>
      <c r="K165" s="378"/>
      <c r="L165" s="378"/>
      <c r="M165" s="377"/>
      <c r="N165" s="377" t="s">
        <v>188</v>
      </c>
      <c r="O165" s="377" t="s">
        <v>188</v>
      </c>
      <c r="P165" s="377"/>
      <c r="Q165" s="377"/>
      <c r="R165" s="378"/>
      <c r="S165" s="378"/>
      <c r="T165" s="631" t="s">
        <v>236</v>
      </c>
      <c r="U165" s="632"/>
      <c r="V165" s="632"/>
      <c r="W165" s="632"/>
      <c r="X165" s="632"/>
      <c r="Y165" s="632"/>
      <c r="Z165" s="632"/>
      <c r="AA165" s="632"/>
      <c r="AB165" s="632"/>
      <c r="AC165" s="632"/>
      <c r="AD165" s="632"/>
      <c r="AE165" s="632"/>
      <c r="AF165" s="632"/>
      <c r="AG165" s="632"/>
      <c r="AH165" s="633"/>
      <c r="AI165" s="377" t="s">
        <v>188</v>
      </c>
      <c r="AJ165" s="377" t="s">
        <v>188</v>
      </c>
      <c r="AK165" s="371">
        <v>138</v>
      </c>
      <c r="AL165" s="372">
        <f t="shared" si="10"/>
        <v>72</v>
      </c>
      <c r="AM165" s="373">
        <f>SUM(AL165-72)</f>
        <v>0</v>
      </c>
    </row>
    <row r="166" spans="1:39" s="14" customFormat="1" ht="15.75" customHeight="1">
      <c r="A166" s="379">
        <v>131105</v>
      </c>
      <c r="B166" s="436" t="s">
        <v>477</v>
      </c>
      <c r="C166" s="381" t="s">
        <v>478</v>
      </c>
      <c r="D166" s="382" t="s">
        <v>341</v>
      </c>
      <c r="E166" s="452" t="s">
        <v>377</v>
      </c>
      <c r="F166" s="377" t="s">
        <v>188</v>
      </c>
      <c r="G166" s="377"/>
      <c r="H166" s="377"/>
      <c r="I166" s="377" t="s">
        <v>188</v>
      </c>
      <c r="J166" s="377" t="s">
        <v>241</v>
      </c>
      <c r="K166" s="378"/>
      <c r="L166" s="378" t="s">
        <v>188</v>
      </c>
      <c r="M166" s="377"/>
      <c r="N166" s="377"/>
      <c r="O166" s="377" t="s">
        <v>188</v>
      </c>
      <c r="P166" s="377"/>
      <c r="Q166" s="377"/>
      <c r="R166" s="378" t="s">
        <v>188</v>
      </c>
      <c r="S166" s="378"/>
      <c r="T166" s="377"/>
      <c r="U166" s="377" t="s">
        <v>188</v>
      </c>
      <c r="V166" s="377"/>
      <c r="W166" s="377"/>
      <c r="X166" s="377" t="s">
        <v>188</v>
      </c>
      <c r="Y166" s="378"/>
      <c r="Z166" s="378"/>
      <c r="AA166" s="377" t="s">
        <v>188</v>
      </c>
      <c r="AB166" s="377"/>
      <c r="AC166" s="377"/>
      <c r="AD166" s="377" t="s">
        <v>188</v>
      </c>
      <c r="AE166" s="377"/>
      <c r="AF166" s="378"/>
      <c r="AG166" s="378" t="s">
        <v>188</v>
      </c>
      <c r="AH166" s="377"/>
      <c r="AI166" s="377"/>
      <c r="AJ166" s="377" t="s">
        <v>188</v>
      </c>
      <c r="AK166" s="371">
        <v>138</v>
      </c>
      <c r="AL166" s="372">
        <f t="shared" si="10"/>
        <v>138</v>
      </c>
      <c r="AM166" s="373">
        <f t="shared" si="11"/>
        <v>0</v>
      </c>
    </row>
    <row r="167" spans="1:39" s="14" customFormat="1" ht="15.75" customHeight="1">
      <c r="A167" s="379">
        <v>150835</v>
      </c>
      <c r="B167" s="464" t="s">
        <v>479</v>
      </c>
      <c r="C167" s="419" t="s">
        <v>480</v>
      </c>
      <c r="D167" s="382" t="s">
        <v>341</v>
      </c>
      <c r="E167" s="452" t="s">
        <v>377</v>
      </c>
      <c r="F167" s="377" t="s">
        <v>188</v>
      </c>
      <c r="G167" s="377"/>
      <c r="H167" s="377"/>
      <c r="I167" s="377" t="s">
        <v>188</v>
      </c>
      <c r="J167" s="377"/>
      <c r="K167" s="378"/>
      <c r="L167" s="378" t="s">
        <v>188</v>
      </c>
      <c r="M167" s="377"/>
      <c r="N167" s="377"/>
      <c r="O167" s="377" t="s">
        <v>188</v>
      </c>
      <c r="P167" s="377" t="s">
        <v>241</v>
      </c>
      <c r="Q167" s="377"/>
      <c r="R167" s="378" t="s">
        <v>188</v>
      </c>
      <c r="S167" s="378"/>
      <c r="T167" s="377"/>
      <c r="U167" s="377" t="s">
        <v>188</v>
      </c>
      <c r="V167" s="377"/>
      <c r="W167" s="377"/>
      <c r="X167" s="377" t="s">
        <v>188</v>
      </c>
      <c r="Y167" s="378"/>
      <c r="Z167" s="378"/>
      <c r="AA167" s="377" t="s">
        <v>188</v>
      </c>
      <c r="AB167" s="377"/>
      <c r="AC167" s="377"/>
      <c r="AD167" s="377" t="s">
        <v>188</v>
      </c>
      <c r="AE167" s="377"/>
      <c r="AF167" s="378"/>
      <c r="AG167" s="378" t="s">
        <v>188</v>
      </c>
      <c r="AH167" s="377"/>
      <c r="AI167" s="377"/>
      <c r="AJ167" s="377" t="s">
        <v>188</v>
      </c>
      <c r="AK167" s="371">
        <v>138</v>
      </c>
      <c r="AL167" s="372">
        <f t="shared" si="10"/>
        <v>138</v>
      </c>
      <c r="AM167" s="373">
        <f t="shared" si="11"/>
        <v>0</v>
      </c>
    </row>
    <row r="168" spans="1:39" s="14" customFormat="1" ht="15.75" customHeight="1">
      <c r="A168" s="379">
        <v>111198</v>
      </c>
      <c r="B168" s="464" t="s">
        <v>481</v>
      </c>
      <c r="C168" s="419" t="s">
        <v>482</v>
      </c>
      <c r="D168" s="382" t="s">
        <v>341</v>
      </c>
      <c r="E168" s="452" t="s">
        <v>377</v>
      </c>
      <c r="F168" s="377" t="s">
        <v>188</v>
      </c>
      <c r="G168" s="377"/>
      <c r="H168" s="377"/>
      <c r="I168" s="377" t="s">
        <v>188</v>
      </c>
      <c r="J168" s="377"/>
      <c r="K168" s="378"/>
      <c r="L168" s="378" t="s">
        <v>188</v>
      </c>
      <c r="M168" s="377"/>
      <c r="N168" s="377"/>
      <c r="O168" s="377" t="s">
        <v>188</v>
      </c>
      <c r="P168" s="377"/>
      <c r="Q168" s="377"/>
      <c r="R168" s="378" t="s">
        <v>188</v>
      </c>
      <c r="S168" s="378"/>
      <c r="T168" s="377"/>
      <c r="U168" s="377" t="s">
        <v>188</v>
      </c>
      <c r="V168" s="377"/>
      <c r="W168" s="377"/>
      <c r="X168" s="377" t="s">
        <v>188</v>
      </c>
      <c r="Y168" s="378"/>
      <c r="Z168" s="378"/>
      <c r="AA168" s="377" t="s">
        <v>188</v>
      </c>
      <c r="AB168" s="377"/>
      <c r="AC168" s="377"/>
      <c r="AD168" s="377" t="s">
        <v>188</v>
      </c>
      <c r="AE168" s="377" t="s">
        <v>241</v>
      </c>
      <c r="AF168" s="378"/>
      <c r="AG168" s="378" t="s">
        <v>188</v>
      </c>
      <c r="AH168" s="377"/>
      <c r="AI168" s="377"/>
      <c r="AJ168" s="377" t="s">
        <v>188</v>
      </c>
      <c r="AK168" s="371">
        <v>138</v>
      </c>
      <c r="AL168" s="372">
        <f t="shared" si="10"/>
        <v>138</v>
      </c>
      <c r="AM168" s="373">
        <f t="shared" si="11"/>
        <v>0</v>
      </c>
    </row>
    <row r="169" spans="1:39" s="14" customFormat="1" ht="15.75" customHeight="1">
      <c r="A169" s="379">
        <v>117196</v>
      </c>
      <c r="B169" s="464" t="s">
        <v>483</v>
      </c>
      <c r="C169" s="419" t="s">
        <v>484</v>
      </c>
      <c r="D169" s="382" t="s">
        <v>341</v>
      </c>
      <c r="E169" s="452" t="s">
        <v>377</v>
      </c>
      <c r="F169" s="377" t="s">
        <v>188</v>
      </c>
      <c r="G169" s="377"/>
      <c r="H169" s="377"/>
      <c r="I169" s="377" t="s">
        <v>188</v>
      </c>
      <c r="J169" s="377"/>
      <c r="K169" s="378"/>
      <c r="L169" s="378" t="s">
        <v>188</v>
      </c>
      <c r="M169" s="377"/>
      <c r="N169" s="377"/>
      <c r="O169" s="377" t="s">
        <v>188</v>
      </c>
      <c r="P169" s="377"/>
      <c r="Q169" s="377"/>
      <c r="R169" s="378" t="s">
        <v>188</v>
      </c>
      <c r="S169" s="378" t="s">
        <v>241</v>
      </c>
      <c r="T169" s="377"/>
      <c r="U169" s="377" t="s">
        <v>188</v>
      </c>
      <c r="V169" s="377"/>
      <c r="W169" s="377"/>
      <c r="X169" s="377" t="s">
        <v>188</v>
      </c>
      <c r="Y169" s="378"/>
      <c r="Z169" s="378"/>
      <c r="AA169" s="377" t="s">
        <v>188</v>
      </c>
      <c r="AB169" s="377"/>
      <c r="AC169" s="377"/>
      <c r="AD169" s="377" t="s">
        <v>188</v>
      </c>
      <c r="AE169" s="377"/>
      <c r="AF169" s="378"/>
      <c r="AG169" s="378" t="s">
        <v>188</v>
      </c>
      <c r="AH169" s="377"/>
      <c r="AI169" s="377"/>
      <c r="AJ169" s="377" t="s">
        <v>188</v>
      </c>
      <c r="AK169" s="371">
        <v>138</v>
      </c>
      <c r="AL169" s="372">
        <f t="shared" si="10"/>
        <v>138</v>
      </c>
      <c r="AM169" s="373">
        <f t="shared" si="11"/>
        <v>0</v>
      </c>
    </row>
    <row r="170" spans="1:39" s="14" customFormat="1" ht="15.75" customHeight="1">
      <c r="A170" s="379">
        <v>112461</v>
      </c>
      <c r="B170" s="437" t="s">
        <v>485</v>
      </c>
      <c r="C170" s="465" t="s">
        <v>486</v>
      </c>
      <c r="D170" s="382" t="s">
        <v>341</v>
      </c>
      <c r="E170" s="452" t="s">
        <v>377</v>
      </c>
      <c r="F170" s="628" t="s">
        <v>435</v>
      </c>
      <c r="G170" s="629"/>
      <c r="H170" s="629"/>
      <c r="I170" s="629"/>
      <c r="J170" s="629"/>
      <c r="K170" s="629"/>
      <c r="L170" s="629"/>
      <c r="M170" s="629"/>
      <c r="N170" s="629"/>
      <c r="O170" s="629"/>
      <c r="P170" s="629"/>
      <c r="Q170" s="629"/>
      <c r="R170" s="630"/>
      <c r="S170" s="378"/>
      <c r="T170" s="377"/>
      <c r="U170" s="377" t="s">
        <v>188</v>
      </c>
      <c r="V170" s="377"/>
      <c r="W170" s="377"/>
      <c r="X170" s="377" t="s">
        <v>188</v>
      </c>
      <c r="Y170" s="378"/>
      <c r="Z170" s="378" t="s">
        <v>241</v>
      </c>
      <c r="AA170" s="377" t="s">
        <v>188</v>
      </c>
      <c r="AB170" s="377"/>
      <c r="AC170" s="377"/>
      <c r="AD170" s="377" t="s">
        <v>188</v>
      </c>
      <c r="AE170" s="377"/>
      <c r="AF170" s="378"/>
      <c r="AG170" s="378" t="s">
        <v>188</v>
      </c>
      <c r="AH170" s="377"/>
      <c r="AI170" s="377"/>
      <c r="AJ170" s="377" t="s">
        <v>188</v>
      </c>
      <c r="AK170" s="371">
        <v>138</v>
      </c>
      <c r="AL170" s="372">
        <f t="shared" si="10"/>
        <v>78</v>
      </c>
      <c r="AM170" s="373">
        <f>SUM(AL170-78)</f>
        <v>0</v>
      </c>
    </row>
    <row r="171" spans="1:39" s="14" customFormat="1" ht="15.75" customHeight="1">
      <c r="A171" s="379"/>
      <c r="B171" s="464"/>
      <c r="C171" s="419"/>
      <c r="D171" s="454"/>
      <c r="E171" s="455"/>
      <c r="F171" s="392">
        <v>21</v>
      </c>
      <c r="G171" s="377"/>
      <c r="H171" s="377"/>
      <c r="I171" s="377">
        <v>20</v>
      </c>
      <c r="J171" s="377"/>
      <c r="K171" s="378"/>
      <c r="L171" s="378">
        <v>19</v>
      </c>
      <c r="M171" s="377"/>
      <c r="N171" s="377"/>
      <c r="O171" s="377">
        <v>20</v>
      </c>
      <c r="P171" s="377"/>
      <c r="Q171" s="377"/>
      <c r="R171" s="378">
        <v>20</v>
      </c>
      <c r="S171" s="378"/>
      <c r="T171" s="377"/>
      <c r="U171" s="377">
        <v>20</v>
      </c>
      <c r="V171" s="377"/>
      <c r="W171" s="377"/>
      <c r="X171" s="377">
        <v>20</v>
      </c>
      <c r="Y171" s="378"/>
      <c r="Z171" s="378"/>
      <c r="AA171" s="377">
        <v>21</v>
      </c>
      <c r="AB171" s="377"/>
      <c r="AC171" s="377"/>
      <c r="AD171" s="377">
        <v>20</v>
      </c>
      <c r="AE171" s="377"/>
      <c r="AF171" s="378"/>
      <c r="AG171" s="378">
        <v>19</v>
      </c>
      <c r="AH171" s="377"/>
      <c r="AI171" s="377"/>
      <c r="AJ171" s="377">
        <v>20</v>
      </c>
      <c r="AK171" s="371"/>
      <c r="AL171" s="372"/>
      <c r="AM171" s="373"/>
    </row>
    <row r="172" spans="1:39" s="14" customFormat="1" ht="15.75" customHeight="1">
      <c r="A172" s="379">
        <v>142883</v>
      </c>
      <c r="B172" s="436" t="s">
        <v>419</v>
      </c>
      <c r="C172" s="453" t="s">
        <v>420</v>
      </c>
      <c r="D172" s="382" t="s">
        <v>421</v>
      </c>
      <c r="E172" s="452" t="s">
        <v>422</v>
      </c>
      <c r="F172" s="396" t="s">
        <v>241</v>
      </c>
      <c r="G172" s="396" t="s">
        <v>241</v>
      </c>
      <c r="H172" s="396" t="s">
        <v>241</v>
      </c>
      <c r="I172" s="396" t="s">
        <v>241</v>
      </c>
      <c r="J172" s="396" t="s">
        <v>241</v>
      </c>
      <c r="K172" s="378"/>
      <c r="L172" s="378"/>
      <c r="M172" s="396" t="s">
        <v>241</v>
      </c>
      <c r="N172" s="396"/>
      <c r="O172" s="396" t="s">
        <v>241</v>
      </c>
      <c r="P172" s="396" t="s">
        <v>241</v>
      </c>
      <c r="Q172" s="396" t="s">
        <v>241</v>
      </c>
      <c r="R172" s="378" t="s">
        <v>241</v>
      </c>
      <c r="S172" s="378"/>
      <c r="T172" s="396" t="s">
        <v>241</v>
      </c>
      <c r="U172" s="396" t="s">
        <v>241</v>
      </c>
      <c r="V172" s="396"/>
      <c r="W172" s="396" t="s">
        <v>241</v>
      </c>
      <c r="X172" s="396" t="s">
        <v>241</v>
      </c>
      <c r="Y172" s="378" t="s">
        <v>241</v>
      </c>
      <c r="Z172" s="378"/>
      <c r="AA172" s="396"/>
      <c r="AB172" s="396" t="s">
        <v>241</v>
      </c>
      <c r="AC172" s="396" t="s">
        <v>241</v>
      </c>
      <c r="AD172" s="396" t="s">
        <v>241</v>
      </c>
      <c r="AE172" s="396" t="s">
        <v>241</v>
      </c>
      <c r="AF172" s="378"/>
      <c r="AG172" s="456" t="s">
        <v>241</v>
      </c>
      <c r="AH172" s="396" t="s">
        <v>241</v>
      </c>
      <c r="AI172" s="396" t="s">
        <v>241</v>
      </c>
      <c r="AJ172" s="396" t="s">
        <v>241</v>
      </c>
      <c r="AK172" s="371">
        <v>138</v>
      </c>
      <c r="AL172" s="372">
        <f t="shared" si="10"/>
        <v>138</v>
      </c>
      <c r="AM172" s="373">
        <f t="shared" si="11"/>
        <v>0</v>
      </c>
    </row>
    <row r="173" spans="1:39" s="14" customFormat="1" ht="15.75" customHeight="1">
      <c r="A173" s="53">
        <v>151661</v>
      </c>
      <c r="B173" s="437" t="s">
        <v>423</v>
      </c>
      <c r="C173" s="385" t="s">
        <v>424</v>
      </c>
      <c r="D173" s="382" t="s">
        <v>421</v>
      </c>
      <c r="E173" s="452" t="s">
        <v>422</v>
      </c>
      <c r="F173" s="396" t="s">
        <v>241</v>
      </c>
      <c r="G173" s="396" t="s">
        <v>241</v>
      </c>
      <c r="H173" s="396" t="s">
        <v>241</v>
      </c>
      <c r="I173" s="396" t="s">
        <v>241</v>
      </c>
      <c r="J173" s="396"/>
      <c r="K173" s="378" t="s">
        <v>241</v>
      </c>
      <c r="L173" s="378"/>
      <c r="M173" s="396" t="s">
        <v>241</v>
      </c>
      <c r="N173" s="396" t="s">
        <v>241</v>
      </c>
      <c r="O173" s="396" t="s">
        <v>241</v>
      </c>
      <c r="P173" s="396" t="s">
        <v>241</v>
      </c>
      <c r="Q173" s="396"/>
      <c r="R173" s="378"/>
      <c r="S173" s="378" t="s">
        <v>241</v>
      </c>
      <c r="T173" s="396" t="s">
        <v>241</v>
      </c>
      <c r="U173" s="396" t="s">
        <v>241</v>
      </c>
      <c r="V173" s="396" t="s">
        <v>241</v>
      </c>
      <c r="W173" s="396" t="s">
        <v>241</v>
      </c>
      <c r="X173" s="396"/>
      <c r="Y173" s="378" t="s">
        <v>241</v>
      </c>
      <c r="Z173" s="378"/>
      <c r="AA173" s="396" t="s">
        <v>241</v>
      </c>
      <c r="AB173" s="396" t="s">
        <v>241</v>
      </c>
      <c r="AC173" s="396" t="s">
        <v>241</v>
      </c>
      <c r="AD173" s="396" t="s">
        <v>241</v>
      </c>
      <c r="AE173" s="396"/>
      <c r="AF173" s="378"/>
      <c r="AG173" s="456" t="s">
        <v>241</v>
      </c>
      <c r="AH173" s="396" t="s">
        <v>241</v>
      </c>
      <c r="AI173" s="396" t="s">
        <v>241</v>
      </c>
      <c r="AJ173" s="396" t="s">
        <v>241</v>
      </c>
      <c r="AK173" s="371">
        <v>138</v>
      </c>
      <c r="AL173" s="372">
        <f t="shared" si="10"/>
        <v>138</v>
      </c>
      <c r="AM173" s="373">
        <f t="shared" si="11"/>
        <v>0</v>
      </c>
    </row>
    <row r="174" spans="1:39" s="14" customFormat="1" ht="15.75" customHeight="1">
      <c r="A174" s="379">
        <v>127671</v>
      </c>
      <c r="B174" s="436" t="s">
        <v>425</v>
      </c>
      <c r="C174" s="453" t="s">
        <v>426</v>
      </c>
      <c r="D174" s="382" t="s">
        <v>421</v>
      </c>
      <c r="E174" s="452" t="s">
        <v>422</v>
      </c>
      <c r="F174" s="396" t="s">
        <v>241</v>
      </c>
      <c r="G174" s="396" t="s">
        <v>241</v>
      </c>
      <c r="H174" s="396" t="s">
        <v>241</v>
      </c>
      <c r="I174" s="396"/>
      <c r="J174" s="396" t="s">
        <v>241</v>
      </c>
      <c r="K174" s="378"/>
      <c r="L174" s="378"/>
      <c r="M174" s="396"/>
      <c r="N174" s="396" t="s">
        <v>241</v>
      </c>
      <c r="O174" s="396" t="s">
        <v>241</v>
      </c>
      <c r="P174" s="396" t="s">
        <v>241</v>
      </c>
      <c r="Q174" s="396" t="s">
        <v>241</v>
      </c>
      <c r="R174" s="378"/>
      <c r="S174" s="378" t="s">
        <v>241</v>
      </c>
      <c r="T174" s="396" t="s">
        <v>241</v>
      </c>
      <c r="U174" s="396" t="s">
        <v>241</v>
      </c>
      <c r="V174" s="396" t="s">
        <v>241</v>
      </c>
      <c r="W174" s="396" t="s">
        <v>241</v>
      </c>
      <c r="X174" s="396" t="s">
        <v>241</v>
      </c>
      <c r="Y174" s="378"/>
      <c r="Z174" s="378" t="s">
        <v>241</v>
      </c>
      <c r="AA174" s="396" t="s">
        <v>241</v>
      </c>
      <c r="AB174" s="396" t="s">
        <v>241</v>
      </c>
      <c r="AC174" s="396"/>
      <c r="AD174" s="396" t="s">
        <v>241</v>
      </c>
      <c r="AE174" s="396" t="s">
        <v>241</v>
      </c>
      <c r="AF174" s="378"/>
      <c r="AG174" s="456" t="s">
        <v>241</v>
      </c>
      <c r="AH174" s="396" t="s">
        <v>241</v>
      </c>
      <c r="AI174" s="396" t="s">
        <v>241</v>
      </c>
      <c r="AJ174" s="396" t="s">
        <v>241</v>
      </c>
      <c r="AK174" s="371">
        <v>138</v>
      </c>
      <c r="AL174" s="372">
        <f t="shared" si="10"/>
        <v>138</v>
      </c>
      <c r="AM174" s="373">
        <f t="shared" si="11"/>
        <v>0</v>
      </c>
    </row>
    <row r="175" spans="1:39" s="14" customFormat="1" ht="15.75" customHeight="1">
      <c r="A175" s="379">
        <v>153303</v>
      </c>
      <c r="B175" s="436" t="s">
        <v>427</v>
      </c>
      <c r="C175" s="453" t="s">
        <v>428</v>
      </c>
      <c r="D175" s="382" t="s">
        <v>421</v>
      </c>
      <c r="E175" s="452" t="s">
        <v>422</v>
      </c>
      <c r="F175" s="631" t="s">
        <v>244</v>
      </c>
      <c r="G175" s="633"/>
      <c r="H175" s="396" t="s">
        <v>241</v>
      </c>
      <c r="I175" s="396" t="s">
        <v>241</v>
      </c>
      <c r="J175" s="396" t="s">
        <v>241</v>
      </c>
      <c r="K175" s="378"/>
      <c r="L175" s="378"/>
      <c r="M175" s="396" t="s">
        <v>241</v>
      </c>
      <c r="N175" s="396" t="s">
        <v>241</v>
      </c>
      <c r="O175" s="396" t="s">
        <v>241</v>
      </c>
      <c r="P175" s="396"/>
      <c r="Q175" s="396" t="s">
        <v>241</v>
      </c>
      <c r="R175" s="378" t="s">
        <v>241</v>
      </c>
      <c r="S175" s="378" t="s">
        <v>241</v>
      </c>
      <c r="T175" s="396"/>
      <c r="U175" s="396" t="s">
        <v>241</v>
      </c>
      <c r="V175" s="396" t="s">
        <v>241</v>
      </c>
      <c r="W175" s="396" t="s">
        <v>241</v>
      </c>
      <c r="X175" s="396" t="s">
        <v>241</v>
      </c>
      <c r="Y175" s="378"/>
      <c r="Z175" s="378"/>
      <c r="AA175" s="396" t="s">
        <v>241</v>
      </c>
      <c r="AB175" s="396" t="s">
        <v>241</v>
      </c>
      <c r="AC175" s="396" t="s">
        <v>241</v>
      </c>
      <c r="AD175" s="396"/>
      <c r="AE175" s="396" t="s">
        <v>241</v>
      </c>
      <c r="AF175" s="378" t="s">
        <v>241</v>
      </c>
      <c r="AG175" s="456"/>
      <c r="AH175" s="396" t="s">
        <v>241</v>
      </c>
      <c r="AI175" s="396" t="s">
        <v>241</v>
      </c>
      <c r="AJ175" s="396" t="s">
        <v>241</v>
      </c>
      <c r="AK175" s="371">
        <v>138</v>
      </c>
      <c r="AL175" s="372">
        <f t="shared" si="10"/>
        <v>126</v>
      </c>
      <c r="AM175" s="373">
        <f>SUM(AL175-126)</f>
        <v>0</v>
      </c>
    </row>
    <row r="176" spans="1:39" s="14" customFormat="1" ht="15.75" customHeight="1">
      <c r="A176" s="379">
        <v>101141</v>
      </c>
      <c r="B176" s="436" t="s">
        <v>429</v>
      </c>
      <c r="C176" s="381" t="s">
        <v>430</v>
      </c>
      <c r="D176" s="382" t="s">
        <v>421</v>
      </c>
      <c r="E176" s="452" t="s">
        <v>422</v>
      </c>
      <c r="F176" s="396" t="s">
        <v>241</v>
      </c>
      <c r="G176" s="396" t="s">
        <v>241</v>
      </c>
      <c r="H176" s="396" t="s">
        <v>241</v>
      </c>
      <c r="I176" s="396" t="s">
        <v>241</v>
      </c>
      <c r="J176" s="396" t="s">
        <v>241</v>
      </c>
      <c r="K176" s="378"/>
      <c r="L176" s="378" t="s">
        <v>241</v>
      </c>
      <c r="M176" s="396" t="s">
        <v>241</v>
      </c>
      <c r="N176" s="396" t="s">
        <v>241</v>
      </c>
      <c r="O176" s="396" t="s">
        <v>241</v>
      </c>
      <c r="P176" s="396" t="s">
        <v>241</v>
      </c>
      <c r="Q176" s="396" t="s">
        <v>241</v>
      </c>
      <c r="R176" s="378"/>
      <c r="S176" s="378" t="s">
        <v>241</v>
      </c>
      <c r="T176" s="396" t="s">
        <v>241</v>
      </c>
      <c r="U176" s="396"/>
      <c r="V176" s="396" t="s">
        <v>241</v>
      </c>
      <c r="W176" s="396"/>
      <c r="X176" s="396" t="s">
        <v>241</v>
      </c>
      <c r="Y176" s="378"/>
      <c r="Z176" s="378" t="s">
        <v>241</v>
      </c>
      <c r="AA176" s="396" t="s">
        <v>241</v>
      </c>
      <c r="AB176" s="396"/>
      <c r="AC176" s="396" t="s">
        <v>241</v>
      </c>
      <c r="AD176" s="396" t="s">
        <v>241</v>
      </c>
      <c r="AE176" s="396" t="s">
        <v>241</v>
      </c>
      <c r="AF176" s="378"/>
      <c r="AG176" s="456"/>
      <c r="AH176" s="396" t="s">
        <v>241</v>
      </c>
      <c r="AI176" s="396" t="s">
        <v>241</v>
      </c>
      <c r="AJ176" s="396" t="s">
        <v>241</v>
      </c>
      <c r="AK176" s="371">
        <v>138</v>
      </c>
      <c r="AL176" s="372">
        <f t="shared" si="10"/>
        <v>138</v>
      </c>
      <c r="AM176" s="373">
        <f t="shared" si="11"/>
        <v>0</v>
      </c>
    </row>
    <row r="177" spans="1:39" ht="15.75" customHeight="1">
      <c r="A177" s="53">
        <v>151670</v>
      </c>
      <c r="B177" s="438" t="s">
        <v>431</v>
      </c>
      <c r="C177" s="387" t="s">
        <v>432</v>
      </c>
      <c r="D177" s="382" t="s">
        <v>421</v>
      </c>
      <c r="E177" s="452" t="s">
        <v>422</v>
      </c>
      <c r="F177" s="396" t="s">
        <v>241</v>
      </c>
      <c r="G177" s="396" t="s">
        <v>241</v>
      </c>
      <c r="H177" s="396"/>
      <c r="I177" s="396" t="s">
        <v>241</v>
      </c>
      <c r="J177" s="396" t="s">
        <v>241</v>
      </c>
      <c r="K177" s="378"/>
      <c r="L177" s="378" t="s">
        <v>241</v>
      </c>
      <c r="M177" s="396" t="s">
        <v>241</v>
      </c>
      <c r="N177" s="396" t="s">
        <v>241</v>
      </c>
      <c r="O177" s="396"/>
      <c r="P177" s="396" t="s">
        <v>241</v>
      </c>
      <c r="Q177" s="396" t="s">
        <v>241</v>
      </c>
      <c r="R177" s="378" t="s">
        <v>241</v>
      </c>
      <c r="S177" s="378"/>
      <c r="T177" s="396" t="s">
        <v>241</v>
      </c>
      <c r="U177" s="396" t="s">
        <v>241</v>
      </c>
      <c r="V177" s="396" t="s">
        <v>241</v>
      </c>
      <c r="W177" s="396" t="s">
        <v>241</v>
      </c>
      <c r="X177" s="396" t="s">
        <v>241</v>
      </c>
      <c r="Y177" s="378" t="s">
        <v>241</v>
      </c>
      <c r="Z177" s="378"/>
      <c r="AA177" s="396" t="s">
        <v>241</v>
      </c>
      <c r="AB177" s="396" t="s">
        <v>241</v>
      </c>
      <c r="AC177" s="396" t="s">
        <v>241</v>
      </c>
      <c r="AD177" s="396" t="s">
        <v>241</v>
      </c>
      <c r="AE177" s="396" t="s">
        <v>241</v>
      </c>
      <c r="AF177" s="378"/>
      <c r="AG177" s="456"/>
      <c r="AH177" s="396"/>
      <c r="AI177" s="396" t="s">
        <v>241</v>
      </c>
      <c r="AJ177" s="396" t="s">
        <v>241</v>
      </c>
      <c r="AK177" s="371">
        <v>138</v>
      </c>
      <c r="AL177" s="372">
        <f t="shared" si="10"/>
        <v>138</v>
      </c>
      <c r="AM177" s="373">
        <f t="shared" si="11"/>
        <v>0</v>
      </c>
    </row>
    <row r="178" spans="1:39" ht="15.75" customHeight="1" thickBot="1">
      <c r="A178" s="426">
        <v>126047</v>
      </c>
      <c r="B178" s="457" t="s">
        <v>433</v>
      </c>
      <c r="C178" s="399" t="s">
        <v>434</v>
      </c>
      <c r="D178" s="400" t="s">
        <v>421</v>
      </c>
      <c r="E178" s="458" t="s">
        <v>422</v>
      </c>
      <c r="F178" s="634" t="s">
        <v>435</v>
      </c>
      <c r="G178" s="634"/>
      <c r="H178" s="634"/>
      <c r="I178" s="634"/>
      <c r="J178" s="634"/>
      <c r="K178" s="634"/>
      <c r="L178" s="634"/>
      <c r="M178" s="634"/>
      <c r="N178" s="634"/>
      <c r="O178" s="634"/>
      <c r="P178" s="634"/>
      <c r="Q178" s="634"/>
      <c r="R178" s="634"/>
      <c r="S178" s="634"/>
      <c r="T178" s="634"/>
      <c r="U178" s="634"/>
      <c r="V178" s="634"/>
      <c r="W178" s="634"/>
      <c r="X178" s="634"/>
      <c r="Y178" s="634"/>
      <c r="Z178" s="634"/>
      <c r="AA178" s="634"/>
      <c r="AB178" s="634"/>
      <c r="AC178" s="634"/>
      <c r="AD178" s="634"/>
      <c r="AE178" s="634"/>
      <c r="AF178" s="634"/>
      <c r="AG178" s="634"/>
      <c r="AH178" s="634"/>
      <c r="AI178" s="634"/>
      <c r="AJ178" s="634"/>
      <c r="AK178" s="405"/>
      <c r="AL178" s="406"/>
      <c r="AM178" s="407"/>
    </row>
    <row r="179" ht="15.75" thickBot="1">
      <c r="B179" s="466" t="s">
        <v>248</v>
      </c>
    </row>
    <row r="180" spans="2:4" ht="12" customHeight="1">
      <c r="B180" s="600" t="s">
        <v>487</v>
      </c>
      <c r="C180" s="601"/>
      <c r="D180" s="602"/>
    </row>
    <row r="181" spans="2:4" ht="12" customHeight="1">
      <c r="B181" s="597" t="s">
        <v>488</v>
      </c>
      <c r="C181" s="598"/>
      <c r="D181" s="599"/>
    </row>
    <row r="182" spans="2:4" ht="12" customHeight="1">
      <c r="B182" s="597" t="s">
        <v>489</v>
      </c>
      <c r="C182" s="598"/>
      <c r="D182" s="599"/>
    </row>
    <row r="183" spans="2:4" ht="12" customHeight="1">
      <c r="B183" s="597" t="s">
        <v>490</v>
      </c>
      <c r="C183" s="598"/>
      <c r="D183" s="599"/>
    </row>
    <row r="184" spans="2:13" ht="12" customHeight="1">
      <c r="B184" s="597" t="s">
        <v>249</v>
      </c>
      <c r="C184" s="598"/>
      <c r="D184" s="599"/>
      <c r="M184" s="12" t="s">
        <v>259</v>
      </c>
    </row>
    <row r="185" spans="2:4" ht="12" customHeight="1">
      <c r="B185" s="591" t="s">
        <v>250</v>
      </c>
      <c r="C185" s="592"/>
      <c r="D185" s="593"/>
    </row>
    <row r="186" spans="2:4" ht="12" customHeight="1" thickBot="1">
      <c r="B186" s="594" t="s">
        <v>251</v>
      </c>
      <c r="C186" s="595"/>
      <c r="D186" s="596"/>
    </row>
  </sheetData>
  <sheetProtection/>
  <mergeCells count="57">
    <mergeCell ref="A1:AM2"/>
    <mergeCell ref="E3:E4"/>
    <mergeCell ref="AK3:AK4"/>
    <mergeCell ref="AL3:AL4"/>
    <mergeCell ref="AM3:AM4"/>
    <mergeCell ref="Q11:AJ11"/>
    <mergeCell ref="M21:AI21"/>
    <mergeCell ref="E30:E31"/>
    <mergeCell ref="AK30:AK31"/>
    <mergeCell ref="AL30:AL31"/>
    <mergeCell ref="AM30:AM31"/>
    <mergeCell ref="K40:AD40"/>
    <mergeCell ref="F46:G46"/>
    <mergeCell ref="F48:AJ48"/>
    <mergeCell ref="Z50:AJ50"/>
    <mergeCell ref="AI51:AJ51"/>
    <mergeCell ref="E57:E58"/>
    <mergeCell ref="AK57:AK58"/>
    <mergeCell ref="AL57:AL58"/>
    <mergeCell ref="AM57:AM58"/>
    <mergeCell ref="F65:Y65"/>
    <mergeCell ref="L72:R72"/>
    <mergeCell ref="F74:AI74"/>
    <mergeCell ref="F78:AB78"/>
    <mergeCell ref="E87:E88"/>
    <mergeCell ref="AK87:AK88"/>
    <mergeCell ref="AL87:AL88"/>
    <mergeCell ref="AM87:AM88"/>
    <mergeCell ref="AC97:AJ97"/>
    <mergeCell ref="F98:U98"/>
    <mergeCell ref="F105:N105"/>
    <mergeCell ref="Q106:AJ106"/>
    <mergeCell ref="F113:G113"/>
    <mergeCell ref="F116:AJ116"/>
    <mergeCell ref="E119:E120"/>
    <mergeCell ref="AK119:AK120"/>
    <mergeCell ref="AL119:AL120"/>
    <mergeCell ref="AM119:AM120"/>
    <mergeCell ref="H127:Q127"/>
    <mergeCell ref="F143:G143"/>
    <mergeCell ref="F146:AJ146"/>
    <mergeCell ref="E150:E151"/>
    <mergeCell ref="AK150:AK151"/>
    <mergeCell ref="AL150:AL151"/>
    <mergeCell ref="AM150:AM151"/>
    <mergeCell ref="F160:AJ160"/>
    <mergeCell ref="T165:AH165"/>
    <mergeCell ref="F170:R170"/>
    <mergeCell ref="F175:G175"/>
    <mergeCell ref="F178:AJ178"/>
    <mergeCell ref="B180:D180"/>
    <mergeCell ref="B181:D181"/>
    <mergeCell ref="B182:D182"/>
    <mergeCell ref="B183:D183"/>
    <mergeCell ref="B184:D184"/>
    <mergeCell ref="B185:D185"/>
    <mergeCell ref="B186:D186"/>
  </mergeCells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23"/>
  <sheetViews>
    <sheetView zoomScalePageLayoutView="0" workbookViewId="0" topLeftCell="A1">
      <selection activeCell="W17" sqref="W17"/>
    </sheetView>
  </sheetViews>
  <sheetFormatPr defaultColWidth="11.57421875" defaultRowHeight="15"/>
  <cols>
    <col min="1" max="1" width="5.421875" style="12" customWidth="1"/>
    <col min="2" max="2" width="20.7109375" style="12" customWidth="1"/>
    <col min="3" max="3" width="11.57421875" style="12" customWidth="1"/>
    <col min="4" max="4" width="6.57421875" style="12" customWidth="1"/>
    <col min="5" max="5" width="6.140625" style="20" bestFit="1" customWidth="1"/>
    <col min="6" max="36" width="2.8515625" style="12" customWidth="1"/>
    <col min="37" max="37" width="3.421875" style="19" customWidth="1"/>
    <col min="38" max="39" width="2.8515625" style="19" customWidth="1"/>
    <col min="40" max="243" width="9.140625" style="12" customWidth="1"/>
  </cols>
  <sheetData>
    <row r="1" spans="1:41" s="13" customFormat="1" ht="9.75" customHeight="1">
      <c r="A1" s="645" t="s">
        <v>491</v>
      </c>
      <c r="B1" s="645"/>
      <c r="C1" s="645"/>
      <c r="D1" s="645"/>
      <c r="E1" s="645"/>
      <c r="F1" s="645"/>
      <c r="G1" s="645"/>
      <c r="H1" s="645"/>
      <c r="I1" s="645"/>
      <c r="J1" s="645"/>
      <c r="K1" s="645"/>
      <c r="L1" s="645"/>
      <c r="M1" s="645"/>
      <c r="N1" s="645"/>
      <c r="O1" s="645"/>
      <c r="P1" s="645"/>
      <c r="Q1" s="645"/>
      <c r="R1" s="645"/>
      <c r="S1" s="645"/>
      <c r="T1" s="645"/>
      <c r="U1" s="645"/>
      <c r="V1" s="645"/>
      <c r="W1" s="645"/>
      <c r="X1" s="645"/>
      <c r="Y1" s="645"/>
      <c r="Z1" s="645"/>
      <c r="AA1" s="645"/>
      <c r="AB1" s="645"/>
      <c r="AC1" s="645"/>
      <c r="AD1" s="645"/>
      <c r="AE1" s="645"/>
      <c r="AF1" s="645"/>
      <c r="AG1" s="645"/>
      <c r="AH1" s="645"/>
      <c r="AI1" s="645"/>
      <c r="AJ1" s="645"/>
      <c r="AK1" s="645"/>
      <c r="AL1" s="645"/>
      <c r="AM1" s="645"/>
      <c r="AN1" s="28"/>
      <c r="AO1" s="30"/>
    </row>
    <row r="2" spans="1:41" s="13" customFormat="1" ht="9.75" customHeight="1">
      <c r="A2" s="645"/>
      <c r="B2" s="645"/>
      <c r="C2" s="645"/>
      <c r="D2" s="645"/>
      <c r="E2" s="645"/>
      <c r="F2" s="645"/>
      <c r="G2" s="645"/>
      <c r="H2" s="645"/>
      <c r="I2" s="645"/>
      <c r="J2" s="645"/>
      <c r="K2" s="645"/>
      <c r="L2" s="645"/>
      <c r="M2" s="645"/>
      <c r="N2" s="645"/>
      <c r="O2" s="645"/>
      <c r="P2" s="645"/>
      <c r="Q2" s="645"/>
      <c r="R2" s="645"/>
      <c r="S2" s="645"/>
      <c r="T2" s="645"/>
      <c r="U2" s="645"/>
      <c r="V2" s="645"/>
      <c r="W2" s="645"/>
      <c r="X2" s="645"/>
      <c r="Y2" s="645"/>
      <c r="Z2" s="645"/>
      <c r="AA2" s="645"/>
      <c r="AB2" s="645"/>
      <c r="AC2" s="645"/>
      <c r="AD2" s="645"/>
      <c r="AE2" s="645"/>
      <c r="AF2" s="645"/>
      <c r="AG2" s="645"/>
      <c r="AH2" s="645"/>
      <c r="AI2" s="645"/>
      <c r="AJ2" s="645"/>
      <c r="AK2" s="645"/>
      <c r="AL2" s="645"/>
      <c r="AM2" s="645"/>
      <c r="AN2" s="30"/>
      <c r="AO2" s="30"/>
    </row>
    <row r="3" spans="1:41" s="14" customFormat="1" ht="24" customHeight="1" thickBot="1">
      <c r="A3" s="646"/>
      <c r="B3" s="646"/>
      <c r="C3" s="646"/>
      <c r="D3" s="646"/>
      <c r="E3" s="646"/>
      <c r="F3" s="646"/>
      <c r="G3" s="646"/>
      <c r="H3" s="646"/>
      <c r="I3" s="646"/>
      <c r="J3" s="646"/>
      <c r="K3" s="646"/>
      <c r="L3" s="646"/>
      <c r="M3" s="646"/>
      <c r="N3" s="646"/>
      <c r="O3" s="646"/>
      <c r="P3" s="646"/>
      <c r="Q3" s="646"/>
      <c r="R3" s="646"/>
      <c r="S3" s="646"/>
      <c r="T3" s="646"/>
      <c r="U3" s="646"/>
      <c r="V3" s="646"/>
      <c r="W3" s="646"/>
      <c r="X3" s="646"/>
      <c r="Y3" s="646"/>
      <c r="Z3" s="646"/>
      <c r="AA3" s="646"/>
      <c r="AB3" s="646"/>
      <c r="AC3" s="646"/>
      <c r="AD3" s="646"/>
      <c r="AE3" s="646"/>
      <c r="AF3" s="646"/>
      <c r="AG3" s="646"/>
      <c r="AH3" s="646"/>
      <c r="AI3" s="646"/>
      <c r="AJ3" s="646"/>
      <c r="AK3" s="646"/>
      <c r="AL3" s="646"/>
      <c r="AM3" s="646"/>
      <c r="AN3" s="30"/>
      <c r="AO3" s="30"/>
    </row>
    <row r="4" spans="1:41" s="14" customFormat="1" ht="15.75" customHeight="1">
      <c r="A4" s="356" t="s">
        <v>0</v>
      </c>
      <c r="B4" s="357" t="s">
        <v>1</v>
      </c>
      <c r="C4" s="357" t="s">
        <v>14</v>
      </c>
      <c r="D4" s="358" t="s">
        <v>2</v>
      </c>
      <c r="E4" s="635" t="s">
        <v>3</v>
      </c>
      <c r="F4" s="321">
        <v>1</v>
      </c>
      <c r="G4" s="321">
        <v>2</v>
      </c>
      <c r="H4" s="321">
        <v>3</v>
      </c>
      <c r="I4" s="321">
        <v>4</v>
      </c>
      <c r="J4" s="321">
        <v>5</v>
      </c>
      <c r="K4" s="321">
        <v>6</v>
      </c>
      <c r="L4" s="321">
        <v>7</v>
      </c>
      <c r="M4" s="321">
        <v>8</v>
      </c>
      <c r="N4" s="321">
        <v>9</v>
      </c>
      <c r="O4" s="321">
        <v>10</v>
      </c>
      <c r="P4" s="321">
        <v>11</v>
      </c>
      <c r="Q4" s="321">
        <v>12</v>
      </c>
      <c r="R4" s="321">
        <v>13</v>
      </c>
      <c r="S4" s="321">
        <v>14</v>
      </c>
      <c r="T4" s="321">
        <v>15</v>
      </c>
      <c r="U4" s="321">
        <v>16</v>
      </c>
      <c r="V4" s="321">
        <v>17</v>
      </c>
      <c r="W4" s="321">
        <v>18</v>
      </c>
      <c r="X4" s="321">
        <v>19</v>
      </c>
      <c r="Y4" s="321">
        <v>20</v>
      </c>
      <c r="Z4" s="321">
        <v>21</v>
      </c>
      <c r="AA4" s="321">
        <v>22</v>
      </c>
      <c r="AB4" s="321">
        <v>23</v>
      </c>
      <c r="AC4" s="321">
        <v>24</v>
      </c>
      <c r="AD4" s="321">
        <v>25</v>
      </c>
      <c r="AE4" s="321">
        <v>26</v>
      </c>
      <c r="AF4" s="321">
        <v>27</v>
      </c>
      <c r="AG4" s="321">
        <v>28</v>
      </c>
      <c r="AH4" s="321">
        <v>29</v>
      </c>
      <c r="AI4" s="321">
        <v>30</v>
      </c>
      <c r="AJ4" s="321">
        <v>31</v>
      </c>
      <c r="AK4" s="625" t="s">
        <v>4</v>
      </c>
      <c r="AL4" s="626" t="s">
        <v>5</v>
      </c>
      <c r="AM4" s="627" t="s">
        <v>6</v>
      </c>
      <c r="AN4" s="13"/>
      <c r="AO4" s="13"/>
    </row>
    <row r="5" spans="1:41" s="14" customFormat="1" ht="15.75" customHeight="1">
      <c r="A5" s="359"/>
      <c r="B5" s="467" t="s">
        <v>492</v>
      </c>
      <c r="C5" s="467"/>
      <c r="D5" s="361"/>
      <c r="E5" s="636"/>
      <c r="F5" s="322" t="s">
        <v>8</v>
      </c>
      <c r="G5" s="322" t="s">
        <v>10</v>
      </c>
      <c r="H5" s="322" t="s">
        <v>7</v>
      </c>
      <c r="I5" s="322" t="s">
        <v>7</v>
      </c>
      <c r="J5" s="322" t="s">
        <v>8</v>
      </c>
      <c r="K5" s="322" t="s">
        <v>8</v>
      </c>
      <c r="L5" s="322" t="s">
        <v>9</v>
      </c>
      <c r="M5" s="322" t="s">
        <v>8</v>
      </c>
      <c r="N5" s="322" t="s">
        <v>10</v>
      </c>
      <c r="O5" s="322" t="s">
        <v>7</v>
      </c>
      <c r="P5" s="322" t="s">
        <v>7</v>
      </c>
      <c r="Q5" s="322" t="s">
        <v>8</v>
      </c>
      <c r="R5" s="322" t="s">
        <v>8</v>
      </c>
      <c r="S5" s="322" t="s">
        <v>9</v>
      </c>
      <c r="T5" s="322" t="s">
        <v>8</v>
      </c>
      <c r="U5" s="322" t="s">
        <v>10</v>
      </c>
      <c r="V5" s="322" t="s">
        <v>7</v>
      </c>
      <c r="W5" s="322" t="s">
        <v>7</v>
      </c>
      <c r="X5" s="322" t="s">
        <v>8</v>
      </c>
      <c r="Y5" s="322" t="s">
        <v>8</v>
      </c>
      <c r="Z5" s="322" t="s">
        <v>9</v>
      </c>
      <c r="AA5" s="322" t="s">
        <v>8</v>
      </c>
      <c r="AB5" s="322" t="s">
        <v>10</v>
      </c>
      <c r="AC5" s="322" t="s">
        <v>7</v>
      </c>
      <c r="AD5" s="322" t="s">
        <v>7</v>
      </c>
      <c r="AE5" s="322" t="s">
        <v>8</v>
      </c>
      <c r="AF5" s="322" t="s">
        <v>8</v>
      </c>
      <c r="AG5" s="322" t="s">
        <v>9</v>
      </c>
      <c r="AH5" s="322" t="s">
        <v>8</v>
      </c>
      <c r="AI5" s="322" t="s">
        <v>10</v>
      </c>
      <c r="AJ5" s="322" t="s">
        <v>7</v>
      </c>
      <c r="AK5" s="608"/>
      <c r="AL5" s="610"/>
      <c r="AM5" s="612"/>
      <c r="AN5" s="13"/>
      <c r="AO5" s="13"/>
    </row>
    <row r="6" spans="1:39" s="14" customFormat="1" ht="15.75" customHeight="1">
      <c r="A6" s="379">
        <v>136212</v>
      </c>
      <c r="B6" s="317" t="s">
        <v>493</v>
      </c>
      <c r="C6" s="377">
        <v>6217</v>
      </c>
      <c r="D6" s="468"/>
      <c r="E6" s="61" t="s">
        <v>13</v>
      </c>
      <c r="F6" s="377" t="s">
        <v>187</v>
      </c>
      <c r="G6" s="377" t="s">
        <v>187</v>
      </c>
      <c r="H6" s="377" t="s">
        <v>187</v>
      </c>
      <c r="I6" s="377" t="s">
        <v>187</v>
      </c>
      <c r="J6" s="377" t="s">
        <v>187</v>
      </c>
      <c r="K6" s="378"/>
      <c r="L6" s="378"/>
      <c r="M6" s="377" t="s">
        <v>187</v>
      </c>
      <c r="N6" s="377" t="s">
        <v>187</v>
      </c>
      <c r="O6" s="377" t="s">
        <v>187</v>
      </c>
      <c r="P6" s="377" t="s">
        <v>187</v>
      </c>
      <c r="Q6" s="377" t="s">
        <v>187</v>
      </c>
      <c r="R6" s="378"/>
      <c r="S6" s="378"/>
      <c r="T6" s="377" t="s">
        <v>187</v>
      </c>
      <c r="U6" s="377" t="s">
        <v>187</v>
      </c>
      <c r="V6" s="377" t="s">
        <v>187</v>
      </c>
      <c r="W6" s="377" t="s">
        <v>187</v>
      </c>
      <c r="X6" s="377" t="s">
        <v>187</v>
      </c>
      <c r="Y6" s="378"/>
      <c r="Z6" s="378"/>
      <c r="AA6" s="377" t="s">
        <v>187</v>
      </c>
      <c r="AB6" s="377" t="s">
        <v>187</v>
      </c>
      <c r="AC6" s="377" t="s">
        <v>187</v>
      </c>
      <c r="AD6" s="377" t="s">
        <v>187</v>
      </c>
      <c r="AE6" s="377" t="s">
        <v>187</v>
      </c>
      <c r="AF6" s="378"/>
      <c r="AG6" s="378"/>
      <c r="AH6" s="377" t="s">
        <v>187</v>
      </c>
      <c r="AI6" s="377" t="s">
        <v>187</v>
      </c>
      <c r="AJ6" s="377" t="s">
        <v>187</v>
      </c>
      <c r="AK6" s="469">
        <v>138</v>
      </c>
      <c r="AL6" s="372">
        <f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138</v>
      </c>
      <c r="AM6" s="470">
        <f>SUM(AL6-138)</f>
        <v>0</v>
      </c>
    </row>
    <row r="7" spans="1:39" s="14" customFormat="1" ht="15.75" customHeight="1">
      <c r="A7" s="471" t="s">
        <v>0</v>
      </c>
      <c r="B7" s="360" t="s">
        <v>1</v>
      </c>
      <c r="C7" s="360" t="s">
        <v>14</v>
      </c>
      <c r="D7" s="361" t="s">
        <v>2</v>
      </c>
      <c r="E7" s="636" t="s">
        <v>3</v>
      </c>
      <c r="F7" s="332">
        <v>1</v>
      </c>
      <c r="G7" s="332">
        <v>2</v>
      </c>
      <c r="H7" s="332">
        <v>3</v>
      </c>
      <c r="I7" s="332">
        <v>4</v>
      </c>
      <c r="J7" s="332">
        <v>5</v>
      </c>
      <c r="K7" s="332">
        <v>6</v>
      </c>
      <c r="L7" s="332">
        <v>7</v>
      </c>
      <c r="M7" s="332">
        <v>8</v>
      </c>
      <c r="N7" s="332">
        <v>9</v>
      </c>
      <c r="O7" s="332">
        <v>10</v>
      </c>
      <c r="P7" s="332">
        <v>11</v>
      </c>
      <c r="Q7" s="332">
        <v>12</v>
      </c>
      <c r="R7" s="332">
        <v>13</v>
      </c>
      <c r="S7" s="332">
        <v>14</v>
      </c>
      <c r="T7" s="332">
        <v>15</v>
      </c>
      <c r="U7" s="332">
        <v>16</v>
      </c>
      <c r="V7" s="332">
        <v>17</v>
      </c>
      <c r="W7" s="332">
        <v>18</v>
      </c>
      <c r="X7" s="332">
        <v>19</v>
      </c>
      <c r="Y7" s="332">
        <v>20</v>
      </c>
      <c r="Z7" s="332">
        <v>21</v>
      </c>
      <c r="AA7" s="332">
        <v>22</v>
      </c>
      <c r="AB7" s="332">
        <v>23</v>
      </c>
      <c r="AC7" s="332">
        <v>24</v>
      </c>
      <c r="AD7" s="332">
        <v>25</v>
      </c>
      <c r="AE7" s="332">
        <v>26</v>
      </c>
      <c r="AF7" s="332">
        <v>27</v>
      </c>
      <c r="AG7" s="332">
        <v>28</v>
      </c>
      <c r="AH7" s="332">
        <v>29</v>
      </c>
      <c r="AI7" s="332">
        <v>30</v>
      </c>
      <c r="AJ7" s="332">
        <v>31</v>
      </c>
      <c r="AK7" s="607" t="s">
        <v>4</v>
      </c>
      <c r="AL7" s="609" t="s">
        <v>5</v>
      </c>
      <c r="AM7" s="611" t="s">
        <v>6</v>
      </c>
    </row>
    <row r="8" spans="1:41" s="14" customFormat="1" ht="15.75" customHeight="1">
      <c r="A8" s="471"/>
      <c r="B8" s="467" t="s">
        <v>494</v>
      </c>
      <c r="C8" s="467"/>
      <c r="D8" s="361"/>
      <c r="E8" s="636"/>
      <c r="F8" s="322" t="s">
        <v>8</v>
      </c>
      <c r="G8" s="322" t="s">
        <v>10</v>
      </c>
      <c r="H8" s="322" t="s">
        <v>7</v>
      </c>
      <c r="I8" s="322" t="s">
        <v>7</v>
      </c>
      <c r="J8" s="322" t="s">
        <v>8</v>
      </c>
      <c r="K8" s="322" t="s">
        <v>8</v>
      </c>
      <c r="L8" s="322" t="s">
        <v>9</v>
      </c>
      <c r="M8" s="322" t="s">
        <v>8</v>
      </c>
      <c r="N8" s="322" t="s">
        <v>10</v>
      </c>
      <c r="O8" s="322" t="s">
        <v>7</v>
      </c>
      <c r="P8" s="322" t="s">
        <v>7</v>
      </c>
      <c r="Q8" s="322" t="s">
        <v>8</v>
      </c>
      <c r="R8" s="322" t="s">
        <v>8</v>
      </c>
      <c r="S8" s="322" t="s">
        <v>9</v>
      </c>
      <c r="T8" s="322" t="s">
        <v>8</v>
      </c>
      <c r="U8" s="322" t="s">
        <v>10</v>
      </c>
      <c r="V8" s="322" t="s">
        <v>7</v>
      </c>
      <c r="W8" s="322" t="s">
        <v>7</v>
      </c>
      <c r="X8" s="322" t="s">
        <v>8</v>
      </c>
      <c r="Y8" s="322" t="s">
        <v>8</v>
      </c>
      <c r="Z8" s="322" t="s">
        <v>9</v>
      </c>
      <c r="AA8" s="322" t="s">
        <v>8</v>
      </c>
      <c r="AB8" s="322" t="s">
        <v>10</v>
      </c>
      <c r="AC8" s="322" t="s">
        <v>7</v>
      </c>
      <c r="AD8" s="322" t="s">
        <v>7</v>
      </c>
      <c r="AE8" s="322" t="s">
        <v>8</v>
      </c>
      <c r="AF8" s="322" t="s">
        <v>8</v>
      </c>
      <c r="AG8" s="322" t="s">
        <v>9</v>
      </c>
      <c r="AH8" s="322" t="s">
        <v>8</v>
      </c>
      <c r="AI8" s="322" t="s">
        <v>10</v>
      </c>
      <c r="AJ8" s="322" t="s">
        <v>7</v>
      </c>
      <c r="AK8" s="608"/>
      <c r="AL8" s="610"/>
      <c r="AM8" s="612"/>
      <c r="AN8" s="13"/>
      <c r="AO8" s="13"/>
    </row>
    <row r="9" spans="1:41" s="14" customFormat="1" ht="15.75" customHeight="1">
      <c r="A9" s="472">
        <v>150673</v>
      </c>
      <c r="B9" s="473" t="s">
        <v>495</v>
      </c>
      <c r="C9" s="474"/>
      <c r="D9" s="475" t="s">
        <v>496</v>
      </c>
      <c r="E9" s="36" t="s">
        <v>124</v>
      </c>
      <c r="F9" s="377" t="s">
        <v>186</v>
      </c>
      <c r="G9" s="392"/>
      <c r="H9" s="392"/>
      <c r="I9" s="392" t="s">
        <v>186</v>
      </c>
      <c r="J9" s="392" t="s">
        <v>187</v>
      </c>
      <c r="K9" s="378"/>
      <c r="L9" s="476" t="s">
        <v>186</v>
      </c>
      <c r="M9" s="392"/>
      <c r="N9" s="392"/>
      <c r="O9" s="631" t="s">
        <v>244</v>
      </c>
      <c r="P9" s="632"/>
      <c r="Q9" s="632"/>
      <c r="R9" s="632"/>
      <c r="S9" s="632"/>
      <c r="T9" s="632"/>
      <c r="U9" s="632"/>
      <c r="V9" s="632"/>
      <c r="W9" s="632"/>
      <c r="X9" s="632"/>
      <c r="Y9" s="632"/>
      <c r="Z9" s="632"/>
      <c r="AA9" s="632"/>
      <c r="AB9" s="632"/>
      <c r="AC9" s="632"/>
      <c r="AD9" s="632"/>
      <c r="AE9" s="632"/>
      <c r="AF9" s="632"/>
      <c r="AG9" s="632"/>
      <c r="AH9" s="633"/>
      <c r="AI9" s="392"/>
      <c r="AJ9" s="392" t="s">
        <v>186</v>
      </c>
      <c r="AK9" s="469">
        <v>138</v>
      </c>
      <c r="AL9" s="372">
        <f>COUNTIF(D9:AK9,"T")*6+COUNTIF(D9:AK9,"P")*12+COUNTIF(D9:AK9,"M")*6+COUNTIF(D9:AK9,"I")*6+COUNTIF(D9:AK9,"N")*12+COUNTIF(D9:AK9,"TI")*11+COUNTIF(D9:AK9,"MT")*12+COUNTIF(D9:AK9,"MN")*18+COUNTIF(D9:AK9,"PI")*17+COUNTIF(D9:AK9,"TN")*18+COUNTIF(D9:AK9,"NB")*6+COUNTIF(D9:AK9,"AF")*6</f>
        <v>54</v>
      </c>
      <c r="AM9" s="470">
        <f>SUM(AL9-54)</f>
        <v>0</v>
      </c>
      <c r="AN9" s="13"/>
      <c r="AO9" s="13"/>
    </row>
    <row r="10" spans="1:41" s="14" customFormat="1" ht="15.75" customHeight="1">
      <c r="A10" s="472">
        <v>151386</v>
      </c>
      <c r="B10" s="473" t="s">
        <v>497</v>
      </c>
      <c r="C10" s="474"/>
      <c r="D10" s="475" t="s">
        <v>498</v>
      </c>
      <c r="E10" s="36" t="s">
        <v>124</v>
      </c>
      <c r="F10" s="377"/>
      <c r="G10" s="377"/>
      <c r="H10" s="377" t="s">
        <v>186</v>
      </c>
      <c r="I10" s="377"/>
      <c r="J10" s="377"/>
      <c r="K10" s="378" t="s">
        <v>186</v>
      </c>
      <c r="L10" s="378"/>
      <c r="M10" s="377"/>
      <c r="N10" s="377" t="s">
        <v>186</v>
      </c>
      <c r="O10" s="377"/>
      <c r="P10" s="377"/>
      <c r="Q10" s="377" t="s">
        <v>186</v>
      </c>
      <c r="R10" s="378" t="s">
        <v>186</v>
      </c>
      <c r="S10" s="378"/>
      <c r="T10" s="377" t="s">
        <v>186</v>
      </c>
      <c r="U10" s="377" t="s">
        <v>186</v>
      </c>
      <c r="V10" s="377"/>
      <c r="W10" s="377" t="s">
        <v>186</v>
      </c>
      <c r="X10" s="377"/>
      <c r="Y10" s="378"/>
      <c r="Z10" s="378" t="s">
        <v>186</v>
      </c>
      <c r="AA10" s="377" t="s">
        <v>186</v>
      </c>
      <c r="AB10" s="377"/>
      <c r="AC10" s="377" t="s">
        <v>186</v>
      </c>
      <c r="AD10" s="377"/>
      <c r="AE10" s="377"/>
      <c r="AF10" s="378" t="s">
        <v>186</v>
      </c>
      <c r="AG10" s="378"/>
      <c r="AH10" s="377"/>
      <c r="AI10" s="377" t="s">
        <v>186</v>
      </c>
      <c r="AJ10" s="377"/>
      <c r="AK10" s="469">
        <v>138</v>
      </c>
      <c r="AL10" s="372">
        <f>COUNTIF(D10:AK10,"T")*6+COUNTIF(D10:AK10,"P")*12+COUNTIF(D10:AK10,"M")*6+COUNTIF(D10:AK10,"I")*6+COUNTIF(D10:AK10,"N")*12+COUNTIF(D10:AK10,"TI")*11+COUNTIF(D10:AK10,"MT")*12+COUNTIF(D10:AK10,"MN")*18+COUNTIF(D10:AK10,"PI")*17+COUNTIF(D10:AK10,"TN")*18+COUNTIF(D10:AK10,"NB")*6+COUNTIF(D10:AK10,"AF")*6</f>
        <v>156</v>
      </c>
      <c r="AM10" s="470">
        <f>SUM(AL10-138)</f>
        <v>18</v>
      </c>
      <c r="AN10" s="13"/>
      <c r="AO10" s="13"/>
    </row>
    <row r="11" spans="1:41" s="14" customFormat="1" ht="15.75" customHeight="1">
      <c r="A11" s="472">
        <v>129143</v>
      </c>
      <c r="B11" s="473" t="s">
        <v>499</v>
      </c>
      <c r="C11" s="474"/>
      <c r="D11" s="475" t="s">
        <v>500</v>
      </c>
      <c r="E11" s="36" t="s">
        <v>124</v>
      </c>
      <c r="F11" s="377"/>
      <c r="G11" s="377" t="s">
        <v>186</v>
      </c>
      <c r="H11" s="377"/>
      <c r="I11" s="377"/>
      <c r="J11" s="377" t="s">
        <v>10</v>
      </c>
      <c r="K11" s="378"/>
      <c r="L11" s="378"/>
      <c r="M11" s="377" t="s">
        <v>186</v>
      </c>
      <c r="N11" s="377"/>
      <c r="O11" s="377" t="s">
        <v>186</v>
      </c>
      <c r="P11" s="377" t="s">
        <v>186</v>
      </c>
      <c r="Q11" s="377"/>
      <c r="R11" s="378"/>
      <c r="S11" s="378" t="s">
        <v>186</v>
      </c>
      <c r="T11" s="377"/>
      <c r="U11" s="377"/>
      <c r="V11" s="377" t="s">
        <v>186</v>
      </c>
      <c r="W11" s="377"/>
      <c r="X11" s="377" t="s">
        <v>186</v>
      </c>
      <c r="Y11" s="378" t="s">
        <v>186</v>
      </c>
      <c r="Z11" s="378"/>
      <c r="AA11" s="377"/>
      <c r="AB11" s="377" t="s">
        <v>186</v>
      </c>
      <c r="AC11" s="377"/>
      <c r="AD11" s="377" t="s">
        <v>186</v>
      </c>
      <c r="AE11" s="377" t="s">
        <v>186</v>
      </c>
      <c r="AF11" s="378"/>
      <c r="AG11" s="378" t="s">
        <v>186</v>
      </c>
      <c r="AH11" s="377" t="s">
        <v>186</v>
      </c>
      <c r="AI11" s="377"/>
      <c r="AJ11" s="377"/>
      <c r="AK11" s="469">
        <v>138</v>
      </c>
      <c r="AL11" s="372">
        <f>COUNTIF(D11:AK11,"T")*6+COUNTIF(D11:AK11,"P")*12+COUNTIF(D11:AK11,"M")*6+COUNTIF(D11:AK11,"I")*6+COUNTIF(D11:AK11,"N")*12+COUNTIF(D11:AK11,"TI")*11+COUNTIF(D11:AK11,"MT")*12+COUNTIF(D11:AK11,"MN")*18+COUNTIF(D11:AK11,"PI")*17+COUNTIF(D11:AK11,"TN")*18+COUNTIF(D11:AK11,"NB")*6+COUNTIF(D11:AK11,"AF")*6</f>
        <v>162</v>
      </c>
      <c r="AM11" s="470">
        <f>SUM(AL11-138)</f>
        <v>24</v>
      </c>
      <c r="AN11" s="13"/>
      <c r="AO11" s="13"/>
    </row>
    <row r="12" spans="1:39" s="14" customFormat="1" ht="15.75" customHeight="1">
      <c r="A12" s="477"/>
      <c r="B12" s="478"/>
      <c r="C12" s="479"/>
      <c r="D12" s="468"/>
      <c r="E12" s="61"/>
      <c r="F12" s="377"/>
      <c r="G12" s="377"/>
      <c r="H12" s="377"/>
      <c r="I12" s="377"/>
      <c r="J12" s="377"/>
      <c r="K12" s="378"/>
      <c r="L12" s="378"/>
      <c r="M12" s="377"/>
      <c r="N12" s="377"/>
      <c r="O12" s="421"/>
      <c r="P12" s="421"/>
      <c r="Q12" s="421"/>
      <c r="R12" s="440"/>
      <c r="S12" s="440"/>
      <c r="T12" s="421"/>
      <c r="U12" s="421"/>
      <c r="V12" s="421"/>
      <c r="W12" s="421"/>
      <c r="X12" s="421"/>
      <c r="Y12" s="440"/>
      <c r="Z12" s="440"/>
      <c r="AA12" s="421"/>
      <c r="AB12" s="421"/>
      <c r="AC12" s="421"/>
      <c r="AD12" s="421"/>
      <c r="AE12" s="421"/>
      <c r="AF12" s="440"/>
      <c r="AG12" s="440"/>
      <c r="AH12" s="377"/>
      <c r="AI12" s="377"/>
      <c r="AJ12" s="377"/>
      <c r="AK12" s="469"/>
      <c r="AL12" s="480"/>
      <c r="AM12" s="481"/>
    </row>
    <row r="13" spans="1:39" s="14" customFormat="1" ht="15.75" customHeight="1">
      <c r="A13" s="482" t="s">
        <v>0</v>
      </c>
      <c r="B13" s="360" t="s">
        <v>1</v>
      </c>
      <c r="C13" s="360" t="s">
        <v>14</v>
      </c>
      <c r="D13" s="361" t="s">
        <v>2</v>
      </c>
      <c r="E13" s="636" t="s">
        <v>3</v>
      </c>
      <c r="F13" s="332">
        <v>1</v>
      </c>
      <c r="G13" s="332">
        <v>2</v>
      </c>
      <c r="H13" s="332">
        <v>3</v>
      </c>
      <c r="I13" s="332">
        <v>4</v>
      </c>
      <c r="J13" s="332">
        <v>5</v>
      </c>
      <c r="K13" s="332">
        <v>6</v>
      </c>
      <c r="L13" s="332">
        <v>7</v>
      </c>
      <c r="M13" s="332">
        <v>8</v>
      </c>
      <c r="N13" s="332">
        <v>9</v>
      </c>
      <c r="O13" s="332">
        <v>10</v>
      </c>
      <c r="P13" s="332">
        <v>11</v>
      </c>
      <c r="Q13" s="332">
        <v>12</v>
      </c>
      <c r="R13" s="332">
        <v>13</v>
      </c>
      <c r="S13" s="332">
        <v>14</v>
      </c>
      <c r="T13" s="332">
        <v>15</v>
      </c>
      <c r="U13" s="332">
        <v>16</v>
      </c>
      <c r="V13" s="332">
        <v>17</v>
      </c>
      <c r="W13" s="332">
        <v>18</v>
      </c>
      <c r="X13" s="332">
        <v>19</v>
      </c>
      <c r="Y13" s="332">
        <v>20</v>
      </c>
      <c r="Z13" s="332">
        <v>21</v>
      </c>
      <c r="AA13" s="332">
        <v>22</v>
      </c>
      <c r="AB13" s="332">
        <v>23</v>
      </c>
      <c r="AC13" s="332">
        <v>24</v>
      </c>
      <c r="AD13" s="332">
        <v>25</v>
      </c>
      <c r="AE13" s="332">
        <v>26</v>
      </c>
      <c r="AF13" s="332">
        <v>27</v>
      </c>
      <c r="AG13" s="332">
        <v>28</v>
      </c>
      <c r="AH13" s="332">
        <v>29</v>
      </c>
      <c r="AI13" s="332">
        <v>30</v>
      </c>
      <c r="AJ13" s="332">
        <v>31</v>
      </c>
      <c r="AK13" s="607" t="s">
        <v>4</v>
      </c>
      <c r="AL13" s="609" t="s">
        <v>5</v>
      </c>
      <c r="AM13" s="611" t="s">
        <v>6</v>
      </c>
    </row>
    <row r="14" spans="1:41" s="14" customFormat="1" ht="15.75" customHeight="1">
      <c r="A14" s="482"/>
      <c r="B14" s="467" t="s">
        <v>501</v>
      </c>
      <c r="C14" s="467"/>
      <c r="D14" s="361"/>
      <c r="E14" s="636"/>
      <c r="F14" s="322" t="s">
        <v>8</v>
      </c>
      <c r="G14" s="322" t="s">
        <v>10</v>
      </c>
      <c r="H14" s="322" t="s">
        <v>7</v>
      </c>
      <c r="I14" s="322" t="s">
        <v>7</v>
      </c>
      <c r="J14" s="322" t="s">
        <v>8</v>
      </c>
      <c r="K14" s="322" t="s">
        <v>8</v>
      </c>
      <c r="L14" s="322" t="s">
        <v>9</v>
      </c>
      <c r="M14" s="322" t="s">
        <v>8</v>
      </c>
      <c r="N14" s="322" t="s">
        <v>10</v>
      </c>
      <c r="O14" s="322" t="s">
        <v>7</v>
      </c>
      <c r="P14" s="322" t="s">
        <v>7</v>
      </c>
      <c r="Q14" s="322" t="s">
        <v>8</v>
      </c>
      <c r="R14" s="322" t="s">
        <v>8</v>
      </c>
      <c r="S14" s="322" t="s">
        <v>9</v>
      </c>
      <c r="T14" s="322" t="s">
        <v>8</v>
      </c>
      <c r="U14" s="322" t="s">
        <v>10</v>
      </c>
      <c r="V14" s="322" t="s">
        <v>7</v>
      </c>
      <c r="W14" s="322" t="s">
        <v>7</v>
      </c>
      <c r="X14" s="322" t="s">
        <v>8</v>
      </c>
      <c r="Y14" s="322" t="s">
        <v>8</v>
      </c>
      <c r="Z14" s="322" t="s">
        <v>9</v>
      </c>
      <c r="AA14" s="322" t="s">
        <v>8</v>
      </c>
      <c r="AB14" s="322" t="s">
        <v>10</v>
      </c>
      <c r="AC14" s="322" t="s">
        <v>7</v>
      </c>
      <c r="AD14" s="322" t="s">
        <v>7</v>
      </c>
      <c r="AE14" s="322" t="s">
        <v>8</v>
      </c>
      <c r="AF14" s="322" t="s">
        <v>8</v>
      </c>
      <c r="AG14" s="322" t="s">
        <v>9</v>
      </c>
      <c r="AH14" s="322" t="s">
        <v>8</v>
      </c>
      <c r="AI14" s="322" t="s">
        <v>10</v>
      </c>
      <c r="AJ14" s="322" t="s">
        <v>7</v>
      </c>
      <c r="AK14" s="608"/>
      <c r="AL14" s="610"/>
      <c r="AM14" s="612"/>
      <c r="AN14" s="13"/>
      <c r="AO14" s="13"/>
    </row>
    <row r="15" spans="1:39" s="14" customFormat="1" ht="15.75" customHeight="1" thickBot="1">
      <c r="A15" s="483"/>
      <c r="B15" s="484" t="s">
        <v>502</v>
      </c>
      <c r="C15" s="485">
        <v>8500</v>
      </c>
      <c r="D15" s="486"/>
      <c r="E15" s="430" t="s">
        <v>13</v>
      </c>
      <c r="F15" s="404" t="s">
        <v>187</v>
      </c>
      <c r="G15" s="404" t="s">
        <v>187</v>
      </c>
      <c r="H15" s="404" t="s">
        <v>187</v>
      </c>
      <c r="I15" s="404" t="s">
        <v>187</v>
      </c>
      <c r="J15" s="404" t="s">
        <v>187</v>
      </c>
      <c r="K15" s="431"/>
      <c r="L15" s="431"/>
      <c r="M15" s="404" t="s">
        <v>187</v>
      </c>
      <c r="N15" s="404" t="s">
        <v>187</v>
      </c>
      <c r="O15" s="404" t="s">
        <v>187</v>
      </c>
      <c r="P15" s="404" t="s">
        <v>187</v>
      </c>
      <c r="Q15" s="404" t="s">
        <v>187</v>
      </c>
      <c r="R15" s="431"/>
      <c r="S15" s="431"/>
      <c r="T15" s="404" t="s">
        <v>187</v>
      </c>
      <c r="U15" s="404" t="s">
        <v>187</v>
      </c>
      <c r="V15" s="404" t="s">
        <v>187</v>
      </c>
      <c r="W15" s="404" t="s">
        <v>187</v>
      </c>
      <c r="X15" s="404" t="s">
        <v>187</v>
      </c>
      <c r="Y15" s="431"/>
      <c r="Z15" s="431"/>
      <c r="AA15" s="404" t="s">
        <v>187</v>
      </c>
      <c r="AB15" s="404" t="s">
        <v>187</v>
      </c>
      <c r="AC15" s="404" t="s">
        <v>187</v>
      </c>
      <c r="AD15" s="404" t="s">
        <v>187</v>
      </c>
      <c r="AE15" s="404" t="s">
        <v>187</v>
      </c>
      <c r="AF15" s="431"/>
      <c r="AG15" s="431"/>
      <c r="AH15" s="404" t="s">
        <v>187</v>
      </c>
      <c r="AI15" s="404" t="s">
        <v>187</v>
      </c>
      <c r="AJ15" s="404" t="s">
        <v>187</v>
      </c>
      <c r="AK15" s="487">
        <v>138</v>
      </c>
      <c r="AL15" s="406">
        <f>COUNTIF(D15:AK15,"T")*6+COUNTIF(D15:AK15,"P")*12+COUNTIF(D15:AK15,"M")*6+COUNTIF(D15:AK15,"I")*6+COUNTIF(D15:AK15,"N")*12+COUNTIF(D15:AK15,"TI")*11+COUNTIF(D15:AK15,"MT")*12+COUNTIF(D15:AK15,"MN")*18+COUNTIF(D15:AK15,"PI")*17+COUNTIF(D15:AK15,"TN")*18+COUNTIF(D15:AK15,"NB")*6+COUNTIF(D15:AK15,"AF")*6</f>
        <v>138</v>
      </c>
      <c r="AM15" s="488">
        <f>SUM(AL15-138)</f>
        <v>0</v>
      </c>
    </row>
    <row r="16" spans="1:41" ht="15.75" thickBo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/>
      <c r="AM16"/>
      <c r="AN16"/>
      <c r="AO16"/>
    </row>
    <row r="17" spans="1:37" ht="12.75" customHeight="1">
      <c r="A17" s="489"/>
      <c r="B17" s="600" t="s">
        <v>487</v>
      </c>
      <c r="C17" s="601"/>
      <c r="D17" s="602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</row>
    <row r="18" spans="1:37" ht="12.75" customHeight="1">
      <c r="A18" s="490"/>
      <c r="B18" s="597" t="s">
        <v>488</v>
      </c>
      <c r="C18" s="598"/>
      <c r="D18" s="599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</row>
    <row r="19" spans="1:37" ht="12.75" customHeight="1">
      <c r="A19" s="490"/>
      <c r="B19" s="597" t="s">
        <v>489</v>
      </c>
      <c r="C19" s="598"/>
      <c r="D19" s="599"/>
      <c r="E19" s="21"/>
      <c r="F19" s="21"/>
      <c r="G19" s="21"/>
      <c r="H19" s="21"/>
      <c r="I19" s="21"/>
      <c r="J19" s="21"/>
      <c r="K19" s="21"/>
      <c r="L19" s="21"/>
      <c r="M19" s="21"/>
      <c r="N19" s="21" t="s">
        <v>259</v>
      </c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</row>
    <row r="20" spans="1:13" ht="12.75" customHeight="1">
      <c r="A20" s="491"/>
      <c r="B20" s="597" t="s">
        <v>490</v>
      </c>
      <c r="C20" s="598"/>
      <c r="D20" s="599"/>
      <c r="M20" s="12" t="s">
        <v>259</v>
      </c>
    </row>
    <row r="21" spans="1:9" ht="12.75" customHeight="1">
      <c r="A21" s="492"/>
      <c r="B21" s="597" t="s">
        <v>249</v>
      </c>
      <c r="C21" s="598"/>
      <c r="D21" s="599"/>
      <c r="I21" s="12" t="s">
        <v>259</v>
      </c>
    </row>
    <row r="22" spans="1:4" ht="12.75" customHeight="1">
      <c r="A22" s="493"/>
      <c r="B22" s="591" t="s">
        <v>250</v>
      </c>
      <c r="C22" s="592"/>
      <c r="D22" s="593"/>
    </row>
    <row r="23" spans="2:4" ht="15.75" thickBot="1">
      <c r="B23" s="594" t="s">
        <v>251</v>
      </c>
      <c r="C23" s="595"/>
      <c r="D23" s="596"/>
    </row>
  </sheetData>
  <sheetProtection/>
  <mergeCells count="21">
    <mergeCell ref="A1:AM3"/>
    <mergeCell ref="E4:E5"/>
    <mergeCell ref="AK4:AK5"/>
    <mergeCell ref="AL4:AL5"/>
    <mergeCell ref="AM4:AM5"/>
    <mergeCell ref="E7:E8"/>
    <mergeCell ref="AK7:AK8"/>
    <mergeCell ref="AL7:AL8"/>
    <mergeCell ref="AM7:AM8"/>
    <mergeCell ref="O9:AH9"/>
    <mergeCell ref="E13:E14"/>
    <mergeCell ref="AK13:AK14"/>
    <mergeCell ref="AL13:AL14"/>
    <mergeCell ref="AM13:AM14"/>
    <mergeCell ref="B17:D17"/>
    <mergeCell ref="B18:D18"/>
    <mergeCell ref="B19:D19"/>
    <mergeCell ref="B20:D20"/>
    <mergeCell ref="B21:D21"/>
    <mergeCell ref="B22:D22"/>
    <mergeCell ref="B23:D23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Cleiton Jose Santana - mat 142336</dc:creator>
  <cp:keywords/>
  <dc:description/>
  <cp:lastModifiedBy>Rosilene Correa Dias - mat 140244</cp:lastModifiedBy>
  <cp:lastPrinted>2021-02-25T14:24:44Z</cp:lastPrinted>
  <dcterms:created xsi:type="dcterms:W3CDTF">2020-09-09T18:53:03Z</dcterms:created>
  <dcterms:modified xsi:type="dcterms:W3CDTF">2021-02-26T12:19:49Z</dcterms:modified>
  <cp:category/>
  <cp:version/>
  <cp:contentType/>
  <cp:contentStatus/>
</cp:coreProperties>
</file>