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8070" tabRatio="500"/>
  </bookViews>
  <sheets>
    <sheet name="enfermeira" sheetId="5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N38" i="5" l="1"/>
  <c r="BM38" i="5"/>
  <c r="BL38" i="5"/>
  <c r="BK38" i="5"/>
  <c r="BJ38" i="5"/>
  <c r="BI38" i="5"/>
  <c r="BH38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N38" i="5"/>
  <c r="AJ38" i="5" s="1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BO35" i="5" s="1"/>
  <c r="AO35" i="5" s="1"/>
  <c r="AL35" i="5" s="1"/>
  <c r="AV35" i="5"/>
  <c r="AN35" i="5"/>
  <c r="AJ35" i="5" s="1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N34" i="5"/>
  <c r="AJ34" i="5" s="1"/>
  <c r="BN33" i="5"/>
  <c r="AN33" i="5" s="1"/>
  <c r="AJ33" i="5" s="1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N30" i="5"/>
  <c r="AJ30" i="5" s="1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N27" i="5"/>
  <c r="AJ27" i="5" s="1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N26" i="5"/>
  <c r="AJ26" i="5" s="1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BO25" i="5" s="1"/>
  <c r="AO25" i="5" s="1"/>
  <c r="AL25" i="5" s="1"/>
  <c r="AK25" i="5" s="1"/>
  <c r="AN25" i="5"/>
  <c r="AJ25" i="5" s="1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N24" i="5"/>
  <c r="AJ24" i="5" s="1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N21" i="5"/>
  <c r="AJ21" i="5" s="1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N20" i="5"/>
  <c r="AJ20" i="5" s="1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N17" i="5"/>
  <c r="AJ17" i="5" s="1"/>
  <c r="BN16" i="5"/>
  <c r="AN16" i="5" s="1"/>
  <c r="AJ16" i="5" s="1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N15" i="5"/>
  <c r="AJ15" i="5" s="1"/>
  <c r="BN14" i="5"/>
  <c r="AN14" i="5" s="1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J14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BO11" i="5" s="1"/>
  <c r="AO11" i="5" s="1"/>
  <c r="AL11" i="5" s="1"/>
  <c r="AX11" i="5"/>
  <c r="AW11" i="5"/>
  <c r="AV11" i="5"/>
  <c r="AN11" i="5"/>
  <c r="AJ11" i="5" s="1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BO10" i="5" s="1"/>
  <c r="AN10" i="5"/>
  <c r="AJ10" i="5" s="1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N9" i="5"/>
  <c r="AJ9" i="5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N6" i="5"/>
  <c r="AJ6" i="5" s="1"/>
  <c r="AK34" i="5" l="1"/>
  <c r="BO14" i="5"/>
  <c r="AO14" i="5" s="1"/>
  <c r="AL14" i="5" s="1"/>
  <c r="AK14" i="5" s="1"/>
  <c r="BO20" i="5"/>
  <c r="AO20" i="5" s="1"/>
  <c r="AL20" i="5" s="1"/>
  <c r="AK20" i="5" s="1"/>
  <c r="BO30" i="5"/>
  <c r="AO30" i="5" s="1"/>
  <c r="AL30" i="5" s="1"/>
  <c r="BO34" i="5"/>
  <c r="AO34" i="5" s="1"/>
  <c r="AL34" i="5" s="1"/>
  <c r="BO6" i="5"/>
  <c r="AO6" i="5" s="1"/>
  <c r="AL6" i="5" s="1"/>
  <c r="AK6" i="5" s="1"/>
  <c r="BO9" i="5"/>
  <c r="AO9" i="5" s="1"/>
  <c r="AL9" i="5" s="1"/>
  <c r="BO15" i="5"/>
  <c r="AO15" i="5" s="1"/>
  <c r="AL15" i="5" s="1"/>
  <c r="BO16" i="5"/>
  <c r="BO27" i="5"/>
  <c r="AO27" i="5" s="1"/>
  <c r="AL27" i="5" s="1"/>
  <c r="AK27" i="5" s="1"/>
  <c r="BO33" i="5"/>
  <c r="AO33" i="5" s="1"/>
  <c r="AL33" i="5" s="1"/>
  <c r="AK33" i="5" s="1"/>
  <c r="AK9" i="5"/>
  <c r="BO17" i="5"/>
  <c r="AO17" i="5" s="1"/>
  <c r="AL17" i="5" s="1"/>
  <c r="AK17" i="5" s="1"/>
  <c r="BO24" i="5"/>
  <c r="AO24" i="5" s="1"/>
  <c r="AL24" i="5" s="1"/>
  <c r="BO26" i="5"/>
  <c r="AO26" i="5" s="1"/>
  <c r="AL26" i="5" s="1"/>
  <c r="AK26" i="5" s="1"/>
  <c r="BO38" i="5"/>
  <c r="AO38" i="5" s="1"/>
  <c r="AL38" i="5" s="1"/>
  <c r="AK11" i="5"/>
  <c r="AK24" i="5"/>
  <c r="AK35" i="5"/>
  <c r="AK38" i="5"/>
  <c r="AO16" i="5"/>
  <c r="AL16" i="5" s="1"/>
  <c r="AK16" i="5" s="1"/>
  <c r="AO10" i="5"/>
  <c r="AL10" i="5" s="1"/>
  <c r="AK10" i="5" s="1"/>
  <c r="AK15" i="5"/>
  <c r="BO21" i="5"/>
  <c r="AO21" i="5" s="1"/>
  <c r="AL21" i="5" s="1"/>
  <c r="AK21" i="5" s="1"/>
  <c r="AK30" i="5"/>
</calcChain>
</file>

<file path=xl/sharedStrings.xml><?xml version="1.0" encoding="utf-8"?>
<sst xmlns="http://schemas.openxmlformats.org/spreadsheetml/2006/main" count="632" uniqueCount="100">
  <si>
    <t>Matricula</t>
  </si>
  <si>
    <t>NOME</t>
  </si>
  <si>
    <t xml:space="preserve">Reg. Prof. </t>
  </si>
  <si>
    <t>TURNO</t>
  </si>
  <si>
    <t>CH</t>
  </si>
  <si>
    <t>CT</t>
  </si>
  <si>
    <t>HE</t>
  </si>
  <si>
    <t>Enfermeiro</t>
  </si>
  <si>
    <t>COREN</t>
  </si>
  <si>
    <t>DOM</t>
  </si>
  <si>
    <t>SEG</t>
  </si>
  <si>
    <t>TER</t>
  </si>
  <si>
    <t>QUA</t>
  </si>
  <si>
    <t>QUI</t>
  </si>
  <si>
    <t>SEX</t>
  </si>
  <si>
    <t>SÁB</t>
  </si>
  <si>
    <t>M</t>
  </si>
  <si>
    <t>T</t>
  </si>
  <si>
    <t>D</t>
  </si>
  <si>
    <t>P</t>
  </si>
  <si>
    <t>M/T</t>
  </si>
  <si>
    <t>I/I</t>
  </si>
  <si>
    <t>I¹</t>
  </si>
  <si>
    <t>I²</t>
  </si>
  <si>
    <t>SN</t>
  </si>
  <si>
    <t>F</t>
  </si>
  <si>
    <t>FE</t>
  </si>
  <si>
    <t>LP</t>
  </si>
  <si>
    <t>AT</t>
  </si>
  <si>
    <t>C</t>
  </si>
  <si>
    <t>DCH</t>
  </si>
  <si>
    <t>THT</t>
  </si>
  <si>
    <t>12960-7</t>
  </si>
  <si>
    <t>KÁTIA FERMINO DA SILVA</t>
  </si>
  <si>
    <t>07-13H</t>
  </si>
  <si>
    <t>OK</t>
  </si>
  <si>
    <t>13614-0</t>
  </si>
  <si>
    <t>TANIA V. P. R. T. SANTOS</t>
  </si>
  <si>
    <t>07-19H</t>
  </si>
  <si>
    <t>42172-3</t>
  </si>
  <si>
    <t>CARLA PRISCILA SANTANA VIANA</t>
  </si>
  <si>
    <t>CONTRATO</t>
  </si>
  <si>
    <t>42433-1</t>
  </si>
  <si>
    <t>YUKIMI FURUTA GONÇALVES</t>
  </si>
  <si>
    <t>15339-7</t>
  </si>
  <si>
    <t>ANA PAULA F PAGLEARINE</t>
  </si>
  <si>
    <t>13815-0</t>
  </si>
  <si>
    <t>LUCIANA PINHEIRO</t>
  </si>
  <si>
    <t>42273-8</t>
  </si>
  <si>
    <t>FABIO ALEXANDRO DA COSTA</t>
  </si>
  <si>
    <t>11480-4</t>
  </si>
  <si>
    <t>ROSEMERI FATIMA DE LIMA</t>
  </si>
  <si>
    <t>13605-0</t>
  </si>
  <si>
    <t>NILCELIA FELICIANO</t>
  </si>
  <si>
    <t>FIM DE CONTRATO</t>
  </si>
  <si>
    <t>42239-8</t>
  </si>
  <si>
    <t>SILVANA LANDIN CRUZ</t>
  </si>
  <si>
    <t>T/I</t>
  </si>
  <si>
    <t>I</t>
  </si>
  <si>
    <t>42275-4</t>
  </si>
  <si>
    <t>MILENA DE ALMEIDA MOSCATO</t>
  </si>
  <si>
    <t>19h-7h</t>
  </si>
  <si>
    <t>13944-0</t>
  </si>
  <si>
    <t>MANOEL ARANTES</t>
  </si>
  <si>
    <t>13612-3</t>
  </si>
  <si>
    <t>VIVIAN SAYURI N. EBURNIO</t>
  </si>
  <si>
    <t>13615-8</t>
  </si>
  <si>
    <t>NEIVA MEIRA T. CARMO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</si>
  <si>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</si>
  <si>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</si>
  <si>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</si>
  <si>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</si>
  <si>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</si>
  <si>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</si>
  <si>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</si>
  <si>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</si>
  <si>
    <t>M4</t>
  </si>
  <si>
    <t>T5</t>
  </si>
  <si>
    <t>M/SN</t>
  </si>
  <si>
    <t>T/SN</t>
  </si>
  <si>
    <t>P/I</t>
  </si>
  <si>
    <t>M/I</t>
  </si>
  <si>
    <t>M4/T</t>
  </si>
  <si>
    <t>I2/M</t>
  </si>
  <si>
    <t>M5</t>
  </si>
  <si>
    <t>ATESTADO</t>
  </si>
  <si>
    <t>07 - 19H</t>
  </si>
  <si>
    <t>BH</t>
  </si>
  <si>
    <t>INICIO CONTRATO</t>
  </si>
  <si>
    <t>FLEXIVEL</t>
  </si>
  <si>
    <t>CLAUDINEI DE MELO SANTOS</t>
  </si>
  <si>
    <t>MARCOS ANTONIO FERREIRA</t>
  </si>
  <si>
    <t>?</t>
  </si>
  <si>
    <t>DORIS SAYURI PEREIRA</t>
  </si>
  <si>
    <t>MANOEL CARLOS ARANTES</t>
  </si>
  <si>
    <t>42644-0</t>
  </si>
  <si>
    <t>42782-9</t>
  </si>
  <si>
    <t>EUGÊNIO MARTINS JUNIOR</t>
  </si>
  <si>
    <t>UBS AQUILES</t>
  </si>
  <si>
    <r>
      <t xml:space="preserve">ESCALA REALIZADA DA UPA SABARÁ - MAIO - 2023
</t>
    </r>
    <r>
      <rPr>
        <b/>
        <sz val="18"/>
        <rFont val="Arial"/>
        <family val="2"/>
        <charset val="1"/>
      </rPr>
      <t>CARGA HORÁRIA -  22 DIAS ÚTEIS 132 HS
ESCALA DE PLANTÃO - ENFERMEIROS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</si>
</sst>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8"/>
      <color rgb="FFFF0000"/>
      <name val="Arial"/>
      <family val="2"/>
      <charset val="1"/>
    </font>
    <font>
      <b/>
      <sz val="18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Verdana"/>
      <family val="2"/>
      <charset val="1"/>
    </font>
    <font>
      <b/>
      <u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4"/>
      <name val="Arial"/>
      <family val="2"/>
      <charset val="1"/>
    </font>
    <font>
      <b/>
      <sz val="16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AC090"/>
        <bgColor rgb="FFD9D9D9"/>
      </patternFill>
    </fill>
    <fill>
      <patternFill patternType="solid">
        <fgColor rgb="FFBFBFBF"/>
        <bgColor rgb="FFA6A6A6"/>
      </patternFill>
    </fill>
    <fill>
      <patternFill patternType="solid">
        <fgColor rgb="FFD9D9D9"/>
        <bgColor rgb="FFBFBFBF"/>
      </patternFill>
    </fill>
    <fill>
      <patternFill patternType="solid">
        <fgColor rgb="FF000000"/>
        <bgColor rgb="FF0033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 shrinkToFit="1"/>
    </xf>
    <xf numFmtId="0" fontId="2" fillId="2" borderId="1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shrinkToFit="1"/>
    </xf>
    <xf numFmtId="1" fontId="6" fillId="0" borderId="5" xfId="1" applyNumberFormat="1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readingOrder="1"/>
    </xf>
    <xf numFmtId="1" fontId="6" fillId="0" borderId="0" xfId="1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0" fontId="12" fillId="0" borderId="1" xfId="0" applyFont="1" applyBorder="1" applyAlignment="1" applyProtection="1">
      <alignment horizontal="center" vertical="center" readingOrder="1"/>
      <protection locked="0"/>
    </xf>
    <xf numFmtId="0" fontId="12" fillId="3" borderId="1" xfId="0" applyFont="1" applyFill="1" applyBorder="1" applyAlignment="1" applyProtection="1">
      <alignment horizontal="center" vertical="center" readingOrder="1"/>
    </xf>
    <xf numFmtId="0" fontId="12" fillId="3" borderId="1" xfId="0" applyFont="1" applyFill="1" applyBorder="1" applyAlignment="1" applyProtection="1">
      <alignment horizontal="center" vertical="center" readingOrder="1"/>
      <protection locked="0"/>
    </xf>
    <xf numFmtId="0" fontId="13" fillId="3" borderId="1" xfId="0" applyFont="1" applyFill="1" applyBorder="1" applyAlignment="1" applyProtection="1">
      <alignment horizontal="right" vertical="center" readingOrder="1"/>
    </xf>
    <xf numFmtId="0" fontId="14" fillId="0" borderId="1" xfId="0" applyFont="1" applyBorder="1" applyAlignment="1" applyProtection="1">
      <alignment horizontal="center" vertical="center" readingOrder="1"/>
      <protection locked="0"/>
    </xf>
    <xf numFmtId="0" fontId="6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vertical="center" readingOrder="1"/>
    </xf>
    <xf numFmtId="0" fontId="2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vertical="center" readingOrder="1"/>
    </xf>
    <xf numFmtId="0" fontId="15" fillId="0" borderId="1" xfId="0" applyFont="1" applyBorder="1" applyAlignment="1" applyProtection="1">
      <alignment horizontal="center" vertical="center" readingOrder="1"/>
      <protection locked="0"/>
    </xf>
    <xf numFmtId="0" fontId="5" fillId="0" borderId="1" xfId="0" applyFont="1" applyBorder="1" applyAlignment="1" applyProtection="1">
      <alignment vertical="center" readingOrder="1"/>
    </xf>
    <xf numFmtId="0" fontId="9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2" borderId="1" xfId="2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6" fillId="2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1"/>
  <sheetViews>
    <sheetView tabSelected="1" topLeftCell="A16" zoomScale="65" zoomScaleNormal="65" workbookViewId="0">
      <selection activeCell="A4" sqref="A4:A5"/>
    </sheetView>
  </sheetViews>
  <sheetFormatPr defaultColWidth="9.140625" defaultRowHeight="15" x14ac:dyDescent="0.25"/>
  <cols>
    <col min="1" max="1" width="8.140625" style="1" customWidth="1"/>
    <col min="2" max="2" width="35.140625" style="1" customWidth="1"/>
    <col min="3" max="3" width="12.42578125" style="1" customWidth="1"/>
    <col min="4" max="4" width="8.7109375" style="1" customWidth="1"/>
    <col min="5" max="38" width="6.7109375" style="1" customWidth="1"/>
    <col min="39" max="211" width="9.140625" style="1"/>
    <col min="212" max="256" width="11.5703125" style="2" customWidth="1"/>
    <col min="257" max="257" width="41.5703125" style="2" customWidth="1"/>
    <col min="258" max="258" width="13" style="2" customWidth="1"/>
    <col min="259" max="259" width="10.85546875" style="2" customWidth="1"/>
    <col min="260" max="260" width="9.5703125" style="2" customWidth="1"/>
    <col min="261" max="288" width="8.28515625" style="2" customWidth="1"/>
    <col min="289" max="467" width="9.140625" style="2"/>
    <col min="468" max="512" width="11.5703125" style="2" customWidth="1"/>
    <col min="513" max="513" width="41.5703125" style="2" customWidth="1"/>
    <col min="514" max="514" width="13" style="2" customWidth="1"/>
    <col min="515" max="515" width="10.85546875" style="2" customWidth="1"/>
    <col min="516" max="516" width="9.5703125" style="2" customWidth="1"/>
    <col min="517" max="544" width="8.28515625" style="2" customWidth="1"/>
    <col min="545" max="723" width="9.140625" style="2"/>
    <col min="724" max="768" width="11.5703125" style="2" customWidth="1"/>
    <col min="769" max="769" width="41.5703125" style="2" customWidth="1"/>
    <col min="770" max="770" width="13" style="2" customWidth="1"/>
    <col min="771" max="771" width="10.85546875" style="2" customWidth="1"/>
    <col min="772" max="772" width="9.5703125" style="2" customWidth="1"/>
    <col min="773" max="800" width="8.28515625" style="2" customWidth="1"/>
    <col min="801" max="979" width="9.140625" style="2"/>
    <col min="980" max="1021" width="11.5703125" style="2" customWidth="1"/>
  </cols>
  <sheetData>
    <row r="1" spans="1:86" s="1" customFormat="1" ht="21.75" customHeight="1" x14ac:dyDescent="0.2">
      <c r="A1" s="47" t="s">
        <v>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3"/>
    </row>
    <row r="2" spans="1:86" s="1" customFormat="1" ht="21.7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"/>
      <c r="AN2" s="1">
        <v>132</v>
      </c>
    </row>
    <row r="3" spans="1:86" s="5" customFormat="1" ht="50.2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"/>
    </row>
    <row r="4" spans="1:86" s="10" customFormat="1" ht="26.25" customHeight="1" x14ac:dyDescent="0.25">
      <c r="A4" s="46" t="s">
        <v>0</v>
      </c>
      <c r="B4" s="7" t="s">
        <v>1</v>
      </c>
      <c r="C4" s="6" t="s">
        <v>2</v>
      </c>
      <c r="D4" s="4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>
        <v>18</v>
      </c>
      <c r="W4" s="8">
        <v>19</v>
      </c>
      <c r="X4" s="8">
        <v>20</v>
      </c>
      <c r="Y4" s="8">
        <v>21</v>
      </c>
      <c r="Z4" s="8">
        <v>22</v>
      </c>
      <c r="AA4" s="8">
        <v>23</v>
      </c>
      <c r="AB4" s="8">
        <v>24</v>
      </c>
      <c r="AC4" s="8">
        <v>25</v>
      </c>
      <c r="AD4" s="8">
        <v>26</v>
      </c>
      <c r="AE4" s="8">
        <v>27</v>
      </c>
      <c r="AF4" s="8">
        <v>28</v>
      </c>
      <c r="AG4" s="8">
        <v>29</v>
      </c>
      <c r="AH4" s="8">
        <v>30</v>
      </c>
      <c r="AI4" s="8">
        <v>31</v>
      </c>
      <c r="AJ4" s="44" t="s">
        <v>4</v>
      </c>
      <c r="AK4" s="44" t="s">
        <v>5</v>
      </c>
      <c r="AL4" s="44" t="s">
        <v>6</v>
      </c>
      <c r="AM4" s="9"/>
    </row>
    <row r="5" spans="1:86" s="10" customFormat="1" ht="26.25" customHeight="1" x14ac:dyDescent="0.2">
      <c r="A5" s="46"/>
      <c r="B5" s="7" t="s">
        <v>7</v>
      </c>
      <c r="C5" s="6" t="s">
        <v>8</v>
      </c>
      <c r="D5" s="46"/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8" t="s">
        <v>14</v>
      </c>
      <c r="R5" s="8" t="s">
        <v>15</v>
      </c>
      <c r="S5" s="8" t="s">
        <v>9</v>
      </c>
      <c r="T5" s="8" t="s">
        <v>10</v>
      </c>
      <c r="U5" s="8" t="s">
        <v>11</v>
      </c>
      <c r="V5" s="8" t="s">
        <v>12</v>
      </c>
      <c r="W5" s="8" t="s">
        <v>13</v>
      </c>
      <c r="X5" s="8" t="s">
        <v>14</v>
      </c>
      <c r="Y5" s="8" t="s">
        <v>15</v>
      </c>
      <c r="Z5" s="8" t="s">
        <v>9</v>
      </c>
      <c r="AA5" s="8" t="s">
        <v>10</v>
      </c>
      <c r="AB5" s="8" t="s">
        <v>11</v>
      </c>
      <c r="AC5" s="8" t="s">
        <v>12</v>
      </c>
      <c r="AD5" s="8" t="s">
        <v>13</v>
      </c>
      <c r="AE5" s="8" t="s">
        <v>14</v>
      </c>
      <c r="AF5" s="8" t="s">
        <v>15</v>
      </c>
      <c r="AG5" s="8" t="s">
        <v>9</v>
      </c>
      <c r="AH5" s="8" t="s">
        <v>10</v>
      </c>
      <c r="AI5" s="8" t="s">
        <v>11</v>
      </c>
      <c r="AJ5" s="44"/>
      <c r="AK5" s="44"/>
      <c r="AL5" s="44"/>
      <c r="AM5" s="9"/>
      <c r="AN5" s="29" t="s">
        <v>4</v>
      </c>
      <c r="AO5" s="29" t="s">
        <v>6</v>
      </c>
      <c r="AP5" s="11"/>
      <c r="AQ5" s="33" t="s">
        <v>25</v>
      </c>
      <c r="AR5" s="33" t="s">
        <v>26</v>
      </c>
      <c r="AS5" s="33" t="s">
        <v>27</v>
      </c>
      <c r="AT5" s="33" t="s">
        <v>28</v>
      </c>
      <c r="AU5" s="33" t="s">
        <v>29</v>
      </c>
      <c r="AV5" s="30" t="s">
        <v>16</v>
      </c>
      <c r="AW5" s="30" t="s">
        <v>17</v>
      </c>
      <c r="AX5" s="30" t="s">
        <v>19</v>
      </c>
      <c r="AY5" s="30" t="s">
        <v>24</v>
      </c>
      <c r="AZ5" s="30" t="s">
        <v>20</v>
      </c>
      <c r="BA5" s="30" t="s">
        <v>21</v>
      </c>
      <c r="BB5" s="30" t="s">
        <v>22</v>
      </c>
      <c r="BC5" s="30" t="s">
        <v>23</v>
      </c>
      <c r="BD5" s="30" t="s">
        <v>76</v>
      </c>
      <c r="BE5" s="30" t="s">
        <v>77</v>
      </c>
      <c r="BF5" s="30" t="s">
        <v>78</v>
      </c>
      <c r="BG5" s="30" t="s">
        <v>79</v>
      </c>
      <c r="BH5" s="30" t="s">
        <v>57</v>
      </c>
      <c r="BI5" s="30" t="s">
        <v>80</v>
      </c>
      <c r="BJ5" s="30" t="s">
        <v>81</v>
      </c>
      <c r="BK5" s="30" t="s">
        <v>82</v>
      </c>
      <c r="BL5" s="30" t="s">
        <v>83</v>
      </c>
      <c r="BM5" s="30" t="s">
        <v>84</v>
      </c>
      <c r="BN5" s="31" t="s">
        <v>30</v>
      </c>
      <c r="BO5" s="31" t="s">
        <v>31</v>
      </c>
      <c r="BQ5" s="30" t="s">
        <v>16</v>
      </c>
      <c r="BR5" s="30" t="s">
        <v>17</v>
      </c>
      <c r="BS5" s="30" t="s">
        <v>19</v>
      </c>
      <c r="BT5" s="30" t="s">
        <v>24</v>
      </c>
      <c r="BU5" s="30" t="s">
        <v>20</v>
      </c>
      <c r="BV5" s="30" t="s">
        <v>21</v>
      </c>
      <c r="BW5" s="30" t="s">
        <v>22</v>
      </c>
      <c r="BX5" s="30" t="s">
        <v>23</v>
      </c>
      <c r="BY5" s="30" t="s">
        <v>76</v>
      </c>
      <c r="BZ5" s="30" t="s">
        <v>77</v>
      </c>
      <c r="CA5" s="30" t="s">
        <v>78</v>
      </c>
      <c r="CB5" s="30" t="s">
        <v>79</v>
      </c>
      <c r="CC5" s="30" t="s">
        <v>57</v>
      </c>
      <c r="CD5" s="30" t="s">
        <v>80</v>
      </c>
      <c r="CE5" s="30" t="s">
        <v>81</v>
      </c>
      <c r="CF5" s="30" t="s">
        <v>82</v>
      </c>
      <c r="CG5" s="30" t="s">
        <v>83</v>
      </c>
      <c r="CH5" s="30" t="s">
        <v>84</v>
      </c>
    </row>
    <row r="6" spans="1:86" s="10" customFormat="1" ht="24.75" customHeight="1" x14ac:dyDescent="0.2">
      <c r="A6" s="12" t="s">
        <v>32</v>
      </c>
      <c r="B6" s="13" t="s">
        <v>33</v>
      </c>
      <c r="C6" s="14">
        <v>74548</v>
      </c>
      <c r="D6" s="15" t="s">
        <v>34</v>
      </c>
      <c r="E6" s="36"/>
      <c r="F6" s="16" t="s">
        <v>16</v>
      </c>
      <c r="G6" s="16" t="s">
        <v>18</v>
      </c>
      <c r="H6" s="16" t="s">
        <v>18</v>
      </c>
      <c r="I6" s="16" t="s">
        <v>18</v>
      </c>
      <c r="J6" s="16" t="s">
        <v>18</v>
      </c>
      <c r="K6" s="36"/>
      <c r="L6" s="36"/>
      <c r="M6" s="16" t="s">
        <v>19</v>
      </c>
      <c r="N6" s="16" t="s">
        <v>18</v>
      </c>
      <c r="O6" s="16" t="s">
        <v>18</v>
      </c>
      <c r="P6" s="16" t="s">
        <v>18</v>
      </c>
      <c r="Q6" s="16" t="s">
        <v>18</v>
      </c>
      <c r="R6" s="36"/>
      <c r="S6" s="36"/>
      <c r="T6" s="16" t="s">
        <v>18</v>
      </c>
      <c r="U6" s="16" t="s">
        <v>16</v>
      </c>
      <c r="V6" s="16" t="s">
        <v>18</v>
      </c>
      <c r="W6" s="16" t="s">
        <v>18</v>
      </c>
      <c r="X6" s="16" t="s">
        <v>18</v>
      </c>
      <c r="Y6" s="36"/>
      <c r="Z6" s="36"/>
      <c r="AA6" s="16" t="s">
        <v>16</v>
      </c>
      <c r="AB6" s="16" t="s">
        <v>18</v>
      </c>
      <c r="AC6" s="16" t="s">
        <v>16</v>
      </c>
      <c r="AD6" s="16" t="s">
        <v>16</v>
      </c>
      <c r="AE6" s="16" t="s">
        <v>16</v>
      </c>
      <c r="AF6" s="36"/>
      <c r="AG6" s="36"/>
      <c r="AH6" s="16" t="s">
        <v>18</v>
      </c>
      <c r="AI6" s="16" t="s">
        <v>18</v>
      </c>
      <c r="AJ6" s="18">
        <f>AN6</f>
        <v>132</v>
      </c>
      <c r="AK6" s="18">
        <f>AJ6+AL6</f>
        <v>168</v>
      </c>
      <c r="AL6" s="18">
        <f>AO6</f>
        <v>36</v>
      </c>
      <c r="AM6" s="9" t="s">
        <v>35</v>
      </c>
      <c r="AN6" s="35">
        <f>$AN$2-BN6</f>
        <v>132</v>
      </c>
      <c r="AO6" s="35">
        <f>(BO6-AN6)</f>
        <v>36</v>
      </c>
      <c r="AP6" s="11"/>
      <c r="AQ6" s="29"/>
      <c r="AR6" s="29"/>
      <c r="AS6" s="29"/>
      <c r="AT6" s="29"/>
      <c r="AU6" s="29"/>
      <c r="AV6" s="30">
        <f>COUNTIF(E6:AI6,"M")</f>
        <v>6</v>
      </c>
      <c r="AW6" s="30">
        <f>COUNTIF(E6:AI6,"T")</f>
        <v>0</v>
      </c>
      <c r="AX6" s="30">
        <f>COUNTIF(E6:AI6,"P*")</f>
        <v>1</v>
      </c>
      <c r="AY6" s="30">
        <f>COUNTIF(E6:AI6,"SN")</f>
        <v>0</v>
      </c>
      <c r="AZ6" s="30">
        <f>COUNTIF(E6:AI6,"M/T")</f>
        <v>0</v>
      </c>
      <c r="BA6" s="30">
        <f>COUNTIF(E6:AI6,"I/I")</f>
        <v>0</v>
      </c>
      <c r="BB6" s="30">
        <f>COUNTIF(E6:AI6,"I")</f>
        <v>0</v>
      </c>
      <c r="BC6" s="30">
        <f>COUNTIF(E6:AI6,"I²")</f>
        <v>0</v>
      </c>
      <c r="BD6" s="30">
        <f>COUNTIF(E6:AI6,"M4")</f>
        <v>0</v>
      </c>
      <c r="BE6" s="30">
        <f>COUNTIF(E6:AI6,"T5")</f>
        <v>0</v>
      </c>
      <c r="BF6" s="30">
        <f>COUNTIF(E6:AI6,"M/SN")</f>
        <v>0</v>
      </c>
      <c r="BG6" s="30">
        <f>COUNTIF(E6:AI6,"T/SNDa")</f>
        <v>0</v>
      </c>
      <c r="BH6" s="30">
        <f>COUNTIF(E6:AI6,"T/I")</f>
        <v>0</v>
      </c>
      <c r="BI6" s="30">
        <f>COUNTIF(E6:AI6,"P/i")</f>
        <v>0</v>
      </c>
      <c r="BJ6" s="30">
        <f>COUNTIF(E6:AI6,"m/i")</f>
        <v>0</v>
      </c>
      <c r="BK6" s="30">
        <f>COUNTIF(E6:AI6,"M4/t")</f>
        <v>0</v>
      </c>
      <c r="BL6" s="30">
        <f>COUNTIF(E6:AI6,"D")</f>
        <v>15</v>
      </c>
      <c r="BM6" s="30">
        <f>COUNTIF(E6:AI6,"M5")</f>
        <v>0</v>
      </c>
      <c r="BN6" s="30">
        <f>((AR6*6)+(AS6*6)+(AT6*6)+(AU6)+(AQ6*6))</f>
        <v>0</v>
      </c>
      <c r="BO6" s="32">
        <f>(AV6*$BQ$6)+(AW6*$BR$6)+(AX6*$BS$6)+(AY6*$BT$6)+(AZ6*$BU$6)+(BA6*$BV$6)+(BB6*$BW$6)+(BC6*$BX$6)+(BD6*$BY$6)+(BE6*$BZ$6)+(BF6*$CA$6)+(BG6*$CB$6)+(BH6*$CC$6)+(BI6*$CD$6)+(BJ6*$CE$6)+(BK6*$CF$6)+(BL6*$CG$6)+(BM6*$CH$6)</f>
        <v>168</v>
      </c>
      <c r="BQ6" s="29">
        <v>6</v>
      </c>
      <c r="BR6" s="29">
        <v>6</v>
      </c>
      <c r="BS6" s="29">
        <v>12</v>
      </c>
      <c r="BT6" s="29">
        <v>12</v>
      </c>
      <c r="BU6" s="29">
        <v>12</v>
      </c>
      <c r="BV6" s="29">
        <v>12</v>
      </c>
      <c r="BW6" s="29">
        <v>6</v>
      </c>
      <c r="BX6" s="29">
        <v>6</v>
      </c>
      <c r="BY6" s="29">
        <v>6</v>
      </c>
      <c r="BZ6" s="29">
        <v>6</v>
      </c>
      <c r="CA6" s="29">
        <v>18</v>
      </c>
      <c r="CB6" s="29">
        <v>18</v>
      </c>
      <c r="CC6" s="29">
        <v>12</v>
      </c>
      <c r="CD6" s="29">
        <v>18</v>
      </c>
      <c r="CE6" s="29">
        <v>12</v>
      </c>
      <c r="CF6" s="29">
        <v>8</v>
      </c>
      <c r="CG6" s="29">
        <v>8</v>
      </c>
      <c r="CH6" s="29">
        <v>3</v>
      </c>
    </row>
    <row r="7" spans="1:86" s="10" customFormat="1" ht="26.25" customHeight="1" x14ac:dyDescent="0.25">
      <c r="A7" s="46" t="s">
        <v>0</v>
      </c>
      <c r="B7" s="7" t="s">
        <v>1</v>
      </c>
      <c r="C7" s="6" t="s">
        <v>2</v>
      </c>
      <c r="D7" s="46" t="s">
        <v>3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8">
        <v>18</v>
      </c>
      <c r="W7" s="8">
        <v>19</v>
      </c>
      <c r="X7" s="8">
        <v>20</v>
      </c>
      <c r="Y7" s="8">
        <v>21</v>
      </c>
      <c r="Z7" s="8">
        <v>22</v>
      </c>
      <c r="AA7" s="8">
        <v>23</v>
      </c>
      <c r="AB7" s="8">
        <v>24</v>
      </c>
      <c r="AC7" s="8">
        <v>25</v>
      </c>
      <c r="AD7" s="8">
        <v>26</v>
      </c>
      <c r="AE7" s="8">
        <v>27</v>
      </c>
      <c r="AF7" s="8">
        <v>28</v>
      </c>
      <c r="AG7" s="8">
        <v>29</v>
      </c>
      <c r="AH7" s="8">
        <v>30</v>
      </c>
      <c r="AI7" s="8">
        <v>31</v>
      </c>
      <c r="AJ7" s="44" t="s">
        <v>4</v>
      </c>
      <c r="AK7" s="44" t="s">
        <v>5</v>
      </c>
      <c r="AL7" s="44" t="s">
        <v>6</v>
      </c>
      <c r="AM7" s="9"/>
    </row>
    <row r="8" spans="1:86" s="10" customFormat="1" ht="26.25" customHeight="1" x14ac:dyDescent="0.25">
      <c r="A8" s="46"/>
      <c r="B8" s="7" t="s">
        <v>7</v>
      </c>
      <c r="C8" s="6" t="s">
        <v>8</v>
      </c>
      <c r="D8" s="46"/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9</v>
      </c>
      <c r="M8" s="8" t="s">
        <v>10</v>
      </c>
      <c r="N8" s="8" t="s">
        <v>11</v>
      </c>
      <c r="O8" s="8" t="s">
        <v>12</v>
      </c>
      <c r="P8" s="8" t="s">
        <v>13</v>
      </c>
      <c r="Q8" s="8" t="s">
        <v>14</v>
      </c>
      <c r="R8" s="8" t="s">
        <v>15</v>
      </c>
      <c r="S8" s="8" t="s">
        <v>9</v>
      </c>
      <c r="T8" s="8" t="s">
        <v>10</v>
      </c>
      <c r="U8" s="8" t="s">
        <v>11</v>
      </c>
      <c r="V8" s="8" t="s">
        <v>12</v>
      </c>
      <c r="W8" s="8" t="s">
        <v>13</v>
      </c>
      <c r="X8" s="8" t="s">
        <v>14</v>
      </c>
      <c r="Y8" s="8" t="s">
        <v>15</v>
      </c>
      <c r="Z8" s="8" t="s">
        <v>9</v>
      </c>
      <c r="AA8" s="8" t="s">
        <v>10</v>
      </c>
      <c r="AB8" s="8" t="s">
        <v>11</v>
      </c>
      <c r="AC8" s="8" t="s">
        <v>12</v>
      </c>
      <c r="AD8" s="8" t="s">
        <v>13</v>
      </c>
      <c r="AE8" s="8" t="s">
        <v>14</v>
      </c>
      <c r="AF8" s="8" t="s">
        <v>15</v>
      </c>
      <c r="AG8" s="8" t="s">
        <v>9</v>
      </c>
      <c r="AH8" s="8" t="s">
        <v>10</v>
      </c>
      <c r="AI8" s="8" t="s">
        <v>11</v>
      </c>
      <c r="AJ8" s="44"/>
      <c r="AK8" s="44"/>
      <c r="AL8" s="44"/>
      <c r="AM8" s="9"/>
    </row>
    <row r="9" spans="1:86" s="10" customFormat="1" ht="26.25" customHeight="1" x14ac:dyDescent="0.2">
      <c r="A9" s="12" t="s">
        <v>36</v>
      </c>
      <c r="B9" s="13" t="s">
        <v>37</v>
      </c>
      <c r="C9" s="14">
        <v>59937</v>
      </c>
      <c r="D9" s="15" t="s">
        <v>38</v>
      </c>
      <c r="E9" s="36"/>
      <c r="F9" s="16" t="s">
        <v>19</v>
      </c>
      <c r="G9" s="16"/>
      <c r="H9" s="16" t="s">
        <v>19</v>
      </c>
      <c r="I9" s="16"/>
      <c r="J9" s="16" t="s">
        <v>19</v>
      </c>
      <c r="K9" s="36"/>
      <c r="L9" s="36" t="s">
        <v>19</v>
      </c>
      <c r="M9" s="16"/>
      <c r="N9" s="16"/>
      <c r="O9" s="16"/>
      <c r="P9" s="16" t="s">
        <v>19</v>
      </c>
      <c r="Q9" s="16"/>
      <c r="R9" s="36" t="s">
        <v>19</v>
      </c>
      <c r="S9" s="34"/>
      <c r="T9" s="16"/>
      <c r="U9" s="16"/>
      <c r="V9" s="16" t="s">
        <v>19</v>
      </c>
      <c r="W9" s="16" t="s">
        <v>19</v>
      </c>
      <c r="X9" s="16"/>
      <c r="Y9" s="34"/>
      <c r="Z9" s="34"/>
      <c r="AA9" s="16"/>
      <c r="AB9" s="16"/>
      <c r="AC9" s="16"/>
      <c r="AD9" s="16" t="s">
        <v>87</v>
      </c>
      <c r="AE9" s="16" t="s">
        <v>19</v>
      </c>
      <c r="AF9" s="34"/>
      <c r="AG9" s="34"/>
      <c r="AH9" s="16" t="s">
        <v>19</v>
      </c>
      <c r="AI9" s="16"/>
      <c r="AJ9" s="18">
        <f>AN9</f>
        <v>120</v>
      </c>
      <c r="AK9" s="18">
        <f>AJ9+AL9</f>
        <v>120</v>
      </c>
      <c r="AL9" s="18">
        <f>AO9</f>
        <v>0</v>
      </c>
      <c r="AM9" s="9" t="s">
        <v>35</v>
      </c>
      <c r="AN9" s="37">
        <f>$AN$2-BN9</f>
        <v>120</v>
      </c>
      <c r="AO9" s="37">
        <f>(BO9-AN9)</f>
        <v>0</v>
      </c>
      <c r="AP9" s="11"/>
      <c r="AQ9" s="38"/>
      <c r="AR9" s="38"/>
      <c r="AS9" s="38"/>
      <c r="AT9" s="38"/>
      <c r="AU9" s="38">
        <v>12</v>
      </c>
      <c r="AV9" s="30">
        <f>COUNTIF(E9:AI9,"M")</f>
        <v>0</v>
      </c>
      <c r="AW9" s="30">
        <f>COUNTIF(E9:AI9,"T")</f>
        <v>0</v>
      </c>
      <c r="AX9" s="30">
        <f>COUNTIF(E9:AI9,"P")</f>
        <v>10</v>
      </c>
      <c r="AY9" s="30">
        <f>COUNTIF(E9:AI9,"SN")</f>
        <v>0</v>
      </c>
      <c r="AZ9" s="30">
        <f>COUNTIF(E9:AI9,"M/T")</f>
        <v>0</v>
      </c>
      <c r="BA9" s="30">
        <f>COUNTIF(E9:AI9,"I/I")</f>
        <v>0</v>
      </c>
      <c r="BB9" s="30">
        <f>COUNTIF(E9:AI9,"I")</f>
        <v>0</v>
      </c>
      <c r="BC9" s="30">
        <f>COUNTIF(E9:AI9,"I²")</f>
        <v>0</v>
      </c>
      <c r="BD9" s="30">
        <f>COUNTIF(E9:AI9,"M4")</f>
        <v>0</v>
      </c>
      <c r="BE9" s="30">
        <f>COUNTIF(E9:AI9,"T5")</f>
        <v>0</v>
      </c>
      <c r="BF9" s="30">
        <f>COUNTIF(E9:AI9,"M/SN")</f>
        <v>0</v>
      </c>
      <c r="BG9" s="30">
        <f>COUNTIF(E9:AI9,"T/SNDa")</f>
        <v>0</v>
      </c>
      <c r="BH9" s="30">
        <f>COUNTIF(E9:AI9,"T/I")</f>
        <v>0</v>
      </c>
      <c r="BI9" s="30">
        <f>COUNTIF(E9:AI9,"P/i")</f>
        <v>0</v>
      </c>
      <c r="BJ9" s="30">
        <f>COUNTIF(E9:AI9,"m/i")</f>
        <v>0</v>
      </c>
      <c r="BK9" s="30">
        <f>COUNTIF(E9:AI9,"M4/t")</f>
        <v>0</v>
      </c>
      <c r="BL9" s="30">
        <f>COUNTIF(E9:AI9,"I2/M")</f>
        <v>0</v>
      </c>
      <c r="BM9" s="30">
        <f>COUNTIF(E9:AI9,"M5")</f>
        <v>0</v>
      </c>
      <c r="BN9" s="30">
        <f>((AR9*6)+(AS9*6)+(AT9*6)+(AU9)+(AQ9*6))</f>
        <v>12</v>
      </c>
      <c r="BO9" s="32">
        <f>(AV9*$BQ$6)+(AW9*$BR$6)+(AX9*$BS$6)+(AY9*$BT$6)+(AZ9*$BU$6)+(BA9*$BV$6)+(BB9*$BW$6)+(BC9*$BX$6)+(BD9*$BY$6)+(BE9*$BZ$6)+(BF9*$CA$6)+(BG9*$CB$6)+(BH9*$CC$6)+(BI9*$CD$6)+(BJ9*$CE$6)+(BK9*$CF$6)+(BL9*$CG$6)+(BM9*$CH$6)</f>
        <v>120</v>
      </c>
    </row>
    <row r="10" spans="1:86" s="10" customFormat="1" ht="26.25" customHeight="1" x14ac:dyDescent="0.2">
      <c r="A10" s="12" t="s">
        <v>39</v>
      </c>
      <c r="B10" s="13" t="s">
        <v>40</v>
      </c>
      <c r="C10" s="19" t="s">
        <v>41</v>
      </c>
      <c r="D10" s="15" t="s">
        <v>38</v>
      </c>
      <c r="E10" s="48" t="s">
        <v>88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21" t="s">
        <v>28</v>
      </c>
      <c r="U10" s="41"/>
      <c r="V10" s="21" t="s">
        <v>19</v>
      </c>
      <c r="W10" s="21"/>
      <c r="X10" s="21"/>
      <c r="Y10" s="34" t="s">
        <v>19</v>
      </c>
      <c r="Z10" s="34"/>
      <c r="AA10" s="21"/>
      <c r="AB10" s="21" t="s">
        <v>19</v>
      </c>
      <c r="AC10" s="21"/>
      <c r="AD10" s="21"/>
      <c r="AE10" s="21" t="s">
        <v>19</v>
      </c>
      <c r="AF10" s="34"/>
      <c r="AG10" s="34"/>
      <c r="AH10" s="21" t="s">
        <v>19</v>
      </c>
      <c r="AI10" s="21"/>
      <c r="AJ10" s="18">
        <f>AN10</f>
        <v>60</v>
      </c>
      <c r="AK10" s="18">
        <f>AJ10+AL10</f>
        <v>60</v>
      </c>
      <c r="AL10" s="18">
        <f>AO10</f>
        <v>0</v>
      </c>
      <c r="AM10" s="9" t="s">
        <v>35</v>
      </c>
      <c r="AN10" s="37">
        <f>$AN$2-BN10</f>
        <v>60</v>
      </c>
      <c r="AO10" s="37">
        <f>(BO10-AN10)</f>
        <v>0</v>
      </c>
      <c r="AP10" s="11"/>
      <c r="AQ10" s="38"/>
      <c r="AR10" s="38">
        <v>10</v>
      </c>
      <c r="AS10" s="38"/>
      <c r="AT10" s="38">
        <v>2</v>
      </c>
      <c r="AU10" s="38"/>
      <c r="AV10" s="30">
        <f>COUNTIF(E10:AI10,"M")</f>
        <v>0</v>
      </c>
      <c r="AW10" s="30">
        <f>COUNTIF(E10:AI10,"T")</f>
        <v>0</v>
      </c>
      <c r="AX10" s="30">
        <f>COUNTIF(E10:AI10,"P")</f>
        <v>5</v>
      </c>
      <c r="AY10" s="30">
        <f>COUNTIF(E10:AI10,"SN")</f>
        <v>0</v>
      </c>
      <c r="AZ10" s="30">
        <f>COUNTIF(E10:AI10,"M/T")</f>
        <v>0</v>
      </c>
      <c r="BA10" s="30">
        <f>COUNTIF(E10:AI10,"I/I")</f>
        <v>0</v>
      </c>
      <c r="BB10" s="30">
        <f>COUNTIF(E10:AI10,"I")</f>
        <v>0</v>
      </c>
      <c r="BC10" s="30">
        <f>COUNTIF(E10:AI10,"I²")</f>
        <v>0</v>
      </c>
      <c r="BD10" s="30">
        <f>COUNTIF(E10:AI10,"M4")</f>
        <v>0</v>
      </c>
      <c r="BE10" s="30">
        <f>COUNTIF(E10:AI10,"T5")</f>
        <v>0</v>
      </c>
      <c r="BF10" s="30">
        <f>COUNTIF(E10:AI10,"M/SN")</f>
        <v>0</v>
      </c>
      <c r="BG10" s="30">
        <f>COUNTIF(E10:AI10,"T/SNDa")</f>
        <v>0</v>
      </c>
      <c r="BH10" s="30">
        <f>COUNTIF(E10:AI10,"T/I")</f>
        <v>0</v>
      </c>
      <c r="BI10" s="30">
        <f>COUNTIF(E10:AI10,"P/i")</f>
        <v>0</v>
      </c>
      <c r="BJ10" s="30">
        <f>COUNTIF(E10:AI10,"m/i")</f>
        <v>0</v>
      </c>
      <c r="BK10" s="30">
        <f>COUNTIF(E10:AI10,"M4/t")</f>
        <v>0</v>
      </c>
      <c r="BL10" s="30">
        <f>COUNTIF(E10:AI10,"I2/M")</f>
        <v>0</v>
      </c>
      <c r="BM10" s="30">
        <f>COUNTIF(E10:AI10,"MTa")</f>
        <v>0</v>
      </c>
      <c r="BN10" s="30">
        <f>((AR10*6)+(AS10*6)+(AT10*6)+(AU10)+(AQ10*6))</f>
        <v>72</v>
      </c>
      <c r="BO10" s="32">
        <f>(AV10*$BQ$6)+(AW10*$BR$6)+(AX10*$BS$6)+(AY10*$BT$6)+(AZ10*$BU$6)+(BA10*$BV$6)+(BB10*$BW$6)+(BC10*$BX$6)+(BD10*$BY$6)+(BE10*$BZ$6)+(BF10*$CA$6)+(BG10*$CB$6)+(BH10*$CC$6)+(BI10*$CD$6)+(BJ10*$CE$6)+(BK10*$CF$6)+(BL10*$CG$6)+(BM10*$CH$6)</f>
        <v>60</v>
      </c>
    </row>
    <row r="11" spans="1:86" s="10" customFormat="1" ht="24.75" customHeight="1" x14ac:dyDescent="0.2">
      <c r="A11" s="20" t="s">
        <v>42</v>
      </c>
      <c r="B11" s="13" t="s">
        <v>43</v>
      </c>
      <c r="C11" s="19" t="s">
        <v>41</v>
      </c>
      <c r="D11" s="15"/>
      <c r="E11" s="34"/>
      <c r="F11" s="16"/>
      <c r="G11" s="21" t="s">
        <v>19</v>
      </c>
      <c r="H11" s="16"/>
      <c r="I11" s="16" t="s">
        <v>19</v>
      </c>
      <c r="J11" s="16"/>
      <c r="K11" s="34"/>
      <c r="L11" s="34"/>
      <c r="M11" s="16" t="s">
        <v>19</v>
      </c>
      <c r="N11" s="16"/>
      <c r="O11" s="21" t="s">
        <v>28</v>
      </c>
      <c r="P11" s="16"/>
      <c r="Q11" s="16" t="s">
        <v>19</v>
      </c>
      <c r="R11" s="34"/>
      <c r="S11" s="34" t="s">
        <v>19</v>
      </c>
      <c r="T11" s="16"/>
      <c r="U11" s="16" t="s">
        <v>19</v>
      </c>
      <c r="V11" s="16"/>
      <c r="W11" s="16"/>
      <c r="X11" s="16"/>
      <c r="Y11" s="34" t="s">
        <v>19</v>
      </c>
      <c r="Z11" s="34"/>
      <c r="AA11" s="16" t="s">
        <v>19</v>
      </c>
      <c r="AB11" s="16"/>
      <c r="AC11" s="16" t="s">
        <v>19</v>
      </c>
      <c r="AD11" s="16"/>
      <c r="AE11" s="21" t="s">
        <v>28</v>
      </c>
      <c r="AF11" s="34"/>
      <c r="AG11" s="34"/>
      <c r="AH11" s="16"/>
      <c r="AI11" s="21"/>
      <c r="AJ11" s="18">
        <f>AN11</f>
        <v>108</v>
      </c>
      <c r="AK11" s="18">
        <f>AJ11+AL11</f>
        <v>108</v>
      </c>
      <c r="AL11" s="18">
        <f>AO11</f>
        <v>0</v>
      </c>
      <c r="AM11" s="9" t="s">
        <v>35</v>
      </c>
      <c r="AN11" s="37">
        <f>$AN$2-BN11</f>
        <v>108</v>
      </c>
      <c r="AO11" s="37">
        <f>(BO11-AN11)</f>
        <v>0</v>
      </c>
      <c r="AP11" s="11"/>
      <c r="AQ11" s="38"/>
      <c r="AR11" s="38"/>
      <c r="AS11" s="38"/>
      <c r="AT11" s="38">
        <v>4</v>
      </c>
      <c r="AU11" s="38"/>
      <c r="AV11" s="30">
        <f>COUNTIF(E11:AI11,"M")</f>
        <v>0</v>
      </c>
      <c r="AW11" s="30">
        <f>COUNTIF(E11:AI11,"T")</f>
        <v>0</v>
      </c>
      <c r="AX11" s="30">
        <f>COUNTIF(E11:AI11,"P")</f>
        <v>9</v>
      </c>
      <c r="AY11" s="30">
        <f>COUNTIF(E11:AI11,"SN")</f>
        <v>0</v>
      </c>
      <c r="AZ11" s="30">
        <f>COUNTIF(E11:AI11,"M/T")</f>
        <v>0</v>
      </c>
      <c r="BA11" s="30">
        <f>COUNTIF(E11:AI11,"I/I")</f>
        <v>0</v>
      </c>
      <c r="BB11" s="30">
        <f>COUNTIF(E11:AI11,"I")</f>
        <v>0</v>
      </c>
      <c r="BC11" s="30">
        <f>COUNTIF(E11:AI11,"I²")</f>
        <v>0</v>
      </c>
      <c r="BD11" s="30">
        <f>COUNTIF(E11:AI11,"M4")</f>
        <v>0</v>
      </c>
      <c r="BE11" s="30">
        <f>COUNTIF(E11:AI11,"T5")</f>
        <v>0</v>
      </c>
      <c r="BF11" s="30">
        <f>COUNTIF(E11:AI11,"M/SN")</f>
        <v>0</v>
      </c>
      <c r="BG11" s="30">
        <f>COUNTIF(E11:AI11,"T/SNDa")</f>
        <v>0</v>
      </c>
      <c r="BH11" s="30">
        <f>COUNTIF(E11:AI11,"T/I")</f>
        <v>0</v>
      </c>
      <c r="BI11" s="30">
        <f>COUNTIF(E11:AI11,"P/i")</f>
        <v>0</v>
      </c>
      <c r="BJ11" s="30">
        <f>COUNTIF(E11:AI11,"m/i")</f>
        <v>0</v>
      </c>
      <c r="BK11" s="30">
        <f>COUNTIF(E11:AI11,"M4/t")</f>
        <v>0</v>
      </c>
      <c r="BL11" s="30">
        <f>COUNTIF(E11:AI11,"I2/M")</f>
        <v>0</v>
      </c>
      <c r="BM11" s="30">
        <f>COUNTIF(E11:AI11,"MTa")</f>
        <v>0</v>
      </c>
      <c r="BN11" s="30">
        <f>((AR11*6)+(AS11*6)+(AT11*6)+(AU11)+(AQ11*6))</f>
        <v>24</v>
      </c>
      <c r="BO11" s="32">
        <f>(AV11*$BQ$6)+(AW11*$BR$6)+(AX11*$BS$6)+(AY11*$BT$6)+(AZ11*$BU$6)+(BA11*$BV$6)+(BB11*$BW$6)+(BC11*$BX$6)+(BD11*$BY$6)+(BE11*$BZ$6)+(BF11*$CA$6)+(BG11*$CB$6)+(BH11*$CC$6)+(BI11*$CD$6)+(BJ11*$CE$6)+(BK11*$CF$6)+(BL11*$CG$6)+(BM11*$CH$6)</f>
        <v>108</v>
      </c>
    </row>
    <row r="12" spans="1:86" s="10" customFormat="1" ht="26.25" customHeight="1" x14ac:dyDescent="0.25">
      <c r="A12" s="46" t="s">
        <v>0</v>
      </c>
      <c r="B12" s="7" t="s">
        <v>1</v>
      </c>
      <c r="C12" s="6" t="s">
        <v>2</v>
      </c>
      <c r="D12" s="46" t="s">
        <v>3</v>
      </c>
      <c r="E12" s="8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8">
        <v>8</v>
      </c>
      <c r="M12" s="8">
        <v>9</v>
      </c>
      <c r="N12" s="8">
        <v>10</v>
      </c>
      <c r="O12" s="8">
        <v>11</v>
      </c>
      <c r="P12" s="8">
        <v>12</v>
      </c>
      <c r="Q12" s="8">
        <v>13</v>
      </c>
      <c r="R12" s="8">
        <v>14</v>
      </c>
      <c r="S12" s="8">
        <v>15</v>
      </c>
      <c r="T12" s="8">
        <v>16</v>
      </c>
      <c r="U12" s="8">
        <v>17</v>
      </c>
      <c r="V12" s="8">
        <v>18</v>
      </c>
      <c r="W12" s="8">
        <v>19</v>
      </c>
      <c r="X12" s="8">
        <v>20</v>
      </c>
      <c r="Y12" s="8">
        <v>21</v>
      </c>
      <c r="Z12" s="8">
        <v>22</v>
      </c>
      <c r="AA12" s="8">
        <v>23</v>
      </c>
      <c r="AB12" s="8">
        <v>24</v>
      </c>
      <c r="AC12" s="8">
        <v>25</v>
      </c>
      <c r="AD12" s="8">
        <v>26</v>
      </c>
      <c r="AE12" s="8">
        <v>27</v>
      </c>
      <c r="AF12" s="8">
        <v>28</v>
      </c>
      <c r="AG12" s="8">
        <v>29</v>
      </c>
      <c r="AH12" s="8">
        <v>30</v>
      </c>
      <c r="AI12" s="8">
        <v>31</v>
      </c>
      <c r="AJ12" s="44" t="s">
        <v>4</v>
      </c>
      <c r="AK12" s="44" t="s">
        <v>5</v>
      </c>
      <c r="AL12" s="44" t="s">
        <v>6</v>
      </c>
      <c r="AM12" s="9"/>
    </row>
    <row r="13" spans="1:86" s="10" customFormat="1" ht="26.25" customHeight="1" x14ac:dyDescent="0.25">
      <c r="A13" s="46"/>
      <c r="B13" s="7" t="s">
        <v>7</v>
      </c>
      <c r="C13" s="6" t="s">
        <v>8</v>
      </c>
      <c r="D13" s="46"/>
      <c r="E13" s="8" t="s">
        <v>9</v>
      </c>
      <c r="F13" s="8" t="s">
        <v>10</v>
      </c>
      <c r="G13" s="8" t="s">
        <v>11</v>
      </c>
      <c r="H13" s="8" t="s">
        <v>12</v>
      </c>
      <c r="I13" s="8" t="s">
        <v>13</v>
      </c>
      <c r="J13" s="8" t="s">
        <v>14</v>
      </c>
      <c r="K13" s="8" t="s">
        <v>15</v>
      </c>
      <c r="L13" s="8" t="s">
        <v>9</v>
      </c>
      <c r="M13" s="8" t="s">
        <v>10</v>
      </c>
      <c r="N13" s="8" t="s">
        <v>11</v>
      </c>
      <c r="O13" s="8" t="s">
        <v>12</v>
      </c>
      <c r="P13" s="8" t="s">
        <v>13</v>
      </c>
      <c r="Q13" s="8" t="s">
        <v>14</v>
      </c>
      <c r="R13" s="8" t="s">
        <v>15</v>
      </c>
      <c r="S13" s="8" t="s">
        <v>9</v>
      </c>
      <c r="T13" s="8" t="s">
        <v>10</v>
      </c>
      <c r="U13" s="8" t="s">
        <v>11</v>
      </c>
      <c r="V13" s="8" t="s">
        <v>12</v>
      </c>
      <c r="W13" s="8" t="s">
        <v>13</v>
      </c>
      <c r="X13" s="8" t="s">
        <v>14</v>
      </c>
      <c r="Y13" s="8" t="s">
        <v>15</v>
      </c>
      <c r="Z13" s="8" t="s">
        <v>9</v>
      </c>
      <c r="AA13" s="8" t="s">
        <v>10</v>
      </c>
      <c r="AB13" s="8" t="s">
        <v>11</v>
      </c>
      <c r="AC13" s="8" t="s">
        <v>12</v>
      </c>
      <c r="AD13" s="8" t="s">
        <v>13</v>
      </c>
      <c r="AE13" s="8" t="s">
        <v>14</v>
      </c>
      <c r="AF13" s="8" t="s">
        <v>15</v>
      </c>
      <c r="AG13" s="8" t="s">
        <v>9</v>
      </c>
      <c r="AH13" s="8" t="s">
        <v>10</v>
      </c>
      <c r="AI13" s="8" t="s">
        <v>11</v>
      </c>
      <c r="AJ13" s="44"/>
      <c r="AK13" s="44"/>
      <c r="AL13" s="44"/>
      <c r="AM13" s="9"/>
    </row>
    <row r="14" spans="1:86" s="10" customFormat="1" ht="26.25" customHeight="1" x14ac:dyDescent="0.2">
      <c r="A14" s="14" t="s">
        <v>44</v>
      </c>
      <c r="B14" s="13" t="s">
        <v>45</v>
      </c>
      <c r="C14" s="12"/>
      <c r="D14" s="15" t="s">
        <v>38</v>
      </c>
      <c r="E14" s="36" t="s">
        <v>19</v>
      </c>
      <c r="F14" s="16"/>
      <c r="G14" s="16" t="s">
        <v>19</v>
      </c>
      <c r="H14" s="16"/>
      <c r="I14" s="16"/>
      <c r="J14" s="16" t="s">
        <v>19</v>
      </c>
      <c r="K14" s="34"/>
      <c r="L14" s="34"/>
      <c r="M14" s="16"/>
      <c r="N14" s="16" t="s">
        <v>19</v>
      </c>
      <c r="O14" s="17"/>
      <c r="P14" s="16" t="s">
        <v>19</v>
      </c>
      <c r="Q14" s="16"/>
      <c r="R14" s="34"/>
      <c r="S14" s="34"/>
      <c r="T14" s="16" t="s">
        <v>19</v>
      </c>
      <c r="U14" s="16"/>
      <c r="V14" s="16"/>
      <c r="W14" s="16"/>
      <c r="X14" s="21" t="s">
        <v>19</v>
      </c>
      <c r="Y14" s="34"/>
      <c r="Z14" s="34" t="s">
        <v>19</v>
      </c>
      <c r="AA14" s="16"/>
      <c r="AB14" s="16"/>
      <c r="AC14" s="16" t="s">
        <v>19</v>
      </c>
      <c r="AD14" s="16"/>
      <c r="AE14" s="16"/>
      <c r="AF14" s="34" t="s">
        <v>19</v>
      </c>
      <c r="AG14" s="34"/>
      <c r="AH14" s="16"/>
      <c r="AI14" s="16" t="s">
        <v>19</v>
      </c>
      <c r="AJ14" s="18">
        <f>AN14</f>
        <v>132</v>
      </c>
      <c r="AK14" s="18">
        <f>AJ14+AL14</f>
        <v>132</v>
      </c>
      <c r="AL14" s="18">
        <f>AO14</f>
        <v>0</v>
      </c>
      <c r="AM14" s="9" t="s">
        <v>35</v>
      </c>
      <c r="AN14" s="39">
        <f>$AN$2-BN14</f>
        <v>132</v>
      </c>
      <c r="AO14" s="39">
        <f>(BO14-AN14)</f>
        <v>0</v>
      </c>
      <c r="AP14" s="11"/>
      <c r="AQ14" s="38"/>
      <c r="AR14" s="38"/>
      <c r="AS14" s="38"/>
      <c r="AT14" s="38"/>
      <c r="AU14" s="38"/>
      <c r="AV14" s="30">
        <f>COUNTIF(E14:AI14,"M")</f>
        <v>0</v>
      </c>
      <c r="AW14" s="30">
        <f>COUNTIF(E14:AI14,"T")</f>
        <v>0</v>
      </c>
      <c r="AX14" s="30">
        <f>COUNTIF(E14:AI14,"P")</f>
        <v>11</v>
      </c>
      <c r="AY14" s="30">
        <f>COUNTIF(E14:AI14,"SN")</f>
        <v>0</v>
      </c>
      <c r="AZ14" s="30">
        <f>COUNTIF(E14:AI14,"M/T")</f>
        <v>0</v>
      </c>
      <c r="BA14" s="30">
        <f>COUNTIF(E14:AI14,"I/I")</f>
        <v>0</v>
      </c>
      <c r="BB14" s="30">
        <f>COUNTIF(E14:AI14,"I")</f>
        <v>0</v>
      </c>
      <c r="BC14" s="30">
        <f>COUNTIF(E14:AI14,"I²")</f>
        <v>0</v>
      </c>
      <c r="BD14" s="30">
        <f>COUNTIF(E14:AI14,"M4")</f>
        <v>0</v>
      </c>
      <c r="BE14" s="30">
        <f>COUNTIF(E14:AI14,"T5")</f>
        <v>0</v>
      </c>
      <c r="BF14" s="30">
        <f>COUNTIF(E14:AI14,"M/SN")</f>
        <v>0</v>
      </c>
      <c r="BG14" s="30">
        <f>COUNTIF(E14:AI14,"T/SNDa")</f>
        <v>0</v>
      </c>
      <c r="BH14" s="30">
        <f>COUNTIF(E14:AI14,"T/I")</f>
        <v>0</v>
      </c>
      <c r="BI14" s="30">
        <f>COUNTIF(E14:AI14,"P/i")</f>
        <v>0</v>
      </c>
      <c r="BJ14" s="30">
        <f>COUNTIF(E14:AI14,"m/i")</f>
        <v>0</v>
      </c>
      <c r="BK14" s="30">
        <f>COUNTIF(E14:AI14,"M4/t")</f>
        <v>0</v>
      </c>
      <c r="BL14" s="30">
        <f>COUNTIF(E14:AI14,"I2/M")</f>
        <v>0</v>
      </c>
      <c r="BM14" s="30">
        <f>COUNTIF(E14:AI14,"MTa")</f>
        <v>0</v>
      </c>
      <c r="BN14" s="30">
        <f>((AR14*6)+(AS14*6)+(AT14*6)+(AU14)+(AQ14*6))</f>
        <v>0</v>
      </c>
      <c r="BO14" s="32">
        <f>(AV14*$BQ$6)+(AW14*$BR$6)+(AX14*$BS$6)+(AY14*$BT$6)+(AZ14*$BU$6)+(BA14*$BV$6)+(BB14*$BW$6)+(BC14*$BX$6)+(BD14*$BY$6)+(BE14*$BZ$6)+(BF14*$CA$6)+(BG14*$CB$6)+(BH14*$CC$6)+(BI14*$CD$6)+(BJ14*$CE$6)+(BK14*$CF$6)+(BL14*$CG$6)+(BM14*$CH$6)</f>
        <v>132</v>
      </c>
    </row>
    <row r="15" spans="1:86" s="10" customFormat="1" ht="26.25" customHeight="1" x14ac:dyDescent="0.2">
      <c r="A15" s="14" t="s">
        <v>46</v>
      </c>
      <c r="B15" s="13" t="s">
        <v>47</v>
      </c>
      <c r="C15" s="22">
        <v>118784</v>
      </c>
      <c r="D15" s="15" t="s">
        <v>38</v>
      </c>
      <c r="E15" s="36" t="s">
        <v>19</v>
      </c>
      <c r="F15" s="16"/>
      <c r="G15" s="16"/>
      <c r="H15" s="16" t="s">
        <v>19</v>
      </c>
      <c r="I15" s="16"/>
      <c r="J15" s="16"/>
      <c r="K15" s="34" t="s">
        <v>19</v>
      </c>
      <c r="L15" s="34"/>
      <c r="M15" s="16"/>
      <c r="N15" s="16" t="s">
        <v>19</v>
      </c>
      <c r="O15" s="17"/>
      <c r="P15" s="16"/>
      <c r="Q15" s="16" t="s">
        <v>19</v>
      </c>
      <c r="R15" s="34"/>
      <c r="S15" s="34"/>
      <c r="T15" s="16" t="s">
        <v>19</v>
      </c>
      <c r="U15" s="16"/>
      <c r="V15" s="16"/>
      <c r="W15" s="16"/>
      <c r="X15" s="16" t="s">
        <v>19</v>
      </c>
      <c r="Y15" s="34"/>
      <c r="Z15" s="34" t="s">
        <v>19</v>
      </c>
      <c r="AA15" s="16"/>
      <c r="AB15" s="16" t="s">
        <v>19</v>
      </c>
      <c r="AC15" s="16"/>
      <c r="AD15" s="16"/>
      <c r="AE15" s="16"/>
      <c r="AF15" s="34" t="s">
        <v>19</v>
      </c>
      <c r="AG15" s="34"/>
      <c r="AH15" s="16"/>
      <c r="AI15" s="16" t="s">
        <v>19</v>
      </c>
      <c r="AJ15" s="18">
        <f>AN15</f>
        <v>132</v>
      </c>
      <c r="AK15" s="18">
        <f>AJ15+AL15</f>
        <v>132</v>
      </c>
      <c r="AL15" s="18">
        <f>AO15</f>
        <v>0</v>
      </c>
      <c r="AM15" s="9" t="s">
        <v>35</v>
      </c>
      <c r="AN15" s="39">
        <f>$AN$2-BN15</f>
        <v>132</v>
      </c>
      <c r="AO15" s="39">
        <f>(BO15-AN15)</f>
        <v>0</v>
      </c>
      <c r="AP15" s="11"/>
      <c r="AQ15" s="38"/>
      <c r="AR15" s="38"/>
      <c r="AS15" s="38"/>
      <c r="AT15" s="38"/>
      <c r="AU15" s="38"/>
      <c r="AV15" s="30">
        <f>COUNTIF(E15:AI15,"M")</f>
        <v>0</v>
      </c>
      <c r="AW15" s="30">
        <f>COUNTIF(E15:AI15,"T")</f>
        <v>0</v>
      </c>
      <c r="AX15" s="30">
        <f>COUNTIF(E15:AI15,"P")</f>
        <v>11</v>
      </c>
      <c r="AY15" s="30">
        <f>COUNTIF(E15:AI15,"SN")</f>
        <v>0</v>
      </c>
      <c r="AZ15" s="30">
        <f>COUNTIF(E15:AI15,"M/T")</f>
        <v>0</v>
      </c>
      <c r="BA15" s="30">
        <f>COUNTIF(E15:AI15,"I/I")</f>
        <v>0</v>
      </c>
      <c r="BB15" s="30">
        <f>COUNTIF(E15:AI15,"I")</f>
        <v>0</v>
      </c>
      <c r="BC15" s="30">
        <f>COUNTIF(E15:AI15,"I²")</f>
        <v>0</v>
      </c>
      <c r="BD15" s="30">
        <f>COUNTIF(E15:AI15,"M4")</f>
        <v>0</v>
      </c>
      <c r="BE15" s="30">
        <f>COUNTIF(E15:AI15,"T5")</f>
        <v>0</v>
      </c>
      <c r="BF15" s="30">
        <f>COUNTIF(E15:AI15,"M/SN")</f>
        <v>0</v>
      </c>
      <c r="BG15" s="30">
        <f>COUNTIF(E15:AI15,"T/SNDa")</f>
        <v>0</v>
      </c>
      <c r="BH15" s="30">
        <f>COUNTIF(E15:AI15,"T/I")</f>
        <v>0</v>
      </c>
      <c r="BI15" s="30">
        <f>COUNTIF(E15:AI15,"P/i")</f>
        <v>0</v>
      </c>
      <c r="BJ15" s="30">
        <f>COUNTIF(E15:AI15,"m/i")</f>
        <v>0</v>
      </c>
      <c r="BK15" s="30">
        <f>COUNTIF(E15:AI15,"M4/t")</f>
        <v>0</v>
      </c>
      <c r="BL15" s="30">
        <f>COUNTIF(E15:AI15,"I2/M")</f>
        <v>0</v>
      </c>
      <c r="BM15" s="30">
        <f>COUNTIF(E15:AI15,"MTa")</f>
        <v>0</v>
      </c>
      <c r="BN15" s="30">
        <f>((AR15*6)+(AS15*6)+(AT15*6)+(AU15)+(AQ15*6))</f>
        <v>0</v>
      </c>
      <c r="BO15" s="32">
        <f>(AV15*$BQ$6)+(AW15*$BR$6)+(AX15*$BS$6)+(AY15*$BT$6)+(AZ15*$BU$6)+(BA15*$BV$6)+(BB15*$BW$6)+(BC15*$BX$6)+(BD15*$BY$6)+(BE15*$BZ$6)+(BF15*$CA$6)+(BG15*$CB$6)+(BH15*$CC$6)+(BI15*$CD$6)+(BJ15*$CE$6)+(BK15*$CF$6)+(BL15*$CG$6)+(BM15*$CH$6)</f>
        <v>132</v>
      </c>
    </row>
    <row r="16" spans="1:86" s="10" customFormat="1" ht="27.75" customHeight="1" x14ac:dyDescent="0.2">
      <c r="A16" s="23" t="s">
        <v>48</v>
      </c>
      <c r="B16" s="13" t="s">
        <v>49</v>
      </c>
      <c r="C16" s="19" t="s">
        <v>41</v>
      </c>
      <c r="D16" s="15" t="s">
        <v>38</v>
      </c>
      <c r="E16" s="36"/>
      <c r="F16" s="16" t="s">
        <v>16</v>
      </c>
      <c r="G16" s="48" t="s">
        <v>54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18">
        <f>AN16</f>
        <v>6</v>
      </c>
      <c r="AK16" s="18">
        <f>AJ16+AL16</f>
        <v>6</v>
      </c>
      <c r="AL16" s="18">
        <f>AO16</f>
        <v>0</v>
      </c>
      <c r="AM16" s="9" t="s">
        <v>35</v>
      </c>
      <c r="AN16" s="39">
        <f>$AN$2-BN16</f>
        <v>6</v>
      </c>
      <c r="AO16" s="39">
        <f>(BO16-AN16)</f>
        <v>0</v>
      </c>
      <c r="AP16" s="11"/>
      <c r="AQ16" s="38"/>
      <c r="AR16" s="38"/>
      <c r="AS16" s="38"/>
      <c r="AT16" s="38">
        <v>21</v>
      </c>
      <c r="AU16" s="38"/>
      <c r="AV16" s="30">
        <f>COUNTIF(E16:AI16,"M")</f>
        <v>1</v>
      </c>
      <c r="AW16" s="30">
        <f>COUNTIF(E16:AI16,"T")</f>
        <v>0</v>
      </c>
      <c r="AX16" s="30">
        <f>COUNTIF(E16:AI16,"P")</f>
        <v>0</v>
      </c>
      <c r="AY16" s="30">
        <f>COUNTIF(E16:AI16,"SN")</f>
        <v>0</v>
      </c>
      <c r="AZ16" s="30">
        <f>COUNTIF(E16:AI16,"M/T")</f>
        <v>0</v>
      </c>
      <c r="BA16" s="30">
        <f>COUNTIF(E16:AI16,"I/I")</f>
        <v>0</v>
      </c>
      <c r="BB16" s="30">
        <f>COUNTIF(E16:AI16,"I")</f>
        <v>0</v>
      </c>
      <c r="BC16" s="30">
        <f>COUNTIF(E16:AI16,"I²")</f>
        <v>0</v>
      </c>
      <c r="BD16" s="30">
        <f>COUNTIF(E16:AI16,"M4")</f>
        <v>0</v>
      </c>
      <c r="BE16" s="30">
        <f>COUNTIF(E16:AI16,"T5")</f>
        <v>0</v>
      </c>
      <c r="BF16" s="30">
        <f>COUNTIF(E16:AI16,"M/SN")</f>
        <v>0</v>
      </c>
      <c r="BG16" s="30">
        <f>COUNTIF(E16:AI16,"T/SNDa")</f>
        <v>0</v>
      </c>
      <c r="BH16" s="30">
        <f>COUNTIF(E16:AI16,"T/I")</f>
        <v>0</v>
      </c>
      <c r="BI16" s="30">
        <f>COUNTIF(E16:AI16,"P/i")</f>
        <v>0</v>
      </c>
      <c r="BJ16" s="30">
        <f>COUNTIF(E16:AI16,"m/i")</f>
        <v>0</v>
      </c>
      <c r="BK16" s="30">
        <f>COUNTIF(E16:AI16,"M4/t")</f>
        <v>0</v>
      </c>
      <c r="BL16" s="30">
        <f>COUNTIF(E16:AI16,"I2/M")</f>
        <v>0</v>
      </c>
      <c r="BM16" s="30">
        <f>COUNTIF(E16:AI16,"MTa")</f>
        <v>0</v>
      </c>
      <c r="BN16" s="30">
        <f>((AR16*6)+(AS16*6)+(AT16*6)+(AU16)+(AQ16*6))</f>
        <v>126</v>
      </c>
      <c r="BO16" s="32">
        <f>(AV16*$BQ$6)+(AW16*$BR$6)+(AX16*$BS$6)+(AY16*$BT$6)+(AZ16*$BU$6)+(BA16*$BV$6)+(BB16*$BW$6)+(BC16*$BX$6)+(BD16*$BY$6)+(BE16*$BZ$6)+(BF16*$CA$6)+(BG16*$CB$6)+(BH16*$CC$6)+(BI16*$CD$6)+(BJ16*$CE$6)+(BK16*$CF$6)+(BL16*$CG$6)+(BM16*$CH$6)</f>
        <v>6</v>
      </c>
    </row>
    <row r="17" spans="1:67" s="10" customFormat="1" ht="27.75" customHeight="1" x14ac:dyDescent="0.2">
      <c r="A17" s="14" t="s">
        <v>95</v>
      </c>
      <c r="B17" s="13" t="s">
        <v>63</v>
      </c>
      <c r="C17" s="19" t="s">
        <v>41</v>
      </c>
      <c r="D17" s="15" t="s">
        <v>86</v>
      </c>
      <c r="E17" s="36"/>
      <c r="F17" s="16" t="s">
        <v>19</v>
      </c>
      <c r="G17" s="16"/>
      <c r="H17" s="16"/>
      <c r="I17" s="16" t="s">
        <v>19</v>
      </c>
      <c r="J17" s="16"/>
      <c r="K17" s="34"/>
      <c r="L17" s="34" t="s">
        <v>19</v>
      </c>
      <c r="M17" s="16"/>
      <c r="N17" s="16"/>
      <c r="O17" s="16" t="s">
        <v>19</v>
      </c>
      <c r="P17" s="16"/>
      <c r="Q17" s="16"/>
      <c r="R17" s="36" t="s">
        <v>19</v>
      </c>
      <c r="S17" s="34"/>
      <c r="T17" s="16"/>
      <c r="U17" s="16" t="s">
        <v>19</v>
      </c>
      <c r="V17" s="16" t="s">
        <v>24</v>
      </c>
      <c r="W17" s="16"/>
      <c r="X17" s="16" t="s">
        <v>19</v>
      </c>
      <c r="Y17" s="34"/>
      <c r="Z17" s="34"/>
      <c r="AA17" s="16" t="s">
        <v>19</v>
      </c>
      <c r="AB17" s="16"/>
      <c r="AC17" s="16"/>
      <c r="AD17" s="16" t="s">
        <v>19</v>
      </c>
      <c r="AE17" s="16"/>
      <c r="AF17" s="34"/>
      <c r="AG17" s="34" t="s">
        <v>19</v>
      </c>
      <c r="AH17" s="16"/>
      <c r="AI17" s="21"/>
      <c r="AJ17" s="18">
        <f>AN17</f>
        <v>132</v>
      </c>
      <c r="AK17" s="18">
        <f>AJ17+AL17</f>
        <v>132</v>
      </c>
      <c r="AL17" s="18">
        <f>AO17</f>
        <v>0</v>
      </c>
      <c r="AM17" s="9" t="s">
        <v>35</v>
      </c>
      <c r="AN17" s="39">
        <f>$AN$2-BN17</f>
        <v>132</v>
      </c>
      <c r="AO17" s="39">
        <f>(BO17-AN17)</f>
        <v>0</v>
      </c>
      <c r="AP17" s="11"/>
      <c r="AQ17" s="38"/>
      <c r="AR17" s="38"/>
      <c r="AS17" s="38"/>
      <c r="AT17" s="38"/>
      <c r="AU17" s="38"/>
      <c r="AV17" s="30">
        <f>COUNTIF(E17:AI17,"M")</f>
        <v>0</v>
      </c>
      <c r="AW17" s="30">
        <f>COUNTIF(E17:AI17,"T")</f>
        <v>0</v>
      </c>
      <c r="AX17" s="30">
        <f>COUNTIF(E17:AI17,"P")</f>
        <v>10</v>
      </c>
      <c r="AY17" s="30">
        <f>COUNTIF(E17:AI17,"SN")</f>
        <v>1</v>
      </c>
      <c r="AZ17" s="30">
        <f>COUNTIF(E17:AI17,"M/T")</f>
        <v>0</v>
      </c>
      <c r="BA17" s="30">
        <f>COUNTIF(E17:AI17,"I/I")</f>
        <v>0</v>
      </c>
      <c r="BB17" s="30">
        <f>COUNTIF(E17:AI17,"I")</f>
        <v>0</v>
      </c>
      <c r="BC17" s="30">
        <f>COUNTIF(E17:AI17,"I²")</f>
        <v>0</v>
      </c>
      <c r="BD17" s="30">
        <f>COUNTIF(E17:AI17,"M4")</f>
        <v>0</v>
      </c>
      <c r="BE17" s="30">
        <f>COUNTIF(E17:AI17,"T5")</f>
        <v>0</v>
      </c>
      <c r="BF17" s="30">
        <f>COUNTIF(E17:AI17,"M/SN")</f>
        <v>0</v>
      </c>
      <c r="BG17" s="30">
        <f>COUNTIF(E17:AI17,"T/SNDa")</f>
        <v>0</v>
      </c>
      <c r="BH17" s="30">
        <f>COUNTIF(E17:AI17,"T/I")</f>
        <v>0</v>
      </c>
      <c r="BI17" s="30">
        <f>COUNTIF(E17:AI17,"P/i")</f>
        <v>0</v>
      </c>
      <c r="BJ17" s="30">
        <f>COUNTIF(E17:AI17,"m/i")</f>
        <v>0</v>
      </c>
      <c r="BK17" s="30">
        <f>COUNTIF(E17:AI17,"M4/t")</f>
        <v>0</v>
      </c>
      <c r="BL17" s="30">
        <f>COUNTIF(E17:AI17,"I2/M")</f>
        <v>0</v>
      </c>
      <c r="BM17" s="30">
        <f>COUNTIF(E17:AI17,"MTa")</f>
        <v>0</v>
      </c>
      <c r="BN17" s="30">
        <f>((AR17*6)+(AS17*6)+(AT17*6)+(AU17)+(AQ17*6))</f>
        <v>0</v>
      </c>
      <c r="BO17" s="32">
        <f>(AV17*$BQ$6)+(AW17*$BR$6)+(AX17*$BS$6)+(AY17*$BT$6)+(AZ17*$BU$6)+(BA17*$BV$6)+(BB17*$BW$6)+(BC17*$BX$6)+(BD17*$BY$6)+(BE17*$BZ$6)+(BF17*$CA$6)+(BG17*$CB$6)+(BH17*$CC$6)+(BI17*$CD$6)+(BJ17*$CE$6)+(BK17*$CF$6)+(BL17*$CG$6)+(BM17*$CH$6)</f>
        <v>132</v>
      </c>
    </row>
    <row r="18" spans="1:67" s="10" customFormat="1" ht="26.25" customHeight="1" x14ac:dyDescent="0.25">
      <c r="A18" s="46" t="s">
        <v>0</v>
      </c>
      <c r="B18" s="7" t="s">
        <v>1</v>
      </c>
      <c r="C18" s="6" t="s">
        <v>2</v>
      </c>
      <c r="D18" s="46" t="s">
        <v>3</v>
      </c>
      <c r="E18" s="8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8">
        <v>8</v>
      </c>
      <c r="M18" s="8">
        <v>9</v>
      </c>
      <c r="N18" s="8">
        <v>10</v>
      </c>
      <c r="O18" s="8">
        <v>11</v>
      </c>
      <c r="P18" s="8">
        <v>12</v>
      </c>
      <c r="Q18" s="8">
        <v>13</v>
      </c>
      <c r="R18" s="8">
        <v>14</v>
      </c>
      <c r="S18" s="8">
        <v>15</v>
      </c>
      <c r="T18" s="8">
        <v>16</v>
      </c>
      <c r="U18" s="8">
        <v>17</v>
      </c>
      <c r="V18" s="8">
        <v>18</v>
      </c>
      <c r="W18" s="8">
        <v>19</v>
      </c>
      <c r="X18" s="8">
        <v>20</v>
      </c>
      <c r="Y18" s="8">
        <v>21</v>
      </c>
      <c r="Z18" s="8">
        <v>22</v>
      </c>
      <c r="AA18" s="8">
        <v>23</v>
      </c>
      <c r="AB18" s="8">
        <v>24</v>
      </c>
      <c r="AC18" s="8">
        <v>25</v>
      </c>
      <c r="AD18" s="8">
        <v>26</v>
      </c>
      <c r="AE18" s="8">
        <v>27</v>
      </c>
      <c r="AF18" s="8">
        <v>28</v>
      </c>
      <c r="AG18" s="8">
        <v>29</v>
      </c>
      <c r="AH18" s="8">
        <v>30</v>
      </c>
      <c r="AI18" s="8">
        <v>31</v>
      </c>
      <c r="AJ18" s="44" t="s">
        <v>4</v>
      </c>
      <c r="AK18" s="44" t="s">
        <v>5</v>
      </c>
      <c r="AL18" s="44" t="s">
        <v>6</v>
      </c>
      <c r="AM18" s="9"/>
    </row>
    <row r="19" spans="1:67" s="10" customFormat="1" ht="26.25" customHeight="1" x14ac:dyDescent="0.25">
      <c r="A19" s="46"/>
      <c r="B19" s="7" t="s">
        <v>7</v>
      </c>
      <c r="C19" s="6" t="s">
        <v>8</v>
      </c>
      <c r="D19" s="46"/>
      <c r="E19" s="8" t="s">
        <v>9</v>
      </c>
      <c r="F19" s="8" t="s">
        <v>10</v>
      </c>
      <c r="G19" s="8" t="s">
        <v>11</v>
      </c>
      <c r="H19" s="8" t="s">
        <v>12</v>
      </c>
      <c r="I19" s="8" t="s">
        <v>13</v>
      </c>
      <c r="J19" s="8" t="s">
        <v>14</v>
      </c>
      <c r="K19" s="8" t="s">
        <v>15</v>
      </c>
      <c r="L19" s="8" t="s">
        <v>9</v>
      </c>
      <c r="M19" s="8" t="s">
        <v>10</v>
      </c>
      <c r="N19" s="8" t="s">
        <v>11</v>
      </c>
      <c r="O19" s="8" t="s">
        <v>12</v>
      </c>
      <c r="P19" s="8" t="s">
        <v>13</v>
      </c>
      <c r="Q19" s="8" t="s">
        <v>14</v>
      </c>
      <c r="R19" s="8" t="s">
        <v>15</v>
      </c>
      <c r="S19" s="8" t="s">
        <v>9</v>
      </c>
      <c r="T19" s="8" t="s">
        <v>10</v>
      </c>
      <c r="U19" s="8" t="s">
        <v>11</v>
      </c>
      <c r="V19" s="8" t="s">
        <v>12</v>
      </c>
      <c r="W19" s="8" t="s">
        <v>13</v>
      </c>
      <c r="X19" s="8" t="s">
        <v>14</v>
      </c>
      <c r="Y19" s="8" t="s">
        <v>15</v>
      </c>
      <c r="Z19" s="8" t="s">
        <v>9</v>
      </c>
      <c r="AA19" s="8" t="s">
        <v>10</v>
      </c>
      <c r="AB19" s="8" t="s">
        <v>11</v>
      </c>
      <c r="AC19" s="8" t="s">
        <v>12</v>
      </c>
      <c r="AD19" s="8" t="s">
        <v>13</v>
      </c>
      <c r="AE19" s="8" t="s">
        <v>14</v>
      </c>
      <c r="AF19" s="8" t="s">
        <v>15</v>
      </c>
      <c r="AG19" s="8" t="s">
        <v>9</v>
      </c>
      <c r="AH19" s="8" t="s">
        <v>10</v>
      </c>
      <c r="AI19" s="8" t="s">
        <v>11</v>
      </c>
      <c r="AJ19" s="44"/>
      <c r="AK19" s="44"/>
      <c r="AL19" s="44"/>
      <c r="AM19" s="9"/>
    </row>
    <row r="20" spans="1:67" s="10" customFormat="1" ht="26.25" customHeight="1" x14ac:dyDescent="0.2">
      <c r="A20" s="14" t="s">
        <v>52</v>
      </c>
      <c r="B20" s="24" t="s">
        <v>53</v>
      </c>
      <c r="C20" s="22">
        <v>121416</v>
      </c>
      <c r="D20" s="15" t="s">
        <v>38</v>
      </c>
      <c r="E20" s="48" t="s">
        <v>85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18">
        <f>AN20</f>
        <v>0</v>
      </c>
      <c r="AK20" s="18">
        <f>AJ20+AL20</f>
        <v>0</v>
      </c>
      <c r="AL20" s="18">
        <f>AO20</f>
        <v>0</v>
      </c>
      <c r="AM20" s="9" t="s">
        <v>35</v>
      </c>
      <c r="AN20" s="37">
        <f>$AN$2-BN20</f>
        <v>0</v>
      </c>
      <c r="AO20" s="37">
        <f>(BO20-AN20)</f>
        <v>0</v>
      </c>
      <c r="AP20" s="11"/>
      <c r="AQ20" s="38"/>
      <c r="AR20" s="38"/>
      <c r="AS20" s="38"/>
      <c r="AT20" s="38">
        <v>22</v>
      </c>
      <c r="AU20" s="38"/>
      <c r="AV20" s="30">
        <f>COUNTIF(E20:AI20,"M")</f>
        <v>0</v>
      </c>
      <c r="AW20" s="30">
        <f>COUNTIF(E20:AI20,"T")</f>
        <v>0</v>
      </c>
      <c r="AX20" s="30">
        <f>COUNTIF(E20:AI20,"P")</f>
        <v>0</v>
      </c>
      <c r="AY20" s="30">
        <f>COUNTIF(E20:AI20,"SN")</f>
        <v>0</v>
      </c>
      <c r="AZ20" s="30">
        <f>COUNTIF(E20:AI20,"M/T")</f>
        <v>0</v>
      </c>
      <c r="BA20" s="30">
        <f>COUNTIF(E20:AI20,"I/I")</f>
        <v>0</v>
      </c>
      <c r="BB20" s="30">
        <f>COUNTIF(E20:AI20,"I")</f>
        <v>0</v>
      </c>
      <c r="BC20" s="30">
        <f>COUNTIF(E20:AI20,"I²")</f>
        <v>0</v>
      </c>
      <c r="BD20" s="30">
        <f>COUNTIF(E20:AI20,"M4")</f>
        <v>0</v>
      </c>
      <c r="BE20" s="30">
        <f>COUNTIF(E20:AI20,"T5")</f>
        <v>0</v>
      </c>
      <c r="BF20" s="30">
        <f>COUNTIF(E20:AI20,"M/SN")</f>
        <v>0</v>
      </c>
      <c r="BG20" s="30">
        <f>COUNTIF(E20:AI20,"T/SNDa")</f>
        <v>0</v>
      </c>
      <c r="BH20" s="30">
        <f>COUNTIF(E20:AI20,"T/I")</f>
        <v>0</v>
      </c>
      <c r="BI20" s="30">
        <f>COUNTIF(E20:AI20,"P/i")</f>
        <v>0</v>
      </c>
      <c r="BJ20" s="30">
        <f>COUNTIF(E20:AI20,"m/i")</f>
        <v>0</v>
      </c>
      <c r="BK20" s="30">
        <f>COUNTIF(E20:AI20,"M4/t")</f>
        <v>0</v>
      </c>
      <c r="BL20" s="30">
        <f>COUNTIF(E20:AI20,"I2/M")</f>
        <v>0</v>
      </c>
      <c r="BM20" s="30">
        <f>COUNTIF(E20:AI20,"MTa")</f>
        <v>0</v>
      </c>
      <c r="BN20" s="30">
        <f>((AR20*6)+(AS20*6)+(AT20*6)+(AU20)+(AQ20*6))</f>
        <v>132</v>
      </c>
      <c r="BO20" s="32">
        <f>(AV20*$BQ$6)+(AW20*$BR$6)+(AX20*$BS$6)+(AY20*$BT$6)+(AZ20*$BU$6)+(BA20*$BV$6)+(BB20*$BW$6)+(BC20*$BX$6)+(BD20*$BY$6)+(BE20*$BZ$6)+(BF20*$CA$6)+(BG20*$CB$6)+(BH20*$CC$6)+(BI20*$CD$6)+(BJ20*$CE$6)+(BK20*$CF$6)+(BL20*$CG$6)+(BM20*$CH$6)</f>
        <v>0</v>
      </c>
    </row>
    <row r="21" spans="1:67" s="10" customFormat="1" ht="26.25" customHeight="1" x14ac:dyDescent="0.2">
      <c r="A21" s="12" t="s">
        <v>50</v>
      </c>
      <c r="B21" s="13" t="s">
        <v>51</v>
      </c>
      <c r="C21" s="19"/>
      <c r="D21" s="15" t="s">
        <v>38</v>
      </c>
      <c r="E21" s="34"/>
      <c r="F21" s="16" t="s">
        <v>17</v>
      </c>
      <c r="G21" s="16" t="s">
        <v>17</v>
      </c>
      <c r="H21" s="21" t="s">
        <v>17</v>
      </c>
      <c r="I21" s="21" t="s">
        <v>17</v>
      </c>
      <c r="J21" s="16" t="s">
        <v>17</v>
      </c>
      <c r="K21" s="34"/>
      <c r="L21" s="34"/>
      <c r="M21" s="16" t="s">
        <v>17</v>
      </c>
      <c r="N21" s="16" t="s">
        <v>17</v>
      </c>
      <c r="O21" s="16" t="s">
        <v>17</v>
      </c>
      <c r="P21" s="16" t="s">
        <v>17</v>
      </c>
      <c r="Q21" s="16" t="s">
        <v>17</v>
      </c>
      <c r="R21" s="34"/>
      <c r="S21" s="34"/>
      <c r="T21" s="21"/>
      <c r="U21" s="21"/>
      <c r="V21" s="16"/>
      <c r="W21" s="16"/>
      <c r="X21" s="16"/>
      <c r="Y21" s="34"/>
      <c r="Z21" s="34"/>
      <c r="AA21" s="42"/>
      <c r="AB21" s="42"/>
      <c r="AC21" s="21"/>
      <c r="AD21" s="21"/>
      <c r="AE21" s="16"/>
      <c r="AF21" s="34"/>
      <c r="AG21" s="34"/>
      <c r="AH21" s="16"/>
      <c r="AI21" s="16"/>
      <c r="AJ21" s="18">
        <f>AN21</f>
        <v>60</v>
      </c>
      <c r="AK21" s="18">
        <f>AJ21+AL21</f>
        <v>60</v>
      </c>
      <c r="AL21" s="18">
        <f>AO21</f>
        <v>0</v>
      </c>
      <c r="AM21" s="9" t="s">
        <v>92</v>
      </c>
      <c r="AN21" s="37">
        <f>$AN$2-BN21</f>
        <v>60</v>
      </c>
      <c r="AO21" s="37">
        <f>(BO21-AN21)</f>
        <v>0</v>
      </c>
      <c r="AP21" s="11"/>
      <c r="AQ21" s="38"/>
      <c r="AR21" s="38"/>
      <c r="AS21" s="38"/>
      <c r="AT21" s="38">
        <v>12</v>
      </c>
      <c r="AU21" s="38"/>
      <c r="AV21" s="30">
        <f>COUNTIF(E21:AI21,"M")</f>
        <v>0</v>
      </c>
      <c r="AW21" s="30">
        <f>COUNTIF(E21:AI21,"T")</f>
        <v>10</v>
      </c>
      <c r="AX21" s="30">
        <f>COUNTIF(E21:AI21,"P")</f>
        <v>0</v>
      </c>
      <c r="AY21" s="30">
        <f>COUNTIF(E21:AI21,"SN")</f>
        <v>0</v>
      </c>
      <c r="AZ21" s="30">
        <f>COUNTIF(E21:AI21,"M/T")</f>
        <v>0</v>
      </c>
      <c r="BA21" s="30">
        <f>COUNTIF(E21:AI21,"I/I")</f>
        <v>0</v>
      </c>
      <c r="BB21" s="30">
        <f>COUNTIF(E21:AI21,"I")</f>
        <v>0</v>
      </c>
      <c r="BC21" s="30">
        <f>COUNTIF(E21:AI21,"I²")</f>
        <v>0</v>
      </c>
      <c r="BD21" s="30">
        <f>COUNTIF(E21:AI21,"M4")</f>
        <v>0</v>
      </c>
      <c r="BE21" s="30">
        <f>COUNTIF(E21:AI21,"T5")</f>
        <v>0</v>
      </c>
      <c r="BF21" s="30">
        <f>COUNTIF(E21:AI21,"M/SN")</f>
        <v>0</v>
      </c>
      <c r="BG21" s="30">
        <f>COUNTIF(E21:AI21,"T/SNDa")</f>
        <v>0</v>
      </c>
      <c r="BH21" s="30">
        <f>COUNTIF(E21:AI21,"T/I")</f>
        <v>0</v>
      </c>
      <c r="BI21" s="30">
        <f>COUNTIF(E21:AI21,"P/i")</f>
        <v>0</v>
      </c>
      <c r="BJ21" s="30">
        <f>COUNTIF(E21:AI21,"m/i")</f>
        <v>0</v>
      </c>
      <c r="BK21" s="30">
        <f>COUNTIF(E21:AI21,"M4/t")</f>
        <v>0</v>
      </c>
      <c r="BL21" s="30">
        <f>COUNTIF(E21:AI21,"I2/M")</f>
        <v>0</v>
      </c>
      <c r="BM21" s="30">
        <f>COUNTIF(E21:AI21,"MTa")</f>
        <v>0</v>
      </c>
      <c r="BN21" s="30">
        <f>((AR21*6)+(AS21*6)+(AT21*6)+(AU21)+(AQ21*6))</f>
        <v>72</v>
      </c>
      <c r="BO21" s="32">
        <f>(AV21*$BQ$6)+(AW21*$BR$6)+(AX21*$BS$6)+(AY21*$BT$6)+(AZ21*$BU$6)+(BA21*$BV$6)+(BB21*$BW$6)+(BC21*$BX$6)+(BD21*$BY$6)+(BE21*$BZ$6)+(BF21*$CA$6)+(BG21*$CB$6)+(BH21*$CC$6)+(BI21*$CD$6)+(BJ21*$CE$6)+(BK21*$CF$6)+(BL21*$CG$6)+(BM21*$CH$6)</f>
        <v>60</v>
      </c>
    </row>
    <row r="22" spans="1:67" s="10" customFormat="1" ht="26.25" customHeight="1" x14ac:dyDescent="0.25">
      <c r="A22" s="46" t="s">
        <v>0</v>
      </c>
      <c r="B22" s="7" t="s">
        <v>1</v>
      </c>
      <c r="C22" s="6" t="s">
        <v>2</v>
      </c>
      <c r="D22" s="46" t="s">
        <v>3</v>
      </c>
      <c r="E22" s="8">
        <v>1</v>
      </c>
      <c r="F22" s="8">
        <v>2</v>
      </c>
      <c r="G22" s="8">
        <v>3</v>
      </c>
      <c r="H22" s="8">
        <v>4</v>
      </c>
      <c r="I22" s="8">
        <v>5</v>
      </c>
      <c r="J22" s="8">
        <v>6</v>
      </c>
      <c r="K22" s="8">
        <v>7</v>
      </c>
      <c r="L22" s="8">
        <v>8</v>
      </c>
      <c r="M22" s="8">
        <v>9</v>
      </c>
      <c r="N22" s="8">
        <v>10</v>
      </c>
      <c r="O22" s="8">
        <v>11</v>
      </c>
      <c r="P22" s="8">
        <v>12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  <c r="X22" s="8">
        <v>20</v>
      </c>
      <c r="Y22" s="8">
        <v>21</v>
      </c>
      <c r="Z22" s="8">
        <v>22</v>
      </c>
      <c r="AA22" s="8">
        <v>23</v>
      </c>
      <c r="AB22" s="8">
        <v>24</v>
      </c>
      <c r="AC22" s="8">
        <v>25</v>
      </c>
      <c r="AD22" s="8">
        <v>26</v>
      </c>
      <c r="AE22" s="8">
        <v>27</v>
      </c>
      <c r="AF22" s="8">
        <v>28</v>
      </c>
      <c r="AG22" s="8">
        <v>29</v>
      </c>
      <c r="AH22" s="8">
        <v>30</v>
      </c>
      <c r="AI22" s="8">
        <v>31</v>
      </c>
      <c r="AJ22" s="44" t="s">
        <v>4</v>
      </c>
      <c r="AK22" s="44" t="s">
        <v>5</v>
      </c>
      <c r="AL22" s="44" t="s">
        <v>6</v>
      </c>
      <c r="AM22" s="9"/>
    </row>
    <row r="23" spans="1:67" s="10" customFormat="1" ht="26.25" customHeight="1" x14ac:dyDescent="0.25">
      <c r="A23" s="46"/>
      <c r="B23" s="7" t="s">
        <v>7</v>
      </c>
      <c r="C23" s="6" t="s">
        <v>8</v>
      </c>
      <c r="D23" s="46"/>
      <c r="E23" s="8" t="s">
        <v>9</v>
      </c>
      <c r="F23" s="8" t="s">
        <v>10</v>
      </c>
      <c r="G23" s="8" t="s">
        <v>11</v>
      </c>
      <c r="H23" s="8" t="s">
        <v>12</v>
      </c>
      <c r="I23" s="8" t="s">
        <v>13</v>
      </c>
      <c r="J23" s="8" t="s">
        <v>14</v>
      </c>
      <c r="K23" s="8" t="s">
        <v>15</v>
      </c>
      <c r="L23" s="8" t="s">
        <v>9</v>
      </c>
      <c r="M23" s="8" t="s">
        <v>10</v>
      </c>
      <c r="N23" s="8" t="s">
        <v>11</v>
      </c>
      <c r="O23" s="8" t="s">
        <v>12</v>
      </c>
      <c r="P23" s="8" t="s">
        <v>13</v>
      </c>
      <c r="Q23" s="8" t="s">
        <v>14</v>
      </c>
      <c r="R23" s="8" t="s">
        <v>15</v>
      </c>
      <c r="S23" s="8" t="s">
        <v>9</v>
      </c>
      <c r="T23" s="8" t="s">
        <v>10</v>
      </c>
      <c r="U23" s="8" t="s">
        <v>11</v>
      </c>
      <c r="V23" s="8" t="s">
        <v>12</v>
      </c>
      <c r="W23" s="8" t="s">
        <v>13</v>
      </c>
      <c r="X23" s="8" t="s">
        <v>14</v>
      </c>
      <c r="Y23" s="8" t="s">
        <v>15</v>
      </c>
      <c r="Z23" s="8" t="s">
        <v>9</v>
      </c>
      <c r="AA23" s="8" t="s">
        <v>10</v>
      </c>
      <c r="AB23" s="8" t="s">
        <v>11</v>
      </c>
      <c r="AC23" s="8" t="s">
        <v>12</v>
      </c>
      <c r="AD23" s="8" t="s">
        <v>13</v>
      </c>
      <c r="AE23" s="8" t="s">
        <v>14</v>
      </c>
      <c r="AF23" s="8" t="s">
        <v>15</v>
      </c>
      <c r="AG23" s="8" t="s">
        <v>9</v>
      </c>
      <c r="AH23" s="8" t="s">
        <v>10</v>
      </c>
      <c r="AI23" s="8" t="s">
        <v>11</v>
      </c>
      <c r="AJ23" s="44"/>
      <c r="AK23" s="44"/>
      <c r="AL23" s="44"/>
      <c r="AM23" s="9"/>
    </row>
    <row r="24" spans="1:67" s="10" customFormat="1" ht="26.25" customHeight="1" x14ac:dyDescent="0.2">
      <c r="A24" s="12" t="s">
        <v>55</v>
      </c>
      <c r="B24" s="13" t="s">
        <v>56</v>
      </c>
      <c r="C24" s="19" t="s">
        <v>41</v>
      </c>
      <c r="D24" s="15" t="s">
        <v>89</v>
      </c>
      <c r="E24" s="48" t="s">
        <v>88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16"/>
      <c r="U24" s="16" t="s">
        <v>19</v>
      </c>
      <c r="V24" s="16"/>
      <c r="W24" s="16" t="s">
        <v>19</v>
      </c>
      <c r="X24" s="16"/>
      <c r="Y24" s="36"/>
      <c r="Z24" s="36"/>
      <c r="AA24" s="16" t="s">
        <v>19</v>
      </c>
      <c r="AB24" s="16"/>
      <c r="AC24" s="16"/>
      <c r="AD24" s="16" t="s">
        <v>19</v>
      </c>
      <c r="AE24" s="16"/>
      <c r="AF24" s="36"/>
      <c r="AG24" s="36" t="s">
        <v>19</v>
      </c>
      <c r="AH24" s="16"/>
      <c r="AI24" s="16" t="s">
        <v>19</v>
      </c>
      <c r="AJ24" s="18">
        <f>AN24</f>
        <v>72</v>
      </c>
      <c r="AK24" s="18">
        <f>AJ24+AL24</f>
        <v>72</v>
      </c>
      <c r="AL24" s="18">
        <f>AO24</f>
        <v>0</v>
      </c>
      <c r="AM24" s="9" t="s">
        <v>35</v>
      </c>
      <c r="AN24" s="37">
        <f>$AN$2-BN24</f>
        <v>72</v>
      </c>
      <c r="AO24" s="37">
        <f>(BO24-AN24)</f>
        <v>0</v>
      </c>
      <c r="AP24" s="11"/>
      <c r="AQ24" s="38"/>
      <c r="AR24" s="38"/>
      <c r="AS24" s="38"/>
      <c r="AT24" s="38">
        <v>10</v>
      </c>
      <c r="AU24" s="38"/>
      <c r="AV24" s="30">
        <f>COUNTIF(E24:AI24,"M")</f>
        <v>0</v>
      </c>
      <c r="AW24" s="30">
        <f>COUNTIF(E24:AI24,"T")</f>
        <v>0</v>
      </c>
      <c r="AX24" s="30">
        <f>COUNTIF(E24:AI24,"P")</f>
        <v>6</v>
      </c>
      <c r="AY24" s="30">
        <f>COUNTIF(E24:AI24,"SN")</f>
        <v>0</v>
      </c>
      <c r="AZ24" s="30">
        <f>COUNTIF(E24:AI24,"M/T")</f>
        <v>0</v>
      </c>
      <c r="BA24" s="30">
        <f>COUNTIF(E24:AI24,"I/I")</f>
        <v>0</v>
      </c>
      <c r="BB24" s="30">
        <f>COUNTIF(E24:AI24,"I")</f>
        <v>0</v>
      </c>
      <c r="BC24" s="30">
        <f>COUNTIF(E24:AI24,"I²")</f>
        <v>0</v>
      </c>
      <c r="BD24" s="30">
        <f>COUNTIF(E24:AI24,"M4")</f>
        <v>0</v>
      </c>
      <c r="BE24" s="30">
        <f>COUNTIF(E24:AI24,"T5")</f>
        <v>0</v>
      </c>
      <c r="BF24" s="30">
        <f>COUNTIF(E24:AI24,"M/SN")</f>
        <v>0</v>
      </c>
      <c r="BG24" s="30">
        <f>COUNTIF(E24:AI24,"T/SNDa")</f>
        <v>0</v>
      </c>
      <c r="BH24" s="30">
        <f>COUNTIF(E24:AI24,"T/I")</f>
        <v>0</v>
      </c>
      <c r="BI24" s="30">
        <f>COUNTIF(E24:AI24,"P/i")</f>
        <v>0</v>
      </c>
      <c r="BJ24" s="30">
        <f>COUNTIF(E24:AI24,"m/i")</f>
        <v>0</v>
      </c>
      <c r="BK24" s="30">
        <f>COUNTIF(E24:AI24,"M4/t")</f>
        <v>0</v>
      </c>
      <c r="BL24" s="30">
        <f>COUNTIF(E24:AI24,"I2/M")</f>
        <v>0</v>
      </c>
      <c r="BM24" s="30">
        <f>COUNTIF(E24:AI24,"MTa")</f>
        <v>0</v>
      </c>
      <c r="BN24" s="30">
        <f>((AR24*6)+(AS24*6)+(AT24*6)+(AU24)+(AQ24*6))</f>
        <v>60</v>
      </c>
      <c r="BO24" s="32">
        <f>(AV24*$BQ$6)+(AW24*$BR$6)+(AX24*$BS$6)+(AY24*$BT$6)+(AZ24*$BU$6)+(BA24*$BV$6)+(BB24*$BW$6)+(BC24*$BX$6)+(BD24*$BY$6)+(BE24*$BZ$6)+(BF24*$CA$6)+(BG24*$CB$6)+(BH24*$CC$6)+(BI24*$CD$6)+(BJ24*$CE$6)+(BK24*$CF$6)+(BL24*$CG$6)+(BM24*$CH$6)</f>
        <v>72</v>
      </c>
    </row>
    <row r="25" spans="1:67" s="10" customFormat="1" ht="26.25" customHeight="1" x14ac:dyDescent="0.2">
      <c r="A25" s="12" t="s">
        <v>96</v>
      </c>
      <c r="B25" s="13" t="s">
        <v>97</v>
      </c>
      <c r="C25" s="19" t="s">
        <v>41</v>
      </c>
      <c r="D25" s="15" t="s">
        <v>89</v>
      </c>
      <c r="E25" s="48" t="s">
        <v>88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16" t="s">
        <v>24</v>
      </c>
      <c r="U25" s="16"/>
      <c r="V25" s="16"/>
      <c r="W25" s="16" t="s">
        <v>24</v>
      </c>
      <c r="X25" s="16"/>
      <c r="Y25" s="36"/>
      <c r="Z25" s="36" t="s">
        <v>24</v>
      </c>
      <c r="AA25" s="16"/>
      <c r="AB25" s="16"/>
      <c r="AC25" s="41" t="s">
        <v>24</v>
      </c>
      <c r="AD25" s="41"/>
      <c r="AE25" s="41"/>
      <c r="AF25" s="36"/>
      <c r="AG25" s="36" t="s">
        <v>24</v>
      </c>
      <c r="AH25" s="41"/>
      <c r="AI25" s="41" t="s">
        <v>24</v>
      </c>
      <c r="AJ25" s="18">
        <f>AN25</f>
        <v>72</v>
      </c>
      <c r="AK25" s="18">
        <f>AJ25+AL25</f>
        <v>72</v>
      </c>
      <c r="AL25" s="18">
        <f>AO25</f>
        <v>0</v>
      </c>
      <c r="AM25" s="9" t="s">
        <v>35</v>
      </c>
      <c r="AN25" s="37">
        <f>$AN$2-BN25</f>
        <v>72</v>
      </c>
      <c r="AO25" s="37">
        <f>(BO25-AN25)</f>
        <v>0</v>
      </c>
      <c r="AP25" s="11"/>
      <c r="AQ25" s="38"/>
      <c r="AR25" s="38"/>
      <c r="AS25" s="38"/>
      <c r="AT25" s="38">
        <v>10</v>
      </c>
      <c r="AU25" s="38"/>
      <c r="AV25" s="30">
        <f>COUNTIF(E25:AI25,"M")</f>
        <v>0</v>
      </c>
      <c r="AW25" s="30">
        <f>COUNTIF(E25:AI25,"T")</f>
        <v>0</v>
      </c>
      <c r="AX25" s="30">
        <f>COUNTIF(E25:AI25,"P")</f>
        <v>0</v>
      </c>
      <c r="AY25" s="30">
        <f>COUNTIF(E25:AI25,"SN")</f>
        <v>6</v>
      </c>
      <c r="AZ25" s="30">
        <f>COUNTIF(E25:AI25,"M/T")</f>
        <v>0</v>
      </c>
      <c r="BA25" s="30">
        <f>COUNTIF(E25:AI25,"I/I")</f>
        <v>0</v>
      </c>
      <c r="BB25" s="30">
        <f>COUNTIF(E25:AI25,"I")</f>
        <v>0</v>
      </c>
      <c r="BC25" s="30">
        <f>COUNTIF(E25:AI25,"I²")</f>
        <v>0</v>
      </c>
      <c r="BD25" s="30">
        <f>COUNTIF(E25:AI25,"M4")</f>
        <v>0</v>
      </c>
      <c r="BE25" s="30">
        <f>COUNTIF(E25:AI25,"T5")</f>
        <v>0</v>
      </c>
      <c r="BF25" s="30">
        <f>COUNTIF(E25:AI25,"M/SN")</f>
        <v>0</v>
      </c>
      <c r="BG25" s="30">
        <f>COUNTIF(E25:AI25,"T/SN")</f>
        <v>0</v>
      </c>
      <c r="BH25" s="30">
        <f>COUNTIF(E25:AI25,"T/I")</f>
        <v>0</v>
      </c>
      <c r="BI25" s="30">
        <f>COUNTIF(E25:AI25,"P/i")</f>
        <v>0</v>
      </c>
      <c r="BJ25" s="30">
        <f>COUNTIF(E25:AI25,"m/i")</f>
        <v>0</v>
      </c>
      <c r="BK25" s="30">
        <f>COUNTIF(E25:AI25,"M4/t")</f>
        <v>0</v>
      </c>
      <c r="BL25" s="30">
        <f>COUNTIF(E25:AI25,"I2/M")</f>
        <v>0</v>
      </c>
      <c r="BM25" s="30">
        <f>COUNTIF(E25:AI25,"MTa")</f>
        <v>0</v>
      </c>
      <c r="BN25" s="30">
        <f>((AR25*6)+(AS25*6)+(AT25*6)+(AU25)+(AQ25*6))</f>
        <v>60</v>
      </c>
      <c r="BO25" s="32">
        <f>(AV25*$BQ$6)+(AW25*$BR$6)+(AX25*$BS$6)+(AY25*$BT$6)+(AZ25*$BU$6)+(BA25*$BV$6)+(BB25*$BW$6)+(BC25*$BX$6)+(BD25*$BY$6)+(BE25*$BZ$6)+(BF25*$CA$6)+(BG25*$CB$6)+(BH25*$CC$6)+(BI25*$CD$6)+(BJ25*$CE$6)+(BK25*$CF$6)+(BL25*$CG$6)+(BM25*$CH$6)</f>
        <v>72</v>
      </c>
    </row>
    <row r="26" spans="1:67" s="10" customFormat="1" ht="26.25" customHeight="1" x14ac:dyDescent="0.2">
      <c r="A26" s="12" t="s">
        <v>59</v>
      </c>
      <c r="B26" s="13" t="s">
        <v>60</v>
      </c>
      <c r="C26" s="19" t="s">
        <v>41</v>
      </c>
      <c r="D26" s="15" t="s">
        <v>89</v>
      </c>
      <c r="E26" s="36"/>
      <c r="F26" s="16" t="s">
        <v>17</v>
      </c>
      <c r="G26" s="48" t="s">
        <v>54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18">
        <f>AN26</f>
        <v>6</v>
      </c>
      <c r="AK26" s="18">
        <f>AJ26+AL26</f>
        <v>6</v>
      </c>
      <c r="AL26" s="18">
        <f>AO26</f>
        <v>0</v>
      </c>
      <c r="AM26" s="9" t="s">
        <v>35</v>
      </c>
      <c r="AN26" s="37">
        <f>$AN$2-BN26</f>
        <v>6</v>
      </c>
      <c r="AO26" s="37">
        <f>(BO26-AN26)</f>
        <v>0</v>
      </c>
      <c r="AP26" s="11"/>
      <c r="AQ26" s="38"/>
      <c r="AR26" s="38"/>
      <c r="AS26" s="38"/>
      <c r="AT26" s="38">
        <v>21</v>
      </c>
      <c r="AU26" s="38"/>
      <c r="AV26" s="30">
        <f>COUNTIF(E26:AI26,"M")</f>
        <v>0</v>
      </c>
      <c r="AW26" s="30">
        <f>COUNTIF(E26:AI26,"T")</f>
        <v>1</v>
      </c>
      <c r="AX26" s="30">
        <f>COUNTIF(E26:AI26,"P")</f>
        <v>0</v>
      </c>
      <c r="AY26" s="30">
        <f>COUNTIF(E26:AI26,"SN")</f>
        <v>0</v>
      </c>
      <c r="AZ26" s="30">
        <f>COUNTIF(E26:AI26,"M/T")</f>
        <v>0</v>
      </c>
      <c r="BA26" s="30">
        <f>COUNTIF(E26:AI26,"I/I")</f>
        <v>0</v>
      </c>
      <c r="BB26" s="30">
        <f>COUNTIF(E26:AI26,"I")</f>
        <v>0</v>
      </c>
      <c r="BC26" s="30">
        <f>COUNTIF(E26:AI26,"I²")</f>
        <v>0</v>
      </c>
      <c r="BD26" s="30">
        <f>COUNTIF(E26:AI26,"M4")</f>
        <v>0</v>
      </c>
      <c r="BE26" s="30">
        <f>COUNTIF(E26:AI26,"T5")</f>
        <v>0</v>
      </c>
      <c r="BF26" s="30">
        <f>COUNTIF(E26:AI26,"M/SN")</f>
        <v>0</v>
      </c>
      <c r="BG26" s="30">
        <f>COUNTIF(E26:AI26,"T/SNDa")</f>
        <v>0</v>
      </c>
      <c r="BH26" s="30">
        <f>COUNTIF(E26:AI26,"T/I")</f>
        <v>0</v>
      </c>
      <c r="BI26" s="30">
        <f>COUNTIF(E26:AI26,"P/i")</f>
        <v>0</v>
      </c>
      <c r="BJ26" s="30">
        <f>COUNTIF(E26:AI26,"m/i")</f>
        <v>0</v>
      </c>
      <c r="BK26" s="30">
        <f>COUNTIF(E26:AI26,"M4/t")</f>
        <v>0</v>
      </c>
      <c r="BL26" s="30">
        <f>COUNTIF(E26:AI26,"I2/M")</f>
        <v>0</v>
      </c>
      <c r="BM26" s="30">
        <f>COUNTIF(E26:AI26,"MTa")</f>
        <v>0</v>
      </c>
      <c r="BN26" s="30">
        <f>((AR26*6)+(AS26*6)+(AT26*6)+(AU26)+(AQ26*6))</f>
        <v>126</v>
      </c>
      <c r="BO26" s="32">
        <f>(AV26*$BQ$6)+(AW26*$BR$6)+(AX26*$BS$6)+(AY26*$BT$6)+(AZ26*$BU$6)+(BA26*$BV$6)+(BB26*$BW$6)+(BC26*$BX$6)+(BD26*$BY$6)+(BE26*$BZ$6)+(BF26*$CA$6)+(BG26*$CB$6)+(BH26*$CC$6)+(BI26*$CD$6)+(BJ26*$CE$6)+(BK26*$CF$6)+(BL26*$CG$6)+(BM26*$CH$6)</f>
        <v>6</v>
      </c>
    </row>
    <row r="27" spans="1:67" s="10" customFormat="1" ht="26.25" customHeight="1" x14ac:dyDescent="0.2">
      <c r="A27" s="12">
        <v>426504</v>
      </c>
      <c r="B27" s="13" t="s">
        <v>90</v>
      </c>
      <c r="C27" s="19" t="s">
        <v>41</v>
      </c>
      <c r="D27" s="15" t="s">
        <v>89</v>
      </c>
      <c r="E27" s="36"/>
      <c r="F27" s="16"/>
      <c r="G27" s="16" t="s">
        <v>80</v>
      </c>
      <c r="H27" s="16"/>
      <c r="I27" s="17"/>
      <c r="J27" s="16"/>
      <c r="K27" s="36" t="s">
        <v>19</v>
      </c>
      <c r="L27" s="36"/>
      <c r="M27" s="16" t="s">
        <v>19</v>
      </c>
      <c r="N27" s="16"/>
      <c r="O27" s="16" t="s">
        <v>19</v>
      </c>
      <c r="P27" s="16"/>
      <c r="Q27" s="16" t="s">
        <v>19</v>
      </c>
      <c r="R27" s="36"/>
      <c r="S27" s="36" t="s">
        <v>19</v>
      </c>
      <c r="T27" s="16"/>
      <c r="U27" s="16"/>
      <c r="V27" s="16" t="s">
        <v>19</v>
      </c>
      <c r="W27" s="16"/>
      <c r="X27" s="16"/>
      <c r="Y27" s="36" t="s">
        <v>24</v>
      </c>
      <c r="Z27" s="36"/>
      <c r="AA27" s="16"/>
      <c r="AB27" s="16" t="s">
        <v>24</v>
      </c>
      <c r="AC27" s="16"/>
      <c r="AD27" s="16"/>
      <c r="AE27" s="16" t="s">
        <v>24</v>
      </c>
      <c r="AF27" s="36"/>
      <c r="AG27" s="36"/>
      <c r="AH27" s="16" t="s">
        <v>24</v>
      </c>
      <c r="AI27" s="16"/>
      <c r="AJ27" s="18">
        <f>AN27</f>
        <v>132</v>
      </c>
      <c r="AK27" s="18">
        <f>AJ27+AL27</f>
        <v>138</v>
      </c>
      <c r="AL27" s="18">
        <f>AO27</f>
        <v>6</v>
      </c>
      <c r="AM27" s="9" t="s">
        <v>35</v>
      </c>
      <c r="AN27" s="37">
        <f>$AN$2-BN27</f>
        <v>132</v>
      </c>
      <c r="AO27" s="37">
        <f>(BO27-AN27)</f>
        <v>6</v>
      </c>
      <c r="AP27" s="11"/>
      <c r="AQ27" s="38"/>
      <c r="AR27" s="38"/>
      <c r="AS27" s="38"/>
      <c r="AT27" s="38"/>
      <c r="AU27" s="38"/>
      <c r="AV27" s="30">
        <f>COUNTIF(E27:AI27,"M")</f>
        <v>0</v>
      </c>
      <c r="AW27" s="30">
        <f>COUNTIF(E27:AI27,"T")</f>
        <v>0</v>
      </c>
      <c r="AX27" s="30">
        <f>COUNTIF(E27:AI27,"P")</f>
        <v>6</v>
      </c>
      <c r="AY27" s="30">
        <f>COUNTIF(E27:AI27,"SN")</f>
        <v>4</v>
      </c>
      <c r="AZ27" s="30">
        <f>COUNTIF(E27:AI27,"M/T")</f>
        <v>0</v>
      </c>
      <c r="BA27" s="30">
        <f>COUNTIF(E27:AI27,"I/I")</f>
        <v>0</v>
      </c>
      <c r="BB27" s="30">
        <f>COUNTIF(E27:AI27,"I")</f>
        <v>0</v>
      </c>
      <c r="BC27" s="30">
        <f>COUNTIF(E27:AI27,"I²")</f>
        <v>0</v>
      </c>
      <c r="BD27" s="30">
        <f>COUNTIF(E27:AI27,"M4")</f>
        <v>0</v>
      </c>
      <c r="BE27" s="30">
        <f>COUNTIF(E27:AI27,"T5")</f>
        <v>0</v>
      </c>
      <c r="BF27" s="30">
        <f>COUNTIF(E27:AI27,"M/SN")</f>
        <v>0</v>
      </c>
      <c r="BG27" s="30">
        <f>COUNTIF(E27:AI27,"T/SNDa")</f>
        <v>0</v>
      </c>
      <c r="BH27" s="30">
        <f>COUNTIF(E27:AI27,"T/I")</f>
        <v>0</v>
      </c>
      <c r="BI27" s="30">
        <f>COUNTIF(E27:AI27,"P/i")</f>
        <v>1</v>
      </c>
      <c r="BJ27" s="30">
        <f>COUNTIF(E27:AI27,"m/i")</f>
        <v>0</v>
      </c>
      <c r="BK27" s="30">
        <f>COUNTIF(E27:AI27,"M4/t")</f>
        <v>0</v>
      </c>
      <c r="BL27" s="30">
        <f>COUNTIF(E27:AI27,"I2/M")</f>
        <v>0</v>
      </c>
      <c r="BM27" s="30">
        <f>COUNTIF(E27:AI27,"MTa")</f>
        <v>0</v>
      </c>
      <c r="BN27" s="30">
        <f>((AR27*6)+(AS27*6)+(AT27*6)+(AU27)+(AQ27*6))</f>
        <v>0</v>
      </c>
      <c r="BO27" s="32">
        <f>(AV27*$BQ$6)+(AW27*$BR$6)+(AX27*$BS$6)+(AY27*$BT$6)+(AZ27*$BU$6)+(BA27*$BV$6)+(BB27*$BW$6)+(BC27*$BX$6)+(BD27*$BY$6)+(BE27*$BZ$6)+(BF27*$CA$6)+(BG27*$CB$6)+(BH27*$CC$6)+(BI27*$CD$6)+(BJ27*$CE$6)+(BK27*$CF$6)+(BL27*$CG$6)+(BM27*$CH$6)</f>
        <v>138</v>
      </c>
    </row>
    <row r="28" spans="1:67" s="10" customFormat="1" ht="26.25" customHeight="1" x14ac:dyDescent="0.25">
      <c r="A28" s="46" t="s">
        <v>0</v>
      </c>
      <c r="B28" s="7" t="s">
        <v>1</v>
      </c>
      <c r="C28" s="6" t="s">
        <v>2</v>
      </c>
      <c r="D28" s="46" t="s">
        <v>3</v>
      </c>
      <c r="E28" s="8">
        <v>1</v>
      </c>
      <c r="F28" s="8">
        <v>2</v>
      </c>
      <c r="G28" s="8">
        <v>3</v>
      </c>
      <c r="H28" s="8">
        <v>4</v>
      </c>
      <c r="I28" s="8">
        <v>5</v>
      </c>
      <c r="J28" s="8">
        <v>6</v>
      </c>
      <c r="K28" s="8">
        <v>7</v>
      </c>
      <c r="L28" s="8">
        <v>8</v>
      </c>
      <c r="M28" s="8">
        <v>9</v>
      </c>
      <c r="N28" s="8">
        <v>10</v>
      </c>
      <c r="O28" s="8">
        <v>11</v>
      </c>
      <c r="P28" s="8">
        <v>12</v>
      </c>
      <c r="Q28" s="8">
        <v>13</v>
      </c>
      <c r="R28" s="8">
        <v>14</v>
      </c>
      <c r="S28" s="8">
        <v>15</v>
      </c>
      <c r="T28" s="8">
        <v>16</v>
      </c>
      <c r="U28" s="8">
        <v>17</v>
      </c>
      <c r="V28" s="8">
        <v>18</v>
      </c>
      <c r="W28" s="8">
        <v>19</v>
      </c>
      <c r="X28" s="8">
        <v>20</v>
      </c>
      <c r="Y28" s="8">
        <v>21</v>
      </c>
      <c r="Z28" s="8">
        <v>22</v>
      </c>
      <c r="AA28" s="8">
        <v>23</v>
      </c>
      <c r="AB28" s="8">
        <v>24</v>
      </c>
      <c r="AC28" s="8">
        <v>25</v>
      </c>
      <c r="AD28" s="8">
        <v>26</v>
      </c>
      <c r="AE28" s="8">
        <v>27</v>
      </c>
      <c r="AF28" s="8">
        <v>28</v>
      </c>
      <c r="AG28" s="8">
        <v>29</v>
      </c>
      <c r="AH28" s="8">
        <v>30</v>
      </c>
      <c r="AI28" s="8">
        <v>31</v>
      </c>
      <c r="AJ28" s="44" t="s">
        <v>4</v>
      </c>
      <c r="AK28" s="44" t="s">
        <v>5</v>
      </c>
      <c r="AL28" s="44" t="s">
        <v>6</v>
      </c>
      <c r="AM28" s="9"/>
    </row>
    <row r="29" spans="1:67" s="10" customFormat="1" ht="26.25" customHeight="1" x14ac:dyDescent="0.25">
      <c r="A29" s="46"/>
      <c r="B29" s="7" t="s">
        <v>7</v>
      </c>
      <c r="C29" s="6" t="s">
        <v>8</v>
      </c>
      <c r="D29" s="46"/>
      <c r="E29" s="8" t="s">
        <v>9</v>
      </c>
      <c r="F29" s="8" t="s">
        <v>10</v>
      </c>
      <c r="G29" s="8" t="s">
        <v>11</v>
      </c>
      <c r="H29" s="8" t="s">
        <v>12</v>
      </c>
      <c r="I29" s="8" t="s">
        <v>13</v>
      </c>
      <c r="J29" s="8" t="s">
        <v>14</v>
      </c>
      <c r="K29" s="8" t="s">
        <v>15</v>
      </c>
      <c r="L29" s="8" t="s">
        <v>9</v>
      </c>
      <c r="M29" s="8" t="s">
        <v>10</v>
      </c>
      <c r="N29" s="8" t="s">
        <v>11</v>
      </c>
      <c r="O29" s="8" t="s">
        <v>12</v>
      </c>
      <c r="P29" s="8" t="s">
        <v>13</v>
      </c>
      <c r="Q29" s="8" t="s">
        <v>14</v>
      </c>
      <c r="R29" s="8" t="s">
        <v>15</v>
      </c>
      <c r="S29" s="8" t="s">
        <v>9</v>
      </c>
      <c r="T29" s="8" t="s">
        <v>10</v>
      </c>
      <c r="U29" s="8" t="s">
        <v>11</v>
      </c>
      <c r="V29" s="8" t="s">
        <v>12</v>
      </c>
      <c r="W29" s="8" t="s">
        <v>13</v>
      </c>
      <c r="X29" s="8" t="s">
        <v>14</v>
      </c>
      <c r="Y29" s="8" t="s">
        <v>15</v>
      </c>
      <c r="Z29" s="8" t="s">
        <v>9</v>
      </c>
      <c r="AA29" s="8" t="s">
        <v>10</v>
      </c>
      <c r="AB29" s="8" t="s">
        <v>11</v>
      </c>
      <c r="AC29" s="8" t="s">
        <v>12</v>
      </c>
      <c r="AD29" s="8" t="s">
        <v>13</v>
      </c>
      <c r="AE29" s="8" t="s">
        <v>14</v>
      </c>
      <c r="AF29" s="8" t="s">
        <v>15</v>
      </c>
      <c r="AG29" s="8" t="s">
        <v>9</v>
      </c>
      <c r="AH29" s="8" t="s">
        <v>10</v>
      </c>
      <c r="AI29" s="8" t="s">
        <v>11</v>
      </c>
      <c r="AJ29" s="44"/>
      <c r="AK29" s="44"/>
      <c r="AL29" s="44"/>
      <c r="AM29" s="9"/>
    </row>
    <row r="30" spans="1:67" s="10" customFormat="1" ht="26.25" customHeight="1" x14ac:dyDescent="0.2">
      <c r="A30" s="14" t="s">
        <v>62</v>
      </c>
      <c r="B30" s="13" t="s">
        <v>94</v>
      </c>
      <c r="C30" s="25">
        <v>105875</v>
      </c>
      <c r="D30" s="15" t="s">
        <v>61</v>
      </c>
      <c r="E30" s="36"/>
      <c r="F30" s="16"/>
      <c r="G30" s="16" t="s">
        <v>24</v>
      </c>
      <c r="H30" s="16"/>
      <c r="I30" s="16"/>
      <c r="J30" s="16" t="s">
        <v>24</v>
      </c>
      <c r="K30" s="36"/>
      <c r="L30" s="36"/>
      <c r="M30" s="16" t="s">
        <v>24</v>
      </c>
      <c r="N30" s="16"/>
      <c r="O30" s="16"/>
      <c r="P30" s="16" t="s">
        <v>24</v>
      </c>
      <c r="Q30" s="16"/>
      <c r="R30" s="36"/>
      <c r="S30" s="36" t="s">
        <v>24</v>
      </c>
      <c r="T30" s="16"/>
      <c r="U30" s="16"/>
      <c r="V30" s="16"/>
      <c r="W30" s="16"/>
      <c r="X30" s="16"/>
      <c r="Y30" s="36" t="s">
        <v>24</v>
      </c>
      <c r="Z30" s="36"/>
      <c r="AA30" s="16"/>
      <c r="AB30" s="16" t="s">
        <v>24</v>
      </c>
      <c r="AC30" s="16"/>
      <c r="AD30" s="16"/>
      <c r="AE30" s="16" t="s">
        <v>24</v>
      </c>
      <c r="AF30" s="36"/>
      <c r="AG30" s="36"/>
      <c r="AH30" s="16" t="s">
        <v>24</v>
      </c>
      <c r="AI30" s="16"/>
      <c r="AJ30" s="18">
        <f>AN30</f>
        <v>108</v>
      </c>
      <c r="AK30" s="18">
        <f>AJ30+AL30</f>
        <v>108</v>
      </c>
      <c r="AL30" s="18">
        <f>AO30</f>
        <v>0</v>
      </c>
      <c r="AM30" s="9" t="s">
        <v>35</v>
      </c>
      <c r="AN30" s="37">
        <f>$AN$2-BN30</f>
        <v>108</v>
      </c>
      <c r="AO30" s="37">
        <f>(BO30-AN30)</f>
        <v>0</v>
      </c>
      <c r="AP30" s="11"/>
      <c r="AQ30" s="38"/>
      <c r="AR30" s="38"/>
      <c r="AS30" s="38"/>
      <c r="AT30" s="38"/>
      <c r="AU30" s="38">
        <v>24</v>
      </c>
      <c r="AV30" s="30">
        <f>COUNTIF(E30:AI30,"M")</f>
        <v>0</v>
      </c>
      <c r="AW30" s="30">
        <f>COUNTIF(E30:AI30,"T")</f>
        <v>0</v>
      </c>
      <c r="AX30" s="30">
        <f>COUNTIF(E30:AI30,"P")</f>
        <v>0</v>
      </c>
      <c r="AY30" s="30">
        <f>COUNTIF(E30:AI30,"SN")</f>
        <v>9</v>
      </c>
      <c r="AZ30" s="30">
        <f>COUNTIF(E30:AI30,"M/T")</f>
        <v>0</v>
      </c>
      <c r="BA30" s="30">
        <f>COUNTIF(E30:AI30,"I/I")</f>
        <v>0</v>
      </c>
      <c r="BB30" s="30">
        <f>COUNTIF(E30:AI30,"I")</f>
        <v>0</v>
      </c>
      <c r="BC30" s="30">
        <f>COUNTIF(E30:AI30,"I²")</f>
        <v>0</v>
      </c>
      <c r="BD30" s="30">
        <f>COUNTIF(E30:AI30,"M4")</f>
        <v>0</v>
      </c>
      <c r="BE30" s="30">
        <f>COUNTIF(E30:AI30,"T5")</f>
        <v>0</v>
      </c>
      <c r="BF30" s="30">
        <f>COUNTIF(E30:AI30,"M/SN")</f>
        <v>0</v>
      </c>
      <c r="BG30" s="30">
        <f>COUNTIF(E30:AI30,"T/SNDa")</f>
        <v>0</v>
      </c>
      <c r="BH30" s="30">
        <f>COUNTIF(E30:AI30,"T/I")</f>
        <v>0</v>
      </c>
      <c r="BI30" s="30">
        <f>COUNTIF(E30:AI30,"P/i")</f>
        <v>0</v>
      </c>
      <c r="BJ30" s="30">
        <f>COUNTIF(E30:AI30,"m/i")</f>
        <v>0</v>
      </c>
      <c r="BK30" s="30">
        <f>COUNTIF(E30:AI30,"M4/t")</f>
        <v>0</v>
      </c>
      <c r="BL30" s="30">
        <f>COUNTIF(E30:AI30,"I2/M")</f>
        <v>0</v>
      </c>
      <c r="BM30" s="30">
        <f>COUNTIF(E30:AI30,"MTa")</f>
        <v>0</v>
      </c>
      <c r="BN30" s="30">
        <f>((AR30*6)+(AS30*6)+(AT30*6)+(AU30)+(AQ30*6))</f>
        <v>24</v>
      </c>
      <c r="BO30" s="32">
        <f>(AV30*$BQ$6)+(AW30*$BR$6)+(AX30*$BS$6)+(AY30*$BT$6)+(AZ30*$BU$6)+(BA30*$BV$6)+(BB30*$BW$6)+(BC30*$BX$6)+(BD30*$BY$6)+(BE30*$BZ$6)+(BF30*$CA$6)+(BG30*$CB$6)+(BH30*$CC$6)+(BI30*$CD$6)+(BJ30*$CE$6)+(BK30*$CF$6)+(BL30*$CG$6)+(BM30*$CH$6)</f>
        <v>108</v>
      </c>
    </row>
    <row r="31" spans="1:67" s="10" customFormat="1" ht="26.25" customHeight="1" x14ac:dyDescent="0.25">
      <c r="A31" s="46" t="s">
        <v>0</v>
      </c>
      <c r="B31" s="7" t="s">
        <v>1</v>
      </c>
      <c r="C31" s="6" t="s">
        <v>2</v>
      </c>
      <c r="D31" s="46" t="s">
        <v>3</v>
      </c>
      <c r="E31" s="8">
        <v>1</v>
      </c>
      <c r="F31" s="8">
        <v>2</v>
      </c>
      <c r="G31" s="8">
        <v>3</v>
      </c>
      <c r="H31" s="8">
        <v>4</v>
      </c>
      <c r="I31" s="8">
        <v>5</v>
      </c>
      <c r="J31" s="8">
        <v>6</v>
      </c>
      <c r="K31" s="8">
        <v>7</v>
      </c>
      <c r="L31" s="8">
        <v>8</v>
      </c>
      <c r="M31" s="8">
        <v>9</v>
      </c>
      <c r="N31" s="8">
        <v>10</v>
      </c>
      <c r="O31" s="8">
        <v>11</v>
      </c>
      <c r="P31" s="8">
        <v>12</v>
      </c>
      <c r="Q31" s="8">
        <v>13</v>
      </c>
      <c r="R31" s="8">
        <v>14</v>
      </c>
      <c r="S31" s="8">
        <v>15</v>
      </c>
      <c r="T31" s="8">
        <v>16</v>
      </c>
      <c r="U31" s="8">
        <v>17</v>
      </c>
      <c r="V31" s="8">
        <v>18</v>
      </c>
      <c r="W31" s="8">
        <v>19</v>
      </c>
      <c r="X31" s="8">
        <v>20</v>
      </c>
      <c r="Y31" s="8">
        <v>21</v>
      </c>
      <c r="Z31" s="8">
        <v>22</v>
      </c>
      <c r="AA31" s="8">
        <v>23</v>
      </c>
      <c r="AB31" s="8">
        <v>24</v>
      </c>
      <c r="AC31" s="8">
        <v>25</v>
      </c>
      <c r="AD31" s="8">
        <v>26</v>
      </c>
      <c r="AE31" s="8">
        <v>27</v>
      </c>
      <c r="AF31" s="8">
        <v>28</v>
      </c>
      <c r="AG31" s="8">
        <v>29</v>
      </c>
      <c r="AH31" s="8">
        <v>30</v>
      </c>
      <c r="AI31" s="8">
        <v>31</v>
      </c>
      <c r="AJ31" s="44" t="s">
        <v>4</v>
      </c>
      <c r="AK31" s="44" t="s">
        <v>5</v>
      </c>
      <c r="AL31" s="44" t="s">
        <v>6</v>
      </c>
      <c r="AM31" s="9"/>
    </row>
    <row r="32" spans="1:67" s="10" customFormat="1" ht="26.25" customHeight="1" x14ac:dyDescent="0.25">
      <c r="A32" s="46"/>
      <c r="B32" s="7" t="s">
        <v>7</v>
      </c>
      <c r="C32" s="6" t="s">
        <v>8</v>
      </c>
      <c r="D32" s="46"/>
      <c r="E32" s="8" t="s">
        <v>9</v>
      </c>
      <c r="F32" s="8" t="s">
        <v>10</v>
      </c>
      <c r="G32" s="8" t="s">
        <v>11</v>
      </c>
      <c r="H32" s="8" t="s">
        <v>12</v>
      </c>
      <c r="I32" s="8" t="s">
        <v>13</v>
      </c>
      <c r="J32" s="8" t="s">
        <v>14</v>
      </c>
      <c r="K32" s="8" t="s">
        <v>15</v>
      </c>
      <c r="L32" s="8" t="s">
        <v>9</v>
      </c>
      <c r="M32" s="8" t="s">
        <v>10</v>
      </c>
      <c r="N32" s="8" t="s">
        <v>11</v>
      </c>
      <c r="O32" s="8" t="s">
        <v>12</v>
      </c>
      <c r="P32" s="8" t="s">
        <v>13</v>
      </c>
      <c r="Q32" s="8" t="s">
        <v>14</v>
      </c>
      <c r="R32" s="8" t="s">
        <v>15</v>
      </c>
      <c r="S32" s="8" t="s">
        <v>9</v>
      </c>
      <c r="T32" s="8" t="s">
        <v>10</v>
      </c>
      <c r="U32" s="8" t="s">
        <v>11</v>
      </c>
      <c r="V32" s="8" t="s">
        <v>12</v>
      </c>
      <c r="W32" s="8" t="s">
        <v>13</v>
      </c>
      <c r="X32" s="8" t="s">
        <v>14</v>
      </c>
      <c r="Y32" s="8" t="s">
        <v>15</v>
      </c>
      <c r="Z32" s="8" t="s">
        <v>9</v>
      </c>
      <c r="AA32" s="8" t="s">
        <v>10</v>
      </c>
      <c r="AB32" s="8" t="s">
        <v>11</v>
      </c>
      <c r="AC32" s="8" t="s">
        <v>12</v>
      </c>
      <c r="AD32" s="8" t="s">
        <v>13</v>
      </c>
      <c r="AE32" s="8" t="s">
        <v>14</v>
      </c>
      <c r="AF32" s="8" t="s">
        <v>15</v>
      </c>
      <c r="AG32" s="8" t="s">
        <v>9</v>
      </c>
      <c r="AH32" s="8" t="s">
        <v>10</v>
      </c>
      <c r="AI32" s="8" t="s">
        <v>11</v>
      </c>
      <c r="AJ32" s="44"/>
      <c r="AK32" s="44"/>
      <c r="AL32" s="44"/>
      <c r="AM32" s="9"/>
    </row>
    <row r="33" spans="1:211" s="10" customFormat="1" ht="26.25" customHeight="1" x14ac:dyDescent="0.2">
      <c r="A33" s="14" t="s">
        <v>64</v>
      </c>
      <c r="B33" s="13" t="s">
        <v>65</v>
      </c>
      <c r="C33" s="19"/>
      <c r="D33" s="15" t="s">
        <v>61</v>
      </c>
      <c r="E33" s="36" t="s">
        <v>24</v>
      </c>
      <c r="F33" s="16"/>
      <c r="G33" s="16"/>
      <c r="H33" s="16" t="s">
        <v>24</v>
      </c>
      <c r="I33" s="17"/>
      <c r="J33" s="41"/>
      <c r="K33" s="36" t="s">
        <v>24</v>
      </c>
      <c r="L33" s="36"/>
      <c r="M33" s="16"/>
      <c r="N33" s="21" t="s">
        <v>28</v>
      </c>
      <c r="O33" s="16"/>
      <c r="P33" s="41"/>
      <c r="Q33" s="43" t="s">
        <v>23</v>
      </c>
      <c r="R33" s="36"/>
      <c r="S33" s="36"/>
      <c r="T33" s="16" t="s">
        <v>24</v>
      </c>
      <c r="U33" s="16" t="s">
        <v>24</v>
      </c>
      <c r="V33" s="16"/>
      <c r="W33" s="16" t="s">
        <v>24</v>
      </c>
      <c r="X33" s="16"/>
      <c r="Y33" s="36"/>
      <c r="Z33" s="36" t="s">
        <v>24</v>
      </c>
      <c r="AA33" s="16"/>
      <c r="AB33" s="16"/>
      <c r="AC33" s="16" t="s">
        <v>24</v>
      </c>
      <c r="AD33" s="17" t="s">
        <v>24</v>
      </c>
      <c r="AE33" s="41"/>
      <c r="AF33" s="36" t="s">
        <v>24</v>
      </c>
      <c r="AG33" s="40" t="s">
        <v>24</v>
      </c>
      <c r="AH33" s="16"/>
      <c r="AI33" s="17" t="s">
        <v>24</v>
      </c>
      <c r="AJ33" s="18">
        <f>AN33</f>
        <v>120</v>
      </c>
      <c r="AK33" s="18">
        <f>AJ33+AL33</f>
        <v>150</v>
      </c>
      <c r="AL33" s="18">
        <f>AO33</f>
        <v>30</v>
      </c>
      <c r="AM33" s="9" t="s">
        <v>35</v>
      </c>
      <c r="AN33" s="37">
        <f>$AN$2-BN33</f>
        <v>120</v>
      </c>
      <c r="AO33" s="37">
        <f>(BO33-AN33)</f>
        <v>30</v>
      </c>
      <c r="AP33" s="11"/>
      <c r="AQ33" s="38"/>
      <c r="AR33" s="38"/>
      <c r="AS33" s="38"/>
      <c r="AT33" s="38">
        <v>2</v>
      </c>
      <c r="AU33" s="38"/>
      <c r="AV33" s="30">
        <f>COUNTIF(E33:AI33,"M")</f>
        <v>0</v>
      </c>
      <c r="AW33" s="30">
        <f>COUNTIF(E33:AI33,"T")</f>
        <v>0</v>
      </c>
      <c r="AX33" s="30">
        <f>COUNTIF(E33:AI33,"P")</f>
        <v>0</v>
      </c>
      <c r="AY33" s="30">
        <f>COUNTIF(E33:AI33,"SN")</f>
        <v>12</v>
      </c>
      <c r="AZ33" s="30">
        <f>COUNTIF(E33:AI33,"M/T")</f>
        <v>0</v>
      </c>
      <c r="BA33" s="30">
        <f>COUNTIF(E33:AI33,"I/I")</f>
        <v>0</v>
      </c>
      <c r="BB33" s="30">
        <f>COUNTIF(E33:AI33,"I")</f>
        <v>0</v>
      </c>
      <c r="BC33" s="30">
        <f>COUNTIF(E33:AI33,"I²")</f>
        <v>1</v>
      </c>
      <c r="BD33" s="30">
        <f>COUNTIF(E33:AI33,"M4")</f>
        <v>0</v>
      </c>
      <c r="BE33" s="30">
        <f>COUNTIF(E33:AI33,"T5")</f>
        <v>0</v>
      </c>
      <c r="BF33" s="30">
        <f>COUNTIF(E33:AI33,"M/SN")</f>
        <v>0</v>
      </c>
      <c r="BG33" s="30">
        <f>COUNTIF(E33:AI33,"T/SNDa")</f>
        <v>0</v>
      </c>
      <c r="BH33" s="30">
        <f>COUNTIF(E33:AI33,"M/I")</f>
        <v>0</v>
      </c>
      <c r="BI33" s="30">
        <f>COUNTIF(E33:AI33,"P/i")</f>
        <v>0</v>
      </c>
      <c r="BJ33" s="30">
        <f>COUNTIF(E33:AI33,"m/i")</f>
        <v>0</v>
      </c>
      <c r="BK33" s="30">
        <f>COUNTIF(E33:AI33,"M4/t")</f>
        <v>0</v>
      </c>
      <c r="BL33" s="30">
        <f>COUNTIF(E33:AI33,"I2/M")</f>
        <v>0</v>
      </c>
      <c r="BM33" s="30">
        <f>COUNTIF(E33:AI33,"MTa")</f>
        <v>0</v>
      </c>
      <c r="BN33" s="30">
        <f>((AR33*6)+(AS33*6)+(AT33*6)+(AU33)+(AQ33*6))</f>
        <v>12</v>
      </c>
      <c r="BO33" s="32">
        <f>(AV33*$BQ$6)+(AW33*$BR$6)+(AX33*$BS$6)+(AY33*$BT$6)+(AZ33*$BU$6)+(BA33*$BV$6)+(BB33*$BW$6)+(BC33*$BX$6)+(BD33*$BY$6)+(BE33*$BZ$6)+(BF33*$CA$6)+(BG33*$CB$6)+(BH33*$CC$6)+(BI33*$CD$6)+(BJ33*$CE$6)+(BK33*$CF$6)+(BL33*$CG$6)+(BM33*$CH$6)</f>
        <v>150</v>
      </c>
    </row>
    <row r="34" spans="1:211" s="10" customFormat="1" ht="26.25" customHeight="1" x14ac:dyDescent="0.2">
      <c r="A34" s="14" t="s">
        <v>66</v>
      </c>
      <c r="B34" s="13" t="s">
        <v>67</v>
      </c>
      <c r="C34" s="12"/>
      <c r="D34" s="15" t="s">
        <v>61</v>
      </c>
      <c r="E34" s="36"/>
      <c r="F34" s="16" t="s">
        <v>24</v>
      </c>
      <c r="G34" s="17" t="s">
        <v>24</v>
      </c>
      <c r="H34" s="16"/>
      <c r="I34" s="16" t="s">
        <v>24</v>
      </c>
      <c r="J34" s="16"/>
      <c r="K34" s="36"/>
      <c r="L34" s="36" t="s">
        <v>24</v>
      </c>
      <c r="M34" s="17" t="s">
        <v>24</v>
      </c>
      <c r="N34" s="17" t="s">
        <v>24</v>
      </c>
      <c r="O34" s="16" t="s">
        <v>24</v>
      </c>
      <c r="P34" s="17" t="s">
        <v>58</v>
      </c>
      <c r="Q34" s="16" t="s">
        <v>24</v>
      </c>
      <c r="R34" s="36"/>
      <c r="S34" s="36" t="s">
        <v>24</v>
      </c>
      <c r="T34" s="16"/>
      <c r="U34" s="16" t="s">
        <v>24</v>
      </c>
      <c r="V34" s="16"/>
      <c r="W34" s="16"/>
      <c r="X34" s="16" t="s">
        <v>24</v>
      </c>
      <c r="Y34" s="36"/>
      <c r="Z34" s="36"/>
      <c r="AA34" s="16" t="s">
        <v>24</v>
      </c>
      <c r="AB34" s="16"/>
      <c r="AC34" s="16"/>
      <c r="AD34" s="17"/>
      <c r="AE34" s="16"/>
      <c r="AF34" s="36"/>
      <c r="AG34" s="36"/>
      <c r="AH34" s="16"/>
      <c r="AI34" s="16"/>
      <c r="AJ34" s="18">
        <f>AN34</f>
        <v>132</v>
      </c>
      <c r="AK34" s="18">
        <f>AJ34+AL34</f>
        <v>150</v>
      </c>
      <c r="AL34" s="18">
        <f>AO34</f>
        <v>18</v>
      </c>
      <c r="AM34" s="9" t="s">
        <v>92</v>
      </c>
      <c r="AN34" s="37">
        <f>$AN$2-BN34</f>
        <v>132</v>
      </c>
      <c r="AO34" s="37">
        <f>(BO34-AN34)</f>
        <v>18</v>
      </c>
      <c r="AP34" s="11"/>
      <c r="AQ34" s="38"/>
      <c r="AR34" s="38"/>
      <c r="AS34" s="38"/>
      <c r="AT34" s="38"/>
      <c r="AU34" s="38"/>
      <c r="AV34" s="30">
        <f>COUNTIF(E34:AI34,"M")</f>
        <v>0</v>
      </c>
      <c r="AW34" s="30">
        <f>COUNTIF(E34:AI34,"T")</f>
        <v>0</v>
      </c>
      <c r="AX34" s="30">
        <f>COUNTIF(E34:AI34,"P")</f>
        <v>0</v>
      </c>
      <c r="AY34" s="30">
        <f>COUNTIF(E34:AI34,"SN")</f>
        <v>12</v>
      </c>
      <c r="AZ34" s="30">
        <f>COUNTIF(E34:AI34,"M/T")</f>
        <v>0</v>
      </c>
      <c r="BA34" s="30">
        <f>COUNTIF(E34:AI34,"I/I")</f>
        <v>0</v>
      </c>
      <c r="BB34" s="30">
        <f>COUNTIF(E34:AI34,"I")</f>
        <v>1</v>
      </c>
      <c r="BC34" s="30">
        <f>COUNTIF(E34:AI34,"I²")</f>
        <v>0</v>
      </c>
      <c r="BD34" s="30">
        <f>COUNTIF(E34:AI34,"M4")</f>
        <v>0</v>
      </c>
      <c r="BE34" s="30">
        <f>COUNTIF(E34:AI34,"T5")</f>
        <v>0</v>
      </c>
      <c r="BF34" s="30">
        <f>COUNTIF(E34:AI34,"M/SN")</f>
        <v>0</v>
      </c>
      <c r="BG34" s="30">
        <f>COUNTIF(E34:AI34,"I/SN")</f>
        <v>0</v>
      </c>
      <c r="BH34" s="30">
        <f>COUNTIF(E34:AI34,"T/I")</f>
        <v>0</v>
      </c>
      <c r="BI34" s="30">
        <f>COUNTIF(E34:AI34,"P/i")</f>
        <v>0</v>
      </c>
      <c r="BJ34" s="30">
        <f>COUNTIF(E34:AI34,"m/i")</f>
        <v>0</v>
      </c>
      <c r="BK34" s="30">
        <f>COUNTIF(E34:AI34,"M4/t")</f>
        <v>0</v>
      </c>
      <c r="BL34" s="30">
        <f>COUNTIF(E34:AI34,"I2/M")</f>
        <v>0</v>
      </c>
      <c r="BM34" s="30">
        <f>COUNTIF(E34:AI34,"MTa")</f>
        <v>0</v>
      </c>
      <c r="BN34" s="30">
        <f>((AR34*6)+(AS34*6)+(AT34*6)+(AU34)+(AQ34*6))</f>
        <v>0</v>
      </c>
      <c r="BO34" s="32">
        <f>(AV34*$BQ$6)+(AW34*$BR$6)+(AX34*$BS$6)+(AY34*$BT$6)+(AZ34*$BU$6)+(BA34*$BV$6)+(BB34*$BW$6)+(BC34*$BX$6)+(BD34*$BY$6)+(BE34*$BZ$6)+(BF34*$CA$6)+(BG34*$CB$6)+(BH34*$CC$6)+(BI34*$CD$6)+(BJ34*$CE$6)+(BK34*$CF$6)+(BL34*$CG$6)+(BM34*$CH$6)</f>
        <v>150</v>
      </c>
    </row>
    <row r="35" spans="1:211" s="10" customFormat="1" ht="26.25" customHeight="1" x14ac:dyDescent="0.2">
      <c r="A35" s="14">
        <v>426474</v>
      </c>
      <c r="B35" s="13" t="s">
        <v>91</v>
      </c>
      <c r="C35" s="12"/>
      <c r="D35" s="15" t="s">
        <v>61</v>
      </c>
      <c r="E35" s="36"/>
      <c r="F35" s="16" t="s">
        <v>24</v>
      </c>
      <c r="G35" s="16"/>
      <c r="H35" s="16"/>
      <c r="I35" s="16" t="s">
        <v>24</v>
      </c>
      <c r="J35" s="16" t="s">
        <v>24</v>
      </c>
      <c r="K35" s="36"/>
      <c r="L35" s="36" t="s">
        <v>24</v>
      </c>
      <c r="M35" s="16"/>
      <c r="N35" s="16"/>
      <c r="O35" s="16" t="s">
        <v>24</v>
      </c>
      <c r="P35" s="16"/>
      <c r="Q35" s="16" t="s">
        <v>24</v>
      </c>
      <c r="R35" s="36" t="s">
        <v>24</v>
      </c>
      <c r="S35" s="36"/>
      <c r="T35" s="16"/>
      <c r="U35" s="16"/>
      <c r="V35" s="16"/>
      <c r="W35" s="16"/>
      <c r="X35" s="16" t="s">
        <v>24</v>
      </c>
      <c r="Y35" s="36"/>
      <c r="Z35" s="36"/>
      <c r="AA35" s="16" t="s">
        <v>24</v>
      </c>
      <c r="AB35" s="16"/>
      <c r="AC35" s="16"/>
      <c r="AD35" s="16" t="s">
        <v>24</v>
      </c>
      <c r="AE35" s="16"/>
      <c r="AF35" s="36" t="s">
        <v>24</v>
      </c>
      <c r="AG35" s="36"/>
      <c r="AH35" s="16"/>
      <c r="AI35" s="16"/>
      <c r="AJ35" s="18">
        <f>AN35</f>
        <v>132</v>
      </c>
      <c r="AK35" s="18">
        <f>AJ35+AL35</f>
        <v>132</v>
      </c>
      <c r="AL35" s="18">
        <f>AO35</f>
        <v>0</v>
      </c>
      <c r="AM35" s="9" t="s">
        <v>35</v>
      </c>
      <c r="AN35" s="37">
        <f>$AN$2-BN35</f>
        <v>132</v>
      </c>
      <c r="AO35" s="37">
        <f>(BO35-AN35)</f>
        <v>0</v>
      </c>
      <c r="AP35" s="11"/>
      <c r="AQ35" s="38"/>
      <c r="AR35" s="38"/>
      <c r="AS35" s="38"/>
      <c r="AT35" s="38"/>
      <c r="AU35" s="38"/>
      <c r="AV35" s="30">
        <f>COUNTIF(E35:AI35,"M")</f>
        <v>0</v>
      </c>
      <c r="AW35" s="30">
        <f>COUNTIF(E35:AI35,"T")</f>
        <v>0</v>
      </c>
      <c r="AX35" s="30">
        <f>COUNTIF(E35:AI35,"P")</f>
        <v>0</v>
      </c>
      <c r="AY35" s="30">
        <f>COUNTIF(E35:AI35,"SN")</f>
        <v>11</v>
      </c>
      <c r="AZ35" s="30">
        <f>COUNTIF(E35:AI35,"M/T")</f>
        <v>0</v>
      </c>
      <c r="BA35" s="30">
        <f>COUNTIF(E35:AI35,"I/I")</f>
        <v>0</v>
      </c>
      <c r="BB35" s="30">
        <f>COUNTIF(E35:AI35,"I")</f>
        <v>0</v>
      </c>
      <c r="BC35" s="30">
        <f>COUNTIF(E35:AI35,"I²")</f>
        <v>0</v>
      </c>
      <c r="BD35" s="30">
        <f>COUNTIF(E35:AI35,"M4")</f>
        <v>0</v>
      </c>
      <c r="BE35" s="30">
        <f>COUNTIF(E35:AI35,"T5")</f>
        <v>0</v>
      </c>
      <c r="BF35" s="30">
        <f>COUNTIF(E35:AI35,"M/SN")</f>
        <v>0</v>
      </c>
      <c r="BG35" s="30">
        <f>COUNTIF(E35:AI35,"T/SNDa")</f>
        <v>0</v>
      </c>
      <c r="BH35" s="30">
        <f>COUNTIF(E35:AI35,"T/I")</f>
        <v>0</v>
      </c>
      <c r="BI35" s="30">
        <f>COUNTIF(E35:AI35,"P/i")</f>
        <v>0</v>
      </c>
      <c r="BJ35" s="30">
        <f>COUNTIF(E35:AI35,"m/i")</f>
        <v>0</v>
      </c>
      <c r="BK35" s="30">
        <f>COUNTIF(E35:AI35,"M4/t")</f>
        <v>0</v>
      </c>
      <c r="BL35" s="30">
        <f>COUNTIF(E35:AI35,"I2/M")</f>
        <v>0</v>
      </c>
      <c r="BM35" s="30">
        <f>COUNTIF(E35:AI35,"MTa")</f>
        <v>0</v>
      </c>
      <c r="BN35" s="30">
        <f>((AR35*6)+(AS35*6)+(AT35*6)+(AU35)+(AQ35*6))</f>
        <v>0</v>
      </c>
      <c r="BO35" s="32">
        <f>(AV35*$BQ$6)+(AW35*$BR$6)+(AX35*$BS$6)+(AY35*$BT$6)+(AZ35*$BU$6)+(BA35*$BV$6)+(BB35*$BW$6)+(BC35*$BX$6)+(BD35*$BY$6)+(BE35*$BZ$6)+(BF35*$CA$6)+(BG35*$CB$6)+(BH35*$CC$6)+(BI35*$CD$6)+(BJ35*$CE$6)+(BK35*$CF$6)+(BL35*$CG$6)+(BM35*$CH$6)</f>
        <v>132</v>
      </c>
    </row>
    <row r="36" spans="1:211" s="10" customFormat="1" ht="26.25" customHeight="1" x14ac:dyDescent="0.25">
      <c r="A36" s="46" t="s">
        <v>0</v>
      </c>
      <c r="B36" s="7" t="s">
        <v>1</v>
      </c>
      <c r="C36" s="6" t="s">
        <v>2</v>
      </c>
      <c r="D36" s="46" t="s">
        <v>3</v>
      </c>
      <c r="E36" s="8">
        <v>1</v>
      </c>
      <c r="F36" s="8">
        <v>2</v>
      </c>
      <c r="G36" s="8">
        <v>3</v>
      </c>
      <c r="H36" s="8">
        <v>4</v>
      </c>
      <c r="I36" s="8">
        <v>5</v>
      </c>
      <c r="J36" s="8">
        <v>6</v>
      </c>
      <c r="K36" s="8">
        <v>7</v>
      </c>
      <c r="L36" s="8">
        <v>8</v>
      </c>
      <c r="M36" s="8">
        <v>9</v>
      </c>
      <c r="N36" s="8">
        <v>10</v>
      </c>
      <c r="O36" s="8">
        <v>11</v>
      </c>
      <c r="P36" s="8">
        <v>12</v>
      </c>
      <c r="Q36" s="8">
        <v>13</v>
      </c>
      <c r="R36" s="8">
        <v>14</v>
      </c>
      <c r="S36" s="8">
        <v>15</v>
      </c>
      <c r="T36" s="8">
        <v>16</v>
      </c>
      <c r="U36" s="8">
        <v>17</v>
      </c>
      <c r="V36" s="8">
        <v>18</v>
      </c>
      <c r="W36" s="8">
        <v>19</v>
      </c>
      <c r="X36" s="8">
        <v>20</v>
      </c>
      <c r="Y36" s="8">
        <v>21</v>
      </c>
      <c r="Z36" s="8">
        <v>22</v>
      </c>
      <c r="AA36" s="8">
        <v>23</v>
      </c>
      <c r="AB36" s="8">
        <v>24</v>
      </c>
      <c r="AC36" s="8">
        <v>25</v>
      </c>
      <c r="AD36" s="8">
        <v>26</v>
      </c>
      <c r="AE36" s="8">
        <v>27</v>
      </c>
      <c r="AF36" s="8">
        <v>28</v>
      </c>
      <c r="AG36" s="8">
        <v>29</v>
      </c>
      <c r="AH36" s="8">
        <v>30</v>
      </c>
      <c r="AI36" s="8">
        <v>31</v>
      </c>
      <c r="AJ36" s="44" t="s">
        <v>4</v>
      </c>
      <c r="AK36" s="44" t="s">
        <v>5</v>
      </c>
      <c r="AL36" s="44" t="s">
        <v>6</v>
      </c>
      <c r="AM36" s="9"/>
    </row>
    <row r="37" spans="1:211" s="10" customFormat="1" ht="26.25" customHeight="1" x14ac:dyDescent="0.25">
      <c r="A37" s="46"/>
      <c r="B37" s="7" t="s">
        <v>7</v>
      </c>
      <c r="C37" s="6" t="s">
        <v>8</v>
      </c>
      <c r="D37" s="46"/>
      <c r="E37" s="8" t="s">
        <v>9</v>
      </c>
      <c r="F37" s="8" t="s">
        <v>10</v>
      </c>
      <c r="G37" s="8" t="s">
        <v>11</v>
      </c>
      <c r="H37" s="8" t="s">
        <v>12</v>
      </c>
      <c r="I37" s="8" t="s">
        <v>13</v>
      </c>
      <c r="J37" s="8" t="s">
        <v>14</v>
      </c>
      <c r="K37" s="8" t="s">
        <v>15</v>
      </c>
      <c r="L37" s="8" t="s">
        <v>9</v>
      </c>
      <c r="M37" s="8" t="s">
        <v>10</v>
      </c>
      <c r="N37" s="8" t="s">
        <v>11</v>
      </c>
      <c r="O37" s="8" t="s">
        <v>12</v>
      </c>
      <c r="P37" s="8" t="s">
        <v>13</v>
      </c>
      <c r="Q37" s="8" t="s">
        <v>14</v>
      </c>
      <c r="R37" s="8" t="s">
        <v>15</v>
      </c>
      <c r="S37" s="8" t="s">
        <v>9</v>
      </c>
      <c r="T37" s="8" t="s">
        <v>10</v>
      </c>
      <c r="U37" s="8" t="s">
        <v>11</v>
      </c>
      <c r="V37" s="8" t="s">
        <v>12</v>
      </c>
      <c r="W37" s="8" t="s">
        <v>13</v>
      </c>
      <c r="X37" s="8" t="s">
        <v>14</v>
      </c>
      <c r="Y37" s="8" t="s">
        <v>15</v>
      </c>
      <c r="Z37" s="8" t="s">
        <v>9</v>
      </c>
      <c r="AA37" s="8" t="s">
        <v>10</v>
      </c>
      <c r="AB37" s="8" t="s">
        <v>11</v>
      </c>
      <c r="AC37" s="8" t="s">
        <v>12</v>
      </c>
      <c r="AD37" s="8" t="s">
        <v>13</v>
      </c>
      <c r="AE37" s="8" t="s">
        <v>14</v>
      </c>
      <c r="AF37" s="8" t="s">
        <v>15</v>
      </c>
      <c r="AG37" s="8" t="s">
        <v>9</v>
      </c>
      <c r="AH37" s="8" t="s">
        <v>10</v>
      </c>
      <c r="AI37" s="8" t="s">
        <v>11</v>
      </c>
      <c r="AJ37" s="44"/>
      <c r="AK37" s="44"/>
      <c r="AL37" s="44"/>
      <c r="AM37" s="9"/>
    </row>
    <row r="38" spans="1:211" s="10" customFormat="1" ht="26.25" customHeight="1" x14ac:dyDescent="0.2">
      <c r="A38" s="14">
        <v>426598</v>
      </c>
      <c r="B38" s="13" t="s">
        <v>93</v>
      </c>
      <c r="C38" s="19" t="s">
        <v>41</v>
      </c>
      <c r="D38" s="15" t="s">
        <v>61</v>
      </c>
      <c r="E38" s="36" t="s">
        <v>24</v>
      </c>
      <c r="F38" s="16"/>
      <c r="G38" s="16"/>
      <c r="H38" s="16" t="s">
        <v>24</v>
      </c>
      <c r="I38" s="16"/>
      <c r="J38" s="16"/>
      <c r="K38" s="36" t="s">
        <v>24</v>
      </c>
      <c r="L38" s="36"/>
      <c r="M38" s="16"/>
      <c r="N38" s="16" t="s">
        <v>24</v>
      </c>
      <c r="O38" s="16"/>
      <c r="P38" s="16"/>
      <c r="Q38" s="16"/>
      <c r="R38" s="36" t="s">
        <v>24</v>
      </c>
      <c r="S38" s="36"/>
      <c r="T38" s="48" t="s">
        <v>98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18">
        <f>AN38</f>
        <v>60</v>
      </c>
      <c r="AK38" s="18">
        <f>AJ38+AL38</f>
        <v>60</v>
      </c>
      <c r="AL38" s="18">
        <f>AO38</f>
        <v>0</v>
      </c>
      <c r="AM38" s="9" t="s">
        <v>35</v>
      </c>
      <c r="AN38" s="37">
        <f>$AN$2-BN38</f>
        <v>60</v>
      </c>
      <c r="AO38" s="37">
        <f>(BO38-AN38)</f>
        <v>0</v>
      </c>
      <c r="AP38" s="11"/>
      <c r="AQ38" s="38"/>
      <c r="AR38" s="38"/>
      <c r="AS38" s="38"/>
      <c r="AT38" s="38">
        <v>12</v>
      </c>
      <c r="AU38" s="38"/>
      <c r="AV38" s="30">
        <f>COUNTIF(E38:AI38,"M")</f>
        <v>0</v>
      </c>
      <c r="AW38" s="30">
        <f>COUNTIF(E38:AI38,"T")</f>
        <v>0</v>
      </c>
      <c r="AX38" s="30">
        <f>COUNTIF(E38:AI38,"P")</f>
        <v>0</v>
      </c>
      <c r="AY38" s="30">
        <f>COUNTIF(E38:AI38,"SN")</f>
        <v>5</v>
      </c>
      <c r="AZ38" s="30">
        <f>COUNTIF(E38:AI38,"M/T")</f>
        <v>0</v>
      </c>
      <c r="BA38" s="30">
        <f>COUNTIF(E38:AI38,"I/I")</f>
        <v>0</v>
      </c>
      <c r="BB38" s="30">
        <f>COUNTIF(E38:AI38,"I")</f>
        <v>0</v>
      </c>
      <c r="BC38" s="30">
        <f>COUNTIF(E38:AI38,"I²")</f>
        <v>0</v>
      </c>
      <c r="BD38" s="30">
        <f>COUNTIF(E38:AI38,"M4")</f>
        <v>0</v>
      </c>
      <c r="BE38" s="30">
        <f>COUNTIF(E38:AI38,"T5")</f>
        <v>0</v>
      </c>
      <c r="BF38" s="30">
        <f>COUNTIF(E38:AI38,"M/SN")</f>
        <v>0</v>
      </c>
      <c r="BG38" s="30">
        <f>COUNTIF(E38:AI38,"T/SNDa")</f>
        <v>0</v>
      </c>
      <c r="BH38" s="30">
        <f>COUNTIF(E38:AI38,"T/I")</f>
        <v>0</v>
      </c>
      <c r="BI38" s="30">
        <f>COUNTIF(E38:AI38,"P/i")</f>
        <v>0</v>
      </c>
      <c r="BJ38" s="30">
        <f>COUNTIF(E38:AI38,"m/i")</f>
        <v>0</v>
      </c>
      <c r="BK38" s="30">
        <f>COUNTIF(E38:AI38,"M4/t")</f>
        <v>0</v>
      </c>
      <c r="BL38" s="30">
        <f>COUNTIF(E38:AI38,"I2/M")</f>
        <v>0</v>
      </c>
      <c r="BM38" s="30">
        <f>COUNTIF(E38:AI38,"MTa")</f>
        <v>0</v>
      </c>
      <c r="BN38" s="30">
        <f>((AR38*6)+(AS38*6)+(AT38*6)+(AU38)+(AQ38*6))</f>
        <v>72</v>
      </c>
      <c r="BO38" s="32">
        <f>(AV38*$BQ$6)+(AW38*$BR$6)+(AX38*$BS$6)+(AY38*$BT$6)+(AZ38*$BU$6)+(BA38*$BV$6)+(BB38*$BW$6)+(BC38*$BX$6)+(BD38*$BY$6)+(BE38*$BZ$6)+(BF38*$CA$6)+(BG38*$CB$6)+(BH38*$CC$6)+(BI38*$CD$6)+(BJ38*$CE$6)+(BK38*$CF$6)+(BL38*$CG$6)+(BM38*$CH$6)</f>
        <v>60</v>
      </c>
    </row>
    <row r="39" spans="1:211" s="28" customFormat="1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6"/>
      <c r="S39" s="26"/>
      <c r="T39" s="26"/>
      <c r="U39" s="26"/>
      <c r="V39" s="26"/>
      <c r="W39" s="26"/>
      <c r="X39" s="26"/>
      <c r="Y39" s="26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27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</row>
    <row r="42" spans="1:211" ht="22.5" customHeight="1" x14ac:dyDescent="0.25">
      <c r="A42" s="1" t="s">
        <v>68</v>
      </c>
      <c r="D42" s="45" t="s">
        <v>69</v>
      </c>
      <c r="E42" s="45"/>
      <c r="F42" s="45"/>
      <c r="G42" s="45"/>
      <c r="H42" s="45"/>
    </row>
    <row r="43" spans="1:211" ht="22.5" customHeight="1" x14ac:dyDescent="0.25">
      <c r="A43" s="1" t="s">
        <v>70</v>
      </c>
      <c r="D43" s="45" t="s">
        <v>71</v>
      </c>
      <c r="E43" s="45"/>
      <c r="F43" s="45"/>
      <c r="G43" s="45"/>
      <c r="H43" s="45"/>
    </row>
    <row r="44" spans="1:211" ht="19.5" customHeight="1" x14ac:dyDescent="0.25">
      <c r="A44" s="1" t="s">
        <v>72</v>
      </c>
      <c r="D44" s="45" t="s">
        <v>73</v>
      </c>
      <c r="E44" s="45"/>
      <c r="F44" s="45"/>
      <c r="G44" s="45"/>
      <c r="H44" s="45"/>
    </row>
    <row r="45" spans="1:211" ht="21" customHeight="1" x14ac:dyDescent="0.25">
      <c r="A45" s="1" t="s">
        <v>74</v>
      </c>
      <c r="D45" s="45" t="s">
        <v>75</v>
      </c>
      <c r="E45" s="45"/>
      <c r="F45" s="45"/>
      <c r="G45" s="45"/>
      <c r="H45" s="45"/>
    </row>
    <row r="46" spans="1:211" ht="26.25" customHeight="1" x14ac:dyDescent="0.25"/>
    <row r="47" spans="1:211" ht="21" customHeight="1" x14ac:dyDescent="0.25"/>
    <row r="51" s="1" customFormat="1" ht="12.75" x14ac:dyDescent="0.2"/>
  </sheetData>
  <mergeCells count="52">
    <mergeCell ref="T38:AI38"/>
    <mergeCell ref="D42:H42"/>
    <mergeCell ref="D43:H43"/>
    <mergeCell ref="D44:H44"/>
    <mergeCell ref="D45:H45"/>
    <mergeCell ref="A36:A37"/>
    <mergeCell ref="D36:D37"/>
    <mergeCell ref="AJ36:AJ37"/>
    <mergeCell ref="AK36:AK37"/>
    <mergeCell ref="AL36:AL37"/>
    <mergeCell ref="A31:A32"/>
    <mergeCell ref="D31:D32"/>
    <mergeCell ref="AJ31:AJ32"/>
    <mergeCell ref="AK31:AK32"/>
    <mergeCell ref="AL31:AL32"/>
    <mergeCell ref="AL22:AL23"/>
    <mergeCell ref="E24:S24"/>
    <mergeCell ref="E25:S25"/>
    <mergeCell ref="G26:AI26"/>
    <mergeCell ref="A28:A29"/>
    <mergeCell ref="D28:D29"/>
    <mergeCell ref="AJ28:AJ29"/>
    <mergeCell ref="AK28:AK29"/>
    <mergeCell ref="AL28:AL29"/>
    <mergeCell ref="E20:AI20"/>
    <mergeCell ref="A22:A23"/>
    <mergeCell ref="D22:D23"/>
    <mergeCell ref="AJ22:AJ23"/>
    <mergeCell ref="AK22:AK23"/>
    <mergeCell ref="AL12:AL13"/>
    <mergeCell ref="G16:AI16"/>
    <mergeCell ref="A18:A19"/>
    <mergeCell ref="D18:D19"/>
    <mergeCell ref="AJ18:AJ19"/>
    <mergeCell ref="AK18:AK19"/>
    <mergeCell ref="AL18:AL19"/>
    <mergeCell ref="E10:S10"/>
    <mergeCell ref="A12:A13"/>
    <mergeCell ref="D12:D13"/>
    <mergeCell ref="AJ12:AJ13"/>
    <mergeCell ref="AK12:AK13"/>
    <mergeCell ref="AL4:AL5"/>
    <mergeCell ref="A7:A8"/>
    <mergeCell ref="D7:D8"/>
    <mergeCell ref="AJ7:AJ8"/>
    <mergeCell ref="AK7:AK8"/>
    <mergeCell ref="AL7:AL8"/>
    <mergeCell ref="A1:AJ3"/>
    <mergeCell ref="A4:A5"/>
    <mergeCell ref="D4:D5"/>
    <mergeCell ref="AJ4:AJ5"/>
    <mergeCell ref="AK4:AK5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enfermeira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 - Gerencias e Coordenadorias</dc:creator>
  <cp:lastModifiedBy>UPA Sabará  - Apoio Administrativo</cp:lastModifiedBy>
  <cp:revision>24</cp:revision>
  <cp:lastPrinted>2022-11-08T14:56:26Z</cp:lastPrinted>
  <dcterms:created xsi:type="dcterms:W3CDTF">2006-09-16T00:00:00Z</dcterms:created>
  <dcterms:modified xsi:type="dcterms:W3CDTF">2023-06-17T10:27:42Z</dcterms:modified>
  <dc:language>pt-BR</dc:language>
</cp:coreProperties>
</file>