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120" windowWidth="20730" windowHeight="10800" firstSheet="1" activeTab="7"/>
  </bookViews>
  <sheets>
    <sheet name="COORDENAÇÃO" sheetId="4" r:id="rId1"/>
    <sheet name="TGP" sheetId="1" r:id="rId2"/>
    <sheet name="RAIO X" sheetId="2" r:id="rId3"/>
    <sheet name="DEMAIS FUNCOES" sheetId="3" r:id="rId4"/>
    <sheet name="ENFERMEIROS" sheetId="7" r:id="rId5"/>
    <sheet name="TEC. ENFERMAGEM DIA" sheetId="8" r:id="rId6"/>
    <sheet name="TEC. ENFERMAGEM NOITE" sheetId="9" r:id="rId7"/>
    <sheet name="ACE" sheetId="10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8" i="7" l="1"/>
  <c r="AJ35" i="7"/>
  <c r="AJ29" i="7"/>
  <c r="AJ26" i="7"/>
  <c r="AJ25" i="7"/>
  <c r="AJ22" i="7"/>
  <c r="AJ21" i="7"/>
  <c r="AJ18" i="7"/>
  <c r="AJ13" i="7"/>
  <c r="AJ9" i="7"/>
  <c r="AJ6" i="7"/>
  <c r="AO12" i="4" l="1"/>
  <c r="AO9" i="4"/>
  <c r="AO29" i="1" l="1"/>
  <c r="AO32" i="1" l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BN25" i="1"/>
  <c r="BM25" i="1"/>
  <c r="BL25" i="1"/>
  <c r="BK25" i="1"/>
  <c r="BJ25" i="1"/>
  <c r="BI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BR22" i="1"/>
  <c r="BN22" i="1"/>
  <c r="BM22" i="1"/>
  <c r="BL22" i="1"/>
  <c r="BK22" i="1"/>
  <c r="BJ22" i="1"/>
  <c r="BI22" i="1"/>
  <c r="BH22" i="1"/>
  <c r="BF22" i="1"/>
  <c r="BE22" i="1"/>
  <c r="BD22" i="1"/>
  <c r="BC22" i="1"/>
  <c r="BB22" i="1"/>
  <c r="BA22" i="1"/>
  <c r="AZ22" i="1"/>
  <c r="AY22" i="1"/>
  <c r="AX22" i="1"/>
  <c r="AW22" i="1"/>
  <c r="AV22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AZ9" i="1"/>
  <c r="AY9" i="1"/>
  <c r="AX9" i="1"/>
  <c r="AW9" i="1"/>
  <c r="AV9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AZ6" i="1"/>
  <c r="AY6" i="1"/>
  <c r="AX6" i="1"/>
  <c r="AW6" i="1"/>
  <c r="AV6" i="1"/>
  <c r="BO15" i="1" l="1"/>
  <c r="AO15" i="1" s="1"/>
  <c r="BO23" i="1"/>
  <c r="AL23" i="1" s="1"/>
  <c r="AK23" i="1" s="1"/>
  <c r="BO18" i="1"/>
  <c r="AL18" i="1" s="1"/>
  <c r="AK18" i="1" s="1"/>
  <c r="BO26" i="1"/>
  <c r="AO26" i="1" s="1"/>
  <c r="BO11" i="1"/>
  <c r="AL11" i="1" s="1"/>
  <c r="AK11" i="1" s="1"/>
  <c r="BO6" i="1"/>
  <c r="AO6" i="1" s="1"/>
  <c r="BO22" i="1"/>
  <c r="AO22" i="1" s="1"/>
  <c r="BO21" i="1"/>
  <c r="AL21" i="1" s="1"/>
  <c r="AK21" i="1" s="1"/>
  <c r="BO25" i="1"/>
  <c r="AO25" i="1" s="1"/>
  <c r="BO24" i="1"/>
  <c r="AO24" i="1" s="1"/>
  <c r="BO14" i="1"/>
  <c r="AL14" i="1" s="1"/>
  <c r="AK14" i="1" s="1"/>
  <c r="BO9" i="1"/>
  <c r="AO9" i="1" s="1"/>
  <c r="BO10" i="1"/>
  <c r="AO10" i="1" s="1"/>
  <c r="AL6" i="1" l="1"/>
  <c r="AK6" i="1" s="1"/>
  <c r="AL15" i="1"/>
  <c r="AK15" i="1" s="1"/>
  <c r="AO18" i="1"/>
  <c r="AO11" i="1"/>
  <c r="AO23" i="1"/>
  <c r="AL26" i="1"/>
  <c r="AK26" i="1" s="1"/>
  <c r="AL25" i="1"/>
  <c r="AK25" i="1" s="1"/>
  <c r="AL24" i="1"/>
  <c r="AK24" i="1" s="1"/>
  <c r="AO21" i="1"/>
  <c r="AL9" i="1"/>
  <c r="AK9" i="1" s="1"/>
  <c r="AL10" i="1"/>
  <c r="AK10" i="1" s="1"/>
  <c r="AO14" i="1"/>
  <c r="AL22" i="1"/>
  <c r="BO18" i="3" l="1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P17" i="3" s="1"/>
  <c r="AP17" i="3" s="1"/>
  <c r="BC17" i="3"/>
  <c r="BB17" i="3"/>
  <c r="BA17" i="3"/>
  <c r="AZ17" i="3"/>
  <c r="AY17" i="3"/>
  <c r="AX17" i="3"/>
  <c r="AW17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BP16" i="3" s="1"/>
  <c r="AP16" i="3" s="1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BA10" i="3"/>
  <c r="BP10" i="3" s="1"/>
  <c r="BO9" i="3"/>
  <c r="AO9" i="3" s="1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J9" i="3"/>
  <c r="AK9" i="3" s="1"/>
  <c r="BA7" i="3"/>
  <c r="BO6" i="3"/>
  <c r="AJ6" i="3" s="1"/>
  <c r="AK6" i="3" s="1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BK8" i="2" s="1"/>
  <c r="BN8" i="2" s="1"/>
  <c r="AO8" i="2" s="1"/>
  <c r="AN8" i="2" s="1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BP9" i="3" l="1"/>
  <c r="AP9" i="3" s="1"/>
  <c r="BP18" i="3"/>
  <c r="AP18" i="3" s="1"/>
  <c r="BP6" i="3"/>
  <c r="AP6" i="3" s="1"/>
  <c r="BP13" i="3"/>
  <c r="AP13" i="3" s="1"/>
  <c r="BP14" i="3"/>
  <c r="AP14" i="3" s="1"/>
  <c r="BK7" i="2"/>
  <c r="BN7" i="2" s="1"/>
  <c r="AO7" i="2" s="1"/>
  <c r="BK16" i="2"/>
  <c r="BN16" i="2" s="1"/>
  <c r="BK18" i="2"/>
  <c r="BN18" i="2" s="1"/>
  <c r="AN7" i="2"/>
  <c r="BK17" i="2"/>
  <c r="BN17" i="2" s="1"/>
  <c r="BK21" i="2"/>
  <c r="BN21" i="2" s="1"/>
  <c r="BK11" i="2"/>
  <c r="BN11" i="2" s="1"/>
  <c r="BK12" i="2"/>
  <c r="BN12" i="2" s="1"/>
  <c r="AO12" i="2" s="1"/>
  <c r="AN12" i="2" s="1"/>
  <c r="BK13" i="2"/>
  <c r="BN13" i="2" s="1"/>
  <c r="AO13" i="2" s="1"/>
  <c r="AN13" i="2" s="1"/>
  <c r="BP15" i="3"/>
  <c r="AP15" i="3" s="1"/>
  <c r="BK6" i="2"/>
  <c r="BN6" i="2" s="1"/>
  <c r="AO6" i="2" s="1"/>
  <c r="AN6" i="2" s="1"/>
  <c r="BP12" i="3"/>
  <c r="AP12" i="3" s="1"/>
</calcChain>
</file>

<file path=xl/sharedStrings.xml><?xml version="1.0" encoding="utf-8"?>
<sst xmlns="http://schemas.openxmlformats.org/spreadsheetml/2006/main" count="3424" uniqueCount="421">
  <si>
    <t>Matricula</t>
  </si>
  <si>
    <t>NOME</t>
  </si>
  <si>
    <t>LOCAL</t>
  </si>
  <si>
    <t>TURNO</t>
  </si>
  <si>
    <t>CH</t>
  </si>
  <si>
    <t>CT</t>
  </si>
  <si>
    <t>HE</t>
  </si>
  <si>
    <t>Coordenação</t>
  </si>
  <si>
    <t>QUA</t>
  </si>
  <si>
    <t>QUI</t>
  </si>
  <si>
    <t>SEX</t>
  </si>
  <si>
    <t>SAB</t>
  </si>
  <si>
    <t>DOM</t>
  </si>
  <si>
    <t>SEG</t>
  </si>
  <si>
    <t>TER</t>
  </si>
  <si>
    <t>F</t>
  </si>
  <si>
    <t>FE</t>
  </si>
  <si>
    <t>LP</t>
  </si>
  <si>
    <t>AT</t>
  </si>
  <si>
    <t>C</t>
  </si>
  <si>
    <t>M</t>
  </si>
  <si>
    <t>T</t>
  </si>
  <si>
    <t>P</t>
  </si>
  <si>
    <t>SN</t>
  </si>
  <si>
    <t>M/T</t>
  </si>
  <si>
    <t>I¹</t>
  </si>
  <si>
    <t>I²</t>
  </si>
  <si>
    <t>M4</t>
  </si>
  <si>
    <t>T5</t>
  </si>
  <si>
    <t>M/SN</t>
  </si>
  <si>
    <t>T/SN</t>
  </si>
  <si>
    <t>T/I</t>
  </si>
  <si>
    <t>P/I</t>
  </si>
  <si>
    <t>M/I</t>
  </si>
  <si>
    <t>M4/T</t>
  </si>
  <si>
    <t>DCH</t>
  </si>
  <si>
    <t>THT</t>
  </si>
  <si>
    <t>SN*</t>
  </si>
  <si>
    <t>FLEXÍVEL</t>
  </si>
  <si>
    <t>Apoio Administrativo</t>
  </si>
  <si>
    <t>Faturamento</t>
  </si>
  <si>
    <t>07-13H</t>
  </si>
  <si>
    <t>113549</t>
  </si>
  <si>
    <t>LIA PAIVA</t>
  </si>
  <si>
    <t>TEREZINHA NUNES</t>
  </si>
  <si>
    <t>Serviços gerais</t>
  </si>
  <si>
    <t>12-18H</t>
  </si>
  <si>
    <t>RECEPÇÃO</t>
  </si>
  <si>
    <t>MARCIO LUSARDI</t>
  </si>
  <si>
    <t>MARIA CRISTINA</t>
  </si>
  <si>
    <t>13-19H</t>
  </si>
  <si>
    <t>HIGINEZ ALVES</t>
  </si>
  <si>
    <t>FÉRIAS</t>
  </si>
  <si>
    <t>19h-7h</t>
  </si>
  <si>
    <t>SILVANA BRANDÃO</t>
  </si>
  <si>
    <t>DANIELE ROBERTI</t>
  </si>
  <si>
    <t>EXTERNO</t>
  </si>
  <si>
    <t>Legenda</t>
  </si>
  <si>
    <t>Avisos:</t>
  </si>
  <si>
    <t>07:00 às 13:00</t>
  </si>
  <si>
    <t>01:00 às 07:00</t>
  </si>
  <si>
    <t>13:00 às 19:00</t>
  </si>
  <si>
    <t>19:00 às 07:07</t>
  </si>
  <si>
    <t>_________________________</t>
  </si>
  <si>
    <t>12:00 às 18:00</t>
  </si>
  <si>
    <t>07:00 às 19:00</t>
  </si>
  <si>
    <t>19:00 à 01:00</t>
  </si>
  <si>
    <t>Coord. Administrativa</t>
  </si>
  <si>
    <t>Reg. Prof.</t>
  </si>
  <si>
    <t>Tec. Rx</t>
  </si>
  <si>
    <t>M1</t>
  </si>
  <si>
    <t>T1</t>
  </si>
  <si>
    <t>T2</t>
  </si>
  <si>
    <t>T3</t>
  </si>
  <si>
    <t>T4</t>
  </si>
  <si>
    <t>D1</t>
  </si>
  <si>
    <t>D2</t>
  </si>
  <si>
    <t>D3</t>
  </si>
  <si>
    <t>D4</t>
  </si>
  <si>
    <t>I</t>
  </si>
  <si>
    <t>N</t>
  </si>
  <si>
    <t>12834-1</t>
  </si>
  <si>
    <t>Jeferson Lopes</t>
  </si>
  <si>
    <t xml:space="preserve">0719 </t>
  </si>
  <si>
    <t>7h-12h</t>
  </si>
  <si>
    <t>13586-0</t>
  </si>
  <si>
    <t>Dilcelia Arantes</t>
  </si>
  <si>
    <t>02224</t>
  </si>
  <si>
    <t>10:00 AS 15:00</t>
  </si>
  <si>
    <t>15263-3</t>
  </si>
  <si>
    <t>Áquilas Ferreira</t>
  </si>
  <si>
    <t>01269 T</t>
  </si>
  <si>
    <t>14h-19h</t>
  </si>
  <si>
    <t>13590-9</t>
  </si>
  <si>
    <t>Adilson de Almeida</t>
  </si>
  <si>
    <t>03291T</t>
  </si>
  <si>
    <t>19-7h</t>
  </si>
  <si>
    <t>13583-6</t>
  </si>
  <si>
    <t xml:space="preserve">Anderson Meireles </t>
  </si>
  <si>
    <t>3201T</t>
  </si>
  <si>
    <t>13585-2</t>
  </si>
  <si>
    <t>Gustavo Albuquerque</t>
  </si>
  <si>
    <t>00858</t>
  </si>
  <si>
    <t>EXT</t>
  </si>
  <si>
    <t>07H - 12H</t>
  </si>
  <si>
    <t>07H - 11H</t>
  </si>
  <si>
    <t>14H-19H</t>
  </si>
  <si>
    <t>11H - 15H</t>
  </si>
  <si>
    <t>_____________________________________</t>
  </si>
  <si>
    <t>07H-15H</t>
  </si>
  <si>
    <t>Jeferson Lopes de Albuquerque</t>
  </si>
  <si>
    <t>Carolina A. F. Santini</t>
  </si>
  <si>
    <t>07H-13H</t>
  </si>
  <si>
    <t>07H-19H</t>
  </si>
  <si>
    <t xml:space="preserve">        Matrícula 12834-1/ Reg. Prof. 0719</t>
  </si>
  <si>
    <t>13H-19H</t>
  </si>
  <si>
    <t>19H - 07H</t>
  </si>
  <si>
    <t xml:space="preserve">               Responsável Técnico</t>
  </si>
  <si>
    <t>Coord Administrativa</t>
  </si>
  <si>
    <t>Farmacêutica</t>
  </si>
  <si>
    <t>CRF PR</t>
  </si>
  <si>
    <t>M2</t>
  </si>
  <si>
    <t>M3</t>
  </si>
  <si>
    <t>Mta</t>
  </si>
  <si>
    <t>TIAGO aires</t>
  </si>
  <si>
    <t>14H30 as 20H30</t>
  </si>
  <si>
    <t>Assistente Social</t>
  </si>
  <si>
    <t>CRESS</t>
  </si>
  <si>
    <t>M5</t>
  </si>
  <si>
    <t>T6</t>
  </si>
  <si>
    <t>13765-0</t>
  </si>
  <si>
    <t>POLIANA DE PAULA AMANCIO</t>
  </si>
  <si>
    <t>6587 PR</t>
  </si>
  <si>
    <t>07h as 13h</t>
  </si>
  <si>
    <t>Rouparia</t>
  </si>
  <si>
    <t>11910-5</t>
  </si>
  <si>
    <t>JOAO VITOR DA SILVA</t>
  </si>
  <si>
    <t>não possui</t>
  </si>
  <si>
    <t>07H30 as 13H30</t>
  </si>
  <si>
    <t>Evelyne Peteira Merlini</t>
  </si>
  <si>
    <t>13h30-19h30</t>
  </si>
  <si>
    <t>Legendas:</t>
  </si>
  <si>
    <t>13H as 19H</t>
  </si>
  <si>
    <t>14:30 ÁS 20:30</t>
  </si>
  <si>
    <t>06h30 as 12h30</t>
  </si>
  <si>
    <t>08H AS 14H</t>
  </si>
  <si>
    <t>BH</t>
  </si>
  <si>
    <t>Banco de horas</t>
  </si>
  <si>
    <t>Rogerio Correia</t>
  </si>
  <si>
    <t>externo</t>
  </si>
  <si>
    <t>11451-0</t>
  </si>
  <si>
    <t>Cleusa Simões</t>
  </si>
  <si>
    <t>CAROLINA A.F. SANTINI</t>
  </si>
  <si>
    <t>DULCINEIA ANDRADE</t>
  </si>
  <si>
    <t>LEGENDA</t>
  </si>
  <si>
    <t>_____________________________</t>
  </si>
  <si>
    <t>MEDICA</t>
  </si>
  <si>
    <t>Flexível</t>
  </si>
  <si>
    <t>FL</t>
  </si>
  <si>
    <t>ENFERMAGEM</t>
  </si>
  <si>
    <t>CAROLINA A.F.SANTINI</t>
  </si>
  <si>
    <t>ADMINISTRATIVA</t>
  </si>
  <si>
    <t>FL- Flexível</t>
  </si>
  <si>
    <t>06H</t>
  </si>
  <si>
    <t>ANA FREGONESE</t>
  </si>
  <si>
    <t>p</t>
  </si>
  <si>
    <t>Dani - Cobertura apoio administrativo</t>
  </si>
  <si>
    <t>Carolina F. Santini</t>
  </si>
  <si>
    <t>Matrícula 15160-2</t>
  </si>
  <si>
    <t>GLAUBER GEHARD</t>
  </si>
  <si>
    <t>RUI DE MELO</t>
  </si>
  <si>
    <t>GABRIEL HENRIQUE DE PAULA</t>
  </si>
  <si>
    <t>DANIEL RIBEIRO</t>
  </si>
  <si>
    <t>10h -15h</t>
  </si>
  <si>
    <r>
      <t xml:space="preserve">
</t>
    </r>
    <r>
      <rPr>
        <b/>
        <sz val="10"/>
        <color rgb="FFFF0000"/>
        <rFont val="Arial"/>
        <family val="2"/>
      </rPr>
      <t xml:space="preserve">ESCALA DE TRABALHO - UPA Sabará  
ADMINISTRATIVOS – ABRIL  – 2025 
CARGA HORÁRIA – 20 DIAS ÚTEIS -120  HS
Técnicos de Gestão Pública </t>
    </r>
  </si>
  <si>
    <t>Gustavo - Férias 25/03 a 13/04</t>
  </si>
  <si>
    <t>Adilson - Férias - 13/04 a 03/05</t>
  </si>
  <si>
    <t xml:space="preserve">ARTIGO 130 </t>
  </si>
  <si>
    <t>P#</t>
  </si>
  <si>
    <t>M#/T</t>
  </si>
  <si>
    <t>M#</t>
  </si>
  <si>
    <t>07:00 ÀS 19:00</t>
  </si>
  <si>
    <t>M# - FATURAMENTO</t>
  </si>
  <si>
    <t>ATESTADO</t>
  </si>
  <si>
    <r>
      <rPr>
        <b/>
        <sz val="14"/>
        <color rgb="FFFF0000"/>
        <rFont val="Arial"/>
        <family val="2"/>
      </rPr>
      <t>ESCALA DE TRABALHO DO UPA Sabará - ABRIL 2025</t>
    </r>
    <r>
      <rPr>
        <b/>
        <sz val="14"/>
        <color theme="1"/>
        <rFont val="Arial"/>
        <family val="2"/>
        <charset val="1"/>
      </rPr>
      <t xml:space="preserve">
CARGA HORÁRIA – 20 DIAS ÚTEIS 96  HS
ESCALA DE PLANTÃO Técnico de Radiologia</t>
    </r>
  </si>
  <si>
    <t>FÉRIAS OFICIAIS</t>
  </si>
  <si>
    <r>
      <t xml:space="preserve">ESCALA DE TRABALHO PREVISTA UPA Sabará – ABRIL -  2025
</t>
    </r>
    <r>
      <rPr>
        <b/>
        <sz val="10"/>
        <rFont val="Arial"/>
        <family val="2"/>
        <charset val="1"/>
      </rPr>
      <t xml:space="preserve">CARGA HORÁRIA – 20 DIAS ÚTEIS - 120 HS
</t>
    </r>
    <r>
      <rPr>
        <b/>
        <sz val="9"/>
        <rFont val="Arial"/>
        <family val="2"/>
        <charset val="1"/>
      </rPr>
      <t>ESCALA DE PLANTÃO – DEMAIS FUNÇÕES</t>
    </r>
  </si>
  <si>
    <t>D2/N</t>
  </si>
  <si>
    <t>Leandro</t>
  </si>
  <si>
    <t xml:space="preserve">Fernando </t>
  </si>
  <si>
    <t>Elisangela</t>
  </si>
  <si>
    <t>AF</t>
  </si>
  <si>
    <t xml:space="preserve">SEM COBERTURA </t>
  </si>
  <si>
    <t>P/N</t>
  </si>
  <si>
    <t>Matrícula 151602</t>
  </si>
  <si>
    <t>CARLOS ALBERTO DE SOUZA MARQUES</t>
  </si>
  <si>
    <t>FL1- Flexível</t>
  </si>
  <si>
    <r>
      <t xml:space="preserve">
ESCALA DE TRABALHO PREVISTA - UPA Sabará  
COORDENAÇÃO – ABRIL</t>
    </r>
    <r>
      <rPr>
        <b/>
        <sz val="10"/>
        <color indexed="10"/>
        <rFont val="Arial"/>
        <family val="2"/>
      </rPr>
      <t xml:space="preserve"> –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indexed="10"/>
        <rFont val="Arial"/>
        <family val="2"/>
      </rPr>
      <t>2025</t>
    </r>
    <r>
      <rPr>
        <b/>
        <sz val="10"/>
        <rFont val="Arial"/>
        <family val="2"/>
        <charset val="1"/>
      </rPr>
      <t xml:space="preserve"> 
CARGA HORÁRIA –  DIAS 20 ÚTEIS - 120 HS
</t>
    </r>
  </si>
  <si>
    <t>ESCALA UPA SABARÁ - ABRIL - 2025
CARGA HORÁRIA - 20 DIAS ÚTEIS 120HS
ESCALA DE PLANTÃO - ENFERMEIROS</t>
  </si>
  <si>
    <t xml:space="preserve">Reg. Prof. </t>
  </si>
  <si>
    <t>Enfermeiro</t>
  </si>
  <si>
    <t>COREN</t>
  </si>
  <si>
    <t>ANA PAULA F. PAGLIARINI</t>
  </si>
  <si>
    <t>FLEX</t>
  </si>
  <si>
    <t>CESAR AUGUSTO DE OLIVEIRA</t>
  </si>
  <si>
    <t>07-19H</t>
  </si>
  <si>
    <t xml:space="preserve"> VANIA GOMES S. FERREIRA</t>
  </si>
  <si>
    <t>13815-0</t>
  </si>
  <si>
    <t>LUCIANA PINHEIRO</t>
  </si>
  <si>
    <t>CARLOS HENRIQUE ANTONIO</t>
  </si>
  <si>
    <t>DANIELLE C. M. A. DE SANTANA</t>
  </si>
  <si>
    <t>13944-0</t>
  </si>
  <si>
    <t>MANOEL ARANTES</t>
  </si>
  <si>
    <t>19h-07H</t>
  </si>
  <si>
    <t>VIVIAN SAYURI N. EBURNIO</t>
  </si>
  <si>
    <t>13612-3</t>
  </si>
  <si>
    <t>13615-8</t>
  </si>
  <si>
    <t>NEIVA MEIRA T. CARMO</t>
  </si>
  <si>
    <t>ANADIR DE ALMEIDA FERREIRA</t>
  </si>
  <si>
    <t>MARCELO FERNANDES</t>
  </si>
  <si>
    <t>Enfermeiros FLUXISTAS</t>
  </si>
  <si>
    <t>13614-0</t>
  </si>
  <si>
    <t>TANIA V. P. R. T. SANTOS</t>
  </si>
  <si>
    <t>10- 22H</t>
  </si>
  <si>
    <t>FLUXO</t>
  </si>
  <si>
    <t>DEBORA CRISTINA Y.I.MORITA</t>
  </si>
  <si>
    <t>Enfermeiros EXTERNOS</t>
  </si>
  <si>
    <t>HELTON</t>
  </si>
  <si>
    <t>LIGIA</t>
  </si>
  <si>
    <t>F - FRENTE (ACOLHIMENTO, POS E HIDRATAÇÃO)</t>
  </si>
  <si>
    <t>P- PLANTÃO DIURNO 07 - 19HS</t>
  </si>
  <si>
    <t>IA - INTERMEDIÁRIO DAS 19H À 01H</t>
  </si>
  <si>
    <t>E- FUNDOS (ENFERMARIA E EMERGENCIA)</t>
  </si>
  <si>
    <t>M- MANHÃ - 07 - 13HS</t>
  </si>
  <si>
    <t>IB - INTERMEDIÁRIO DA 01 ÀS 07HS</t>
  </si>
  <si>
    <t>FLUXO - ORGANIZAÇÃO DOS ATENDIMENTOS</t>
  </si>
  <si>
    <t>T- TARDE - 13 - 19HS</t>
  </si>
  <si>
    <t xml:space="preserve"> </t>
  </si>
  <si>
    <t>IAF - FLUXO 10 ÀS 16HS</t>
  </si>
  <si>
    <t>SN - SERVIÇO NOTURNO - 19 - 07HS</t>
  </si>
  <si>
    <t>IBF - FLUXO 16 ÀS 22H</t>
  </si>
  <si>
    <t>BH - BANCO DE HORAS</t>
  </si>
  <si>
    <t>ESCALA UPA SABARÁ - MAIO  -  2025</t>
  </si>
  <si>
    <t>CARGA HORÁRIA - 21 DIAS ÚTEIS - 126 HS</t>
  </si>
  <si>
    <t>ESCALA DE PLANTÃO TÉCNICOS DE ENFERMAGEM DIURNO</t>
  </si>
  <si>
    <t>PROFISSIONAIS</t>
  </si>
  <si>
    <t>CATEGORIA</t>
  </si>
  <si>
    <t>13649-2</t>
  </si>
  <si>
    <t>AP MARCIA SPINASSI</t>
  </si>
  <si>
    <t>235203</t>
  </si>
  <si>
    <t>AUX ENF</t>
  </si>
  <si>
    <t>7h00 às 19h00</t>
  </si>
  <si>
    <t>P*</t>
  </si>
  <si>
    <t>14190-9</t>
  </si>
  <si>
    <t>CLÓVIS E .DA COSTA</t>
  </si>
  <si>
    <t>492325</t>
  </si>
  <si>
    <t>14098-8</t>
  </si>
  <si>
    <t>JAQUELINE SOUZA DE ALMEIDA</t>
  </si>
  <si>
    <t>13715-4</t>
  </si>
  <si>
    <t>ELISÂNGELA S.S.S.PEREIRA</t>
  </si>
  <si>
    <t>263106</t>
  </si>
  <si>
    <t xml:space="preserve">M.NILZA  BORGES </t>
  </si>
  <si>
    <t>TEC ENF</t>
  </si>
  <si>
    <t>13164-4</t>
  </si>
  <si>
    <t xml:space="preserve">MARTA LUISA ROSA DA SILVA </t>
  </si>
  <si>
    <t>15086-0</t>
  </si>
  <si>
    <t>MARTA REGINA M. OLIVEIRA</t>
  </si>
  <si>
    <t>13h00 às 19h00</t>
  </si>
  <si>
    <t>13026-5</t>
  </si>
  <si>
    <t>SUELY B DE O RODRIGUES</t>
  </si>
  <si>
    <t>13740-5</t>
  </si>
  <si>
    <t>VERA L. GLOOR DE OLIVEIRA</t>
  </si>
  <si>
    <t>492782</t>
  </si>
  <si>
    <t>MAYARA PAIXÃO FERREIRA</t>
  </si>
  <si>
    <t>13705-7</t>
  </si>
  <si>
    <t>ANA CAROLINA DA C. RAMOS</t>
  </si>
  <si>
    <t>665004</t>
  </si>
  <si>
    <t>13689-1</t>
  </si>
  <si>
    <t>ADRIANA BORBA ALVES</t>
  </si>
  <si>
    <t>15120-3</t>
  </si>
  <si>
    <t>BIANCO ZAMPARO</t>
  </si>
  <si>
    <t>710920</t>
  </si>
  <si>
    <t>15115-7</t>
  </si>
  <si>
    <t>CLAUDIA DAIANE R. DA NEVE</t>
  </si>
  <si>
    <t>932606</t>
  </si>
  <si>
    <t>15329-0</t>
  </si>
  <si>
    <t>J WALDECI FREITAS</t>
  </si>
  <si>
    <t>11435-9</t>
  </si>
  <si>
    <t>ROSELAINE YANES PALMIERI</t>
  </si>
  <si>
    <t>15085-1</t>
  </si>
  <si>
    <t>VERA LÚCIA SANTOS</t>
  </si>
  <si>
    <t>1034610</t>
  </si>
  <si>
    <t>FÉRIAS 12 A 31/05</t>
  </si>
  <si>
    <t>SUZAMAR TREVISAN RODRIGUES</t>
  </si>
  <si>
    <t>JOSIANE CAMILO DOS S. SILVA</t>
  </si>
  <si>
    <t>GIOVANNI FRANCESCO NEGRI</t>
  </si>
  <si>
    <t>GHEYSA PATRICIA DE LIMA</t>
  </si>
  <si>
    <t>12471-0</t>
  </si>
  <si>
    <t>WALDENIR GOMES BRITO</t>
  </si>
  <si>
    <t>13747-2</t>
  </si>
  <si>
    <t>AP FÁTIMA DE JESUS</t>
  </si>
  <si>
    <t>13729-4</t>
  </si>
  <si>
    <t>BENTO (ANDRE LUIS)</t>
  </si>
  <si>
    <t>541438</t>
  </si>
  <si>
    <t>81507-1</t>
  </si>
  <si>
    <t>BRUNO DE ARAGÃO R0DRIGUES</t>
  </si>
  <si>
    <t>14279-4</t>
  </si>
  <si>
    <t>CRISTIANE DE CASSIA P.PADILHA</t>
  </si>
  <si>
    <t>7h00 às 13h00</t>
  </si>
  <si>
    <t>12946-1</t>
  </si>
  <si>
    <t>KARINA CARVALHO</t>
  </si>
  <si>
    <t>13h30 às 19h30</t>
  </si>
  <si>
    <t>13865-7</t>
  </si>
  <si>
    <t>FATIMA CORDEIRO TORRES</t>
  </si>
  <si>
    <t>13859-2</t>
  </si>
  <si>
    <t>MARIA FERNANDA GALVÃO</t>
  </si>
  <si>
    <t>15105-0</t>
  </si>
  <si>
    <t>ANGELA CELESTE TELES BELTRAN</t>
  </si>
  <si>
    <t>14091-0</t>
  </si>
  <si>
    <t>REGINA L M. RABELO</t>
  </si>
  <si>
    <t>731494</t>
  </si>
  <si>
    <t>ELISANGELA DE SOUZA FERREIRA</t>
  </si>
  <si>
    <t>JULIET CRISTINA DA SILVA</t>
  </si>
  <si>
    <t>12147-9</t>
  </si>
  <si>
    <t>ESCALA UPA SABARÁ - MAIO -  2025</t>
  </si>
  <si>
    <t>ESCALA DE PLANTÃO TÉCNICOS DE ENFERMAGEM NOTURNO</t>
  </si>
  <si>
    <t>13222-5</t>
  </si>
  <si>
    <t>ANGELITA VENANCIO TRUCOLO</t>
  </si>
  <si>
    <t>IZABEL LUIZA SOARES</t>
  </si>
  <si>
    <t>11829-0</t>
  </si>
  <si>
    <t>JOSEFA IVANEIDE DA SILVA</t>
  </si>
  <si>
    <t>LILIAN SOARES DOS SANTOS PONCE</t>
  </si>
  <si>
    <t>12219-0</t>
  </si>
  <si>
    <t>MARCELO FABIANI SILVA</t>
  </si>
  <si>
    <t>13887-8</t>
  </si>
  <si>
    <t>MARIA APARECIDA DA SILVA</t>
  </si>
  <si>
    <t>388029</t>
  </si>
  <si>
    <t>13725-1</t>
  </si>
  <si>
    <t>ROSANGELA AP. REIS CASAGRANDE</t>
  </si>
  <si>
    <t xml:space="preserve">DANILO DE CAMPOS </t>
  </si>
  <si>
    <t>EDVANA CRISTINA BARBOSA</t>
  </si>
  <si>
    <t>ALINE LAMÁRIO DA ROSA COSTA</t>
  </si>
  <si>
    <t>13180-6</t>
  </si>
  <si>
    <t>DENISE BOAVENTURA</t>
  </si>
  <si>
    <t>12389-7</t>
  </si>
  <si>
    <t>ELIANIA DA SILVA</t>
  </si>
  <si>
    <t>12172-0</t>
  </si>
  <si>
    <t>JOÃO BATISTA DE OLIVEIRA FILHO</t>
  </si>
  <si>
    <t>12926-7</t>
  </si>
  <si>
    <t>LUCILENE A SILVA MENDES</t>
  </si>
  <si>
    <t>12420-6</t>
  </si>
  <si>
    <t>MARCIO LEANDRO DE OLIVEIRA</t>
  </si>
  <si>
    <t xml:space="preserve">NILZA MOREIRA PINHO </t>
  </si>
  <si>
    <t>10628-3</t>
  </si>
  <si>
    <t>SILVANA TEIXEIRA</t>
  </si>
  <si>
    <t>13268-3</t>
  </si>
  <si>
    <t>SILVIA LOPES DA SILVA</t>
  </si>
  <si>
    <t>FÉRIAS ATÉ 14/05</t>
  </si>
  <si>
    <t>12851-1</t>
  </si>
  <si>
    <t>ISMAR DA CRUZ REIS JUNIOR</t>
  </si>
  <si>
    <t>ANDRESSA DA ROCHA BARBOSA</t>
  </si>
  <si>
    <t>ANDRESSA ESTEVES DE SOUZA</t>
  </si>
  <si>
    <t>14262-0</t>
  </si>
  <si>
    <t>VANESSA LUIZA HONORATO FRANDINI</t>
  </si>
  <si>
    <t>13679-4</t>
  </si>
  <si>
    <t>THIAGO GONÇALVES MEDEIROS</t>
  </si>
  <si>
    <t>11128-7</t>
  </si>
  <si>
    <t>VANDERLUCIA CALDEIRA DA SILVA</t>
  </si>
  <si>
    <t>10722-0</t>
  </si>
  <si>
    <t>EDNA REGINA DA SILVA</t>
  </si>
  <si>
    <t>14169-0</t>
  </si>
  <si>
    <t>JOSÉ M. BARBOSA JR</t>
  </si>
  <si>
    <t>901599</t>
  </si>
  <si>
    <t>13712-0</t>
  </si>
  <si>
    <t>LISANIA PINTO</t>
  </si>
  <si>
    <t>741333</t>
  </si>
  <si>
    <t>13680-8</t>
  </si>
  <si>
    <t>MARIA REGINA RODRIGUES SILVA</t>
  </si>
  <si>
    <t>NERCI APDA DE CASTRO DESTACIO</t>
  </si>
  <si>
    <t>13694-8</t>
  </si>
  <si>
    <t>SIMONE PEREIRA DA SILVA</t>
  </si>
  <si>
    <t>GABRIEL RIBEIRO</t>
  </si>
  <si>
    <t>THAIS VIDAL DOS SANTOS SOUZA</t>
  </si>
  <si>
    <t>LEILA APARECIDA DA SILVA</t>
  </si>
  <si>
    <t>CLAUDIA MARIA VIANA DE MORAES</t>
  </si>
  <si>
    <t>CARGA HORÁRIA - 23 DIAS ÚTEIS - 138 HS</t>
  </si>
  <si>
    <t>EDILAINE CRISTINA SARTORI</t>
  </si>
  <si>
    <t>19H - 01H</t>
  </si>
  <si>
    <t>12422-2</t>
  </si>
  <si>
    <t>MARIA APARECIDA DA  SILVA</t>
  </si>
  <si>
    <t>ESCALA UPA SABARÁ - MAIO  2024 - 21 DIAS ÚTEIS - 166HS</t>
  </si>
  <si>
    <t>ESCALA DE PLANTÃO - AGENTES CONTROLE ENDEMIAS - NOTIFICAÇÕES RDNO, GAL</t>
  </si>
  <si>
    <t>SIRLENE CARRETI</t>
  </si>
  <si>
    <t>19 - 01H</t>
  </si>
  <si>
    <t>EDNA Apª. BARBOSA DA SILVA</t>
  </si>
  <si>
    <t>07 -19H</t>
  </si>
  <si>
    <t>FRANCESCA A. WILLY AMARAL</t>
  </si>
  <si>
    <t>FÉRIAS 05 A 23/05</t>
  </si>
  <si>
    <t>EDMARA DOS SANTOS PEREIRA</t>
  </si>
  <si>
    <t>07 - 16H</t>
  </si>
  <si>
    <t>P1</t>
  </si>
  <si>
    <t>P2</t>
  </si>
  <si>
    <t>MÁRCIA TOMOKO HORITA</t>
  </si>
  <si>
    <t>DALSON LUIS HIDALGO</t>
  </si>
  <si>
    <t xml:space="preserve">LUCIANA TOMITA </t>
  </si>
  <si>
    <r>
      <rPr>
        <b/>
        <sz val="16"/>
        <rFont val="Arial"/>
        <family val="2"/>
      </rPr>
      <t>P</t>
    </r>
    <r>
      <rPr>
        <sz val="16"/>
        <rFont val="Arial"/>
        <family val="2"/>
      </rPr>
      <t xml:space="preserve"> - 07 AS 19HS, COM 1 HORA DE INTERVALO REGISTRADO NO PONTO</t>
    </r>
  </si>
  <si>
    <r>
      <rPr>
        <b/>
        <sz val="16"/>
        <rFont val="Arial"/>
        <family val="2"/>
      </rPr>
      <t>M</t>
    </r>
    <r>
      <rPr>
        <sz val="16"/>
        <rFont val="Arial"/>
        <family val="2"/>
      </rPr>
      <t xml:space="preserve"> - 07 AS 13HS</t>
    </r>
  </si>
  <si>
    <r>
      <rPr>
        <b/>
        <sz val="16"/>
        <rFont val="Arial"/>
        <family val="2"/>
      </rPr>
      <t>T</t>
    </r>
    <r>
      <rPr>
        <sz val="16"/>
        <rFont val="Arial"/>
        <family val="2"/>
      </rPr>
      <t xml:space="preserve"> - 13 AS 19HS</t>
    </r>
  </si>
  <si>
    <r>
      <rPr>
        <b/>
        <sz val="16"/>
        <rFont val="Arial"/>
        <family val="2"/>
      </rPr>
      <t>M*</t>
    </r>
    <r>
      <rPr>
        <sz val="16"/>
        <rFont val="Arial"/>
        <family val="2"/>
      </rPr>
      <t>- 07 AS 12HS</t>
    </r>
  </si>
  <si>
    <r>
      <rPr>
        <b/>
        <sz val="16"/>
        <rFont val="Arial"/>
        <family val="2"/>
      </rPr>
      <t>T*</t>
    </r>
    <r>
      <rPr>
        <sz val="16"/>
        <rFont val="Arial"/>
        <family val="2"/>
      </rPr>
      <t>- 12 AS 19HS</t>
    </r>
  </si>
  <si>
    <r>
      <rPr>
        <b/>
        <sz val="16"/>
        <rFont val="Arial"/>
        <family val="2"/>
      </rPr>
      <t>P*</t>
    </r>
    <r>
      <rPr>
        <sz val="16"/>
        <rFont val="Arial"/>
        <family val="2"/>
      </rPr>
      <t>- 07 AS 20HS, COM 1 HORA DE INTERVALO REGISTRADO NO PONTO</t>
    </r>
  </si>
  <si>
    <r>
      <rPr>
        <b/>
        <sz val="16"/>
        <rFont val="Arial"/>
        <family val="2"/>
      </rPr>
      <t>I</t>
    </r>
    <r>
      <rPr>
        <sz val="16"/>
        <rFont val="Arial"/>
        <family val="2"/>
      </rPr>
      <t xml:space="preserve"> - 19 A 01H</t>
    </r>
  </si>
  <si>
    <r>
      <rPr>
        <b/>
        <sz val="16"/>
        <rFont val="Arial"/>
        <family val="2"/>
      </rPr>
      <t>I*</t>
    </r>
    <r>
      <rPr>
        <sz val="16"/>
        <rFont val="Arial"/>
        <family val="2"/>
      </rPr>
      <t>- 18 A 01H</t>
    </r>
  </si>
  <si>
    <r>
      <rPr>
        <b/>
        <sz val="16"/>
        <rFont val="Arial"/>
        <family val="2"/>
      </rPr>
      <t>I**</t>
    </r>
    <r>
      <rPr>
        <sz val="16"/>
        <rFont val="Arial"/>
        <family val="2"/>
      </rPr>
      <t>- 16 A 01H, COM 1H DE INTERVALO REGISTRADO NO PONTO</t>
    </r>
  </si>
  <si>
    <r>
      <rPr>
        <b/>
        <sz val="16"/>
        <rFont val="Arial"/>
        <family val="2"/>
      </rPr>
      <t>T/I</t>
    </r>
    <r>
      <rPr>
        <sz val="16"/>
        <rFont val="Arial"/>
        <family val="2"/>
      </rPr>
      <t xml:space="preserve"> - 13 A 01H, COM 1H INTERVALO REGISTRADA NO PONTO</t>
    </r>
  </si>
  <si>
    <r>
      <rPr>
        <b/>
        <sz val="16"/>
        <rFont val="Arial"/>
        <family val="2"/>
      </rPr>
      <t>P1</t>
    </r>
    <r>
      <rPr>
        <sz val="16"/>
        <rFont val="Arial"/>
        <family val="2"/>
      </rPr>
      <t xml:space="preserve"> - 07 AS 16HS, COM 1 H INTERVALO REGISTRADA NO PONTO</t>
    </r>
  </si>
  <si>
    <r>
      <rPr>
        <b/>
        <sz val="16"/>
        <rFont val="Arial"/>
        <family val="2"/>
      </rPr>
      <t>P1*</t>
    </r>
    <r>
      <rPr>
        <sz val="16"/>
        <rFont val="Arial"/>
        <family val="2"/>
      </rPr>
      <t xml:space="preserve"> - 07 AS 15HS, COM 1H INTERVALO REGISTRADA NO PONTO</t>
    </r>
  </si>
  <si>
    <r>
      <rPr>
        <b/>
        <sz val="16"/>
        <rFont val="Arial"/>
        <family val="2"/>
      </rPr>
      <t>P2</t>
    </r>
    <r>
      <rPr>
        <sz val="16"/>
        <rFont val="Arial"/>
        <family val="2"/>
      </rPr>
      <t xml:space="preserve"> - 10 AS 19HS, COM 1 H INTERVALO REGISTRADA NO PONTO</t>
    </r>
  </si>
  <si>
    <t>,</t>
  </si>
  <si>
    <r>
      <rPr>
        <b/>
        <sz val="16"/>
        <rFont val="Arial"/>
        <family val="2"/>
      </rPr>
      <t>P3</t>
    </r>
    <r>
      <rPr>
        <sz val="16"/>
        <rFont val="Arial"/>
        <family val="2"/>
      </rPr>
      <t xml:space="preserve"> - 11 AS 23HS, COM 1H INTERVALO REGISTRADO NO PONTO</t>
    </r>
  </si>
  <si>
    <t>P4  - 08 AS 19HS, COM 1H DE INTERVALO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</si>
</sst>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1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8"/>
      <name val="Calibri"/>
      <family val="2"/>
      <charset val="1"/>
    </font>
    <font>
      <b/>
      <sz val="6.5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 Narrow"/>
      <family val="2"/>
      <charset val="1"/>
    </font>
    <font>
      <b/>
      <sz val="6"/>
      <name val="Arial"/>
      <family val="2"/>
    </font>
    <font>
      <b/>
      <sz val="8"/>
      <name val="Arial"/>
      <family val="2"/>
      <charset val="1"/>
    </font>
    <font>
      <sz val="10"/>
      <name val="Verdana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  <font>
      <sz val="9"/>
      <name val="Arial Narrow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12"/>
      <name val="Arial Narrow"/>
      <family val="2"/>
      <charset val="1"/>
    </font>
    <font>
      <sz val="10"/>
      <name val="Arial"/>
      <family val="2"/>
      <charset val="1"/>
    </font>
    <font>
      <b/>
      <u/>
      <sz val="12"/>
      <name val="Arial"/>
      <family val="2"/>
      <charset val="1"/>
    </font>
    <font>
      <sz val="11"/>
      <color indexed="8"/>
      <name val="Calibri"/>
      <family val="2"/>
    </font>
    <font>
      <sz val="12"/>
      <name val="Arial"/>
      <family val="2"/>
    </font>
    <font>
      <b/>
      <sz val="9"/>
      <name val="Calibri"/>
      <family val="2"/>
      <charset val="1"/>
    </font>
    <font>
      <b/>
      <sz val="8.5"/>
      <name val="Arial"/>
      <family val="2"/>
      <charset val="1"/>
    </font>
    <font>
      <sz val="9"/>
      <name val="Arial"/>
      <family val="2"/>
      <charset val="1"/>
    </font>
    <font>
      <sz val="9"/>
      <name val="Calibri"/>
      <family val="2"/>
      <charset val="1"/>
    </font>
    <font>
      <sz val="10"/>
      <name val="Arial"/>
      <family val="2"/>
    </font>
    <font>
      <b/>
      <u/>
      <sz val="8"/>
      <name val="Calibri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7"/>
      <color rgb="FF000000"/>
      <name val="Arial Narrow"/>
      <family val="2"/>
      <charset val="1"/>
    </font>
    <font>
      <b/>
      <sz val="8"/>
      <color rgb="FF000000"/>
      <name val="Calibri"/>
      <family val="2"/>
      <charset val="1"/>
    </font>
    <font>
      <sz val="5"/>
      <color rgb="FF000000"/>
      <name val="Arial Narrow"/>
      <family val="2"/>
      <charset val="1"/>
    </font>
    <font>
      <sz val="7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7"/>
      <color rgb="FF000000"/>
      <name val="Albertus MT"/>
      <family val="2"/>
      <charset val="1"/>
    </font>
    <font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Albertus MT"/>
      <family val="2"/>
      <charset val="1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color theme="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"/>
    </font>
    <font>
      <b/>
      <sz val="6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Arial Narrow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7"/>
      <color rgb="FF000000"/>
      <name val="Arial Narrow"/>
      <family val="2"/>
      <charset val="1"/>
    </font>
    <font>
      <b/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0000"/>
      <name val="Arial Narrow"/>
      <family val="2"/>
    </font>
    <font>
      <b/>
      <sz val="7"/>
      <color rgb="FF000000"/>
      <name val="Calibri"/>
      <family val="2"/>
      <charset val="1"/>
    </font>
    <font>
      <sz val="8"/>
      <color theme="1"/>
      <name val="Calibri"/>
      <family val="2"/>
      <charset val="1"/>
    </font>
    <font>
      <b/>
      <sz val="8"/>
      <color rgb="FFFF0000"/>
      <name val="Calibri"/>
      <family val="2"/>
    </font>
    <font>
      <sz val="9"/>
      <name val="Arial"/>
      <family val="2"/>
    </font>
    <font>
      <b/>
      <sz val="8"/>
      <name val="Calibri"/>
      <family val="2"/>
    </font>
    <font>
      <sz val="8"/>
      <color rgb="FFFF0000"/>
      <name val="Calibri"/>
      <family val="2"/>
      <charset val="1"/>
    </font>
    <font>
      <b/>
      <sz val="10"/>
      <color rgb="FFFF0000"/>
      <name val="Arial"/>
      <family val="2"/>
    </font>
    <font>
      <sz val="8"/>
      <color theme="0"/>
      <name val="Calibri"/>
      <family val="2"/>
      <charset val="1"/>
    </font>
    <font>
      <b/>
      <sz val="16"/>
      <name val="Calibri"/>
      <family val="2"/>
      <charset val="1"/>
    </font>
    <font>
      <b/>
      <sz val="16"/>
      <name val="Arial Narrow"/>
      <family val="2"/>
      <charset val="1"/>
    </font>
    <font>
      <b/>
      <sz val="16"/>
      <name val="Arial"/>
      <family val="2"/>
      <charset val="1"/>
    </font>
    <font>
      <b/>
      <sz val="16"/>
      <name val="Arial"/>
      <family val="2"/>
    </font>
    <font>
      <sz val="16"/>
      <name val="Arial"/>
      <family val="2"/>
      <charset val="1"/>
    </font>
    <font>
      <sz val="16"/>
      <color rgb="FF000000"/>
      <name val="Arial"/>
      <family val="2"/>
      <charset val="1"/>
    </font>
    <font>
      <sz val="16"/>
      <name val="Arial Narrow"/>
      <family val="2"/>
      <charset val="1"/>
    </font>
    <font>
      <sz val="16"/>
      <color rgb="FF000000"/>
      <name val="Calibri"/>
      <family val="2"/>
      <charset val="1"/>
    </font>
    <font>
      <sz val="16"/>
      <color rgb="FFFFFFFF"/>
      <name val="Arial"/>
      <family val="2"/>
      <charset val="1"/>
    </font>
    <font>
      <b/>
      <sz val="16"/>
      <color theme="0"/>
      <name val="Arial"/>
      <family val="2"/>
    </font>
    <font>
      <b/>
      <sz val="14"/>
      <color theme="1"/>
      <name val="Arial"/>
      <family val="2"/>
      <charset val="1"/>
    </font>
    <font>
      <b/>
      <sz val="16"/>
      <name val="Calibri"/>
      <family val="2"/>
      <scheme val="minor"/>
    </font>
    <font>
      <b/>
      <sz val="8"/>
      <color rgb="FF000000"/>
      <name val="Arial Narrow"/>
      <family val="2"/>
    </font>
    <font>
      <b/>
      <sz val="8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Calibri"/>
      <family val="2"/>
      <charset val="1"/>
    </font>
    <font>
      <sz val="16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Calibri"/>
      <family val="2"/>
    </font>
    <font>
      <b/>
      <sz val="16"/>
      <color rgb="FFFF0000"/>
      <name val="Calibri"/>
      <family val="2"/>
      <charset val="1"/>
    </font>
    <font>
      <b/>
      <sz val="16"/>
      <color rgb="FFFF0000"/>
      <name val="Arial"/>
      <family val="2"/>
      <charset val="1"/>
    </font>
    <font>
      <sz val="8"/>
      <name val="Calibri"/>
      <family val="2"/>
    </font>
    <font>
      <b/>
      <sz val="8"/>
      <name val="Arial Black"/>
      <family val="2"/>
    </font>
    <font>
      <b/>
      <sz val="5"/>
      <name val="Arial Black"/>
      <family val="2"/>
    </font>
    <font>
      <sz val="8"/>
      <color theme="1"/>
      <name val="Arial Black"/>
      <family val="2"/>
    </font>
    <font>
      <b/>
      <sz val="18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8"/>
      <color indexed="10"/>
      <name val="Arial"/>
      <family val="2"/>
    </font>
    <font>
      <sz val="18"/>
      <name val="Arial"/>
      <family val="2"/>
      <charset val="1"/>
    </font>
    <font>
      <sz val="14"/>
      <name val="Calibri"/>
      <family val="2"/>
      <charset val="1"/>
    </font>
    <font>
      <sz val="14"/>
      <name val="Arial Narrow"/>
      <family val="2"/>
      <charset val="1"/>
    </font>
    <font>
      <sz val="14"/>
      <name val="Arial"/>
      <family val="2"/>
      <charset val="1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name val="Calibri"/>
      <family val="2"/>
      <scheme val="minor"/>
    </font>
    <font>
      <b/>
      <sz val="14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4"/>
      <color theme="1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CCFFFF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9" tint="0.39997558519241921"/>
        <bgColor rgb="FFBFBFBF"/>
      </patternFill>
    </fill>
    <fill>
      <patternFill patternType="solid">
        <fgColor theme="9" tint="0.39997558519241921"/>
        <bgColor rgb="FFF7D1D5"/>
      </patternFill>
    </fill>
    <fill>
      <patternFill patternType="solid">
        <fgColor rgb="FFBFBFBF"/>
        <bgColor rgb="FFE6B9B8"/>
      </patternFill>
    </fill>
    <fill>
      <patternFill patternType="solid">
        <fgColor rgb="FFFCD5B5"/>
        <bgColor rgb="FFF7D1D5"/>
      </patternFill>
    </fill>
    <fill>
      <patternFill patternType="solid">
        <fgColor rgb="FFFFFFFF"/>
        <bgColor rgb="FFFDEADA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9" tint="0.39997558519241921"/>
        <bgColor rgb="FFFAC090"/>
      </patternFill>
    </fill>
    <fill>
      <patternFill patternType="solid">
        <fgColor rgb="FFBFBFBF"/>
        <bgColor rgb="FFB2B2B2"/>
      </patternFill>
    </fill>
    <fill>
      <patternFill patternType="solid">
        <fgColor rgb="FFFFB66C"/>
        <bgColor rgb="FFFAC09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B2B2B2"/>
      </patternFill>
    </fill>
    <fill>
      <patternFill patternType="solid">
        <fgColor theme="0"/>
        <bgColor indexed="22"/>
      </patternFill>
    </fill>
    <fill>
      <patternFill patternType="solid">
        <fgColor rgb="FFFAC090"/>
        <bgColor rgb="FFFCD5B5"/>
      </patternFill>
    </fill>
    <fill>
      <patternFill patternType="solid">
        <fgColor theme="9" tint="0.39997558519241921"/>
        <bgColor rgb="FF993300"/>
      </patternFill>
    </fill>
    <fill>
      <patternFill patternType="solid">
        <fgColor theme="0"/>
        <bgColor rgb="FF993300"/>
      </patternFill>
    </fill>
    <fill>
      <patternFill patternType="solid">
        <fgColor theme="9" tint="0.39997558519241921"/>
        <bgColor rgb="FFFFA6A6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9" tint="0.39997558519241921"/>
        <bgColor rgb="FFFCD5B5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7D1D5"/>
      </patternFill>
    </fill>
    <fill>
      <patternFill patternType="solid">
        <fgColor theme="0"/>
        <bgColor rgb="FFE6B9B8"/>
      </patternFill>
    </fill>
    <fill>
      <patternFill patternType="solid">
        <fgColor theme="6" tint="0.59999389629810485"/>
        <bgColor rgb="FFBFBFBF"/>
      </patternFill>
    </fill>
    <fill>
      <patternFill patternType="solid">
        <fgColor theme="0" tint="-4.9989318521683403E-2"/>
        <bgColor rgb="FF993300"/>
      </patternFill>
    </fill>
    <fill>
      <patternFill patternType="solid">
        <fgColor theme="1"/>
        <bgColor rgb="FFBFBFBF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rgb="FFFAC09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AC090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3" tint="0.79998168889431442"/>
        <bgColor indexed="31"/>
      </patternFill>
    </fill>
    <fill>
      <patternFill patternType="solid">
        <fgColor rgb="FFFAC090"/>
        <bgColor rgb="FFE6B9B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26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9" fillId="0" borderId="0"/>
  </cellStyleXfs>
  <cellXfs count="576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8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 applyProtection="1">
      <alignment horizontal="center" vertical="center" readingOrder="1"/>
      <protection locked="0"/>
    </xf>
    <xf numFmtId="0" fontId="2" fillId="4" borderId="1" xfId="0" applyFont="1" applyFill="1" applyBorder="1" applyAlignment="1">
      <alignment horizontal="center" vertical="center"/>
    </xf>
    <xf numFmtId="17" fontId="2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readingOrder="1"/>
    </xf>
    <xf numFmtId="0" fontId="12" fillId="3" borderId="1" xfId="0" applyFont="1" applyFill="1" applyBorder="1" applyAlignment="1">
      <alignment horizontal="right" vertical="center" readingOrder="1"/>
    </xf>
    <xf numFmtId="0" fontId="7" fillId="0" borderId="2" xfId="0" applyFont="1" applyBorder="1" applyAlignment="1">
      <alignment vertical="center" readingOrder="1"/>
    </xf>
    <xf numFmtId="0" fontId="7" fillId="0" borderId="2" xfId="0" applyFont="1" applyBorder="1" applyAlignment="1" applyProtection="1">
      <alignment horizontal="center" vertical="center" readingOrder="1"/>
      <protection locked="0"/>
    </xf>
    <xf numFmtId="0" fontId="7" fillId="0" borderId="2" xfId="0" applyFont="1" applyBorder="1" applyAlignment="1">
      <alignment horizontal="center" vertical="center" readingOrder="1"/>
    </xf>
    <xf numFmtId="0" fontId="12" fillId="0" borderId="2" xfId="0" applyFont="1" applyBorder="1" applyAlignment="1">
      <alignment horizontal="right" vertical="center" readingOrder="1"/>
    </xf>
    <xf numFmtId="0" fontId="27" fillId="0" borderId="0" xfId="0" applyFont="1"/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31" fillId="0" borderId="3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31" fillId="0" borderId="4" xfId="0" applyFont="1" applyBorder="1"/>
    <xf numFmtId="0" fontId="34" fillId="0" borderId="3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5" fillId="0" borderId="0" xfId="0" applyFont="1"/>
    <xf numFmtId="0" fontId="35" fillId="0" borderId="3" xfId="0" applyFont="1" applyBorder="1" applyAlignment="1">
      <alignment horizontal="center"/>
    </xf>
    <xf numFmtId="0" fontId="35" fillId="0" borderId="4" xfId="0" applyFont="1" applyBorder="1"/>
    <xf numFmtId="0" fontId="34" fillId="0" borderId="3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4" xfId="0" applyFont="1" applyBorder="1" applyAlignment="1">
      <alignment vertical="center"/>
    </xf>
    <xf numFmtId="0" fontId="35" fillId="0" borderId="5" xfId="0" applyFont="1" applyBorder="1" applyAlignment="1">
      <alignment horizontal="center"/>
    </xf>
    <xf numFmtId="0" fontId="35" fillId="0" borderId="2" xfId="0" applyFont="1" applyBorder="1"/>
    <xf numFmtId="0" fontId="35" fillId="0" borderId="6" xfId="0" applyFont="1" applyBorder="1"/>
    <xf numFmtId="0" fontId="34" fillId="0" borderId="5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 readingOrder="1"/>
      <protection locked="0"/>
    </xf>
    <xf numFmtId="0" fontId="1" fillId="8" borderId="1" xfId="0" applyFont="1" applyFill="1" applyBorder="1" applyAlignment="1">
      <alignment horizontal="center" vertical="center" readingOrder="1"/>
    </xf>
    <xf numFmtId="0" fontId="1" fillId="9" borderId="1" xfId="0" applyFont="1" applyFill="1" applyBorder="1" applyAlignment="1" applyProtection="1">
      <alignment horizontal="center" vertical="center" readingOrder="1"/>
      <protection locked="0"/>
    </xf>
    <xf numFmtId="0" fontId="14" fillId="1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readingOrder="1"/>
    </xf>
    <xf numFmtId="0" fontId="16" fillId="9" borderId="1" xfId="0" applyFont="1" applyFill="1" applyBorder="1" applyAlignment="1">
      <alignment horizontal="right" vertical="center" readingOrder="1"/>
    </xf>
    <xf numFmtId="0" fontId="1" fillId="0" borderId="1" xfId="0" applyFont="1" applyBorder="1" applyAlignment="1">
      <alignment vertical="center" readingOrder="1"/>
    </xf>
    <xf numFmtId="2" fontId="1" fillId="0" borderId="1" xfId="0" applyNumberFormat="1" applyFont="1" applyBorder="1" applyAlignment="1">
      <alignment vertical="center" readingOrder="1"/>
    </xf>
    <xf numFmtId="0" fontId="12" fillId="10" borderId="1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readingOrder="1"/>
      <protection locked="0"/>
    </xf>
    <xf numFmtId="0" fontId="1" fillId="0" borderId="9" xfId="0" applyFont="1" applyBorder="1" applyAlignment="1">
      <alignment horizontal="center" vertical="center" readingOrder="1"/>
    </xf>
    <xf numFmtId="0" fontId="16" fillId="0" borderId="9" xfId="0" applyFont="1" applyBorder="1" applyAlignment="1">
      <alignment horizontal="right" vertical="center" readingOrder="1"/>
    </xf>
    <xf numFmtId="0" fontId="1" fillId="0" borderId="9" xfId="0" applyFont="1" applyBorder="1" applyAlignment="1">
      <alignment vertical="center" readingOrder="1"/>
    </xf>
    <xf numFmtId="2" fontId="1" fillId="0" borderId="9" xfId="0" applyNumberFormat="1" applyFont="1" applyBorder="1" applyAlignment="1">
      <alignment vertical="center" readingOrder="1"/>
    </xf>
    <xf numFmtId="0" fontId="1" fillId="0" borderId="2" xfId="0" applyFont="1" applyBorder="1" applyAlignment="1" applyProtection="1">
      <alignment horizontal="center" vertical="center" readingOrder="1"/>
      <protection locked="0"/>
    </xf>
    <xf numFmtId="0" fontId="1" fillId="0" borderId="2" xfId="0" applyFont="1" applyBorder="1" applyAlignment="1">
      <alignment horizontal="center" vertical="center" readingOrder="1"/>
    </xf>
    <xf numFmtId="0" fontId="16" fillId="0" borderId="2" xfId="0" applyFont="1" applyBorder="1" applyAlignment="1">
      <alignment horizontal="right" vertical="center" readingOrder="1"/>
    </xf>
    <xf numFmtId="0" fontId="1" fillId="0" borderId="2" xfId="0" applyFont="1" applyBorder="1" applyAlignment="1">
      <alignment vertical="center" readingOrder="1"/>
    </xf>
    <xf numFmtId="2" fontId="1" fillId="0" borderId="2" xfId="0" applyNumberFormat="1" applyFont="1" applyBorder="1" applyAlignment="1">
      <alignment vertical="center" readingOrder="1"/>
    </xf>
    <xf numFmtId="0" fontId="7" fillId="9" borderId="1" xfId="0" applyFont="1" applyFill="1" applyBorder="1" applyAlignment="1">
      <alignment horizontal="center" vertical="center" readingOrder="1"/>
    </xf>
    <xf numFmtId="0" fontId="12" fillId="9" borderId="1" xfId="0" applyFont="1" applyFill="1" applyBorder="1" applyAlignment="1">
      <alignment horizontal="right" vertical="center" readingOrder="1"/>
    </xf>
    <xf numFmtId="2" fontId="7" fillId="0" borderId="1" xfId="0" applyNumberFormat="1" applyFont="1" applyBorder="1" applyAlignment="1">
      <alignment vertical="center" readingOrder="1"/>
    </xf>
    <xf numFmtId="0" fontId="14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9" fillId="0" borderId="12" xfId="0" applyFont="1" applyBorder="1" applyAlignment="1">
      <alignment vertical="center"/>
    </xf>
    <xf numFmtId="0" fontId="16" fillId="10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16" fillId="1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9" fillId="14" borderId="0" xfId="0" applyFont="1" applyFill="1"/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9" fillId="0" borderId="0" xfId="4" applyFont="1" applyAlignment="1">
      <alignment vertical="center" readingOrder="1"/>
    </xf>
    <xf numFmtId="0" fontId="39" fillId="0" borderId="14" xfId="0" applyFont="1" applyBorder="1" applyAlignment="1">
      <alignment vertical="center"/>
    </xf>
    <xf numFmtId="0" fontId="39" fillId="0" borderId="15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42" fillId="0" borderId="0" xfId="0" applyFont="1"/>
    <xf numFmtId="0" fontId="20" fillId="16" borderId="7" xfId="3" applyFont="1" applyFill="1" applyBorder="1" applyAlignment="1">
      <alignment vertical="center"/>
    </xf>
    <xf numFmtId="0" fontId="5" fillId="16" borderId="1" xfId="3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" fillId="17" borderId="1" xfId="0" applyFont="1" applyFill="1" applyBorder="1" applyAlignment="1">
      <alignment horizontal="center" vertical="center" readingOrder="1"/>
    </xf>
    <xf numFmtId="0" fontId="1" fillId="17" borderId="1" xfId="0" applyFont="1" applyFill="1" applyBorder="1" applyAlignment="1" applyProtection="1">
      <alignment horizontal="center" vertical="center" readingOrder="1"/>
      <protection locked="0"/>
    </xf>
    <xf numFmtId="0" fontId="7" fillId="17" borderId="1" xfId="0" applyFont="1" applyFill="1" applyBorder="1" applyAlignment="1">
      <alignment horizontal="center" vertical="center" readingOrder="1"/>
    </xf>
    <xf numFmtId="0" fontId="22" fillId="0" borderId="7" xfId="3" applyFont="1" applyBorder="1" applyAlignment="1">
      <alignment horizontal="left" vertical="center"/>
    </xf>
    <xf numFmtId="0" fontId="22" fillId="0" borderId="1" xfId="3" applyFont="1" applyBorder="1" applyAlignment="1">
      <alignment horizontal="left" vertical="center"/>
    </xf>
    <xf numFmtId="0" fontId="22" fillId="16" borderId="1" xfId="3" applyFont="1" applyFill="1" applyBorder="1" applyAlignment="1">
      <alignment horizontal="center" vertical="center"/>
    </xf>
    <xf numFmtId="0" fontId="23" fillId="14" borderId="1" xfId="1" applyFont="1" applyFill="1" applyBorder="1" applyAlignment="1">
      <alignment horizontal="center" vertical="center"/>
    </xf>
    <xf numFmtId="0" fontId="22" fillId="18" borderId="1" xfId="3" applyFont="1" applyFill="1" applyBorder="1" applyAlignment="1">
      <alignment horizontal="center" vertical="center"/>
    </xf>
    <xf numFmtId="0" fontId="11" fillId="18" borderId="1" xfId="3" applyFont="1" applyFill="1" applyBorder="1" applyAlignment="1">
      <alignment horizontal="center" vertical="center" shrinkToFit="1"/>
    </xf>
    <xf numFmtId="0" fontId="11" fillId="18" borderId="8" xfId="3" applyFont="1" applyFill="1" applyBorder="1" applyAlignment="1">
      <alignment horizontal="center" vertical="center" shrinkToFit="1"/>
    </xf>
    <xf numFmtId="0" fontId="16" fillId="17" borderId="1" xfId="0" applyFont="1" applyFill="1" applyBorder="1" applyAlignment="1">
      <alignment horizontal="right" vertical="center" readingOrder="1"/>
    </xf>
    <xf numFmtId="0" fontId="20" fillId="16" borderId="7" xfId="3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 vertical="center"/>
    </xf>
    <xf numFmtId="0" fontId="23" fillId="14" borderId="1" xfId="1" applyFont="1" applyFill="1" applyBorder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43" fillId="14" borderId="1" xfId="1" applyFont="1" applyFill="1" applyBorder="1" applyAlignment="1">
      <alignment horizontal="center" vertical="center"/>
    </xf>
    <xf numFmtId="0" fontId="16" fillId="19" borderId="11" xfId="0" applyFont="1" applyFill="1" applyBorder="1" applyAlignment="1">
      <alignment vertical="center"/>
    </xf>
    <xf numFmtId="0" fontId="1" fillId="0" borderId="0" xfId="0" applyFont="1" applyAlignment="1">
      <alignment vertical="center" readingOrder="1"/>
    </xf>
    <xf numFmtId="0" fontId="1" fillId="0" borderId="0" xfId="0" applyFont="1" applyAlignment="1" applyProtection="1">
      <alignment horizontal="center" vertical="center" readingOrder="1"/>
      <protection locked="0"/>
    </xf>
    <xf numFmtId="0" fontId="1" fillId="17" borderId="0" xfId="0" applyFont="1" applyFill="1" applyAlignment="1">
      <alignment horizontal="center" vertical="center" readingOrder="1"/>
    </xf>
    <xf numFmtId="0" fontId="16" fillId="17" borderId="0" xfId="0" applyFont="1" applyFill="1" applyAlignment="1">
      <alignment horizontal="right" vertical="center" readingOrder="1"/>
    </xf>
    <xf numFmtId="0" fontId="45" fillId="19" borderId="11" xfId="0" applyFont="1" applyFill="1" applyBorder="1" applyAlignment="1">
      <alignment horizontal="center" vertical="center"/>
    </xf>
    <xf numFmtId="0" fontId="45" fillId="19" borderId="3" xfId="0" applyFont="1" applyFill="1" applyBorder="1" applyAlignment="1">
      <alignment horizontal="center" vertical="center"/>
    </xf>
    <xf numFmtId="0" fontId="45" fillId="21" borderId="11" xfId="0" applyFont="1" applyFill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5" fillId="21" borderId="3" xfId="0" applyFont="1" applyFill="1" applyBorder="1" applyAlignment="1">
      <alignment horizontal="center" vertical="center"/>
    </xf>
    <xf numFmtId="0" fontId="47" fillId="21" borderId="5" xfId="0" applyFont="1" applyFill="1" applyBorder="1" applyAlignment="1">
      <alignment horizontal="center" vertical="center"/>
    </xf>
    <xf numFmtId="0" fontId="24" fillId="21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4" fillId="21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8" fillId="0" borderId="4" xfId="3" applyFont="1" applyBorder="1" applyAlignment="1">
      <alignment horizontal="center" vertical="center"/>
    </xf>
    <xf numFmtId="0" fontId="48" fillId="19" borderId="4" xfId="3" applyFont="1" applyFill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8" fillId="19" borderId="6" xfId="3" applyFont="1" applyFill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3" fillId="2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vertical="center" readingOrder="1"/>
    </xf>
    <xf numFmtId="0" fontId="7" fillId="0" borderId="9" xfId="0" applyFont="1" applyBorder="1" applyAlignment="1" applyProtection="1">
      <alignment horizontal="center" vertical="center" readingOrder="1"/>
      <protection locked="0"/>
    </xf>
    <xf numFmtId="0" fontId="7" fillId="0" borderId="9" xfId="0" applyFont="1" applyBorder="1" applyAlignment="1">
      <alignment horizontal="center" vertical="center" readingOrder="1"/>
    </xf>
    <xf numFmtId="0" fontId="12" fillId="0" borderId="9" xfId="0" applyFont="1" applyBorder="1" applyAlignment="1">
      <alignment horizontal="right" vertical="center" readingOrder="1"/>
    </xf>
    <xf numFmtId="0" fontId="51" fillId="23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53" fillId="0" borderId="1" xfId="1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9" xfId="0" applyFont="1" applyBorder="1" applyAlignment="1">
      <alignment vertical="center"/>
    </xf>
    <xf numFmtId="0" fontId="33" fillId="0" borderId="9" xfId="0" applyFont="1" applyBorder="1"/>
    <xf numFmtId="0" fontId="33" fillId="0" borderId="21" xfId="0" applyFont="1" applyBorder="1"/>
    <xf numFmtId="0" fontId="34" fillId="0" borderId="20" xfId="0" applyFont="1" applyBorder="1" applyAlignment="1">
      <alignment horizontal="left" vertical="center"/>
    </xf>
    <xf numFmtId="0" fontId="34" fillId="0" borderId="9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10" fillId="14" borderId="1" xfId="1" applyFont="1" applyFill="1" applyBorder="1" applyAlignment="1">
      <alignment horizontal="center" vertical="center"/>
    </xf>
    <xf numFmtId="0" fontId="25" fillId="25" borderId="1" xfId="1" applyFont="1" applyFill="1" applyBorder="1" applyAlignment="1">
      <alignment horizontal="center" vertical="center"/>
    </xf>
    <xf numFmtId="0" fontId="10" fillId="13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0" fillId="13" borderId="1" xfId="1" applyFont="1" applyFill="1" applyBorder="1" applyAlignment="1">
      <alignment vertical="center"/>
    </xf>
    <xf numFmtId="0" fontId="10" fillId="25" borderId="1" xfId="1" applyFont="1" applyFill="1" applyBorder="1" applyAlignment="1">
      <alignment vertical="center"/>
    </xf>
    <xf numFmtId="0" fontId="10" fillId="14" borderId="1" xfId="1" applyFont="1" applyFill="1" applyBorder="1" applyAlignment="1">
      <alignment vertical="center"/>
    </xf>
    <xf numFmtId="0" fontId="58" fillId="0" borderId="28" xfId="0" applyFont="1" applyBorder="1" applyAlignment="1">
      <alignment wrapText="1"/>
    </xf>
    <xf numFmtId="0" fontId="58" fillId="0" borderId="29" xfId="0" applyFont="1" applyBorder="1" applyAlignment="1">
      <alignment wrapText="1"/>
    </xf>
    <xf numFmtId="0" fontId="58" fillId="0" borderId="0" xfId="0" applyFont="1" applyAlignment="1">
      <alignment wrapText="1"/>
    </xf>
    <xf numFmtId="0" fontId="58" fillId="0" borderId="12" xfId="0" applyFont="1" applyBorder="1" applyAlignment="1">
      <alignment wrapText="1"/>
    </xf>
    <xf numFmtId="0" fontId="58" fillId="0" borderId="2" xfId="0" applyFont="1" applyBorder="1" applyAlignment="1">
      <alignment wrapText="1"/>
    </xf>
    <xf numFmtId="0" fontId="58" fillId="0" borderId="31" xfId="0" applyFont="1" applyBorder="1" applyAlignment="1">
      <alignment wrapText="1"/>
    </xf>
    <xf numFmtId="0" fontId="3" fillId="16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61" fillId="0" borderId="1" xfId="0" applyFont="1" applyBorder="1" applyAlignment="1">
      <alignment horizontal="center" vertical="center"/>
    </xf>
    <xf numFmtId="0" fontId="22" fillId="27" borderId="1" xfId="1" applyFont="1" applyFill="1" applyBorder="1" applyAlignment="1">
      <alignment horizontal="center" vertical="center"/>
    </xf>
    <xf numFmtId="0" fontId="11" fillId="27" borderId="1" xfId="0" applyFont="1" applyFill="1" applyBorder="1" applyAlignment="1">
      <alignment horizontal="center" vertical="center" shrinkToFit="1"/>
    </xf>
    <xf numFmtId="0" fontId="11" fillId="27" borderId="8" xfId="0" applyFont="1" applyFill="1" applyBorder="1" applyAlignment="1">
      <alignment horizontal="center" vertical="center" shrinkToFit="1"/>
    </xf>
    <xf numFmtId="0" fontId="62" fillId="4" borderId="1" xfId="0" applyFont="1" applyFill="1" applyBorder="1" applyAlignment="1">
      <alignment horizontal="center" vertical="center"/>
    </xf>
    <xf numFmtId="0" fontId="29" fillId="28" borderId="1" xfId="0" applyFont="1" applyFill="1" applyBorder="1" applyAlignment="1">
      <alignment horizontal="center" vertical="center"/>
    </xf>
    <xf numFmtId="0" fontId="57" fillId="28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65" fillId="14" borderId="1" xfId="1" applyFont="1" applyFill="1" applyBorder="1" applyAlignment="1">
      <alignment horizontal="center" vertical="center"/>
    </xf>
    <xf numFmtId="0" fontId="37" fillId="14" borderId="0" xfId="2" applyFont="1" applyFill="1" applyAlignment="1">
      <alignment horizontal="center" vertical="center"/>
    </xf>
    <xf numFmtId="0" fontId="14" fillId="0" borderId="0" xfId="0" applyFont="1" applyAlignment="1">
      <alignment wrapText="1"/>
    </xf>
    <xf numFmtId="0" fontId="66" fillId="0" borderId="1" xfId="0" applyFont="1" applyBorder="1" applyAlignment="1">
      <alignment horizontal="center" vertical="center"/>
    </xf>
    <xf numFmtId="0" fontId="67" fillId="13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69" fillId="13" borderId="1" xfId="1" applyFont="1" applyFill="1" applyBorder="1" applyAlignment="1">
      <alignment vertical="center"/>
    </xf>
    <xf numFmtId="0" fontId="38" fillId="14" borderId="0" xfId="0" applyFont="1" applyFill="1" applyAlignment="1">
      <alignment vertical="center"/>
    </xf>
    <xf numFmtId="0" fontId="14" fillId="14" borderId="0" xfId="0" applyFont="1" applyFill="1" applyAlignment="1">
      <alignment horizontal="left" vertical="center"/>
    </xf>
    <xf numFmtId="49" fontId="14" fillId="14" borderId="0" xfId="0" applyNumberFormat="1" applyFont="1" applyFill="1" applyAlignment="1">
      <alignment horizontal="center" vertical="center"/>
    </xf>
    <xf numFmtId="0" fontId="14" fillId="29" borderId="0" xfId="0" applyFont="1" applyFill="1" applyAlignment="1">
      <alignment horizontal="center" vertical="center"/>
    </xf>
    <xf numFmtId="0" fontId="37" fillId="15" borderId="0" xfId="2" applyFont="1" applyFill="1" applyAlignment="1">
      <alignment horizontal="center" vertical="center"/>
    </xf>
    <xf numFmtId="0" fontId="14" fillId="30" borderId="0" xfId="0" applyFont="1" applyFill="1" applyAlignment="1">
      <alignment horizontal="center" vertical="center"/>
    </xf>
    <xf numFmtId="2" fontId="15" fillId="30" borderId="0" xfId="0" applyNumberFormat="1" applyFont="1" applyFill="1" applyAlignment="1">
      <alignment horizontal="center" vertical="center" shrinkToFit="1"/>
    </xf>
    <xf numFmtId="2" fontId="15" fillId="30" borderId="12" xfId="0" applyNumberFormat="1" applyFont="1" applyFill="1" applyBorder="1" applyAlignment="1">
      <alignment horizontal="center" vertical="center" shrinkToFit="1"/>
    </xf>
    <xf numFmtId="0" fontId="8" fillId="14" borderId="0" xfId="0" applyFont="1" applyFill="1" applyAlignment="1">
      <alignment horizontal="center"/>
    </xf>
    <xf numFmtId="0" fontId="7" fillId="14" borderId="0" xfId="0" applyFont="1" applyFill="1" applyAlignment="1" applyProtection="1">
      <alignment horizontal="center" vertical="center" readingOrder="1"/>
      <protection locked="0"/>
    </xf>
    <xf numFmtId="0" fontId="1" fillId="31" borderId="0" xfId="0" applyFont="1" applyFill="1" applyAlignment="1">
      <alignment horizontal="center" vertical="center" readingOrder="1"/>
    </xf>
    <xf numFmtId="0" fontId="7" fillId="30" borderId="0" xfId="0" applyFont="1" applyFill="1" applyAlignment="1">
      <alignment horizontal="center" vertical="center" readingOrder="1"/>
    </xf>
    <xf numFmtId="0" fontId="12" fillId="30" borderId="0" xfId="0" applyFont="1" applyFill="1" applyAlignment="1">
      <alignment horizontal="right" vertical="center" readingOrder="1"/>
    </xf>
    <xf numFmtId="0" fontId="0" fillId="14" borderId="0" xfId="0" applyFill="1" applyAlignment="1">
      <alignment vertical="center"/>
    </xf>
    <xf numFmtId="0" fontId="1" fillId="14" borderId="0" xfId="0" applyFont="1" applyFill="1" applyAlignment="1">
      <alignment vertical="center" readingOrder="1"/>
    </xf>
    <xf numFmtId="2" fontId="7" fillId="14" borderId="0" xfId="0" applyNumberFormat="1" applyFont="1" applyFill="1" applyAlignment="1">
      <alignment vertical="center" readingOrder="1"/>
    </xf>
    <xf numFmtId="0" fontId="0" fillId="14" borderId="0" xfId="0" applyFill="1"/>
    <xf numFmtId="0" fontId="13" fillId="0" borderId="0" xfId="0" applyFont="1" applyBorder="1" applyAlignment="1">
      <alignment horizontal="center" vertical="center"/>
    </xf>
    <xf numFmtId="0" fontId="14" fillId="10" borderId="38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40" fillId="10" borderId="0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4" fillId="10" borderId="39" xfId="0" applyFont="1" applyFill="1" applyBorder="1" applyAlignment="1">
      <alignment horizontal="center" vertical="center"/>
    </xf>
    <xf numFmtId="0" fontId="16" fillId="10" borderId="40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10" borderId="40" xfId="0" applyFont="1" applyFill="1" applyBorder="1" applyAlignment="1">
      <alignment horizontal="center" vertical="center"/>
    </xf>
    <xf numFmtId="0" fontId="16" fillId="10" borderId="41" xfId="0" applyFont="1" applyFill="1" applyBorder="1" applyAlignment="1">
      <alignment horizontal="center" vertical="center"/>
    </xf>
    <xf numFmtId="0" fontId="71" fillId="5" borderId="1" xfId="0" applyFont="1" applyFill="1" applyBorder="1" applyAlignment="1">
      <alignment horizontal="center" vertical="center"/>
    </xf>
    <xf numFmtId="0" fontId="72" fillId="6" borderId="1" xfId="0" applyFont="1" applyFill="1" applyBorder="1" applyAlignment="1">
      <alignment horizontal="center" vertical="center"/>
    </xf>
    <xf numFmtId="0" fontId="72" fillId="7" borderId="1" xfId="0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0" fontId="74" fillId="10" borderId="7" xfId="0" applyFont="1" applyFill="1" applyBorder="1" applyAlignment="1">
      <alignment horizontal="left" vertical="center"/>
    </xf>
    <xf numFmtId="0" fontId="74" fillId="10" borderId="1" xfId="0" applyFont="1" applyFill="1" applyBorder="1" applyAlignment="1">
      <alignment horizontal="left" vertical="center"/>
    </xf>
    <xf numFmtId="49" fontId="74" fillId="10" borderId="1" xfId="0" applyNumberFormat="1" applyFont="1" applyFill="1" applyBorder="1" applyAlignment="1">
      <alignment horizontal="center" vertical="center"/>
    </xf>
    <xf numFmtId="0" fontId="74" fillId="10" borderId="1" xfId="0" applyFont="1" applyFill="1" applyBorder="1" applyAlignment="1">
      <alignment horizontal="center" vertical="center"/>
    </xf>
    <xf numFmtId="0" fontId="75" fillId="13" borderId="1" xfId="2" applyFont="1" applyFill="1" applyBorder="1" applyAlignment="1">
      <alignment horizontal="center" vertical="center"/>
    </xf>
    <xf numFmtId="0" fontId="75" fillId="14" borderId="1" xfId="2" applyFont="1" applyFill="1" applyBorder="1" applyAlignment="1">
      <alignment horizontal="center" vertical="center"/>
    </xf>
    <xf numFmtId="0" fontId="75" fillId="12" borderId="1" xfId="2" applyFont="1" applyFill="1" applyBorder="1" applyAlignment="1">
      <alignment horizontal="center" vertical="center"/>
    </xf>
    <xf numFmtId="0" fontId="74" fillId="7" borderId="1" xfId="0" applyFont="1" applyFill="1" applyBorder="1" applyAlignment="1">
      <alignment horizontal="center" vertical="center"/>
    </xf>
    <xf numFmtId="2" fontId="76" fillId="7" borderId="1" xfId="0" applyNumberFormat="1" applyFont="1" applyFill="1" applyBorder="1" applyAlignment="1">
      <alignment horizontal="center" vertical="center" shrinkToFit="1"/>
    </xf>
    <xf numFmtId="2" fontId="76" fillId="7" borderId="8" xfId="0" applyNumberFormat="1" applyFont="1" applyFill="1" applyBorder="1" applyAlignment="1">
      <alignment horizontal="center" vertical="center" shrinkToFit="1"/>
    </xf>
    <xf numFmtId="0" fontId="74" fillId="0" borderId="7" xfId="0" applyFont="1" applyBorder="1" applyAlignment="1">
      <alignment horizontal="left" vertical="center"/>
    </xf>
    <xf numFmtId="0" fontId="74" fillId="0" borderId="1" xfId="0" applyFont="1" applyBorder="1" applyAlignment="1">
      <alignment horizontal="left" vertical="center"/>
    </xf>
    <xf numFmtId="49" fontId="74" fillId="0" borderId="1" xfId="0" applyNumberFormat="1" applyFont="1" applyBorder="1" applyAlignment="1">
      <alignment horizontal="center" vertical="center"/>
    </xf>
    <xf numFmtId="0" fontId="75" fillId="11" borderId="1" xfId="2" applyFont="1" applyFill="1" applyBorder="1" applyAlignment="1">
      <alignment horizontal="center" vertical="center"/>
    </xf>
    <xf numFmtId="0" fontId="75" fillId="15" borderId="1" xfId="2" applyFont="1" applyFill="1" applyBorder="1" applyAlignment="1">
      <alignment horizontal="center" vertical="center"/>
    </xf>
    <xf numFmtId="0" fontId="70" fillId="5" borderId="7" xfId="0" applyFont="1" applyFill="1" applyBorder="1" applyAlignment="1">
      <alignment horizontal="left" vertical="center"/>
    </xf>
    <xf numFmtId="0" fontId="74" fillId="13" borderId="1" xfId="2" applyFont="1" applyFill="1" applyBorder="1" applyAlignment="1">
      <alignment horizontal="center" vertical="center"/>
    </xf>
    <xf numFmtId="0" fontId="74" fillId="14" borderId="1" xfId="2" applyFont="1" applyFill="1" applyBorder="1" applyAlignment="1">
      <alignment horizontal="center" vertical="center"/>
    </xf>
    <xf numFmtId="0" fontId="74" fillId="15" borderId="1" xfId="2" applyFont="1" applyFill="1" applyBorder="1" applyAlignment="1">
      <alignment horizontal="center" vertical="center"/>
    </xf>
    <xf numFmtId="0" fontId="74" fillId="11" borderId="1" xfId="2" applyFont="1" applyFill="1" applyBorder="1" applyAlignment="1">
      <alignment horizontal="center" vertical="center"/>
    </xf>
    <xf numFmtId="0" fontId="74" fillId="12" borderId="1" xfId="2" applyFont="1" applyFill="1" applyBorder="1" applyAlignment="1">
      <alignment horizontal="center" vertical="center"/>
    </xf>
    <xf numFmtId="0" fontId="74" fillId="13" borderId="1" xfId="2" applyFont="1" applyFill="1" applyBorder="1" applyAlignment="1">
      <alignment vertical="center"/>
    </xf>
    <xf numFmtId="0" fontId="74" fillId="14" borderId="1" xfId="2" applyFont="1" applyFill="1" applyBorder="1" applyAlignment="1">
      <alignment vertical="center"/>
    </xf>
    <xf numFmtId="0" fontId="74" fillId="15" borderId="1" xfId="2" applyFont="1" applyFill="1" applyBorder="1" applyAlignment="1">
      <alignment vertical="center"/>
    </xf>
    <xf numFmtId="0" fontId="74" fillId="11" borderId="1" xfId="2" applyFont="1" applyFill="1" applyBorder="1" applyAlignment="1">
      <alignment vertical="center"/>
    </xf>
    <xf numFmtId="0" fontId="74" fillId="12" borderId="1" xfId="2" applyFont="1" applyFill="1" applyBorder="1" applyAlignment="1">
      <alignment vertical="center"/>
    </xf>
    <xf numFmtId="0" fontId="77" fillId="0" borderId="1" xfId="0" applyFont="1" applyBorder="1" applyAlignment="1">
      <alignment vertical="center"/>
    </xf>
    <xf numFmtId="0" fontId="74" fillId="0" borderId="10" xfId="0" applyFont="1" applyBorder="1" applyAlignment="1">
      <alignment horizontal="left" vertical="center"/>
    </xf>
    <xf numFmtId="0" fontId="78" fillId="11" borderId="1" xfId="2" applyFont="1" applyFill="1" applyBorder="1" applyAlignment="1">
      <alignment vertical="center"/>
    </xf>
    <xf numFmtId="0" fontId="78" fillId="13" borderId="1" xfId="2" applyFont="1" applyFill="1" applyBorder="1" applyAlignment="1">
      <alignment vertical="center"/>
    </xf>
    <xf numFmtId="0" fontId="78" fillId="14" borderId="1" xfId="2" applyFont="1" applyFill="1" applyBorder="1" applyAlignment="1">
      <alignment vertical="center"/>
    </xf>
    <xf numFmtId="0" fontId="78" fillId="15" borderId="1" xfId="2" applyFont="1" applyFill="1" applyBorder="1" applyAlignment="1">
      <alignment vertical="center"/>
    </xf>
    <xf numFmtId="0" fontId="81" fillId="2" borderId="1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29" fillId="23" borderId="1" xfId="0" applyFont="1" applyFill="1" applyBorder="1" applyAlignment="1">
      <alignment horizontal="center" vertical="center"/>
    </xf>
    <xf numFmtId="0" fontId="0" fillId="0" borderId="29" xfId="0" applyBorder="1"/>
    <xf numFmtId="0" fontId="0" fillId="0" borderId="12" xfId="0" applyBorder="1"/>
    <xf numFmtId="0" fontId="7" fillId="0" borderId="10" xfId="0" applyFont="1" applyBorder="1" applyAlignment="1" applyProtection="1">
      <alignment horizontal="center" vertical="center" readingOrder="1"/>
      <protection locked="0"/>
    </xf>
    <xf numFmtId="0" fontId="54" fillId="0" borderId="7" xfId="1" applyFont="1" applyBorder="1" applyAlignment="1">
      <alignment horizontal="center" vertical="center"/>
    </xf>
    <xf numFmtId="0" fontId="82" fillId="19" borderId="1" xfId="1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readingOrder="1"/>
    </xf>
    <xf numFmtId="0" fontId="7" fillId="0" borderId="0" xfId="0" applyFont="1" applyFill="1" applyBorder="1" applyAlignment="1">
      <alignment horizontal="center" vertical="center" readingOrder="1"/>
    </xf>
    <xf numFmtId="0" fontId="7" fillId="0" borderId="0" xfId="0" applyFont="1" applyBorder="1" applyAlignment="1">
      <alignment horizontal="center" vertical="center" readingOrder="1"/>
    </xf>
    <xf numFmtId="0" fontId="0" fillId="0" borderId="11" xfId="0" applyBorder="1"/>
    <xf numFmtId="0" fontId="82" fillId="0" borderId="1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readingOrder="1"/>
    </xf>
    <xf numFmtId="0" fontId="55" fillId="0" borderId="7" xfId="0" applyFont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 readingOrder="1"/>
    </xf>
    <xf numFmtId="0" fontId="7" fillId="0" borderId="0" xfId="0" applyFont="1" applyBorder="1" applyAlignment="1">
      <alignment vertical="center" readingOrder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readingOrder="1"/>
      <protection locked="0"/>
    </xf>
    <xf numFmtId="0" fontId="7" fillId="0" borderId="0" xfId="0" applyFont="1" applyFill="1" applyBorder="1" applyAlignment="1" applyProtection="1">
      <alignment horizontal="center" vertical="center" readingOrder="1"/>
      <protection locked="0"/>
    </xf>
    <xf numFmtId="0" fontId="12" fillId="0" borderId="0" xfId="0" applyFont="1" applyFill="1" applyBorder="1" applyAlignment="1">
      <alignment horizontal="right" vertical="center" readingOrder="1"/>
    </xf>
    <xf numFmtId="0" fontId="0" fillId="0" borderId="0" xfId="0" applyBorder="1"/>
    <xf numFmtId="0" fontId="0" fillId="0" borderId="0" xfId="0" applyFill="1"/>
    <xf numFmtId="0" fontId="84" fillId="0" borderId="11" xfId="0" applyFont="1" applyBorder="1"/>
    <xf numFmtId="0" fontId="84" fillId="0" borderId="0" xfId="0" applyFont="1" applyBorder="1"/>
    <xf numFmtId="0" fontId="84" fillId="0" borderId="12" xfId="0" applyFont="1" applyBorder="1"/>
    <xf numFmtId="0" fontId="84" fillId="0" borderId="0" xfId="0" applyFont="1"/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31" fillId="0" borderId="0" xfId="0" applyFont="1" applyBorder="1" applyAlignment="1">
      <alignment vertical="center"/>
    </xf>
    <xf numFmtId="0" fontId="31" fillId="0" borderId="0" xfId="0" applyFont="1" applyBorder="1"/>
    <xf numFmtId="0" fontId="34" fillId="0" borderId="0" xfId="0" applyFont="1" applyBorder="1" applyAlignment="1">
      <alignment horizontal="left" vertical="center"/>
    </xf>
    <xf numFmtId="0" fontId="35" fillId="0" borderId="0" xfId="0" applyFont="1" applyBorder="1"/>
    <xf numFmtId="0" fontId="34" fillId="0" borderId="0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3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10" fillId="12" borderId="1" xfId="1" applyFont="1" applyFill="1" applyBorder="1" applyAlignment="1">
      <alignment vertical="center"/>
    </xf>
    <xf numFmtId="0" fontId="10" fillId="33" borderId="1" xfId="1" applyFont="1" applyFill="1" applyBorder="1" applyAlignment="1">
      <alignment vertical="center"/>
    </xf>
    <xf numFmtId="0" fontId="85" fillId="0" borderId="0" xfId="0" applyFont="1" applyAlignment="1">
      <alignment vertical="center"/>
    </xf>
    <xf numFmtId="0" fontId="86" fillId="15" borderId="1" xfId="2" applyFont="1" applyFill="1" applyBorder="1" applyAlignment="1">
      <alignment horizontal="center" vertical="center"/>
    </xf>
    <xf numFmtId="0" fontId="84" fillId="0" borderId="0" xfId="0" applyFont="1" applyFill="1" applyBorder="1"/>
    <xf numFmtId="0" fontId="23" fillId="13" borderId="1" xfId="1" applyFont="1" applyFill="1" applyBorder="1" applyAlignment="1">
      <alignment horizontal="center" vertical="center"/>
    </xf>
    <xf numFmtId="0" fontId="65" fillId="13" borderId="1" xfId="1" applyFont="1" applyFill="1" applyBorder="1" applyAlignment="1">
      <alignment horizontal="center" vertical="center"/>
    </xf>
    <xf numFmtId="0" fontId="23" fillId="13" borderId="1" xfId="1" applyFont="1" applyFill="1" applyBorder="1" applyAlignment="1">
      <alignment vertical="center"/>
    </xf>
    <xf numFmtId="0" fontId="43" fillId="13" borderId="1" xfId="1" applyFont="1" applyFill="1" applyBorder="1" applyAlignment="1">
      <alignment horizontal="center" vertical="center"/>
    </xf>
    <xf numFmtId="0" fontId="22" fillId="36" borderId="1" xfId="3" applyFont="1" applyFill="1" applyBorder="1" applyAlignment="1">
      <alignment horizontal="center" vertical="center"/>
    </xf>
    <xf numFmtId="17" fontId="42" fillId="37" borderId="19" xfId="1" applyNumberFormat="1" applyFont="1" applyFill="1" applyBorder="1" applyAlignment="1">
      <alignment horizontal="center" vertical="center"/>
    </xf>
    <xf numFmtId="17" fontId="42" fillId="37" borderId="1" xfId="1" applyNumberFormat="1" applyFont="1" applyFill="1" applyBorder="1" applyAlignment="1">
      <alignment horizontal="center" vertical="center"/>
    </xf>
    <xf numFmtId="0" fontId="85" fillId="14" borderId="1" xfId="1" applyFont="1" applyFill="1" applyBorder="1" applyAlignment="1">
      <alignment horizontal="center" vertical="center"/>
    </xf>
    <xf numFmtId="0" fontId="85" fillId="13" borderId="1" xfId="1" applyFont="1" applyFill="1" applyBorder="1" applyAlignment="1">
      <alignment horizontal="center" vertical="center"/>
    </xf>
    <xf numFmtId="49" fontId="91" fillId="0" borderId="1" xfId="0" applyNumberFormat="1" applyFont="1" applyBorder="1" applyAlignment="1">
      <alignment horizontal="center" vertical="center"/>
    </xf>
    <xf numFmtId="0" fontId="91" fillId="10" borderId="1" xfId="0" applyFont="1" applyFill="1" applyBorder="1" applyAlignment="1">
      <alignment horizontal="center" vertical="center"/>
    </xf>
    <xf numFmtId="0" fontId="91" fillId="15" borderId="1" xfId="2" applyFont="1" applyFill="1" applyBorder="1" applyAlignment="1">
      <alignment horizontal="center" vertical="center"/>
    </xf>
    <xf numFmtId="0" fontId="91" fillId="14" borderId="1" xfId="2" applyFont="1" applyFill="1" applyBorder="1" applyAlignment="1">
      <alignment horizontal="center" vertical="center"/>
    </xf>
    <xf numFmtId="0" fontId="91" fillId="13" borderId="1" xfId="2" applyFont="1" applyFill="1" applyBorder="1" applyAlignment="1">
      <alignment horizontal="center" vertical="center"/>
    </xf>
    <xf numFmtId="0" fontId="91" fillId="11" borderId="1" xfId="2" applyFont="1" applyFill="1" applyBorder="1" applyAlignment="1">
      <alignment horizontal="center" vertical="center"/>
    </xf>
    <xf numFmtId="0" fontId="92" fillId="13" borderId="1" xfId="1" applyFont="1" applyFill="1" applyBorder="1" applyAlignment="1">
      <alignment horizontal="center" vertical="center"/>
    </xf>
    <xf numFmtId="0" fontId="92" fillId="0" borderId="1" xfId="1" applyFont="1" applyFill="1" applyBorder="1" applyAlignment="1">
      <alignment horizontal="center" vertical="center"/>
    </xf>
    <xf numFmtId="0" fontId="63" fillId="0" borderId="1" xfId="1" applyFont="1" applyFill="1" applyBorder="1" applyAlignment="1">
      <alignment horizontal="center" vertical="center"/>
    </xf>
    <xf numFmtId="0" fontId="63" fillId="13" borderId="1" xfId="1" applyFont="1" applyFill="1" applyBorder="1" applyAlignment="1">
      <alignment horizontal="center" vertical="center"/>
    </xf>
    <xf numFmtId="0" fontId="67" fillId="0" borderId="1" xfId="1" applyFont="1" applyFill="1" applyBorder="1" applyAlignment="1">
      <alignment horizontal="center" vertical="center"/>
    </xf>
    <xf numFmtId="0" fontId="63" fillId="38" borderId="1" xfId="1" applyFont="1" applyFill="1" applyBorder="1" applyAlignment="1">
      <alignment horizontal="center" vertical="center"/>
    </xf>
    <xf numFmtId="0" fontId="64" fillId="14" borderId="1" xfId="1" applyFont="1" applyFill="1" applyBorder="1" applyAlignment="1">
      <alignment horizontal="center" vertical="center"/>
    </xf>
    <xf numFmtId="0" fontId="66" fillId="14" borderId="1" xfId="1" applyFont="1" applyFill="1" applyBorder="1" applyAlignment="1">
      <alignment horizontal="center" vertical="center"/>
    </xf>
    <xf numFmtId="0" fontId="93" fillId="14" borderId="1" xfId="1" applyFont="1" applyFill="1" applyBorder="1" applyAlignment="1">
      <alignment horizontal="center" vertical="center"/>
    </xf>
    <xf numFmtId="0" fontId="93" fillId="25" borderId="1" xfId="1" applyFont="1" applyFill="1" applyBorder="1" applyAlignment="1">
      <alignment horizontal="center" vertical="center"/>
    </xf>
    <xf numFmtId="0" fontId="94" fillId="14" borderId="1" xfId="0" applyFont="1" applyFill="1" applyBorder="1" applyAlignment="1">
      <alignment horizontal="center"/>
    </xf>
    <xf numFmtId="0" fontId="94" fillId="14" borderId="8" xfId="0" applyFont="1" applyFill="1" applyBorder="1" applyAlignment="1">
      <alignment horizontal="center"/>
    </xf>
    <xf numFmtId="0" fontId="95" fillId="13" borderId="1" xfId="1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shrinkToFit="1"/>
    </xf>
    <xf numFmtId="0" fontId="5" fillId="23" borderId="8" xfId="0" applyFont="1" applyFill="1" applyBorder="1" applyAlignment="1">
      <alignment horizontal="center" shrinkToFit="1"/>
    </xf>
    <xf numFmtId="0" fontId="29" fillId="23" borderId="7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/>
    </xf>
    <xf numFmtId="0" fontId="29" fillId="23" borderId="1" xfId="0" applyFont="1" applyFill="1" applyBorder="1" applyAlignment="1">
      <alignment horizontal="center" vertical="center"/>
    </xf>
    <xf numFmtId="0" fontId="60" fillId="0" borderId="0" xfId="3" applyFont="1" applyBorder="1" applyAlignment="1">
      <alignment horizontal="center" vertical="center" wrapText="1"/>
    </xf>
    <xf numFmtId="0" fontId="5" fillId="39" borderId="0" xfId="3" applyFont="1" applyFill="1" applyBorder="1" applyAlignment="1">
      <alignment horizontal="center" vertical="center" shrinkToFit="1"/>
    </xf>
    <xf numFmtId="0" fontId="11" fillId="39" borderId="0" xfId="3" applyFont="1" applyFill="1" applyBorder="1" applyAlignment="1">
      <alignment horizontal="center" vertical="center" shrinkToFit="1"/>
    </xf>
    <xf numFmtId="0" fontId="24" fillId="22" borderId="7" xfId="0" applyFont="1" applyFill="1" applyBorder="1" applyAlignment="1">
      <alignment horizontal="left" vertical="center"/>
    </xf>
    <xf numFmtId="0" fontId="27" fillId="0" borderId="0" xfId="0" applyFont="1" applyBorder="1"/>
    <xf numFmtId="0" fontId="16" fillId="19" borderId="11" xfId="0" applyFont="1" applyFill="1" applyBorder="1" applyAlignment="1">
      <alignment horizontal="left" vertical="center"/>
    </xf>
    <xf numFmtId="0" fontId="16" fillId="19" borderId="0" xfId="0" applyFont="1" applyFill="1" applyBorder="1" applyAlignment="1">
      <alignment horizontal="left" vertical="center"/>
    </xf>
    <xf numFmtId="0" fontId="44" fillId="0" borderId="0" xfId="1" applyFont="1" applyBorder="1" applyAlignment="1">
      <alignment horizontal="center" vertical="center"/>
    </xf>
    <xf numFmtId="17" fontId="42" fillId="0" borderId="0" xfId="1" applyNumberFormat="1" applyFont="1" applyBorder="1" applyAlignment="1">
      <alignment horizontal="center" vertical="center"/>
    </xf>
    <xf numFmtId="0" fontId="23" fillId="20" borderId="0" xfId="1" applyFont="1" applyFill="1" applyBorder="1" applyAlignment="1">
      <alignment horizontal="center" vertical="center"/>
    </xf>
    <xf numFmtId="0" fontId="23" fillId="21" borderId="0" xfId="1" applyFont="1" applyFill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0" fontId="22" fillId="14" borderId="0" xfId="3" applyFont="1" applyFill="1" applyBorder="1" applyAlignment="1">
      <alignment vertical="center"/>
    </xf>
    <xf numFmtId="0" fontId="45" fillId="0" borderId="0" xfId="3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4" fillId="0" borderId="0" xfId="3" applyFont="1" applyBorder="1" applyAlignment="1">
      <alignment vertical="center"/>
    </xf>
    <xf numFmtId="0" fontId="46" fillId="0" borderId="0" xfId="3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47" fillId="21" borderId="0" xfId="0" applyFont="1" applyFill="1" applyBorder="1" applyAlignment="1">
      <alignment horizontal="center" vertical="center"/>
    </xf>
    <xf numFmtId="0" fontId="48" fillId="19" borderId="0" xfId="3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45" fillId="0" borderId="20" xfId="3" applyFont="1" applyBorder="1" applyAlignment="1">
      <alignment horizontal="left" vertical="center"/>
    </xf>
    <xf numFmtId="0" fontId="44" fillId="0" borderId="21" xfId="1" applyFont="1" applyBorder="1" applyAlignment="1">
      <alignment horizontal="center" vertical="center"/>
    </xf>
    <xf numFmtId="0" fontId="63" fillId="14" borderId="1" xfId="1" applyFont="1" applyFill="1" applyBorder="1" applyAlignment="1">
      <alignment horizontal="center" vertical="center"/>
    </xf>
    <xf numFmtId="0" fontId="9" fillId="0" borderId="1" xfId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66" fillId="14" borderId="1" xfId="1" applyFont="1" applyFill="1" applyBorder="1" applyAlignment="1">
      <alignment vertical="center"/>
    </xf>
    <xf numFmtId="0" fontId="66" fillId="13" borderId="1" xfId="1" applyFont="1" applyFill="1" applyBorder="1" applyAlignment="1">
      <alignment vertical="center"/>
    </xf>
    <xf numFmtId="0" fontId="2" fillId="13" borderId="1" xfId="1" applyFont="1" applyFill="1" applyBorder="1" applyAlignment="1">
      <alignment vertical="center"/>
    </xf>
    <xf numFmtId="0" fontId="4" fillId="28" borderId="1" xfId="0" applyFont="1" applyFill="1" applyBorder="1" applyAlignment="1">
      <alignment horizontal="center"/>
    </xf>
    <xf numFmtId="0" fontId="5" fillId="28" borderId="1" xfId="0" applyFont="1" applyFill="1" applyBorder="1" applyAlignment="1">
      <alignment horizontal="center" shrinkToFit="1"/>
    </xf>
    <xf numFmtId="0" fontId="5" fillId="28" borderId="8" xfId="0" applyFont="1" applyFill="1" applyBorder="1" applyAlignment="1">
      <alignment horizontal="center" shrinkToFit="1"/>
    </xf>
    <xf numFmtId="0" fontId="0" fillId="0" borderId="0" xfId="0" applyAlignment="1">
      <alignment horizontal="center"/>
    </xf>
    <xf numFmtId="0" fontId="4" fillId="23" borderId="1" xfId="0" applyFont="1" applyFill="1" applyBorder="1" applyAlignment="1">
      <alignment horizontal="center"/>
    </xf>
    <xf numFmtId="0" fontId="5" fillId="23" borderId="1" xfId="0" applyFont="1" applyFill="1" applyBorder="1" applyAlignment="1">
      <alignment horizontal="center" shrinkToFit="1"/>
    </xf>
    <xf numFmtId="0" fontId="5" fillId="23" borderId="8" xfId="0" applyFont="1" applyFill="1" applyBorder="1" applyAlignment="1">
      <alignment horizontal="center" shrinkToFit="1"/>
    </xf>
    <xf numFmtId="0" fontId="29" fillId="0" borderId="32" xfId="1" applyFont="1" applyBorder="1" applyAlignment="1">
      <alignment horizontal="center" vertical="center"/>
    </xf>
    <xf numFmtId="0" fontId="29" fillId="0" borderId="33" xfId="1" applyFont="1" applyBorder="1" applyAlignment="1">
      <alignment horizontal="center" vertical="center"/>
    </xf>
    <xf numFmtId="0" fontId="29" fillId="0" borderId="34" xfId="1" applyFont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32" fillId="0" borderId="22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29" fillId="23" borderId="7" xfId="0" applyFont="1" applyFill="1" applyBorder="1" applyAlignment="1">
      <alignment horizontal="center" vertical="center"/>
    </xf>
    <xf numFmtId="0" fontId="29" fillId="23" borderId="1" xfId="0" applyFont="1" applyFill="1" applyBorder="1" applyAlignment="1">
      <alignment horizontal="center" vertical="center"/>
    </xf>
    <xf numFmtId="0" fontId="57" fillId="23" borderId="1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58" fillId="0" borderId="27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30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23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53" fillId="0" borderId="1" xfId="0" applyFont="1" applyBorder="1" applyAlignment="1">
      <alignment horizontal="center"/>
    </xf>
    <xf numFmtId="0" fontId="56" fillId="0" borderId="0" xfId="0" applyFont="1" applyBorder="1" applyAlignment="1">
      <alignment horizontal="center" vertical="center"/>
    </xf>
    <xf numFmtId="0" fontId="89" fillId="35" borderId="22" xfId="1" applyFont="1" applyFill="1" applyBorder="1" applyAlignment="1">
      <alignment horizontal="center" vertical="center"/>
    </xf>
    <xf numFmtId="0" fontId="89" fillId="35" borderId="24" xfId="1" applyFont="1" applyFill="1" applyBorder="1" applyAlignment="1">
      <alignment horizontal="center" vertical="center"/>
    </xf>
    <xf numFmtId="0" fontId="89" fillId="35" borderId="10" xfId="1" applyFont="1" applyFill="1" applyBorder="1" applyAlignment="1">
      <alignment horizontal="center" vertical="center"/>
    </xf>
    <xf numFmtId="0" fontId="72" fillId="7" borderId="1" xfId="0" applyFont="1" applyFill="1" applyBorder="1" applyAlignment="1">
      <alignment horizontal="center" vertical="center"/>
    </xf>
    <xf numFmtId="0" fontId="71" fillId="7" borderId="1" xfId="0" applyFont="1" applyFill="1" applyBorder="1" applyAlignment="1">
      <alignment horizontal="center" vertical="center" shrinkToFit="1"/>
    </xf>
    <xf numFmtId="0" fontId="71" fillId="7" borderId="8" xfId="0" applyFont="1" applyFill="1" applyBorder="1" applyAlignment="1">
      <alignment horizontal="center" vertical="center" shrinkToFit="1"/>
    </xf>
    <xf numFmtId="0" fontId="88" fillId="0" borderId="23" xfId="0" applyFont="1" applyBorder="1" applyAlignment="1">
      <alignment horizontal="center" vertical="center" wrapText="1"/>
    </xf>
    <xf numFmtId="0" fontId="80" fillId="0" borderId="23" xfId="0" applyFont="1" applyBorder="1" applyAlignment="1">
      <alignment horizontal="center" vertical="center" wrapText="1"/>
    </xf>
    <xf numFmtId="0" fontId="70" fillId="5" borderId="7" xfId="0" applyFont="1" applyFill="1" applyBorder="1" applyAlignment="1">
      <alignment horizontal="center" vertical="center"/>
    </xf>
    <xf numFmtId="0" fontId="71" fillId="5" borderId="1" xfId="0" applyFont="1" applyFill="1" applyBorder="1" applyAlignment="1">
      <alignment horizontal="center" vertical="center" wrapText="1"/>
    </xf>
    <xf numFmtId="0" fontId="71" fillId="5" borderId="1" xfId="0" applyFont="1" applyFill="1" applyBorder="1" applyAlignment="1">
      <alignment horizontal="center" vertical="center"/>
    </xf>
    <xf numFmtId="0" fontId="74" fillId="32" borderId="22" xfId="2" applyFont="1" applyFill="1" applyBorder="1" applyAlignment="1">
      <alignment horizontal="center" vertical="center"/>
    </xf>
    <xf numFmtId="0" fontId="74" fillId="32" borderId="24" xfId="2" applyFont="1" applyFill="1" applyBorder="1" applyAlignment="1">
      <alignment horizontal="center" vertical="center"/>
    </xf>
    <xf numFmtId="0" fontId="74" fillId="32" borderId="10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59" fillId="0" borderId="0" xfId="0" applyFont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79" fillId="34" borderId="22" xfId="2" applyFont="1" applyFill="1" applyBorder="1" applyAlignment="1">
      <alignment horizontal="center" vertical="center"/>
    </xf>
    <xf numFmtId="0" fontId="79" fillId="34" borderId="24" xfId="2" applyFont="1" applyFill="1" applyBorder="1" applyAlignment="1">
      <alignment horizontal="center" vertical="center"/>
    </xf>
    <xf numFmtId="0" fontId="79" fillId="34" borderId="10" xfId="2" applyFont="1" applyFill="1" applyBorder="1" applyAlignment="1">
      <alignment horizontal="center" vertical="center"/>
    </xf>
    <xf numFmtId="0" fontId="90" fillId="0" borderId="22" xfId="0" applyFont="1" applyBorder="1" applyAlignment="1">
      <alignment horizontal="center" vertical="center"/>
    </xf>
    <xf numFmtId="0" fontId="90" fillId="0" borderId="10" xfId="0" applyFont="1" applyBorder="1" applyAlignment="1">
      <alignment horizontal="center" vertical="center"/>
    </xf>
    <xf numFmtId="0" fontId="75" fillId="32" borderId="22" xfId="2" applyFont="1" applyFill="1" applyBorder="1" applyAlignment="1">
      <alignment horizontal="center" vertical="center"/>
    </xf>
    <xf numFmtId="0" fontId="75" fillId="32" borderId="24" xfId="2" applyFont="1" applyFill="1" applyBorder="1" applyAlignment="1">
      <alignment horizontal="center" vertical="center"/>
    </xf>
    <xf numFmtId="0" fontId="75" fillId="32" borderId="10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18" borderId="25" xfId="3" applyFont="1" applyFill="1" applyBorder="1" applyAlignment="1">
      <alignment horizontal="center" vertical="center" shrinkToFit="1"/>
    </xf>
    <xf numFmtId="0" fontId="5" fillId="18" borderId="26" xfId="3" applyFont="1" applyFill="1" applyBorder="1" applyAlignment="1">
      <alignment horizontal="center" vertical="center" shrinkToFit="1"/>
    </xf>
    <xf numFmtId="0" fontId="60" fillId="0" borderId="27" xfId="3" applyFont="1" applyBorder="1" applyAlignment="1">
      <alignment horizontal="center" vertical="center" wrapText="1"/>
    </xf>
    <xf numFmtId="0" fontId="60" fillId="0" borderId="28" xfId="3" applyFont="1" applyBorder="1" applyAlignment="1">
      <alignment horizontal="center" vertical="center" wrapText="1"/>
    </xf>
    <xf numFmtId="0" fontId="60" fillId="0" borderId="29" xfId="3" applyFont="1" applyBorder="1" applyAlignment="1">
      <alignment horizontal="center" vertical="center" wrapText="1"/>
    </xf>
    <xf numFmtId="0" fontId="60" fillId="0" borderId="11" xfId="3" applyFont="1" applyBorder="1" applyAlignment="1">
      <alignment horizontal="center" vertical="center" wrapText="1"/>
    </xf>
    <xf numFmtId="0" fontId="60" fillId="0" borderId="0" xfId="3" applyFont="1" applyBorder="1" applyAlignment="1">
      <alignment horizontal="center" vertical="center" wrapText="1"/>
    </xf>
    <xf numFmtId="0" fontId="60" fillId="0" borderId="12" xfId="3" applyFont="1" applyBorder="1" applyAlignment="1">
      <alignment horizontal="center" vertical="center" wrapText="1"/>
    </xf>
    <xf numFmtId="0" fontId="60" fillId="0" borderId="30" xfId="3" applyFont="1" applyBorder="1" applyAlignment="1">
      <alignment horizontal="center" vertical="center" wrapText="1"/>
    </xf>
    <xf numFmtId="0" fontId="60" fillId="0" borderId="2" xfId="3" applyFont="1" applyBorder="1" applyAlignment="1">
      <alignment horizontal="center" vertical="center" wrapText="1"/>
    </xf>
    <xf numFmtId="0" fontId="60" fillId="0" borderId="31" xfId="3" applyFont="1" applyBorder="1" applyAlignment="1">
      <alignment horizontal="center" vertical="center" wrapText="1"/>
    </xf>
    <xf numFmtId="0" fontId="5" fillId="16" borderId="19" xfId="3" applyFont="1" applyFill="1" applyBorder="1" applyAlignment="1">
      <alignment horizontal="center" vertical="center"/>
    </xf>
    <xf numFmtId="0" fontId="5" fillId="16" borderId="13" xfId="3" applyFont="1" applyFill="1" applyBorder="1" applyAlignment="1">
      <alignment horizontal="center" vertical="center"/>
    </xf>
    <xf numFmtId="0" fontId="4" fillId="18" borderId="19" xfId="3" applyFont="1" applyFill="1" applyBorder="1" applyAlignment="1">
      <alignment horizontal="center" vertical="center"/>
    </xf>
    <xf numFmtId="0" fontId="4" fillId="18" borderId="13" xfId="3" applyFont="1" applyFill="1" applyBorder="1" applyAlignment="1">
      <alignment horizontal="center" vertical="center"/>
    </xf>
    <xf numFmtId="0" fontId="5" fillId="18" borderId="19" xfId="3" applyFont="1" applyFill="1" applyBorder="1" applyAlignment="1">
      <alignment horizontal="center" vertical="center" shrinkToFit="1"/>
    </xf>
    <xf numFmtId="0" fontId="5" fillId="18" borderId="13" xfId="3" applyFont="1" applyFill="1" applyBorder="1" applyAlignment="1">
      <alignment horizontal="center" vertical="center" shrinkToFit="1"/>
    </xf>
    <xf numFmtId="0" fontId="96" fillId="0" borderId="1" xfId="0" applyFont="1" applyBorder="1" applyAlignment="1">
      <alignment horizontal="center" vertical="center" wrapText="1"/>
    </xf>
    <xf numFmtId="0" fontId="97" fillId="40" borderId="1" xfId="3" applyFont="1" applyFill="1" applyBorder="1" applyAlignment="1">
      <alignment horizontal="center" vertical="center"/>
    </xf>
    <xf numFmtId="0" fontId="97" fillId="40" borderId="1" xfId="3" applyFont="1" applyFill="1" applyBorder="1" applyAlignment="1">
      <alignment horizontal="left" vertical="center"/>
    </xf>
    <xf numFmtId="0" fontId="98" fillId="40" borderId="1" xfId="3" applyFont="1" applyFill="1" applyBorder="1" applyAlignment="1">
      <alignment horizontal="center" vertical="center"/>
    </xf>
    <xf numFmtId="0" fontId="97" fillId="40" borderId="1" xfId="3" applyFont="1" applyFill="1" applyBorder="1" applyAlignment="1">
      <alignment horizontal="center" vertical="center"/>
    </xf>
    <xf numFmtId="0" fontId="97" fillId="40" borderId="1" xfId="0" applyFont="1" applyFill="1" applyBorder="1" applyAlignment="1">
      <alignment horizontal="center" vertical="center"/>
    </xf>
    <xf numFmtId="0" fontId="97" fillId="40" borderId="1" xfId="3" applyFont="1" applyFill="1" applyBorder="1" applyAlignment="1">
      <alignment horizontal="center" vertical="center" shrinkToFit="1"/>
    </xf>
    <xf numFmtId="0" fontId="97" fillId="0" borderId="1" xfId="3" applyFont="1" applyFill="1" applyBorder="1" applyAlignment="1">
      <alignment horizontal="center" vertical="center"/>
    </xf>
    <xf numFmtId="0" fontId="97" fillId="0" borderId="1" xfId="3" applyFont="1" applyFill="1" applyBorder="1" applyAlignment="1">
      <alignment horizontal="left" vertical="center"/>
    </xf>
    <xf numFmtId="1" fontId="98" fillId="0" borderId="42" xfId="5" applyNumberFormat="1" applyFont="1" applyFill="1" applyBorder="1" applyAlignment="1">
      <alignment horizontal="center" vertical="center" shrinkToFit="1"/>
    </xf>
    <xf numFmtId="0" fontId="19" fillId="41" borderId="22" xfId="3" applyFont="1" applyFill="1" applyBorder="1" applyAlignment="1">
      <alignment horizontal="center" vertical="center"/>
    </xf>
    <xf numFmtId="0" fontId="100" fillId="14" borderId="1" xfId="0" applyFont="1" applyFill="1" applyBorder="1" applyAlignment="1">
      <alignment horizontal="center" vertical="center"/>
    </xf>
    <xf numFmtId="0" fontId="100" fillId="42" borderId="1" xfId="0" applyFont="1" applyFill="1" applyBorder="1" applyAlignment="1">
      <alignment horizontal="center" vertical="center"/>
    </xf>
    <xf numFmtId="0" fontId="19" fillId="43" borderId="10" xfId="3" applyFont="1" applyFill="1" applyBorder="1" applyAlignment="1">
      <alignment horizontal="center" vertical="center" shrinkToFit="1"/>
    </xf>
    <xf numFmtId="0" fontId="97" fillId="40" borderId="22" xfId="3" applyFont="1" applyFill="1" applyBorder="1" applyAlignment="1">
      <alignment horizontal="center" vertical="center"/>
    </xf>
    <xf numFmtId="0" fontId="97" fillId="40" borderId="10" xfId="3" applyFont="1" applyFill="1" applyBorder="1" applyAlignment="1">
      <alignment horizontal="center" vertical="center" shrinkToFit="1"/>
    </xf>
    <xf numFmtId="1" fontId="98" fillId="0" borderId="0" xfId="5" applyNumberFormat="1" applyFont="1" applyFill="1" applyBorder="1" applyAlignment="1">
      <alignment horizontal="center" vertical="center" shrinkToFit="1"/>
    </xf>
    <xf numFmtId="0" fontId="19" fillId="14" borderId="1" xfId="0" applyFont="1" applyFill="1" applyBorder="1" applyAlignment="1">
      <alignment horizontal="center" vertical="center"/>
    </xf>
    <xf numFmtId="0" fontId="101" fillId="14" borderId="1" xfId="0" applyFont="1" applyFill="1" applyBorder="1" applyAlignment="1">
      <alignment horizontal="center" vertical="center"/>
    </xf>
    <xf numFmtId="0" fontId="19" fillId="42" borderId="1" xfId="0" applyFont="1" applyFill="1" applyBorder="1" applyAlignment="1">
      <alignment horizontal="center" vertical="center"/>
    </xf>
    <xf numFmtId="1" fontId="97" fillId="0" borderId="43" xfId="5" applyNumberFormat="1" applyFont="1" applyFill="1" applyBorder="1" applyAlignment="1">
      <alignment horizontal="center" vertical="center" shrinkToFit="1"/>
    </xf>
    <xf numFmtId="0" fontId="97" fillId="14" borderId="1" xfId="0" applyFont="1" applyFill="1" applyBorder="1" applyAlignment="1">
      <alignment horizontal="center" vertical="center"/>
    </xf>
    <xf numFmtId="0" fontId="101" fillId="42" borderId="1" xfId="0" applyFont="1" applyFill="1" applyBorder="1" applyAlignment="1">
      <alignment horizontal="center" vertical="center"/>
    </xf>
    <xf numFmtId="0" fontId="97" fillId="42" borderId="1" xfId="0" applyFont="1" applyFill="1" applyBorder="1" applyAlignment="1">
      <alignment horizontal="center" vertical="center"/>
    </xf>
    <xf numFmtId="1" fontId="97" fillId="0" borderId="42" xfId="5" applyNumberFormat="1" applyFont="1" applyFill="1" applyBorder="1" applyAlignment="1">
      <alignment horizontal="center" vertical="center" shrinkToFit="1"/>
    </xf>
    <xf numFmtId="0" fontId="98" fillId="0" borderId="1" xfId="3" applyFont="1" applyFill="1" applyBorder="1" applyAlignment="1">
      <alignment horizontal="center" vertical="center"/>
    </xf>
    <xf numFmtId="0" fontId="102" fillId="42" borderId="1" xfId="0" applyFont="1" applyFill="1" applyBorder="1" applyAlignment="1">
      <alignment horizontal="center" vertical="center"/>
    </xf>
    <xf numFmtId="0" fontId="98" fillId="0" borderId="10" xfId="0" applyFont="1" applyBorder="1" applyAlignment="1">
      <alignment horizontal="center" vertical="center" readingOrder="1"/>
    </xf>
    <xf numFmtId="0" fontId="103" fillId="0" borderId="1" xfId="0" applyFont="1" applyBorder="1" applyAlignment="1">
      <alignment horizontal="center"/>
    </xf>
    <xf numFmtId="1" fontId="98" fillId="0" borderId="5" xfId="5" applyNumberFormat="1" applyFont="1" applyFill="1" applyBorder="1" applyAlignment="1">
      <alignment horizontal="center" vertical="center" shrinkToFit="1"/>
    </xf>
    <xf numFmtId="0" fontId="98" fillId="0" borderId="1" xfId="0" applyFont="1" applyBorder="1" applyAlignment="1">
      <alignment horizontal="center" vertical="center" readingOrder="1"/>
    </xf>
    <xf numFmtId="0" fontId="19" fillId="14" borderId="10" xfId="0" applyFont="1" applyFill="1" applyBorder="1" applyAlignment="1">
      <alignment vertical="center"/>
    </xf>
    <xf numFmtId="1" fontId="98" fillId="0" borderId="1" xfId="5" applyNumberFormat="1" applyFont="1" applyFill="1" applyBorder="1" applyAlignment="1">
      <alignment horizontal="center" vertical="center" shrinkToFit="1"/>
    </xf>
    <xf numFmtId="0" fontId="88" fillId="14" borderId="1" xfId="0" applyFont="1" applyFill="1" applyBorder="1" applyAlignment="1">
      <alignment horizontal="center" vertical="center"/>
    </xf>
    <xf numFmtId="0" fontId="97" fillId="44" borderId="1" xfId="0" applyFont="1" applyFill="1" applyBorder="1" applyAlignment="1">
      <alignment horizontal="center" vertical="center"/>
    </xf>
    <xf numFmtId="0" fontId="97" fillId="40" borderId="10" xfId="3" applyFont="1" applyFill="1" applyBorder="1" applyAlignment="1">
      <alignment horizontal="center" vertical="center" shrinkToFit="1"/>
    </xf>
    <xf numFmtId="0" fontId="19" fillId="44" borderId="1" xfId="0" applyFont="1" applyFill="1" applyBorder="1" applyAlignment="1">
      <alignment horizontal="center" vertical="center"/>
    </xf>
    <xf numFmtId="0" fontId="97" fillId="44" borderId="1" xfId="3" applyFont="1" applyFill="1" applyBorder="1" applyAlignment="1">
      <alignment horizontal="center" vertical="center"/>
    </xf>
    <xf numFmtId="0" fontId="104" fillId="42" borderId="1" xfId="0" applyFont="1" applyFill="1" applyBorder="1" applyAlignment="1">
      <alignment horizontal="center" vertical="center"/>
    </xf>
    <xf numFmtId="0" fontId="97" fillId="45" borderId="1" xfId="0" applyFont="1" applyFill="1" applyBorder="1" applyAlignment="1">
      <alignment horizontal="center" vertical="center"/>
    </xf>
    <xf numFmtId="0" fontId="97" fillId="0" borderId="0" xfId="3" applyFont="1" applyFill="1" applyBorder="1" applyAlignment="1">
      <alignment horizontal="center" vertical="center"/>
    </xf>
    <xf numFmtId="0" fontId="97" fillId="0" borderId="0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center" vertical="center"/>
    </xf>
    <xf numFmtId="0" fontId="100" fillId="0" borderId="0" xfId="0" applyFont="1" applyFill="1" applyBorder="1" applyAlignment="1">
      <alignment horizontal="center" vertical="center"/>
    </xf>
    <xf numFmtId="0" fontId="100" fillId="14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 shrinkToFit="1"/>
    </xf>
    <xf numFmtId="0" fontId="19" fillId="0" borderId="0" xfId="0" applyFont="1"/>
    <xf numFmtId="0" fontId="24" fillId="0" borderId="0" xfId="0" applyFont="1"/>
    <xf numFmtId="0" fontId="19" fillId="0" borderId="0" xfId="0" applyFont="1" applyAlignment="1">
      <alignment horizontal="left"/>
    </xf>
    <xf numFmtId="0" fontId="105" fillId="0" borderId="0" xfId="0" applyFont="1" applyAlignment="1">
      <alignment horizontal="left"/>
    </xf>
    <xf numFmtId="0" fontId="105" fillId="0" borderId="0" xfId="0" applyFont="1"/>
    <xf numFmtId="0" fontId="19" fillId="0" borderId="0" xfId="0" applyFont="1" applyAlignment="1">
      <alignment horizontal="left"/>
    </xf>
    <xf numFmtId="0" fontId="106" fillId="0" borderId="0" xfId="0" applyFont="1"/>
    <xf numFmtId="0" fontId="107" fillId="0" borderId="20" xfId="0" applyFont="1" applyBorder="1" applyAlignment="1">
      <alignment horizontal="center" wrapText="1"/>
    </xf>
    <xf numFmtId="0" fontId="107" fillId="0" borderId="9" xfId="0" applyFont="1" applyBorder="1" applyAlignment="1">
      <alignment horizontal="center" wrapText="1"/>
    </xf>
    <xf numFmtId="0" fontId="108" fillId="0" borderId="3" xfId="0" applyFont="1" applyBorder="1" applyAlignment="1">
      <alignment horizontal="center" vertical="center" wrapText="1"/>
    </xf>
    <xf numFmtId="0" fontId="108" fillId="0" borderId="0" xfId="0" applyFont="1" applyBorder="1" applyAlignment="1">
      <alignment horizontal="center" vertical="center" wrapText="1"/>
    </xf>
    <xf numFmtId="0" fontId="108" fillId="0" borderId="5" xfId="0" applyFont="1" applyBorder="1" applyAlignment="1">
      <alignment horizontal="center" vertical="center"/>
    </xf>
    <xf numFmtId="0" fontId="108" fillId="0" borderId="2" xfId="0" applyFont="1" applyBorder="1" applyAlignment="1">
      <alignment horizontal="center" vertical="center"/>
    </xf>
    <xf numFmtId="0" fontId="109" fillId="46" borderId="1" xfId="0" applyFont="1" applyFill="1" applyBorder="1" applyAlignment="1">
      <alignment vertical="center"/>
    </xf>
    <xf numFmtId="0" fontId="110" fillId="46" borderId="1" xfId="0" applyFont="1" applyFill="1" applyBorder="1" applyAlignment="1">
      <alignment horizontal="center" vertical="center"/>
    </xf>
    <xf numFmtId="0" fontId="110" fillId="46" borderId="19" xfId="0" applyFont="1" applyFill="1" applyBorder="1" applyAlignment="1">
      <alignment horizontal="center" vertical="center"/>
    </xf>
    <xf numFmtId="0" fontId="110" fillId="46" borderId="19" xfId="0" applyFont="1" applyFill="1" applyBorder="1" applyAlignment="1">
      <alignment horizontal="center" vertical="center"/>
    </xf>
    <xf numFmtId="0" fontId="110" fillId="46" borderId="13" xfId="0" applyFont="1" applyFill="1" applyBorder="1" applyAlignment="1">
      <alignment horizontal="center" vertical="center"/>
    </xf>
    <xf numFmtId="0" fontId="110" fillId="46" borderId="13" xfId="0" applyFont="1" applyFill="1" applyBorder="1" applyAlignment="1">
      <alignment horizontal="center" vertical="center"/>
    </xf>
    <xf numFmtId="0" fontId="111" fillId="19" borderId="1" xfId="0" applyFont="1" applyFill="1" applyBorder="1" applyAlignment="1">
      <alignment horizontal="center" vertical="center"/>
    </xf>
    <xf numFmtId="0" fontId="112" fillId="19" borderId="1" xfId="0" applyFont="1" applyFill="1" applyBorder="1" applyAlignment="1">
      <alignment horizontal="left" vertical="center"/>
    </xf>
    <xf numFmtId="0" fontId="14" fillId="46" borderId="1" xfId="0" applyFont="1" applyFill="1" applyBorder="1" applyAlignment="1">
      <alignment horizontal="center" vertical="center"/>
    </xf>
    <xf numFmtId="0" fontId="112" fillId="42" borderId="1" xfId="0" applyFont="1" applyFill="1" applyBorder="1" applyAlignment="1">
      <alignment horizontal="center" vertical="center"/>
    </xf>
    <xf numFmtId="0" fontId="112" fillId="14" borderId="1" xfId="0" applyFont="1" applyFill="1" applyBorder="1" applyAlignment="1">
      <alignment horizontal="center" vertical="center"/>
    </xf>
    <xf numFmtId="0" fontId="113" fillId="14" borderId="1" xfId="0" applyFont="1" applyFill="1" applyBorder="1" applyAlignment="1">
      <alignment horizontal="center" vertical="center"/>
    </xf>
    <xf numFmtId="0" fontId="111" fillId="19" borderId="1" xfId="0" applyFont="1" applyFill="1" applyBorder="1" applyAlignment="1">
      <alignment horizontal="left" vertical="center"/>
    </xf>
    <xf numFmtId="0" fontId="19" fillId="42" borderId="22" xfId="0" applyFont="1" applyFill="1" applyBorder="1" applyAlignment="1">
      <alignment vertical="center"/>
    </xf>
    <xf numFmtId="0" fontId="112" fillId="14" borderId="1" xfId="0" applyFont="1" applyFill="1" applyBorder="1" applyAlignment="1">
      <alignment horizontal="left" vertical="center"/>
    </xf>
    <xf numFmtId="0" fontId="114" fillId="42" borderId="1" xfId="0" applyFont="1" applyFill="1" applyBorder="1" applyAlignment="1">
      <alignment horizontal="center" vertical="center"/>
    </xf>
    <xf numFmtId="0" fontId="112" fillId="42" borderId="22" xfId="0" applyFont="1" applyFill="1" applyBorder="1" applyAlignment="1">
      <alignment horizontal="center" vertical="center"/>
    </xf>
    <xf numFmtId="0" fontId="114" fillId="14" borderId="1" xfId="0" applyFont="1" applyFill="1" applyBorder="1" applyAlignment="1">
      <alignment horizontal="center" vertical="center"/>
    </xf>
    <xf numFmtId="0" fontId="111" fillId="19" borderId="1" xfId="0" applyFont="1" applyFill="1" applyBorder="1" applyAlignment="1">
      <alignment vertical="center"/>
    </xf>
    <xf numFmtId="0" fontId="112" fillId="47" borderId="22" xfId="0" applyFont="1" applyFill="1" applyBorder="1" applyAlignment="1">
      <alignment horizontal="center" vertical="center"/>
    </xf>
    <xf numFmtId="0" fontId="112" fillId="47" borderId="24" xfId="0" applyFont="1" applyFill="1" applyBorder="1" applyAlignment="1">
      <alignment horizontal="center" vertical="center"/>
    </xf>
    <xf numFmtId="0" fontId="112" fillId="47" borderId="10" xfId="0" applyFont="1" applyFill="1" applyBorder="1" applyAlignment="1">
      <alignment horizontal="center" vertical="center"/>
    </xf>
    <xf numFmtId="0" fontId="111" fillId="19" borderId="22" xfId="0" applyFont="1" applyFill="1" applyBorder="1" applyAlignment="1">
      <alignment horizontal="center" vertical="center"/>
    </xf>
    <xf numFmtId="0" fontId="111" fillId="0" borderId="1" xfId="0" applyFont="1" applyBorder="1" applyAlignment="1">
      <alignment horizontal="left" vertical="center"/>
    </xf>
    <xf numFmtId="0" fontId="115" fillId="0" borderId="3" xfId="0" applyFont="1" applyBorder="1" applyAlignment="1">
      <alignment horizontal="center" vertical="center" wrapText="1"/>
    </xf>
    <xf numFmtId="0" fontId="115" fillId="0" borderId="0" xfId="0" applyFont="1" applyBorder="1" applyAlignment="1">
      <alignment horizontal="center" vertical="center" wrapText="1"/>
    </xf>
    <xf numFmtId="0" fontId="115" fillId="0" borderId="5" xfId="0" applyFont="1" applyBorder="1" applyAlignment="1">
      <alignment horizontal="center" vertical="center" wrapText="1"/>
    </xf>
    <xf numFmtId="0" fontId="115" fillId="0" borderId="2" xfId="0" applyFont="1" applyBorder="1" applyAlignment="1">
      <alignment horizontal="center" vertical="center" wrapText="1"/>
    </xf>
    <xf numFmtId="0" fontId="116" fillId="48" borderId="1" xfId="0" quotePrefix="1" applyFont="1" applyFill="1" applyBorder="1" applyAlignment="1">
      <alignment vertical="center"/>
    </xf>
    <xf numFmtId="0" fontId="117" fillId="48" borderId="1" xfId="0" applyFont="1" applyFill="1" applyBorder="1" applyAlignment="1">
      <alignment horizontal="center" vertical="center"/>
    </xf>
    <xf numFmtId="0" fontId="117" fillId="48" borderId="19" xfId="0" applyFont="1" applyFill="1" applyBorder="1" applyAlignment="1">
      <alignment horizontal="center" vertical="center"/>
    </xf>
    <xf numFmtId="0" fontId="117" fillId="48" borderId="19" xfId="0" applyFont="1" applyFill="1" applyBorder="1" applyAlignment="1">
      <alignment vertical="center"/>
    </xf>
    <xf numFmtId="0" fontId="116" fillId="48" borderId="1" xfId="0" applyFont="1" applyFill="1" applyBorder="1" applyAlignment="1">
      <alignment vertical="center"/>
    </xf>
    <xf numFmtId="0" fontId="117" fillId="48" borderId="13" xfId="0" applyFont="1" applyFill="1" applyBorder="1" applyAlignment="1">
      <alignment horizontal="center" vertical="center"/>
    </xf>
    <xf numFmtId="0" fontId="117" fillId="48" borderId="13" xfId="0" applyFont="1" applyFill="1" applyBorder="1" applyAlignment="1">
      <alignment vertical="center"/>
    </xf>
    <xf numFmtId="0" fontId="118" fillId="0" borderId="1" xfId="0" applyFont="1" applyFill="1" applyBorder="1" applyAlignment="1">
      <alignment horizontal="left" vertical="center"/>
    </xf>
    <xf numFmtId="0" fontId="119" fillId="14" borderId="1" xfId="0" applyFont="1" applyFill="1" applyBorder="1" applyAlignment="1">
      <alignment horizontal="center" vertical="center"/>
    </xf>
    <xf numFmtId="0" fontId="19" fillId="41" borderId="1" xfId="0" applyFont="1" applyFill="1" applyBorder="1" applyAlignment="1">
      <alignment horizontal="center" vertical="center"/>
    </xf>
    <xf numFmtId="0" fontId="114" fillId="49" borderId="1" xfId="0" applyFont="1" applyFill="1" applyBorder="1" applyAlignment="1">
      <alignment horizontal="center" vertical="center"/>
    </xf>
    <xf numFmtId="0" fontId="112" fillId="49" borderId="1" xfId="0" applyFont="1" applyFill="1" applyBorder="1" applyAlignment="1">
      <alignment horizontal="center" vertical="center"/>
    </xf>
    <xf numFmtId="0" fontId="112" fillId="50" borderId="22" xfId="0" applyFont="1" applyFill="1" applyBorder="1" applyAlignment="1">
      <alignment horizontal="center" vertical="center"/>
    </xf>
    <xf numFmtId="0" fontId="112" fillId="50" borderId="24" xfId="0" applyFont="1" applyFill="1" applyBorder="1" applyAlignment="1">
      <alignment horizontal="center" vertical="center"/>
    </xf>
    <xf numFmtId="0" fontId="112" fillId="50" borderId="10" xfId="0" applyFont="1" applyFill="1" applyBorder="1" applyAlignment="1">
      <alignment horizontal="center" vertical="center"/>
    </xf>
    <xf numFmtId="0" fontId="118" fillId="19" borderId="1" xfId="0" applyFont="1" applyFill="1" applyBorder="1" applyAlignment="1">
      <alignment horizontal="left" vertical="center"/>
    </xf>
    <xf numFmtId="0" fontId="119" fillId="19" borderId="22" xfId="0" applyFont="1" applyFill="1" applyBorder="1" applyAlignment="1">
      <alignment horizontal="center" vertical="center"/>
    </xf>
    <xf numFmtId="0" fontId="120" fillId="0" borderId="1" xfId="0" applyFont="1" applyBorder="1" applyAlignment="1">
      <alignment horizontal="left"/>
    </xf>
    <xf numFmtId="0" fontId="119" fillId="19" borderId="1" xfId="0" applyFont="1" applyFill="1" applyBorder="1" applyAlignment="1">
      <alignment horizontal="center" vertical="center"/>
    </xf>
    <xf numFmtId="0" fontId="19" fillId="19" borderId="22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0" fontId="115" fillId="0" borderId="9" xfId="0" applyFont="1" applyBorder="1" applyAlignment="1">
      <alignment horizontal="center" vertical="center" wrapText="1"/>
    </xf>
    <xf numFmtId="0" fontId="97" fillId="40" borderId="19" xfId="3" applyFont="1" applyFill="1" applyBorder="1" applyAlignment="1">
      <alignment horizontal="center" vertical="center"/>
    </xf>
    <xf numFmtId="0" fontId="97" fillId="40" borderId="10" xfId="0" applyFont="1" applyFill="1" applyBorder="1" applyAlignment="1">
      <alignment horizontal="center" vertical="center"/>
    </xf>
    <xf numFmtId="0" fontId="97" fillId="40" borderId="13" xfId="3" applyFont="1" applyFill="1" applyBorder="1" applyAlignment="1">
      <alignment horizontal="center" vertical="center"/>
    </xf>
    <xf numFmtId="0" fontId="97" fillId="40" borderId="22" xfId="0" applyFont="1" applyFill="1" applyBorder="1" applyAlignment="1">
      <alignment horizontal="center" vertical="center"/>
    </xf>
    <xf numFmtId="0" fontId="100" fillId="41" borderId="1" xfId="3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50" borderId="22" xfId="0" applyFont="1" applyFill="1" applyBorder="1" applyAlignment="1">
      <alignment horizontal="center" vertical="center"/>
    </xf>
    <xf numFmtId="0" fontId="19" fillId="50" borderId="24" xfId="0" applyFont="1" applyFill="1" applyBorder="1" applyAlignment="1">
      <alignment horizontal="center" vertical="center"/>
    </xf>
    <xf numFmtId="0" fontId="19" fillId="50" borderId="10" xfId="0" applyFont="1" applyFill="1" applyBorder="1" applyAlignment="1">
      <alignment horizontal="center" vertical="center"/>
    </xf>
    <xf numFmtId="0" fontId="65" fillId="41" borderId="1" xfId="3" applyFont="1" applyFill="1" applyBorder="1" applyAlignment="1">
      <alignment horizontal="center" vertical="center"/>
    </xf>
    <xf numFmtId="0" fontId="97" fillId="0" borderId="1" xfId="0" applyFont="1" applyFill="1" applyBorder="1" applyAlignment="1">
      <alignment horizontal="center" vertical="center"/>
    </xf>
    <xf numFmtId="0" fontId="65" fillId="51" borderId="0" xfId="3" applyFont="1" applyFill="1" applyBorder="1" applyAlignment="1">
      <alignment horizontal="center" vertical="center"/>
    </xf>
    <xf numFmtId="0" fontId="97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/>
    </xf>
    <xf numFmtId="0" fontId="86" fillId="0" borderId="0" xfId="0" applyFont="1"/>
    <xf numFmtId="0" fontId="86" fillId="0" borderId="0" xfId="0" applyFont="1" applyAlignment="1"/>
    <xf numFmtId="0" fontId="19" fillId="0" borderId="0" xfId="0" applyFont="1" applyAlignment="1"/>
    <xf numFmtId="0" fontId="97" fillId="0" borderId="0" xfId="0" applyFont="1"/>
    <xf numFmtId="0" fontId="19" fillId="0" borderId="0" xfId="0" applyFont="1" applyAlignment="1">
      <alignment horizontal="center"/>
    </xf>
    <xf numFmtId="0" fontId="86" fillId="0" borderId="0" xfId="0" applyFont="1" applyAlignment="1">
      <alignment horizontal="left"/>
    </xf>
    <xf numFmtId="0" fontId="0" fillId="50" borderId="0" xfId="0" applyFill="1"/>
  </cellXfs>
  <cellStyles count="6">
    <cellStyle name="Normal" xfId="0" builtinId="0"/>
    <cellStyle name="Normal 2" xfId="5"/>
    <cellStyle name="Normal 4" xfId="1"/>
    <cellStyle name="Normal 4 2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270840</xdr:colOff>
      <xdr:row>0</xdr:row>
      <xdr:rowOff>69161</xdr:rowOff>
    </xdr:from>
    <xdr:to>
      <xdr:col>1</xdr:col>
      <xdr:colOff>382379</xdr:colOff>
      <xdr:row>2</xdr:row>
      <xdr:rowOff>115958</xdr:rowOff>
    </xdr:to>
    <xdr:pic>
      <xdr:nvPicPr>
        <xdr:cNvPr id="3" name="Imagem 1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840" y="69161"/>
          <a:ext cx="691322" cy="419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288925</xdr:colOff>
      <xdr:row>0</xdr:row>
      <xdr:rowOff>47625</xdr:rowOff>
    </xdr:from>
    <xdr:to>
      <xdr:col>1</xdr:col>
      <xdr:colOff>606628</xdr:colOff>
      <xdr:row>2</xdr:row>
      <xdr:rowOff>296333</xdr:rowOff>
    </xdr:to>
    <xdr:pic>
      <xdr:nvPicPr>
        <xdr:cNvPr id="2107" name="Imagem 1">
          <a:extLst>
            <a:ext uri="{FF2B5EF4-FFF2-40B4-BE49-F238E27FC236}">
              <a16:creationId xmlns="" xmlns:a16="http://schemas.microsoft.com/office/drawing/2014/main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47625"/>
          <a:ext cx="1312536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638175</xdr:colOff>
      <xdr:row>2</xdr:row>
      <xdr:rowOff>161925</xdr:rowOff>
    </xdr:to>
    <xdr:pic>
      <xdr:nvPicPr>
        <xdr:cNvPr id="3131" name="Imagem 1">
          <a:extLst>
            <a:ext uri="{FF2B5EF4-FFF2-40B4-BE49-F238E27FC236}">
              <a16:creationId xmlns="" xmlns:a16="http://schemas.microsoft.com/office/drawing/2014/main" id="{00000000-0008-0000-0200-00003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190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workbookViewId="0">
      <selection activeCell="K23" sqref="K23"/>
    </sheetView>
  </sheetViews>
  <sheetFormatPr defaultRowHeight="15"/>
  <cols>
    <col min="2" max="2" width="28.7109375" customWidth="1"/>
    <col min="3" max="3" width="10" customWidth="1"/>
    <col min="5" max="35" width="3.7109375" customWidth="1"/>
    <col min="36" max="38" width="3.7109375" hidden="1" customWidth="1"/>
    <col min="39" max="41" width="3.7109375" customWidth="1"/>
  </cols>
  <sheetData>
    <row r="1" spans="1:41">
      <c r="A1" s="389" t="s">
        <v>197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161"/>
      <c r="AN1" s="161"/>
      <c r="AO1" s="162"/>
    </row>
    <row r="2" spans="1:41">
      <c r="A2" s="391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  <c r="AL2" s="392"/>
      <c r="AM2" s="163"/>
      <c r="AN2" s="163"/>
      <c r="AO2" s="164"/>
    </row>
    <row r="3" spans="1:41">
      <c r="A3" s="393"/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165"/>
      <c r="AN3" s="165"/>
      <c r="AO3" s="166"/>
    </row>
    <row r="4" spans="1:41">
      <c r="A4" s="385" t="s">
        <v>0</v>
      </c>
      <c r="B4" s="388" t="s">
        <v>1</v>
      </c>
      <c r="C4" s="334" t="s">
        <v>2</v>
      </c>
      <c r="D4" s="387" t="s">
        <v>3</v>
      </c>
      <c r="E4" s="130">
        <v>1</v>
      </c>
      <c r="F4" s="130">
        <v>2</v>
      </c>
      <c r="G4" s="130">
        <v>3</v>
      </c>
      <c r="H4" s="130">
        <v>4</v>
      </c>
      <c r="I4" s="130">
        <v>5</v>
      </c>
      <c r="J4" s="130">
        <v>6</v>
      </c>
      <c r="K4" s="130">
        <v>7</v>
      </c>
      <c r="L4" s="130">
        <v>8</v>
      </c>
      <c r="M4" s="130">
        <v>9</v>
      </c>
      <c r="N4" s="130">
        <v>10</v>
      </c>
      <c r="O4" s="130">
        <v>11</v>
      </c>
      <c r="P4" s="130">
        <v>12</v>
      </c>
      <c r="Q4" s="130">
        <v>13</v>
      </c>
      <c r="R4" s="130">
        <v>14</v>
      </c>
      <c r="S4" s="130">
        <v>15</v>
      </c>
      <c r="T4" s="130">
        <v>16</v>
      </c>
      <c r="U4" s="130">
        <v>17</v>
      </c>
      <c r="V4" s="130">
        <v>18</v>
      </c>
      <c r="W4" s="130">
        <v>19</v>
      </c>
      <c r="X4" s="130">
        <v>20</v>
      </c>
      <c r="Y4" s="130">
        <v>21</v>
      </c>
      <c r="Z4" s="130">
        <v>22</v>
      </c>
      <c r="AA4" s="130">
        <v>23</v>
      </c>
      <c r="AB4" s="130">
        <v>24</v>
      </c>
      <c r="AC4" s="130">
        <v>25</v>
      </c>
      <c r="AD4" s="130">
        <v>26</v>
      </c>
      <c r="AE4" s="130">
        <v>27</v>
      </c>
      <c r="AF4" s="130">
        <v>28</v>
      </c>
      <c r="AG4" s="130">
        <v>29</v>
      </c>
      <c r="AH4" s="130">
        <v>30</v>
      </c>
      <c r="AI4" s="167">
        <v>31</v>
      </c>
      <c r="AJ4" s="167">
        <v>29</v>
      </c>
      <c r="AK4" s="167">
        <v>30</v>
      </c>
      <c r="AL4" s="167">
        <v>31</v>
      </c>
      <c r="AM4" s="373" t="s">
        <v>4</v>
      </c>
      <c r="AN4" s="374" t="s">
        <v>5</v>
      </c>
      <c r="AO4" s="375" t="s">
        <v>6</v>
      </c>
    </row>
    <row r="5" spans="1:41">
      <c r="A5" s="385"/>
      <c r="B5" s="388"/>
      <c r="C5" s="334" t="s">
        <v>7</v>
      </c>
      <c r="D5" s="387"/>
      <c r="E5" s="1" t="s">
        <v>14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1" t="s">
        <v>8</v>
      </c>
      <c r="U5" s="1" t="s">
        <v>9</v>
      </c>
      <c r="V5" s="1" t="s">
        <v>10</v>
      </c>
      <c r="W5" s="1" t="s">
        <v>11</v>
      </c>
      <c r="X5" s="1" t="s">
        <v>12</v>
      </c>
      <c r="Y5" s="1" t="s">
        <v>13</v>
      </c>
      <c r="Z5" s="1" t="s">
        <v>14</v>
      </c>
      <c r="AA5" s="1" t="s">
        <v>8</v>
      </c>
      <c r="AB5" s="1" t="s">
        <v>9</v>
      </c>
      <c r="AC5" s="1" t="s">
        <v>10</v>
      </c>
      <c r="AD5" s="1" t="s">
        <v>11</v>
      </c>
      <c r="AE5" s="1" t="s">
        <v>12</v>
      </c>
      <c r="AF5" s="1" t="s">
        <v>13</v>
      </c>
      <c r="AG5" s="1" t="s">
        <v>14</v>
      </c>
      <c r="AH5" s="1" t="s">
        <v>8</v>
      </c>
      <c r="AI5" s="1" t="s">
        <v>9</v>
      </c>
      <c r="AJ5" s="168" t="s">
        <v>8</v>
      </c>
      <c r="AK5" s="168" t="s">
        <v>9</v>
      </c>
      <c r="AL5" s="168" t="s">
        <v>10</v>
      </c>
      <c r="AM5" s="373"/>
      <c r="AN5" s="374"/>
      <c r="AO5" s="375"/>
    </row>
    <row r="6" spans="1:41">
      <c r="A6" s="364">
        <v>129038</v>
      </c>
      <c r="B6" s="365" t="s">
        <v>195</v>
      </c>
      <c r="C6" s="139" t="s">
        <v>156</v>
      </c>
      <c r="D6" s="169" t="s">
        <v>157</v>
      </c>
      <c r="E6" s="366" t="s">
        <v>158</v>
      </c>
      <c r="F6" s="366" t="s">
        <v>158</v>
      </c>
      <c r="G6" s="366" t="s">
        <v>158</v>
      </c>
      <c r="H6" s="366"/>
      <c r="I6" s="367"/>
      <c r="J6" s="367"/>
      <c r="K6" s="366"/>
      <c r="L6" s="366" t="s">
        <v>158</v>
      </c>
      <c r="M6" s="366" t="s">
        <v>158</v>
      </c>
      <c r="N6" s="366" t="s">
        <v>158</v>
      </c>
      <c r="O6" s="366"/>
      <c r="P6" s="367"/>
      <c r="Q6" s="367"/>
      <c r="R6" s="366"/>
      <c r="S6" s="366" t="s">
        <v>158</v>
      </c>
      <c r="T6" s="366" t="s">
        <v>158</v>
      </c>
      <c r="U6" s="366" t="s">
        <v>158</v>
      </c>
      <c r="V6" s="318"/>
      <c r="W6" s="318"/>
      <c r="X6" s="318"/>
      <c r="Y6" s="318"/>
      <c r="Z6" s="366" t="s">
        <v>158</v>
      </c>
      <c r="AA6" s="366" t="s">
        <v>158</v>
      </c>
      <c r="AB6" s="366" t="s">
        <v>158</v>
      </c>
      <c r="AC6" s="366"/>
      <c r="AD6" s="318"/>
      <c r="AE6" s="318"/>
      <c r="AF6" s="366"/>
      <c r="AG6" s="366" t="s">
        <v>158</v>
      </c>
      <c r="AH6" s="366" t="s">
        <v>158</v>
      </c>
      <c r="AI6" s="366" t="s">
        <v>158</v>
      </c>
      <c r="AJ6" s="154"/>
      <c r="AK6" s="154"/>
      <c r="AL6" s="154"/>
      <c r="AM6" s="170">
        <v>96</v>
      </c>
      <c r="AN6" s="171">
        <v>96</v>
      </c>
      <c r="AO6" s="172">
        <v>96</v>
      </c>
    </row>
    <row r="7" spans="1:41">
      <c r="A7" s="385" t="s">
        <v>0</v>
      </c>
      <c r="B7" s="386" t="s">
        <v>1</v>
      </c>
      <c r="C7" s="336" t="s">
        <v>2</v>
      </c>
      <c r="D7" s="387" t="s">
        <v>3</v>
      </c>
      <c r="E7" s="130">
        <v>1</v>
      </c>
      <c r="F7" s="130">
        <v>2</v>
      </c>
      <c r="G7" s="130">
        <v>3</v>
      </c>
      <c r="H7" s="130">
        <v>4</v>
      </c>
      <c r="I7" s="130">
        <v>5</v>
      </c>
      <c r="J7" s="130">
        <v>6</v>
      </c>
      <c r="K7" s="130">
        <v>7</v>
      </c>
      <c r="L7" s="130">
        <v>8</v>
      </c>
      <c r="M7" s="130">
        <v>9</v>
      </c>
      <c r="N7" s="130">
        <v>10</v>
      </c>
      <c r="O7" s="130">
        <v>11</v>
      </c>
      <c r="P7" s="130">
        <v>12</v>
      </c>
      <c r="Q7" s="130">
        <v>13</v>
      </c>
      <c r="R7" s="130">
        <v>14</v>
      </c>
      <c r="S7" s="130">
        <v>15</v>
      </c>
      <c r="T7" s="130">
        <v>16</v>
      </c>
      <c r="U7" s="130">
        <v>17</v>
      </c>
      <c r="V7" s="130">
        <v>18</v>
      </c>
      <c r="W7" s="130">
        <v>19</v>
      </c>
      <c r="X7" s="130">
        <v>20</v>
      </c>
      <c r="Y7" s="130">
        <v>21</v>
      </c>
      <c r="Z7" s="130">
        <v>22</v>
      </c>
      <c r="AA7" s="130">
        <v>23</v>
      </c>
      <c r="AB7" s="130">
        <v>24</v>
      </c>
      <c r="AC7" s="130">
        <v>25</v>
      </c>
      <c r="AD7" s="130">
        <v>26</v>
      </c>
      <c r="AE7" s="130">
        <v>27</v>
      </c>
      <c r="AF7" s="130">
        <v>28</v>
      </c>
      <c r="AG7" s="130">
        <v>29</v>
      </c>
      <c r="AH7" s="130">
        <v>30</v>
      </c>
      <c r="AI7" s="167">
        <v>28</v>
      </c>
      <c r="AJ7" s="167">
        <v>29</v>
      </c>
      <c r="AK7" s="167">
        <v>30</v>
      </c>
      <c r="AL7" s="167">
        <v>31</v>
      </c>
      <c r="AM7" s="369"/>
      <c r="AN7" s="370"/>
      <c r="AO7" s="371"/>
    </row>
    <row r="8" spans="1:41">
      <c r="A8" s="385"/>
      <c r="B8" s="386"/>
      <c r="C8" s="137" t="s">
        <v>47</v>
      </c>
      <c r="D8" s="387"/>
      <c r="E8" s="1" t="s">
        <v>14</v>
      </c>
      <c r="F8" s="1" t="s">
        <v>8</v>
      </c>
      <c r="G8" s="1" t="s">
        <v>9</v>
      </c>
      <c r="H8" s="1" t="s">
        <v>10</v>
      </c>
      <c r="I8" s="1" t="s">
        <v>11</v>
      </c>
      <c r="J8" s="1" t="s">
        <v>12</v>
      </c>
      <c r="K8" s="1" t="s">
        <v>13</v>
      </c>
      <c r="L8" s="1" t="s">
        <v>14</v>
      </c>
      <c r="M8" s="1" t="s">
        <v>8</v>
      </c>
      <c r="N8" s="1" t="s">
        <v>9</v>
      </c>
      <c r="O8" s="1" t="s">
        <v>10</v>
      </c>
      <c r="P8" s="1" t="s">
        <v>11</v>
      </c>
      <c r="Q8" s="1" t="s">
        <v>12</v>
      </c>
      <c r="R8" s="1" t="s">
        <v>13</v>
      </c>
      <c r="S8" s="1" t="s">
        <v>14</v>
      </c>
      <c r="T8" s="1" t="s">
        <v>8</v>
      </c>
      <c r="U8" s="1" t="s">
        <v>9</v>
      </c>
      <c r="V8" s="1" t="s">
        <v>10</v>
      </c>
      <c r="W8" s="1" t="s">
        <v>11</v>
      </c>
      <c r="X8" s="1" t="s">
        <v>12</v>
      </c>
      <c r="Y8" s="1" t="s">
        <v>13</v>
      </c>
      <c r="Z8" s="1" t="s">
        <v>14</v>
      </c>
      <c r="AA8" s="1" t="s">
        <v>8</v>
      </c>
      <c r="AB8" s="1" t="s">
        <v>9</v>
      </c>
      <c r="AC8" s="1" t="s">
        <v>10</v>
      </c>
      <c r="AD8" s="1" t="s">
        <v>11</v>
      </c>
      <c r="AE8" s="1" t="s">
        <v>12</v>
      </c>
      <c r="AF8" s="1" t="s">
        <v>13</v>
      </c>
      <c r="AG8" s="1" t="s">
        <v>14</v>
      </c>
      <c r="AH8" s="1" t="s">
        <v>8</v>
      </c>
      <c r="AI8" s="1" t="s">
        <v>9</v>
      </c>
      <c r="AJ8" s="168" t="s">
        <v>8</v>
      </c>
      <c r="AK8" s="168" t="s">
        <v>9</v>
      </c>
      <c r="AL8" s="168" t="s">
        <v>10</v>
      </c>
      <c r="AM8" s="369"/>
      <c r="AN8" s="370"/>
      <c r="AO8" s="371"/>
    </row>
    <row r="9" spans="1:41">
      <c r="A9" s="141"/>
      <c r="B9" s="138" t="s">
        <v>164</v>
      </c>
      <c r="C9" s="173" t="s">
        <v>159</v>
      </c>
      <c r="D9" s="169" t="s">
        <v>157</v>
      </c>
      <c r="E9" s="366" t="s">
        <v>158</v>
      </c>
      <c r="F9" s="366" t="s">
        <v>158</v>
      </c>
      <c r="G9" s="366" t="s">
        <v>158</v>
      </c>
      <c r="H9" s="366" t="s">
        <v>158</v>
      </c>
      <c r="I9" s="156"/>
      <c r="J9" s="156"/>
      <c r="K9" s="366" t="s">
        <v>158</v>
      </c>
      <c r="L9" s="366" t="s">
        <v>158</v>
      </c>
      <c r="M9" s="366" t="s">
        <v>158</v>
      </c>
      <c r="N9" s="366" t="s">
        <v>158</v>
      </c>
      <c r="O9" s="366" t="s">
        <v>158</v>
      </c>
      <c r="P9" s="156"/>
      <c r="Q9" s="156"/>
      <c r="R9" s="366" t="s">
        <v>158</v>
      </c>
      <c r="S9" s="366" t="s">
        <v>158</v>
      </c>
      <c r="T9" s="366" t="s">
        <v>158</v>
      </c>
      <c r="U9" s="366" t="s">
        <v>158</v>
      </c>
      <c r="V9" s="156"/>
      <c r="W9" s="156"/>
      <c r="X9" s="156"/>
      <c r="Y9" s="156"/>
      <c r="Z9" s="366" t="s">
        <v>158</v>
      </c>
      <c r="AA9" s="366" t="s">
        <v>158</v>
      </c>
      <c r="AB9" s="366" t="s">
        <v>158</v>
      </c>
      <c r="AC9" s="366" t="s">
        <v>158</v>
      </c>
      <c r="AD9" s="156"/>
      <c r="AE9" s="156"/>
      <c r="AF9" s="366" t="s">
        <v>158</v>
      </c>
      <c r="AG9" s="366" t="s">
        <v>158</v>
      </c>
      <c r="AH9" s="366" t="s">
        <v>158</v>
      </c>
      <c r="AI9" s="366" t="s">
        <v>158</v>
      </c>
      <c r="AJ9" s="154"/>
      <c r="AK9" s="154"/>
      <c r="AL9" s="154"/>
      <c r="AM9" s="170">
        <v>114</v>
      </c>
      <c r="AN9" s="171">
        <v>114</v>
      </c>
      <c r="AO9" s="172">
        <f>AN9-AM9</f>
        <v>0</v>
      </c>
    </row>
    <row r="10" spans="1:41">
      <c r="A10" s="385" t="s">
        <v>0</v>
      </c>
      <c r="B10" s="386" t="s">
        <v>1</v>
      </c>
      <c r="C10" s="336" t="s">
        <v>2</v>
      </c>
      <c r="D10" s="387" t="s">
        <v>3</v>
      </c>
      <c r="E10" s="130">
        <v>1</v>
      </c>
      <c r="F10" s="130">
        <v>2</v>
      </c>
      <c r="G10" s="130">
        <v>3</v>
      </c>
      <c r="H10" s="130">
        <v>4</v>
      </c>
      <c r="I10" s="130">
        <v>5</v>
      </c>
      <c r="J10" s="130">
        <v>6</v>
      </c>
      <c r="K10" s="130">
        <v>7</v>
      </c>
      <c r="L10" s="130">
        <v>8</v>
      </c>
      <c r="M10" s="130">
        <v>9</v>
      </c>
      <c r="N10" s="130">
        <v>10</v>
      </c>
      <c r="O10" s="130">
        <v>11</v>
      </c>
      <c r="P10" s="130">
        <v>12</v>
      </c>
      <c r="Q10" s="130">
        <v>13</v>
      </c>
      <c r="R10" s="130">
        <v>14</v>
      </c>
      <c r="S10" s="130">
        <v>15</v>
      </c>
      <c r="T10" s="130">
        <v>16</v>
      </c>
      <c r="U10" s="130">
        <v>17</v>
      </c>
      <c r="V10" s="130">
        <v>18</v>
      </c>
      <c r="W10" s="130">
        <v>19</v>
      </c>
      <c r="X10" s="130">
        <v>20</v>
      </c>
      <c r="Y10" s="130">
        <v>21</v>
      </c>
      <c r="Z10" s="130">
        <v>22</v>
      </c>
      <c r="AA10" s="130">
        <v>23</v>
      </c>
      <c r="AB10" s="130">
        <v>24</v>
      </c>
      <c r="AC10" s="130">
        <v>25</v>
      </c>
      <c r="AD10" s="130">
        <v>26</v>
      </c>
      <c r="AE10" s="130">
        <v>27</v>
      </c>
      <c r="AF10" s="130">
        <v>28</v>
      </c>
      <c r="AG10" s="130">
        <v>29</v>
      </c>
      <c r="AH10" s="130">
        <v>30</v>
      </c>
      <c r="AI10" s="167">
        <v>28</v>
      </c>
      <c r="AJ10" s="167">
        <v>29</v>
      </c>
      <c r="AK10" s="167">
        <v>30</v>
      </c>
      <c r="AL10" s="167">
        <v>31</v>
      </c>
      <c r="AM10" s="369"/>
      <c r="AN10" s="370"/>
      <c r="AO10" s="371"/>
    </row>
    <row r="11" spans="1:41">
      <c r="A11" s="385"/>
      <c r="B11" s="386"/>
      <c r="C11" s="137" t="s">
        <v>47</v>
      </c>
      <c r="D11" s="387"/>
      <c r="E11" s="1" t="s">
        <v>14</v>
      </c>
      <c r="F11" s="1" t="s">
        <v>8</v>
      </c>
      <c r="G11" s="1" t="s">
        <v>9</v>
      </c>
      <c r="H11" s="1" t="s">
        <v>10</v>
      </c>
      <c r="I11" s="1" t="s">
        <v>11</v>
      </c>
      <c r="J11" s="1" t="s">
        <v>12</v>
      </c>
      <c r="K11" s="1" t="s">
        <v>13</v>
      </c>
      <c r="L11" s="1" t="s">
        <v>14</v>
      </c>
      <c r="M11" s="1" t="s">
        <v>8</v>
      </c>
      <c r="N11" s="1" t="s">
        <v>9</v>
      </c>
      <c r="O11" s="1" t="s">
        <v>10</v>
      </c>
      <c r="P11" s="1" t="s">
        <v>11</v>
      </c>
      <c r="Q11" s="1" t="s">
        <v>12</v>
      </c>
      <c r="R11" s="1" t="s">
        <v>13</v>
      </c>
      <c r="S11" s="1" t="s">
        <v>14</v>
      </c>
      <c r="T11" s="1" t="s">
        <v>8</v>
      </c>
      <c r="U11" s="1" t="s">
        <v>9</v>
      </c>
      <c r="V11" s="1" t="s">
        <v>10</v>
      </c>
      <c r="W11" s="1" t="s">
        <v>11</v>
      </c>
      <c r="X11" s="1" t="s">
        <v>12</v>
      </c>
      <c r="Y11" s="1" t="s">
        <v>13</v>
      </c>
      <c r="Z11" s="1" t="s">
        <v>14</v>
      </c>
      <c r="AA11" s="1" t="s">
        <v>8</v>
      </c>
      <c r="AB11" s="1" t="s">
        <v>9</v>
      </c>
      <c r="AC11" s="1" t="s">
        <v>10</v>
      </c>
      <c r="AD11" s="1" t="s">
        <v>11</v>
      </c>
      <c r="AE11" s="1" t="s">
        <v>12</v>
      </c>
      <c r="AF11" s="1" t="s">
        <v>13</v>
      </c>
      <c r="AG11" s="1" t="s">
        <v>14</v>
      </c>
      <c r="AH11" s="1" t="s">
        <v>8</v>
      </c>
      <c r="AI11" s="1" t="s">
        <v>9</v>
      </c>
      <c r="AJ11" s="168" t="s">
        <v>8</v>
      </c>
      <c r="AK11" s="168" t="s">
        <v>9</v>
      </c>
      <c r="AL11" s="168" t="s">
        <v>10</v>
      </c>
      <c r="AM11" s="369"/>
      <c r="AN11" s="370"/>
      <c r="AO11" s="371"/>
    </row>
    <row r="12" spans="1:41">
      <c r="A12" s="143">
        <v>151602</v>
      </c>
      <c r="B12" s="138" t="s">
        <v>160</v>
      </c>
      <c r="C12" s="173" t="s">
        <v>161</v>
      </c>
      <c r="D12" s="169" t="s">
        <v>157</v>
      </c>
      <c r="E12" s="366" t="s">
        <v>158</v>
      </c>
      <c r="F12" s="366" t="s">
        <v>158</v>
      </c>
      <c r="G12" s="366" t="s">
        <v>158</v>
      </c>
      <c r="H12" s="366" t="s">
        <v>158</v>
      </c>
      <c r="I12" s="156"/>
      <c r="J12" s="156"/>
      <c r="K12" s="366" t="s">
        <v>158</v>
      </c>
      <c r="L12" s="366" t="s">
        <v>158</v>
      </c>
      <c r="M12" s="366" t="s">
        <v>158</v>
      </c>
      <c r="N12" s="366" t="s">
        <v>158</v>
      </c>
      <c r="O12" s="366" t="s">
        <v>158</v>
      </c>
      <c r="P12" s="368"/>
      <c r="Q12" s="368"/>
      <c r="R12" s="366" t="s">
        <v>158</v>
      </c>
      <c r="S12" s="366" t="s">
        <v>158</v>
      </c>
      <c r="T12" s="366" t="s">
        <v>158</v>
      </c>
      <c r="U12" s="366" t="s">
        <v>158</v>
      </c>
      <c r="V12" s="368"/>
      <c r="W12" s="368"/>
      <c r="X12" s="368"/>
      <c r="Y12" s="368"/>
      <c r="Z12" s="366" t="s">
        <v>158</v>
      </c>
      <c r="AA12" s="366" t="s">
        <v>158</v>
      </c>
      <c r="AB12" s="366" t="s">
        <v>158</v>
      </c>
      <c r="AC12" s="366" t="s">
        <v>158</v>
      </c>
      <c r="AD12" s="368"/>
      <c r="AE12" s="368"/>
      <c r="AF12" s="366" t="s">
        <v>158</v>
      </c>
      <c r="AG12" s="366" t="s">
        <v>158</v>
      </c>
      <c r="AH12" s="366" t="s">
        <v>158</v>
      </c>
      <c r="AI12" s="366" t="s">
        <v>158</v>
      </c>
      <c r="AJ12" s="154"/>
      <c r="AK12" s="154"/>
      <c r="AL12" s="154"/>
      <c r="AM12" s="170">
        <v>114</v>
      </c>
      <c r="AN12" s="171">
        <v>114</v>
      </c>
      <c r="AO12" s="172">
        <f>AN12-AM12</f>
        <v>0</v>
      </c>
    </row>
    <row r="13" spans="1:41">
      <c r="A13" s="333"/>
      <c r="B13" s="174"/>
      <c r="C13" s="174"/>
      <c r="D13" s="175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335"/>
      <c r="AN13" s="331"/>
      <c r="AO13" s="332"/>
    </row>
    <row r="15" spans="1:41">
      <c r="AL15" s="372"/>
      <c r="AM15" s="372"/>
    </row>
    <row r="16" spans="1:41">
      <c r="AL16" s="372"/>
      <c r="AM16" s="372"/>
    </row>
    <row r="17" spans="2:39" ht="15.75" thickBot="1"/>
    <row r="18" spans="2:39">
      <c r="B18" s="376" t="s">
        <v>57</v>
      </c>
      <c r="C18" s="377"/>
      <c r="D18" s="377"/>
      <c r="E18" s="377"/>
      <c r="F18" s="377"/>
      <c r="G18" s="377"/>
      <c r="H18" s="377"/>
      <c r="I18" s="378"/>
      <c r="J18" s="16"/>
      <c r="K18" s="379"/>
      <c r="L18" s="379"/>
      <c r="M18" s="379"/>
      <c r="N18" s="379"/>
      <c r="O18" s="379"/>
      <c r="P18" s="16"/>
      <c r="Q18" s="16"/>
      <c r="R18" s="16"/>
      <c r="S18" s="15"/>
      <c r="T18" s="15"/>
      <c r="U18" s="15"/>
      <c r="V18" s="16"/>
      <c r="W18" s="16"/>
      <c r="X18" s="16"/>
      <c r="Y18" s="16"/>
      <c r="Z18" s="16"/>
    </row>
    <row r="19" spans="2:39">
      <c r="B19" s="176" t="s">
        <v>162</v>
      </c>
      <c r="C19" s="380" t="s">
        <v>163</v>
      </c>
      <c r="D19" s="381"/>
      <c r="E19" s="381"/>
      <c r="F19" s="381"/>
      <c r="G19" s="381"/>
      <c r="H19" s="381"/>
      <c r="I19" s="382"/>
      <c r="J19" s="17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2:39">
      <c r="B20" s="176" t="s">
        <v>196</v>
      </c>
      <c r="C20" s="380" t="s">
        <v>163</v>
      </c>
      <c r="D20" s="381"/>
      <c r="E20" s="381"/>
      <c r="F20" s="381"/>
      <c r="G20" s="381"/>
      <c r="H20" s="381"/>
      <c r="I20" s="382"/>
      <c r="J20" s="20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383"/>
      <c r="AB20" s="383"/>
      <c r="AC20" s="383"/>
      <c r="AD20" s="383"/>
      <c r="AE20" s="383"/>
      <c r="AF20" s="383"/>
      <c r="AG20" s="383"/>
      <c r="AH20" s="383"/>
      <c r="AI20" s="383"/>
      <c r="AJ20" s="383"/>
      <c r="AK20" s="383"/>
      <c r="AL20" s="383"/>
      <c r="AM20" s="383"/>
    </row>
    <row r="21" spans="2:39">
      <c r="B21" s="177"/>
      <c r="C21" s="19"/>
      <c r="D21" s="20"/>
      <c r="E21" s="25"/>
      <c r="F21" s="25"/>
      <c r="G21" s="25"/>
      <c r="H21" s="25"/>
      <c r="I21" s="20"/>
      <c r="J21" s="20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</row>
    <row r="22" spans="2:39">
      <c r="B22" s="178"/>
      <c r="C22" s="25"/>
      <c r="D22" s="25"/>
      <c r="E22" s="25"/>
      <c r="F22" s="25"/>
      <c r="G22" s="25"/>
      <c r="H22" s="25"/>
      <c r="I22" s="25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3"/>
      <c r="AL22" s="383"/>
      <c r="AM22" s="383"/>
    </row>
    <row r="23" spans="2:39">
      <c r="B23" s="178"/>
      <c r="C23" s="25"/>
      <c r="D23" s="25"/>
      <c r="E23" s="25"/>
      <c r="F23" s="25"/>
      <c r="G23" s="25"/>
      <c r="H23" s="25"/>
      <c r="I23" s="25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83"/>
      <c r="AB23" s="383"/>
      <c r="AC23" s="383"/>
      <c r="AD23" s="383"/>
      <c r="AE23" s="383"/>
      <c r="AF23" s="383"/>
      <c r="AG23" s="383"/>
      <c r="AH23" s="383"/>
      <c r="AI23" s="383"/>
      <c r="AJ23" s="383"/>
      <c r="AK23" s="383"/>
      <c r="AL23" s="383"/>
      <c r="AM23" s="383"/>
    </row>
  </sheetData>
  <mergeCells count="29">
    <mergeCell ref="A1:AL3"/>
    <mergeCell ref="A7:A8"/>
    <mergeCell ref="B7:B8"/>
    <mergeCell ref="D7:D8"/>
    <mergeCell ref="A4:A5"/>
    <mergeCell ref="B4:B5"/>
    <mergeCell ref="D4:D5"/>
    <mergeCell ref="AA21:AM21"/>
    <mergeCell ref="AA22:AM22"/>
    <mergeCell ref="AA23:AM23"/>
    <mergeCell ref="A10:A11"/>
    <mergeCell ref="B10:B11"/>
    <mergeCell ref="D10:D11"/>
    <mergeCell ref="B18:I18"/>
    <mergeCell ref="K18:O18"/>
    <mergeCell ref="C19:I19"/>
    <mergeCell ref="AL16:AM16"/>
    <mergeCell ref="C20:I20"/>
    <mergeCell ref="AA20:AM20"/>
    <mergeCell ref="AM10:AM11"/>
    <mergeCell ref="AN10:AN11"/>
    <mergeCell ref="AO10:AO11"/>
    <mergeCell ref="AL15:AM15"/>
    <mergeCell ref="AM4:AM5"/>
    <mergeCell ref="AN4:AN5"/>
    <mergeCell ref="AO4:AO5"/>
    <mergeCell ref="AM7:AM8"/>
    <mergeCell ref="AN7:AN8"/>
    <mergeCell ref="AO7:AO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41"/>
  <sheetViews>
    <sheetView zoomScale="115" zoomScaleNormal="115" workbookViewId="0">
      <selection activeCell="E4" sqref="E4:AH5"/>
    </sheetView>
  </sheetViews>
  <sheetFormatPr defaultColWidth="8.7109375" defaultRowHeight="15"/>
  <cols>
    <col min="2" max="2" width="31.7109375" customWidth="1"/>
    <col min="5" max="15" width="3.7109375" customWidth="1"/>
    <col min="16" max="16" width="4.28515625" customWidth="1"/>
    <col min="17" max="34" width="3.7109375" customWidth="1"/>
    <col min="35" max="35" width="3.7109375" hidden="1" customWidth="1"/>
    <col min="36" max="38" width="3.7109375" customWidth="1"/>
    <col min="39" max="39" width="3.28515625" customWidth="1"/>
    <col min="40" max="40" width="4.42578125" customWidth="1"/>
    <col min="41" max="41" width="4.28515625" customWidth="1"/>
    <col min="42" max="58" width="3.28515625" customWidth="1"/>
    <col min="59" max="59" width="4.7109375" customWidth="1"/>
    <col min="60" max="85" width="3.28515625" customWidth="1"/>
  </cols>
  <sheetData>
    <row r="1" spans="1:85" ht="13.9" customHeight="1" thickBot="1">
      <c r="A1" s="395" t="s">
        <v>174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  <c r="AM1" s="255"/>
    </row>
    <row r="2" spans="1:85" ht="15.75" thickBot="1">
      <c r="A2" s="395"/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256"/>
      <c r="AN2">
        <v>114</v>
      </c>
    </row>
    <row r="3" spans="1:85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395"/>
      <c r="AH3" s="395"/>
      <c r="AI3" s="395"/>
      <c r="AJ3" s="395"/>
      <c r="AK3" s="395"/>
      <c r="AL3" s="395"/>
      <c r="AM3" s="256"/>
    </row>
    <row r="4" spans="1:85">
      <c r="A4" s="385" t="s">
        <v>0</v>
      </c>
      <c r="B4" s="388" t="s">
        <v>1</v>
      </c>
      <c r="C4" s="253" t="s">
        <v>2</v>
      </c>
      <c r="D4" s="387" t="s">
        <v>3</v>
      </c>
      <c r="E4" s="130">
        <v>1</v>
      </c>
      <c r="F4" s="130">
        <v>2</v>
      </c>
      <c r="G4" s="130">
        <v>3</v>
      </c>
      <c r="H4" s="130">
        <v>4</v>
      </c>
      <c r="I4" s="130">
        <v>5</v>
      </c>
      <c r="J4" s="130">
        <v>6</v>
      </c>
      <c r="K4" s="130">
        <v>7</v>
      </c>
      <c r="L4" s="130">
        <v>8</v>
      </c>
      <c r="M4" s="130">
        <v>9</v>
      </c>
      <c r="N4" s="130">
        <v>10</v>
      </c>
      <c r="O4" s="130">
        <v>11</v>
      </c>
      <c r="P4" s="130">
        <v>12</v>
      </c>
      <c r="Q4" s="130">
        <v>13</v>
      </c>
      <c r="R4" s="130">
        <v>14</v>
      </c>
      <c r="S4" s="130">
        <v>15</v>
      </c>
      <c r="T4" s="130">
        <v>16</v>
      </c>
      <c r="U4" s="130">
        <v>17</v>
      </c>
      <c r="V4" s="130">
        <v>18</v>
      </c>
      <c r="W4" s="130">
        <v>19</v>
      </c>
      <c r="X4" s="130">
        <v>20</v>
      </c>
      <c r="Y4" s="130">
        <v>21</v>
      </c>
      <c r="Z4" s="130">
        <v>22</v>
      </c>
      <c r="AA4" s="130">
        <v>23</v>
      </c>
      <c r="AB4" s="130">
        <v>24</v>
      </c>
      <c r="AC4" s="130">
        <v>25</v>
      </c>
      <c r="AD4" s="130">
        <v>26</v>
      </c>
      <c r="AE4" s="130">
        <v>27</v>
      </c>
      <c r="AF4" s="130">
        <v>28</v>
      </c>
      <c r="AG4" s="130">
        <v>29</v>
      </c>
      <c r="AH4" s="130">
        <v>30</v>
      </c>
      <c r="AI4" s="130">
        <v>31</v>
      </c>
      <c r="AJ4" s="373" t="s">
        <v>4</v>
      </c>
      <c r="AK4" s="374" t="s">
        <v>5</v>
      </c>
      <c r="AL4" s="375" t="s">
        <v>6</v>
      </c>
      <c r="AM4" s="256"/>
    </row>
    <row r="5" spans="1:85">
      <c r="A5" s="385"/>
      <c r="B5" s="388"/>
      <c r="C5" s="253" t="s">
        <v>7</v>
      </c>
      <c r="D5" s="387"/>
      <c r="E5" s="1" t="s">
        <v>14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1" t="s">
        <v>8</v>
      </c>
      <c r="U5" s="1" t="s">
        <v>9</v>
      </c>
      <c r="V5" s="1" t="s">
        <v>10</v>
      </c>
      <c r="W5" s="1" t="s">
        <v>11</v>
      </c>
      <c r="X5" s="1" t="s">
        <v>12</v>
      </c>
      <c r="Y5" s="1" t="s">
        <v>13</v>
      </c>
      <c r="Z5" s="1" t="s">
        <v>14</v>
      </c>
      <c r="AA5" s="1" t="s">
        <v>8</v>
      </c>
      <c r="AB5" s="1" t="s">
        <v>9</v>
      </c>
      <c r="AC5" s="1" t="s">
        <v>10</v>
      </c>
      <c r="AD5" s="1" t="s">
        <v>11</v>
      </c>
      <c r="AE5" s="1" t="s">
        <v>12</v>
      </c>
      <c r="AF5" s="1" t="s">
        <v>13</v>
      </c>
      <c r="AG5" s="1" t="s">
        <v>14</v>
      </c>
      <c r="AH5" s="1" t="s">
        <v>8</v>
      </c>
      <c r="AI5" s="1" t="s">
        <v>13</v>
      </c>
      <c r="AJ5" s="373"/>
      <c r="AK5" s="374"/>
      <c r="AL5" s="375"/>
      <c r="AM5" s="256"/>
      <c r="AN5" s="257" t="s">
        <v>4</v>
      </c>
      <c r="AO5" s="2" t="s">
        <v>6</v>
      </c>
      <c r="AP5" s="3"/>
      <c r="AQ5" s="2" t="s">
        <v>15</v>
      </c>
      <c r="AR5" s="2" t="s">
        <v>16</v>
      </c>
      <c r="AS5" s="2" t="s">
        <v>17</v>
      </c>
      <c r="AT5" s="2" t="s">
        <v>18</v>
      </c>
      <c r="AU5" s="2" t="s">
        <v>19</v>
      </c>
      <c r="AV5" s="4" t="s">
        <v>20</v>
      </c>
      <c r="AW5" s="4" t="s">
        <v>21</v>
      </c>
      <c r="AX5" s="4" t="s">
        <v>22</v>
      </c>
      <c r="AY5" s="4" t="s">
        <v>23</v>
      </c>
      <c r="AZ5" s="4" t="s">
        <v>24</v>
      </c>
      <c r="BA5" s="4" t="s">
        <v>158</v>
      </c>
      <c r="BB5" s="4" t="s">
        <v>25</v>
      </c>
      <c r="BC5" s="4" t="s">
        <v>26</v>
      </c>
      <c r="BD5" s="4" t="s">
        <v>27</v>
      </c>
      <c r="BE5" s="4" t="s">
        <v>178</v>
      </c>
      <c r="BF5" s="4" t="s">
        <v>29</v>
      </c>
      <c r="BG5" s="4" t="s">
        <v>30</v>
      </c>
      <c r="BH5" s="4" t="s">
        <v>31</v>
      </c>
      <c r="BI5" s="4" t="s">
        <v>32</v>
      </c>
      <c r="BJ5" s="4" t="s">
        <v>33</v>
      </c>
      <c r="BK5" s="4" t="s">
        <v>179</v>
      </c>
      <c r="BL5" s="4" t="s">
        <v>180</v>
      </c>
      <c r="BM5" s="4"/>
      <c r="BN5" s="5" t="s">
        <v>35</v>
      </c>
      <c r="BO5" s="5" t="s">
        <v>36</v>
      </c>
      <c r="BQ5" s="4" t="s">
        <v>20</v>
      </c>
      <c r="BR5" s="4" t="s">
        <v>21</v>
      </c>
      <c r="BS5" s="4" t="s">
        <v>22</v>
      </c>
      <c r="BT5" s="4" t="s">
        <v>23</v>
      </c>
      <c r="BU5" s="4" t="s">
        <v>24</v>
      </c>
      <c r="BV5" s="4" t="s">
        <v>158</v>
      </c>
      <c r="BW5" s="4" t="s">
        <v>25</v>
      </c>
      <c r="BX5" s="4" t="s">
        <v>26</v>
      </c>
      <c r="BY5" s="4" t="s">
        <v>27</v>
      </c>
      <c r="BZ5" s="4" t="s">
        <v>178</v>
      </c>
      <c r="CA5" s="4" t="s">
        <v>29</v>
      </c>
      <c r="CB5" s="4" t="s">
        <v>30</v>
      </c>
      <c r="CC5" s="4" t="s">
        <v>31</v>
      </c>
      <c r="CD5" s="4" t="s">
        <v>32</v>
      </c>
      <c r="CE5" s="4" t="s">
        <v>33</v>
      </c>
      <c r="CF5" s="4" t="s">
        <v>179</v>
      </c>
      <c r="CG5" s="4" t="s">
        <v>180</v>
      </c>
    </row>
    <row r="6" spans="1:85">
      <c r="A6" s="258">
        <v>109460</v>
      </c>
      <c r="B6" s="259" t="s">
        <v>152</v>
      </c>
      <c r="C6" s="6" t="s">
        <v>7</v>
      </c>
      <c r="D6" s="7" t="s">
        <v>38</v>
      </c>
      <c r="E6" s="296" t="s">
        <v>158</v>
      </c>
      <c r="F6" s="296" t="s">
        <v>158</v>
      </c>
      <c r="G6" s="296" t="s">
        <v>158</v>
      </c>
      <c r="H6" s="296" t="s">
        <v>158</v>
      </c>
      <c r="I6" s="156"/>
      <c r="J6" s="156"/>
      <c r="K6" s="296" t="s">
        <v>158</v>
      </c>
      <c r="L6" s="296" t="s">
        <v>158</v>
      </c>
      <c r="M6" s="296" t="s">
        <v>158</v>
      </c>
      <c r="N6" s="296" t="s">
        <v>158</v>
      </c>
      <c r="O6" s="296" t="s">
        <v>158</v>
      </c>
      <c r="P6" s="185"/>
      <c r="Q6" s="185"/>
      <c r="R6" s="296" t="s">
        <v>158</v>
      </c>
      <c r="S6" s="296" t="s">
        <v>158</v>
      </c>
      <c r="T6" s="296" t="s">
        <v>158</v>
      </c>
      <c r="U6" s="296" t="s">
        <v>158</v>
      </c>
      <c r="V6" s="185"/>
      <c r="W6" s="185"/>
      <c r="X6" s="185"/>
      <c r="Y6" s="185"/>
      <c r="Z6" s="296" t="s">
        <v>158</v>
      </c>
      <c r="AA6" s="296" t="s">
        <v>158</v>
      </c>
      <c r="AB6" s="296" t="s">
        <v>158</v>
      </c>
      <c r="AC6" s="296" t="s">
        <v>158</v>
      </c>
      <c r="AD6" s="185"/>
      <c r="AE6" s="185"/>
      <c r="AF6" s="296" t="s">
        <v>158</v>
      </c>
      <c r="AG6" s="296" t="s">
        <v>158</v>
      </c>
      <c r="AH6" s="296" t="s">
        <v>158</v>
      </c>
      <c r="AI6" s="296"/>
      <c r="AJ6" s="8">
        <v>120</v>
      </c>
      <c r="AK6" s="131">
        <f>AJ6+AL6</f>
        <v>120</v>
      </c>
      <c r="AL6" s="132">
        <f>(BO6-AN6)</f>
        <v>0</v>
      </c>
      <c r="AM6" s="256"/>
      <c r="AN6" s="260">
        <v>120</v>
      </c>
      <c r="AO6" s="8">
        <f>(BO6-AN6)</f>
        <v>0</v>
      </c>
      <c r="AP6" s="3"/>
      <c r="AQ6" s="2"/>
      <c r="AR6" s="2"/>
      <c r="AS6" s="2"/>
      <c r="AT6" s="2"/>
      <c r="AU6" s="2"/>
      <c r="AV6" s="4">
        <f>COUNTIF(E6:AI6,"M")</f>
        <v>0</v>
      </c>
      <c r="AW6" s="4">
        <f>COUNTIF(E6:AI6,"T")</f>
        <v>0</v>
      </c>
      <c r="AX6" s="4">
        <f>COUNTIF(E6:AI6,"P")</f>
        <v>0</v>
      </c>
      <c r="AY6" s="4">
        <f>COUNTIF(E6:AI6,"SN")</f>
        <v>0</v>
      </c>
      <c r="AZ6" s="4">
        <f>COUNTIF(E6:AI6,"M/T")</f>
        <v>0</v>
      </c>
      <c r="BA6" s="4">
        <v>20</v>
      </c>
      <c r="BB6" s="4">
        <f>COUNTIF(E6:AI6,"I")</f>
        <v>0</v>
      </c>
      <c r="BC6" s="4">
        <f>COUNTIF(E6:AI6,"I²")</f>
        <v>0</v>
      </c>
      <c r="BD6" s="4">
        <f>COUNTIF(E6:AI6,"M4")</f>
        <v>0</v>
      </c>
      <c r="BE6" s="4">
        <f>COUNTIF(E6:AI6,"P#")</f>
        <v>0</v>
      </c>
      <c r="BF6" s="4">
        <f>COUNTIF(E6:AI6,"M/SN")</f>
        <v>0</v>
      </c>
      <c r="BG6" s="4">
        <f>COUNTIF(E6:AI6,"T/SNDa")</f>
        <v>0</v>
      </c>
      <c r="BH6" s="4">
        <f>COUNTIF(E6:AI6,"T/I")</f>
        <v>0</v>
      </c>
      <c r="BI6" s="4">
        <f>COUNTIF(E6:AI6,"P/i")</f>
        <v>0</v>
      </c>
      <c r="BJ6" s="4">
        <f>COUNTIF(E6:AI6,"m/i")</f>
        <v>0</v>
      </c>
      <c r="BK6" s="4">
        <f>COUNTIF(E6:AI6,"M#/t")</f>
        <v>0</v>
      </c>
      <c r="BL6" s="4">
        <f>COUNTIF(E6:AI6,"M#")</f>
        <v>0</v>
      </c>
      <c r="BM6" s="4">
        <f>COUNTIF(E6:AI6,"MTa")</f>
        <v>0</v>
      </c>
      <c r="BN6" s="4">
        <f>((AR6*6)+(AS6*6)+(AT6*6)+(AU6)+(AQ6*6))</f>
        <v>0</v>
      </c>
      <c r="BO6" s="9">
        <f>(AV6*$BQ$6)+(AW6*$BR$6)+(AX6*$BS$6)+(AY6*$BT$6)+(AZ6*$BU$6)+(BA6*$BV$6)+(BB6*$BW$6)+(BC6*$BX$6)+(BD6*$BY$6)+(BE6*$BZ$6)+(BF6*$CA$6)+(BG6*$CB$6)+(BH6*$CC$6)+(BI6*$CD6)+(BJ6*$CE$6)+(BK6*$CF$6)+(BL6*$CG$6)+(BM6*$CH$6)</f>
        <v>120</v>
      </c>
      <c r="BQ6" s="2">
        <v>6</v>
      </c>
      <c r="BR6" s="2">
        <v>6</v>
      </c>
      <c r="BS6" s="2">
        <v>12</v>
      </c>
      <c r="BT6" s="2">
        <v>12</v>
      </c>
      <c r="BU6" s="2">
        <v>12</v>
      </c>
      <c r="BV6" s="2">
        <v>6</v>
      </c>
      <c r="BW6" s="2">
        <v>6</v>
      </c>
      <c r="BX6" s="2">
        <v>6</v>
      </c>
      <c r="BY6" s="2">
        <v>9</v>
      </c>
      <c r="BZ6" s="2">
        <v>12</v>
      </c>
      <c r="CA6" s="2">
        <v>18</v>
      </c>
      <c r="CB6" s="2">
        <v>18</v>
      </c>
      <c r="CC6" s="2">
        <v>12</v>
      </c>
      <c r="CD6" s="2">
        <v>18</v>
      </c>
      <c r="CE6" s="2">
        <v>12</v>
      </c>
      <c r="CF6" s="2">
        <v>12</v>
      </c>
      <c r="CG6" s="2">
        <v>6</v>
      </c>
    </row>
    <row r="7" spans="1:85">
      <c r="A7" s="385" t="s">
        <v>0</v>
      </c>
      <c r="B7" s="388" t="s">
        <v>1</v>
      </c>
      <c r="C7" s="254" t="s">
        <v>2</v>
      </c>
      <c r="D7" s="387" t="s">
        <v>3</v>
      </c>
      <c r="E7" s="130">
        <v>1</v>
      </c>
      <c r="F7" s="130">
        <v>2</v>
      </c>
      <c r="G7" s="130">
        <v>3</v>
      </c>
      <c r="H7" s="130">
        <v>4</v>
      </c>
      <c r="I7" s="130">
        <v>5</v>
      </c>
      <c r="J7" s="130">
        <v>6</v>
      </c>
      <c r="K7" s="130">
        <v>7</v>
      </c>
      <c r="L7" s="130">
        <v>8</v>
      </c>
      <c r="M7" s="130">
        <v>9</v>
      </c>
      <c r="N7" s="130">
        <v>10</v>
      </c>
      <c r="O7" s="130">
        <v>11</v>
      </c>
      <c r="P7" s="130">
        <v>12</v>
      </c>
      <c r="Q7" s="130">
        <v>13</v>
      </c>
      <c r="R7" s="130">
        <v>14</v>
      </c>
      <c r="S7" s="130">
        <v>15</v>
      </c>
      <c r="T7" s="130">
        <v>16</v>
      </c>
      <c r="U7" s="130">
        <v>17</v>
      </c>
      <c r="V7" s="130">
        <v>18</v>
      </c>
      <c r="W7" s="130">
        <v>19</v>
      </c>
      <c r="X7" s="130">
        <v>20</v>
      </c>
      <c r="Y7" s="130">
        <v>21</v>
      </c>
      <c r="Z7" s="130">
        <v>22</v>
      </c>
      <c r="AA7" s="130">
        <v>23</v>
      </c>
      <c r="AB7" s="130">
        <v>24</v>
      </c>
      <c r="AC7" s="130">
        <v>25</v>
      </c>
      <c r="AD7" s="130">
        <v>26</v>
      </c>
      <c r="AE7" s="130">
        <v>27</v>
      </c>
      <c r="AF7" s="130">
        <v>28</v>
      </c>
      <c r="AG7" s="130">
        <v>29</v>
      </c>
      <c r="AH7" s="130">
        <v>30</v>
      </c>
      <c r="AI7" s="130">
        <v>31</v>
      </c>
      <c r="AJ7" s="373" t="s">
        <v>4</v>
      </c>
      <c r="AK7" s="374" t="s">
        <v>5</v>
      </c>
      <c r="AL7" s="375" t="s">
        <v>6</v>
      </c>
      <c r="AM7" s="256"/>
      <c r="AN7" s="133"/>
      <c r="AO7" s="133"/>
      <c r="AP7" s="3"/>
      <c r="AQ7" s="134"/>
      <c r="AR7" s="134"/>
      <c r="AS7" s="134"/>
      <c r="AT7" s="134"/>
      <c r="AU7" s="134"/>
      <c r="AV7" s="135"/>
      <c r="AW7" s="135"/>
      <c r="AX7" s="135"/>
      <c r="AY7" s="135"/>
      <c r="AZ7" s="135"/>
      <c r="BA7" s="135"/>
      <c r="BB7" s="135"/>
      <c r="BC7" s="135"/>
      <c r="BD7" s="261"/>
      <c r="BE7" s="261"/>
      <c r="BF7" s="261"/>
      <c r="BG7" s="261"/>
      <c r="BH7" s="135"/>
      <c r="BI7" s="135"/>
      <c r="BJ7" s="261"/>
      <c r="BK7" s="261"/>
      <c r="BL7" s="261"/>
      <c r="BM7" s="261"/>
      <c r="BN7" s="262"/>
      <c r="BO7" s="136"/>
    </row>
    <row r="8" spans="1:85">
      <c r="A8" s="385"/>
      <c r="B8" s="388"/>
      <c r="C8" s="137" t="s">
        <v>39</v>
      </c>
      <c r="D8" s="387"/>
      <c r="E8" s="1" t="s">
        <v>14</v>
      </c>
      <c r="F8" s="1" t="s">
        <v>8</v>
      </c>
      <c r="G8" s="1" t="s">
        <v>9</v>
      </c>
      <c r="H8" s="1" t="s">
        <v>10</v>
      </c>
      <c r="I8" s="1" t="s">
        <v>11</v>
      </c>
      <c r="J8" s="1" t="s">
        <v>12</v>
      </c>
      <c r="K8" s="1" t="s">
        <v>13</v>
      </c>
      <c r="L8" s="1" t="s">
        <v>14</v>
      </c>
      <c r="M8" s="1" t="s">
        <v>8</v>
      </c>
      <c r="N8" s="1" t="s">
        <v>9</v>
      </c>
      <c r="O8" s="1" t="s">
        <v>10</v>
      </c>
      <c r="P8" s="1" t="s">
        <v>11</v>
      </c>
      <c r="Q8" s="1" t="s">
        <v>12</v>
      </c>
      <c r="R8" s="1" t="s">
        <v>13</v>
      </c>
      <c r="S8" s="1" t="s">
        <v>14</v>
      </c>
      <c r="T8" s="1" t="s">
        <v>8</v>
      </c>
      <c r="U8" s="1" t="s">
        <v>9</v>
      </c>
      <c r="V8" s="1" t="s">
        <v>10</v>
      </c>
      <c r="W8" s="1" t="s">
        <v>11</v>
      </c>
      <c r="X8" s="1" t="s">
        <v>12</v>
      </c>
      <c r="Y8" s="1" t="s">
        <v>13</v>
      </c>
      <c r="Z8" s="1" t="s">
        <v>14</v>
      </c>
      <c r="AA8" s="1" t="s">
        <v>8</v>
      </c>
      <c r="AB8" s="1" t="s">
        <v>9</v>
      </c>
      <c r="AC8" s="1" t="s">
        <v>10</v>
      </c>
      <c r="AD8" s="1" t="s">
        <v>11</v>
      </c>
      <c r="AE8" s="1" t="s">
        <v>12</v>
      </c>
      <c r="AF8" s="1" t="s">
        <v>13</v>
      </c>
      <c r="AG8" s="1" t="s">
        <v>14</v>
      </c>
      <c r="AH8" s="1" t="s">
        <v>8</v>
      </c>
      <c r="AI8" s="1" t="s">
        <v>13</v>
      </c>
      <c r="AJ8" s="373"/>
      <c r="AK8" s="374"/>
      <c r="AL8" s="375"/>
      <c r="AM8" s="256"/>
      <c r="AN8" s="10"/>
      <c r="AO8" s="10"/>
      <c r="AP8" s="3"/>
      <c r="AQ8" s="11"/>
      <c r="AR8" s="11"/>
      <c r="AS8" s="11"/>
      <c r="AT8" s="11"/>
      <c r="AU8" s="11"/>
      <c r="AV8" s="12"/>
      <c r="AW8" s="12"/>
      <c r="AX8" s="12"/>
      <c r="AY8" s="12"/>
      <c r="AZ8" s="12"/>
      <c r="BA8" s="12"/>
      <c r="BB8" s="12"/>
      <c r="BC8" s="12"/>
      <c r="BD8" s="261"/>
      <c r="BE8" s="261"/>
      <c r="BF8" s="261"/>
      <c r="BG8" s="261"/>
      <c r="BH8" s="12"/>
      <c r="BI8" s="12"/>
      <c r="BJ8" s="261"/>
      <c r="BK8" s="261"/>
      <c r="BL8" s="261"/>
      <c r="BM8" s="261"/>
      <c r="BN8" s="262"/>
      <c r="BO8" s="13"/>
    </row>
    <row r="9" spans="1:85">
      <c r="A9" s="263">
        <v>153605</v>
      </c>
      <c r="B9" s="264" t="s">
        <v>153</v>
      </c>
      <c r="C9" s="139" t="s">
        <v>40</v>
      </c>
      <c r="D9" s="140" t="s">
        <v>41</v>
      </c>
      <c r="E9" s="319" t="s">
        <v>20</v>
      </c>
      <c r="F9" s="319" t="s">
        <v>20</v>
      </c>
      <c r="G9" s="319" t="s">
        <v>20</v>
      </c>
      <c r="H9" s="319" t="s">
        <v>20</v>
      </c>
      <c r="I9" s="318"/>
      <c r="J9" s="318" t="s">
        <v>21</v>
      </c>
      <c r="K9" s="319" t="s">
        <v>20</v>
      </c>
      <c r="L9" s="319" t="s">
        <v>20</v>
      </c>
      <c r="M9" s="319" t="s">
        <v>20</v>
      </c>
      <c r="N9" s="319" t="s">
        <v>20</v>
      </c>
      <c r="O9" s="319" t="s">
        <v>20</v>
      </c>
      <c r="P9" s="318"/>
      <c r="Q9" s="318"/>
      <c r="R9" s="319" t="s">
        <v>20</v>
      </c>
      <c r="S9" s="319" t="s">
        <v>20</v>
      </c>
      <c r="T9" s="319" t="s">
        <v>20</v>
      </c>
      <c r="U9" s="319" t="s">
        <v>20</v>
      </c>
      <c r="V9" s="318" t="s">
        <v>15</v>
      </c>
      <c r="W9" s="318" t="s">
        <v>15</v>
      </c>
      <c r="X9" s="318" t="s">
        <v>20</v>
      </c>
      <c r="Y9" s="318" t="s">
        <v>15</v>
      </c>
      <c r="Z9" s="319" t="s">
        <v>20</v>
      </c>
      <c r="AA9" s="319" t="s">
        <v>20</v>
      </c>
      <c r="AB9" s="319" t="s">
        <v>20</v>
      </c>
      <c r="AC9" s="319" t="s">
        <v>20</v>
      </c>
      <c r="AD9" s="318"/>
      <c r="AE9" s="318"/>
      <c r="AF9" s="319" t="s">
        <v>20</v>
      </c>
      <c r="AG9" s="319" t="s">
        <v>20</v>
      </c>
      <c r="AH9" s="319" t="s">
        <v>20</v>
      </c>
      <c r="AI9" s="297"/>
      <c r="AJ9" s="8">
        <v>120</v>
      </c>
      <c r="AK9" s="131">
        <f>AJ9+AL9</f>
        <v>132</v>
      </c>
      <c r="AL9" s="132">
        <f>(BO9-AN9)</f>
        <v>12</v>
      </c>
      <c r="AM9" s="256"/>
      <c r="AN9" s="260">
        <v>120</v>
      </c>
      <c r="AO9" s="8">
        <f>(BO9-AN9)</f>
        <v>12</v>
      </c>
      <c r="AP9" s="3"/>
      <c r="AQ9" s="2"/>
      <c r="AR9" s="2"/>
      <c r="AS9" s="2"/>
      <c r="AT9" s="2"/>
      <c r="AU9" s="2"/>
      <c r="AV9" s="4">
        <f>COUNTIF(E9:AI9,"M")</f>
        <v>21</v>
      </c>
      <c r="AW9" s="4">
        <f>COUNTIF(E9:AI9,"T")</f>
        <v>1</v>
      </c>
      <c r="AX9" s="4">
        <f>COUNTIF(E9:AI9,"P")</f>
        <v>0</v>
      </c>
      <c r="AY9" s="4">
        <f>COUNTIF(E9:AI9,"SN")</f>
        <v>0</v>
      </c>
      <c r="AZ9" s="4">
        <f>COUNTIF(E9:AI9,"M/T")</f>
        <v>0</v>
      </c>
      <c r="BA9" s="4">
        <v>0</v>
      </c>
      <c r="BB9" s="4">
        <f>COUNTIF(E9:AI9,"I")</f>
        <v>0</v>
      </c>
      <c r="BC9" s="4">
        <f>COUNTIF(E9:AI9,"I²")</f>
        <v>0</v>
      </c>
      <c r="BD9" s="4">
        <f>COUNTIF(E9:AI9,"M4")</f>
        <v>0</v>
      </c>
      <c r="BE9" s="4">
        <f t="shared" ref="BE9:BE26" si="0">COUNTIF(E9:AI9,"P#")</f>
        <v>0</v>
      </c>
      <c r="BF9" s="4">
        <f>COUNTIF(E9:AI9,"M/SN")</f>
        <v>0</v>
      </c>
      <c r="BG9" s="4">
        <f>COUNTIF(E9:AI9,"T/SNDa")</f>
        <v>0</v>
      </c>
      <c r="BH9" s="4">
        <f>COUNTIF(E9:AI9,"T/I")</f>
        <v>0</v>
      </c>
      <c r="BI9" s="4">
        <f>COUNTIF(E9:AI9,"P/i")</f>
        <v>0</v>
      </c>
      <c r="BJ9" s="4">
        <f>COUNTIF(E9:AI9,"m/i")</f>
        <v>0</v>
      </c>
      <c r="BK9" s="4">
        <f t="shared" ref="BK9:BK26" si="1">COUNTIF(E9:AI9,"M#/t")</f>
        <v>0</v>
      </c>
      <c r="BL9" s="4">
        <f t="shared" ref="BL9:BL26" si="2">COUNTIF(E9:AI9,"M#")</f>
        <v>0</v>
      </c>
      <c r="BM9" s="4">
        <f>COUNTIF(E9:AI9,"MTa")</f>
        <v>0</v>
      </c>
      <c r="BN9" s="4">
        <f>((AR9*6)+(AS9*6)+(AT9*6)+(AU9)+(AQ9*6))</f>
        <v>0</v>
      </c>
      <c r="BO9" s="9">
        <f>(AV9*$BQ$6)+(AW9*$BR$6)+(AX9*$BS$6)+(AY9*$BT$6)+(AZ9*$BU$6)+(BA9*$BV$6)+(BB9*$BW$6)+(BC9*$BX$6)+(BD9*$BY$6)+(BE9*$BZ$6)+(BF9*$CA$6)+(BG9*$CB$6)+(BH9*$CC$6)+(BI9*$CD9)+(BJ9*$CE$6)+(BK9*$CF$6)+(BL9*$CG$6)+(BM9*$CH$6)</f>
        <v>132</v>
      </c>
    </row>
    <row r="10" spans="1:85" ht="15.75" customHeight="1">
      <c r="A10" s="141" t="s">
        <v>42</v>
      </c>
      <c r="B10" s="138" t="s">
        <v>43</v>
      </c>
      <c r="C10" s="142" t="s">
        <v>39</v>
      </c>
      <c r="D10" s="140" t="s">
        <v>41</v>
      </c>
      <c r="E10" s="319" t="s">
        <v>20</v>
      </c>
      <c r="F10" s="319" t="s">
        <v>20</v>
      </c>
      <c r="G10" s="319" t="s">
        <v>20</v>
      </c>
      <c r="H10" s="319" t="s">
        <v>20</v>
      </c>
      <c r="I10" s="318" t="s">
        <v>20</v>
      </c>
      <c r="J10" s="318" t="s">
        <v>15</v>
      </c>
      <c r="K10" s="319" t="s">
        <v>20</v>
      </c>
      <c r="L10" s="319" t="s">
        <v>24</v>
      </c>
      <c r="M10" s="319" t="s">
        <v>21</v>
      </c>
      <c r="N10" s="319" t="s">
        <v>21</v>
      </c>
      <c r="O10" s="319" t="s">
        <v>21</v>
      </c>
      <c r="P10" s="318"/>
      <c r="Q10" s="318" t="s">
        <v>15</v>
      </c>
      <c r="R10" s="319" t="s">
        <v>20</v>
      </c>
      <c r="S10" s="319" t="s">
        <v>20</v>
      </c>
      <c r="T10" s="319" t="s">
        <v>21</v>
      </c>
      <c r="U10" s="319" t="s">
        <v>24</v>
      </c>
      <c r="V10" s="318"/>
      <c r="W10" s="318"/>
      <c r="X10" s="318"/>
      <c r="Y10" s="318" t="s">
        <v>22</v>
      </c>
      <c r="Z10" s="319" t="s">
        <v>20</v>
      </c>
      <c r="AA10" s="319" t="s">
        <v>21</v>
      </c>
      <c r="AB10" s="319" t="s">
        <v>20</v>
      </c>
      <c r="AC10" s="319" t="s">
        <v>20</v>
      </c>
      <c r="AD10" s="318" t="s">
        <v>20</v>
      </c>
      <c r="AE10" s="318" t="s">
        <v>15</v>
      </c>
      <c r="AF10" s="319" t="s">
        <v>21</v>
      </c>
      <c r="AG10" s="319" t="s">
        <v>20</v>
      </c>
      <c r="AH10" s="319" t="s">
        <v>21</v>
      </c>
      <c r="AI10" s="297"/>
      <c r="AJ10" s="8">
        <v>72</v>
      </c>
      <c r="AK10" s="131">
        <f>AJ10+AL10</f>
        <v>108</v>
      </c>
      <c r="AL10" s="132">
        <f>(BO10-AN10)</f>
        <v>36</v>
      </c>
      <c r="AM10" s="256"/>
      <c r="AN10" s="260">
        <v>120</v>
      </c>
      <c r="AO10" s="8">
        <f>(BO10-AN10)</f>
        <v>36</v>
      </c>
      <c r="AP10" s="3"/>
      <c r="AQ10" s="2"/>
      <c r="AR10" s="2"/>
      <c r="AS10" s="2"/>
      <c r="AT10" s="2"/>
      <c r="AU10" s="2"/>
      <c r="AV10" s="4">
        <f>COUNTIF(E10:AI10,"M")</f>
        <v>13</v>
      </c>
      <c r="AW10" s="4">
        <f>COUNTIF(E10:AI10,"T")</f>
        <v>7</v>
      </c>
      <c r="AX10" s="4">
        <f>COUNTIF(E10:AI10,"P")</f>
        <v>1</v>
      </c>
      <c r="AY10" s="4">
        <f>COUNTIF(E10:AI10,"SN")</f>
        <v>0</v>
      </c>
      <c r="AZ10" s="4">
        <f>COUNTIF(E10:AI10,"M/T")</f>
        <v>2</v>
      </c>
      <c r="BA10" s="4">
        <f>COUNTIF(E10:AI10,"I/I")</f>
        <v>0</v>
      </c>
      <c r="BB10" s="4">
        <f>COUNTIF(E10:AI10,"I")</f>
        <v>0</v>
      </c>
      <c r="BC10" s="4">
        <f>COUNTIF(E10:AI10,"I²")</f>
        <v>0</v>
      </c>
      <c r="BD10" s="4">
        <f>COUNTIF(E10:AI10,"M4")</f>
        <v>0</v>
      </c>
      <c r="BE10" s="4">
        <f t="shared" si="0"/>
        <v>0</v>
      </c>
      <c r="BF10" s="4">
        <f>COUNTIF(E10:AI10,"M/SN")</f>
        <v>0</v>
      </c>
      <c r="BG10" s="4">
        <f>COUNTIF(E10:AI10,"T/SNDa")</f>
        <v>0</v>
      </c>
      <c r="BH10" s="4">
        <f>COUNTIF(E10:AI10,"T/I")</f>
        <v>0</v>
      </c>
      <c r="BI10" s="4">
        <f>COUNTIF(E10:AI10,"P/i")</f>
        <v>0</v>
      </c>
      <c r="BJ10" s="4">
        <f>COUNTIF(E10:AI10,"m/i")</f>
        <v>0</v>
      </c>
      <c r="BK10" s="4">
        <f t="shared" si="1"/>
        <v>0</v>
      </c>
      <c r="BL10" s="4">
        <f t="shared" si="2"/>
        <v>0</v>
      </c>
      <c r="BM10" s="4">
        <f>COUNTIF(E10:AI10,"MTa")</f>
        <v>0</v>
      </c>
      <c r="BN10" s="4">
        <f>((AR10*6)+(AS10*6)+(AT10*6)+(AU10)+(AQ10*6))</f>
        <v>0</v>
      </c>
      <c r="BO10" s="9">
        <f>(AV10*$BQ$6)+(AW10*$BR$6)+(AX10*$BS$6)+(AY10*$BT$6)+(AZ10*$BU$6)+(BA10*$BV$6)+(BB10*$BW$6)+(BC10*$BX$6)+(BD10*$BY$6)+(BE10*$BZ$6)+(BF10*$CA$6)+(BG10*$CB$6)+(BH10*$CC$6)+(BI10*$CD10)+(BJ10*$CE$6)+(BK10*$CF$6)+(BL10*$CG$6)+(BM10*$CH$6)</f>
        <v>156</v>
      </c>
    </row>
    <row r="11" spans="1:85">
      <c r="A11" s="141">
        <v>120620</v>
      </c>
      <c r="B11" s="138" t="s">
        <v>44</v>
      </c>
      <c r="C11" s="139" t="s">
        <v>45</v>
      </c>
      <c r="D11" s="140" t="s">
        <v>46</v>
      </c>
      <c r="E11" s="319" t="s">
        <v>20</v>
      </c>
      <c r="F11" s="319" t="s">
        <v>20</v>
      </c>
      <c r="G11" s="319" t="s">
        <v>20</v>
      </c>
      <c r="H11" s="319" t="s">
        <v>20</v>
      </c>
      <c r="I11" s="318"/>
      <c r="J11" s="318"/>
      <c r="K11" s="319" t="s">
        <v>20</v>
      </c>
      <c r="L11" s="319" t="s">
        <v>20</v>
      </c>
      <c r="M11" s="319" t="s">
        <v>20</v>
      </c>
      <c r="N11" s="319" t="s">
        <v>20</v>
      </c>
      <c r="O11" s="319" t="s">
        <v>20</v>
      </c>
      <c r="P11" s="318"/>
      <c r="Q11" s="318"/>
      <c r="R11" s="319" t="s">
        <v>20</v>
      </c>
      <c r="S11" s="319" t="s">
        <v>20</v>
      </c>
      <c r="T11" s="319" t="s">
        <v>20</v>
      </c>
      <c r="U11" s="319" t="s">
        <v>20</v>
      </c>
      <c r="V11" s="318"/>
      <c r="W11" s="318"/>
      <c r="X11" s="318"/>
      <c r="Y11" s="318"/>
      <c r="Z11" s="319" t="s">
        <v>20</v>
      </c>
      <c r="AA11" s="319" t="s">
        <v>20</v>
      </c>
      <c r="AB11" s="319" t="s">
        <v>20</v>
      </c>
      <c r="AC11" s="319" t="s">
        <v>20</v>
      </c>
      <c r="AD11" s="318"/>
      <c r="AE11" s="318"/>
      <c r="AF11" s="319" t="s">
        <v>20</v>
      </c>
      <c r="AG11" s="319" t="s">
        <v>20</v>
      </c>
      <c r="AH11" s="319" t="s">
        <v>20</v>
      </c>
      <c r="AI11" s="297"/>
      <c r="AJ11" s="8">
        <v>120</v>
      </c>
      <c r="AK11" s="131">
        <f>AJ11+AL11</f>
        <v>120</v>
      </c>
      <c r="AL11" s="132">
        <f>(BO11-AN11)</f>
        <v>0</v>
      </c>
      <c r="AM11" s="256"/>
      <c r="AN11" s="260">
        <v>120</v>
      </c>
      <c r="AO11" s="8">
        <f>(BO11-AN11)</f>
        <v>0</v>
      </c>
      <c r="AP11" s="3"/>
      <c r="AQ11" s="2"/>
      <c r="AR11" s="2"/>
      <c r="AS11" s="2"/>
      <c r="AT11" s="2"/>
      <c r="AU11" s="2"/>
      <c r="AV11" s="4">
        <f>COUNTIF(E11:AI11,"M")</f>
        <v>20</v>
      </c>
      <c r="AW11" s="4">
        <f>COUNTIF(E11:AI11,"T")</f>
        <v>0</v>
      </c>
      <c r="AX11" s="4">
        <f>COUNTIF(E11:AI11,"P")</f>
        <v>0</v>
      </c>
      <c r="AY11" s="4">
        <f>COUNTIF(E11:AI11,"SN")</f>
        <v>0</v>
      </c>
      <c r="AZ11" s="4">
        <f>COUNTIF(E11:AI11,"M/T")</f>
        <v>0</v>
      </c>
      <c r="BA11" s="4">
        <f>COUNTIF(E11:AI11,"I/I")</f>
        <v>0</v>
      </c>
      <c r="BB11" s="4">
        <f>COUNTIF(E11:AI11,"I")</f>
        <v>0</v>
      </c>
      <c r="BC11" s="4">
        <f>COUNTIF(E11:AI11,"I²")</f>
        <v>0</v>
      </c>
      <c r="BD11" s="4">
        <f>COUNTIF(E11:AI11,"M4")</f>
        <v>0</v>
      </c>
      <c r="BE11" s="4">
        <f t="shared" si="0"/>
        <v>0</v>
      </c>
      <c r="BF11" s="4">
        <f>COUNTIF(E11:AI11,"M/SN")</f>
        <v>0</v>
      </c>
      <c r="BG11" s="4">
        <f>COUNTIF(E11:AI11,"T/SNDa")</f>
        <v>0</v>
      </c>
      <c r="BH11" s="4">
        <f>COUNTIF(E11:AI11,"T/I")</f>
        <v>0</v>
      </c>
      <c r="BI11" s="4">
        <f>COUNTIF(E11:AI11,"P/i")</f>
        <v>0</v>
      </c>
      <c r="BJ11" s="265">
        <f>COUNTIF(E11:AI11,"m/i")</f>
        <v>0</v>
      </c>
      <c r="BK11" s="265">
        <f t="shared" si="1"/>
        <v>0</v>
      </c>
      <c r="BL11" s="265">
        <f t="shared" si="2"/>
        <v>0</v>
      </c>
      <c r="BM11" s="4">
        <f>COUNTIF(E11:AI11,"MTa")</f>
        <v>0</v>
      </c>
      <c r="BN11" s="4">
        <f>((AR11*6)+(AS11*6)+(AT11*6)+(AU11)+(AQ11*6))</f>
        <v>0</v>
      </c>
      <c r="BO11" s="9">
        <f>(AV11*$BQ$6)+(AW11*$BR$6)+(AX11*$BS$6)+(AY11*$BT$6)+(AZ11*$BU$6)+(BA11*$BV$6)+(BB11*$BW$6)+(BC11*$BX$6)+(BD11*$BY$6)+(BE11*$BZ$6)+(BF11*$CA$6)+(BG11*$CB$6)+(BH11*$CC$6)+(BI11*$CD11)+(BJ11*$CE$6)+(BK11*$CF$6)+(BL11*$CG$6)+(BM11*$CH$6)</f>
        <v>120</v>
      </c>
    </row>
    <row r="12" spans="1:85">
      <c r="A12" s="385" t="s">
        <v>0</v>
      </c>
      <c r="B12" s="386" t="s">
        <v>1</v>
      </c>
      <c r="C12" s="254" t="s">
        <v>2</v>
      </c>
      <c r="D12" s="387" t="s">
        <v>3</v>
      </c>
      <c r="E12" s="130">
        <v>1</v>
      </c>
      <c r="F12" s="130">
        <v>2</v>
      </c>
      <c r="G12" s="130">
        <v>3</v>
      </c>
      <c r="H12" s="130">
        <v>4</v>
      </c>
      <c r="I12" s="130">
        <v>5</v>
      </c>
      <c r="J12" s="130">
        <v>6</v>
      </c>
      <c r="K12" s="130">
        <v>7</v>
      </c>
      <c r="L12" s="130">
        <v>8</v>
      </c>
      <c r="M12" s="130">
        <v>9</v>
      </c>
      <c r="N12" s="130">
        <v>10</v>
      </c>
      <c r="O12" s="130">
        <v>11</v>
      </c>
      <c r="P12" s="130">
        <v>12</v>
      </c>
      <c r="Q12" s="130">
        <v>13</v>
      </c>
      <c r="R12" s="130">
        <v>14</v>
      </c>
      <c r="S12" s="130">
        <v>15</v>
      </c>
      <c r="T12" s="130">
        <v>16</v>
      </c>
      <c r="U12" s="130">
        <v>17</v>
      </c>
      <c r="V12" s="130">
        <v>18</v>
      </c>
      <c r="W12" s="130">
        <v>19</v>
      </c>
      <c r="X12" s="130">
        <v>20</v>
      </c>
      <c r="Y12" s="130">
        <v>21</v>
      </c>
      <c r="Z12" s="130">
        <v>22</v>
      </c>
      <c r="AA12" s="130">
        <v>23</v>
      </c>
      <c r="AB12" s="130">
        <v>24</v>
      </c>
      <c r="AC12" s="130">
        <v>25</v>
      </c>
      <c r="AD12" s="130">
        <v>26</v>
      </c>
      <c r="AE12" s="130">
        <v>27</v>
      </c>
      <c r="AF12" s="130">
        <v>28</v>
      </c>
      <c r="AG12" s="130">
        <v>29</v>
      </c>
      <c r="AH12" s="130">
        <v>30</v>
      </c>
      <c r="AI12" s="130">
        <v>31</v>
      </c>
      <c r="AJ12" s="373" t="s">
        <v>4</v>
      </c>
      <c r="AK12" s="374" t="s">
        <v>5</v>
      </c>
      <c r="AL12" s="375" t="s">
        <v>6</v>
      </c>
      <c r="AM12" s="256"/>
      <c r="AN12" s="133"/>
      <c r="AO12" s="133"/>
      <c r="AP12" s="3"/>
      <c r="AQ12" s="134"/>
      <c r="AR12" s="134"/>
      <c r="AS12" s="134"/>
      <c r="AT12" s="134"/>
      <c r="AU12" s="134"/>
      <c r="AV12" s="135"/>
      <c r="AW12" s="135"/>
      <c r="AX12" s="135"/>
      <c r="AY12" s="135"/>
      <c r="AZ12" s="135"/>
      <c r="BA12" s="135"/>
      <c r="BB12" s="135"/>
      <c r="BC12" s="135"/>
      <c r="BD12" s="261"/>
      <c r="BE12" s="261"/>
      <c r="BF12" s="261"/>
      <c r="BG12" s="135"/>
      <c r="BH12" s="135"/>
      <c r="BI12" s="135"/>
      <c r="BJ12" s="261"/>
      <c r="BK12" s="261"/>
      <c r="BL12" s="261"/>
      <c r="BM12" s="261"/>
      <c r="BN12" s="262"/>
      <c r="BO12" s="136"/>
    </row>
    <row r="13" spans="1:85">
      <c r="A13" s="385"/>
      <c r="B13" s="386"/>
      <c r="C13" s="137" t="s">
        <v>47</v>
      </c>
      <c r="D13" s="387"/>
      <c r="E13" s="1" t="s">
        <v>14</v>
      </c>
      <c r="F13" s="1" t="s">
        <v>8</v>
      </c>
      <c r="G13" s="1" t="s">
        <v>9</v>
      </c>
      <c r="H13" s="1" t="s">
        <v>10</v>
      </c>
      <c r="I13" s="1" t="s">
        <v>11</v>
      </c>
      <c r="J13" s="1" t="s">
        <v>12</v>
      </c>
      <c r="K13" s="1" t="s">
        <v>13</v>
      </c>
      <c r="L13" s="1" t="s">
        <v>14</v>
      </c>
      <c r="M13" s="1" t="s">
        <v>8</v>
      </c>
      <c r="N13" s="1" t="s">
        <v>9</v>
      </c>
      <c r="O13" s="1" t="s">
        <v>10</v>
      </c>
      <c r="P13" s="1" t="s">
        <v>11</v>
      </c>
      <c r="Q13" s="1" t="s">
        <v>12</v>
      </c>
      <c r="R13" s="1" t="s">
        <v>13</v>
      </c>
      <c r="S13" s="1" t="s">
        <v>14</v>
      </c>
      <c r="T13" s="1" t="s">
        <v>8</v>
      </c>
      <c r="U13" s="1" t="s">
        <v>9</v>
      </c>
      <c r="V13" s="1" t="s">
        <v>10</v>
      </c>
      <c r="W13" s="1" t="s">
        <v>11</v>
      </c>
      <c r="X13" s="1" t="s">
        <v>12</v>
      </c>
      <c r="Y13" s="1" t="s">
        <v>13</v>
      </c>
      <c r="Z13" s="1" t="s">
        <v>14</v>
      </c>
      <c r="AA13" s="1" t="s">
        <v>8</v>
      </c>
      <c r="AB13" s="1" t="s">
        <v>9</v>
      </c>
      <c r="AC13" s="1" t="s">
        <v>10</v>
      </c>
      <c r="AD13" s="1" t="s">
        <v>11</v>
      </c>
      <c r="AE13" s="1" t="s">
        <v>12</v>
      </c>
      <c r="AF13" s="1" t="s">
        <v>13</v>
      </c>
      <c r="AG13" s="1" t="s">
        <v>14</v>
      </c>
      <c r="AH13" s="1" t="s">
        <v>8</v>
      </c>
      <c r="AI13" s="1" t="s">
        <v>13</v>
      </c>
      <c r="AJ13" s="373"/>
      <c r="AK13" s="374"/>
      <c r="AL13" s="375"/>
      <c r="AM13" s="256"/>
      <c r="AN13" s="10"/>
      <c r="AO13" s="10"/>
      <c r="AP13" s="3"/>
      <c r="AQ13" s="11"/>
      <c r="AR13" s="11"/>
      <c r="AS13" s="11"/>
      <c r="AT13" s="11"/>
      <c r="AU13" s="11"/>
      <c r="AV13" s="12"/>
      <c r="AW13" s="12"/>
      <c r="AX13" s="12"/>
      <c r="AY13" s="12"/>
      <c r="AZ13" s="12"/>
      <c r="BA13" s="12"/>
      <c r="BB13" s="12"/>
      <c r="BC13" s="12"/>
      <c r="BD13" s="261"/>
      <c r="BE13" s="261"/>
      <c r="BF13" s="261"/>
      <c r="BG13" s="12"/>
      <c r="BH13" s="12"/>
      <c r="BI13" s="12"/>
      <c r="BJ13" s="261"/>
      <c r="BK13" s="261"/>
      <c r="BL13" s="261"/>
      <c r="BM13" s="261"/>
      <c r="BN13" s="262"/>
      <c r="BO13" s="13"/>
    </row>
    <row r="14" spans="1:85">
      <c r="A14" s="266">
        <v>113883</v>
      </c>
      <c r="B14" s="267" t="s">
        <v>48</v>
      </c>
      <c r="C14" s="142" t="s">
        <v>47</v>
      </c>
      <c r="D14" s="140" t="s">
        <v>41</v>
      </c>
      <c r="E14" s="296" t="s">
        <v>20</v>
      </c>
      <c r="F14" s="296" t="s">
        <v>20</v>
      </c>
      <c r="G14" s="296" t="s">
        <v>20</v>
      </c>
      <c r="H14" s="296" t="s">
        <v>20</v>
      </c>
      <c r="I14" s="156" t="s">
        <v>22</v>
      </c>
      <c r="J14" s="156"/>
      <c r="K14" s="296" t="s">
        <v>20</v>
      </c>
      <c r="L14" s="296" t="s">
        <v>20</v>
      </c>
      <c r="M14" s="296" t="s">
        <v>20</v>
      </c>
      <c r="N14" s="296" t="s">
        <v>20</v>
      </c>
      <c r="O14" s="296" t="s">
        <v>20</v>
      </c>
      <c r="P14" s="156"/>
      <c r="Q14" s="156" t="s">
        <v>22</v>
      </c>
      <c r="R14" s="296" t="s">
        <v>20</v>
      </c>
      <c r="S14" s="296" t="s">
        <v>20</v>
      </c>
      <c r="T14" s="296" t="s">
        <v>20</v>
      </c>
      <c r="U14" s="296" t="s">
        <v>20</v>
      </c>
      <c r="V14" s="156" t="s">
        <v>22</v>
      </c>
      <c r="W14" s="156" t="s">
        <v>22</v>
      </c>
      <c r="X14" s="156" t="s">
        <v>20</v>
      </c>
      <c r="Y14" s="156"/>
      <c r="Z14" s="296" t="s">
        <v>20</v>
      </c>
      <c r="AA14" s="296" t="s">
        <v>20</v>
      </c>
      <c r="AB14" s="296" t="s">
        <v>20</v>
      </c>
      <c r="AC14" s="296" t="s">
        <v>20</v>
      </c>
      <c r="AD14" s="156"/>
      <c r="AE14" s="156" t="s">
        <v>22</v>
      </c>
      <c r="AF14" s="296" t="s">
        <v>20</v>
      </c>
      <c r="AG14" s="296" t="s">
        <v>20</v>
      </c>
      <c r="AH14" s="296" t="s">
        <v>20</v>
      </c>
      <c r="AI14" s="297"/>
      <c r="AJ14" s="8">
        <v>120</v>
      </c>
      <c r="AK14" s="131">
        <f>AJ14+AL14</f>
        <v>186</v>
      </c>
      <c r="AL14" s="132">
        <f>(BO14-AN14)</f>
        <v>66</v>
      </c>
      <c r="AM14" s="256"/>
      <c r="AN14" s="260">
        <v>120</v>
      </c>
      <c r="AO14" s="8">
        <f>(BO14-AN14)</f>
        <v>66</v>
      </c>
      <c r="AP14" s="3"/>
      <c r="AQ14" s="2"/>
      <c r="AR14" s="2"/>
      <c r="AS14" s="2"/>
      <c r="AT14" s="2"/>
      <c r="AU14" s="2"/>
      <c r="AV14" s="4">
        <f>COUNTIF(E14:AI14,"M")</f>
        <v>21</v>
      </c>
      <c r="AW14" s="4">
        <f>COUNTIF(E14:AI14,"T")</f>
        <v>0</v>
      </c>
      <c r="AX14" s="4">
        <f>COUNTIF(E14:AI14,"P")</f>
        <v>5</v>
      </c>
      <c r="AY14" s="4">
        <f>COUNTIF(E14:AI14,"SN")</f>
        <v>0</v>
      </c>
      <c r="AZ14" s="4">
        <f>COUNTIF(E14:AI14,"M/T")</f>
        <v>0</v>
      </c>
      <c r="BA14" s="4">
        <f>COUNTIF(E14:AI14,"I/I")</f>
        <v>0</v>
      </c>
      <c r="BB14" s="4">
        <f>COUNTIF(E14:AI14,"I")</f>
        <v>0</v>
      </c>
      <c r="BC14" s="4">
        <f>COUNTIF(E14:AI14,"I²")</f>
        <v>0</v>
      </c>
      <c r="BD14" s="4">
        <f>COUNTIF(E14:AI14,"M4")</f>
        <v>0</v>
      </c>
      <c r="BE14" s="4">
        <f t="shared" si="0"/>
        <v>0</v>
      </c>
      <c r="BF14" s="4">
        <f>COUNTIF(E14:AI14,"M/SN")</f>
        <v>0</v>
      </c>
      <c r="BG14" s="4">
        <f>COUNTIF(E14:AI14,"T/SNDa")</f>
        <v>0</v>
      </c>
      <c r="BH14" s="4">
        <f>COUNTIF(E14:AI14,"T/I")</f>
        <v>0</v>
      </c>
      <c r="BI14" s="4">
        <f>COUNTIF(E14:AI14,"P/i")</f>
        <v>0</v>
      </c>
      <c r="BJ14" s="268">
        <f>COUNTIF(E14:AI14,"m/i")</f>
        <v>0</v>
      </c>
      <c r="BK14" s="268">
        <f t="shared" si="1"/>
        <v>0</v>
      </c>
      <c r="BL14" s="268">
        <f t="shared" si="2"/>
        <v>0</v>
      </c>
      <c r="BM14" s="4">
        <f>COUNTIF(E14:AI14,"MTa")</f>
        <v>0</v>
      </c>
      <c r="BN14" s="4">
        <f>((AR14*6)+(AS14*6)+(AT14*6)+(AU14)+(AQ14*6))</f>
        <v>0</v>
      </c>
      <c r="BO14" s="9">
        <f>(AV14*$BQ$6)+(AW14*$BR$6)+(AX14*$BS$6)+(AY14*$BT$6)+(AZ14*$BU$6)+(BA14*$BV$6)+(BB14*$BW$6)+(BC14*$BX$6)+(BD14*$BY$6)+(BE14*$BZ$6)+(BF14*$CA$6)+(BG14*$CB$6)+(BH14*$CC$6)+(BI14*$CD14)+(BJ14*$CE$6)+(BK14*$CF$6)+(BL14*$CG$6)+(BM14*$CH$6)</f>
        <v>186</v>
      </c>
    </row>
    <row r="15" spans="1:85">
      <c r="A15" s="141">
        <v>154237</v>
      </c>
      <c r="B15" s="138" t="s">
        <v>49</v>
      </c>
      <c r="C15" s="142" t="s">
        <v>47</v>
      </c>
      <c r="D15" s="140" t="s">
        <v>50</v>
      </c>
      <c r="E15" s="296" t="s">
        <v>20</v>
      </c>
      <c r="F15" s="296" t="s">
        <v>20</v>
      </c>
      <c r="G15" s="296" t="s">
        <v>24</v>
      </c>
      <c r="H15" s="296" t="s">
        <v>20</v>
      </c>
      <c r="I15" s="156" t="s">
        <v>21</v>
      </c>
      <c r="J15" s="156"/>
      <c r="K15" s="296" t="s">
        <v>20</v>
      </c>
      <c r="L15" s="154" t="s">
        <v>20</v>
      </c>
      <c r="M15" s="296" t="s">
        <v>20</v>
      </c>
      <c r="N15" s="296" t="s">
        <v>20</v>
      </c>
      <c r="O15" s="296" t="s">
        <v>24</v>
      </c>
      <c r="P15" s="156"/>
      <c r="Q15" s="156" t="s">
        <v>21</v>
      </c>
      <c r="R15" s="296" t="s">
        <v>24</v>
      </c>
      <c r="S15" s="296" t="s">
        <v>20</v>
      </c>
      <c r="T15" s="296" t="s">
        <v>20</v>
      </c>
      <c r="U15" s="296" t="s">
        <v>20</v>
      </c>
      <c r="V15" s="156"/>
      <c r="W15" s="156" t="s">
        <v>22</v>
      </c>
      <c r="X15" s="156"/>
      <c r="Y15" s="156"/>
      <c r="Z15" s="296" t="s">
        <v>20</v>
      </c>
      <c r="AA15" s="296" t="s">
        <v>24</v>
      </c>
      <c r="AB15" s="296" t="s">
        <v>24</v>
      </c>
      <c r="AC15" s="296" t="s">
        <v>20</v>
      </c>
      <c r="AD15" s="156" t="s">
        <v>21</v>
      </c>
      <c r="AE15" s="156"/>
      <c r="AF15" s="296" t="s">
        <v>20</v>
      </c>
      <c r="AG15" s="296" t="s">
        <v>24</v>
      </c>
      <c r="AH15" s="296" t="s">
        <v>24</v>
      </c>
      <c r="AI15" s="297"/>
      <c r="AJ15" s="8">
        <v>120</v>
      </c>
      <c r="AK15" s="131">
        <f>AJ15+AL15</f>
        <v>192</v>
      </c>
      <c r="AL15" s="132">
        <f>(BO15-AN15)</f>
        <v>72</v>
      </c>
      <c r="AM15" s="256"/>
      <c r="AN15" s="260">
        <v>120</v>
      </c>
      <c r="AO15" s="8">
        <f>(BO15-AN15)</f>
        <v>72</v>
      </c>
      <c r="AP15" s="3"/>
      <c r="AQ15" s="2"/>
      <c r="AR15" s="2"/>
      <c r="AS15" s="2"/>
      <c r="AT15" s="2"/>
      <c r="AU15" s="2"/>
      <c r="AV15" s="4">
        <f>COUNTIF(E15:AI15,"M")</f>
        <v>13</v>
      </c>
      <c r="AW15" s="4">
        <f>COUNTIF(E15:AI15,"T")</f>
        <v>3</v>
      </c>
      <c r="AX15" s="4">
        <f>COUNTIF(E15:AI15,"P")</f>
        <v>1</v>
      </c>
      <c r="AY15" s="4">
        <f>COUNTIF(E15:AI15,"SN")</f>
        <v>0</v>
      </c>
      <c r="AZ15" s="4">
        <f>COUNTIF(E15:AI15,"M/T")</f>
        <v>7</v>
      </c>
      <c r="BA15" s="4">
        <f>COUNTIF(E15:AI15,"I/I")</f>
        <v>0</v>
      </c>
      <c r="BB15" s="4">
        <f>COUNTIF(E15:AI15,"I")</f>
        <v>0</v>
      </c>
      <c r="BC15" s="4">
        <f>COUNTIF(E15:AI15,"I²")</f>
        <v>0</v>
      </c>
      <c r="BD15" s="4">
        <f>COUNTIF(E15:AI15,"M4")</f>
        <v>0</v>
      </c>
      <c r="BE15" s="4">
        <f t="shared" si="0"/>
        <v>0</v>
      </c>
      <c r="BF15" s="4">
        <f>COUNTIF(E15:AI15,"M/SN")</f>
        <v>0</v>
      </c>
      <c r="BG15" s="4">
        <f>COUNTIF(E15:AI15,"T/SNDa")</f>
        <v>0</v>
      </c>
      <c r="BH15" s="4">
        <f>COUNTIF(E15:AI15,"T/I")</f>
        <v>0</v>
      </c>
      <c r="BI15" s="4">
        <f>COUNTIF(E15:AI15,"P/i")</f>
        <v>0</v>
      </c>
      <c r="BJ15" s="4">
        <f>COUNTIF(E15:AI15,"m/i")</f>
        <v>0</v>
      </c>
      <c r="BK15" s="4">
        <f t="shared" si="1"/>
        <v>0</v>
      </c>
      <c r="BL15" s="4">
        <f t="shared" si="2"/>
        <v>0</v>
      </c>
      <c r="BM15" s="4">
        <f>COUNTIF(E15:AI15,"MTa")</f>
        <v>0</v>
      </c>
      <c r="BN15" s="4">
        <f>((AR15*6)+(AS15*6)+(AT15*6)+(AU15)+(AQ15*6))</f>
        <v>0</v>
      </c>
      <c r="BO15" s="9">
        <f>(AV15*$BQ$6)+(AW15*$BR$6)+(AX15*$BS$6)+(AY15*$BT$6)+(AZ15*$BU$6)+(BA15*$BV$6)+(BB15*$BW$6)+(BC15*$BX$6)+(BD15*$BY$6)+(BE15*$BZ$6)+(BF15*$CA$6)+(BG15*$CB$6)+(BH15*$CC$6)+(BI15*$CD15)+(BJ15*$CE$6)+(BK15*$CF$6)+(BL15*$CG$6)+(BM15*$CH$6)</f>
        <v>192</v>
      </c>
    </row>
    <row r="16" spans="1:85">
      <c r="A16" s="385" t="s">
        <v>0</v>
      </c>
      <c r="B16" s="386" t="s">
        <v>1</v>
      </c>
      <c r="C16" s="254" t="s">
        <v>2</v>
      </c>
      <c r="D16" s="387" t="s">
        <v>3</v>
      </c>
      <c r="E16" s="130">
        <v>1</v>
      </c>
      <c r="F16" s="130">
        <v>2</v>
      </c>
      <c r="G16" s="130">
        <v>3</v>
      </c>
      <c r="H16" s="130">
        <v>4</v>
      </c>
      <c r="I16" s="130">
        <v>5</v>
      </c>
      <c r="J16" s="130">
        <v>6</v>
      </c>
      <c r="K16" s="130">
        <v>7</v>
      </c>
      <c r="L16" s="130">
        <v>8</v>
      </c>
      <c r="M16" s="130">
        <v>9</v>
      </c>
      <c r="N16" s="130">
        <v>10</v>
      </c>
      <c r="O16" s="130">
        <v>11</v>
      </c>
      <c r="P16" s="130">
        <v>12</v>
      </c>
      <c r="Q16" s="130">
        <v>13</v>
      </c>
      <c r="R16" s="130">
        <v>14</v>
      </c>
      <c r="S16" s="130">
        <v>15</v>
      </c>
      <c r="T16" s="130">
        <v>16</v>
      </c>
      <c r="U16" s="130">
        <v>17</v>
      </c>
      <c r="V16" s="130">
        <v>18</v>
      </c>
      <c r="W16" s="130">
        <v>19</v>
      </c>
      <c r="X16" s="130">
        <v>20</v>
      </c>
      <c r="Y16" s="130">
        <v>21</v>
      </c>
      <c r="Z16" s="130">
        <v>22</v>
      </c>
      <c r="AA16" s="130">
        <v>23</v>
      </c>
      <c r="AB16" s="130">
        <v>24</v>
      </c>
      <c r="AC16" s="130">
        <v>25</v>
      </c>
      <c r="AD16" s="130">
        <v>26</v>
      </c>
      <c r="AE16" s="130">
        <v>27</v>
      </c>
      <c r="AF16" s="130">
        <v>28</v>
      </c>
      <c r="AG16" s="130">
        <v>29</v>
      </c>
      <c r="AH16" s="130">
        <v>30</v>
      </c>
      <c r="AI16" s="130">
        <v>31</v>
      </c>
      <c r="AJ16" s="373" t="s">
        <v>4</v>
      </c>
      <c r="AK16" s="374" t="s">
        <v>5</v>
      </c>
      <c r="AL16" s="375" t="s">
        <v>6</v>
      </c>
      <c r="AM16" s="256"/>
      <c r="AN16" s="133"/>
      <c r="AO16" s="133"/>
      <c r="AP16" s="3"/>
      <c r="AQ16" s="134"/>
      <c r="AR16" s="134"/>
      <c r="AS16" s="134"/>
      <c r="AT16" s="134"/>
      <c r="AU16" s="134"/>
      <c r="AV16" s="135"/>
      <c r="AW16" s="135"/>
      <c r="AX16" s="135"/>
      <c r="AY16" s="135"/>
      <c r="AZ16" s="135"/>
      <c r="BA16" s="135"/>
      <c r="BB16" s="135"/>
      <c r="BC16" s="135"/>
      <c r="BD16" s="261"/>
      <c r="BE16" s="261"/>
      <c r="BF16" s="261"/>
      <c r="BG16" s="261"/>
      <c r="BH16" s="135"/>
      <c r="BI16" s="135"/>
      <c r="BJ16" s="135"/>
      <c r="BK16" s="269"/>
      <c r="BL16" s="261"/>
      <c r="BM16" s="261"/>
      <c r="BN16" s="261"/>
      <c r="BO16" s="136"/>
    </row>
    <row r="17" spans="1:70">
      <c r="A17" s="385"/>
      <c r="B17" s="386"/>
      <c r="C17" s="137" t="s">
        <v>47</v>
      </c>
      <c r="D17" s="387"/>
      <c r="E17" s="1" t="s">
        <v>14</v>
      </c>
      <c r="F17" s="1" t="s">
        <v>8</v>
      </c>
      <c r="G17" s="1" t="s">
        <v>9</v>
      </c>
      <c r="H17" s="1" t="s">
        <v>10</v>
      </c>
      <c r="I17" s="1" t="s">
        <v>11</v>
      </c>
      <c r="J17" s="1" t="s">
        <v>12</v>
      </c>
      <c r="K17" s="1" t="s">
        <v>13</v>
      </c>
      <c r="L17" s="1" t="s">
        <v>14</v>
      </c>
      <c r="M17" s="1" t="s">
        <v>8</v>
      </c>
      <c r="N17" s="1" t="s">
        <v>9</v>
      </c>
      <c r="O17" s="1" t="s">
        <v>10</v>
      </c>
      <c r="P17" s="1" t="s">
        <v>11</v>
      </c>
      <c r="Q17" s="1" t="s">
        <v>12</v>
      </c>
      <c r="R17" s="1" t="s">
        <v>13</v>
      </c>
      <c r="S17" s="1" t="s">
        <v>14</v>
      </c>
      <c r="T17" s="1" t="s">
        <v>8</v>
      </c>
      <c r="U17" s="1" t="s">
        <v>9</v>
      </c>
      <c r="V17" s="1" t="s">
        <v>10</v>
      </c>
      <c r="W17" s="1" t="s">
        <v>11</v>
      </c>
      <c r="X17" s="1" t="s">
        <v>12</v>
      </c>
      <c r="Y17" s="1" t="s">
        <v>13</v>
      </c>
      <c r="Z17" s="1" t="s">
        <v>14</v>
      </c>
      <c r="AA17" s="1" t="s">
        <v>8</v>
      </c>
      <c r="AB17" s="1" t="s">
        <v>9</v>
      </c>
      <c r="AC17" s="1" t="s">
        <v>10</v>
      </c>
      <c r="AD17" s="1" t="s">
        <v>11</v>
      </c>
      <c r="AE17" s="1" t="s">
        <v>12</v>
      </c>
      <c r="AF17" s="1" t="s">
        <v>13</v>
      </c>
      <c r="AG17" s="1" t="s">
        <v>14</v>
      </c>
      <c r="AH17" s="1" t="s">
        <v>8</v>
      </c>
      <c r="AI17" s="1" t="s">
        <v>13</v>
      </c>
      <c r="AJ17" s="373"/>
      <c r="AK17" s="374"/>
      <c r="AL17" s="375"/>
      <c r="AM17" s="256"/>
      <c r="AN17" s="10"/>
      <c r="AO17" s="10"/>
      <c r="AP17" s="3"/>
      <c r="AQ17" s="11"/>
      <c r="AR17" s="11"/>
      <c r="AS17" s="11"/>
      <c r="AT17" s="11"/>
      <c r="AU17" s="11"/>
      <c r="AV17" s="12"/>
      <c r="AW17" s="12"/>
      <c r="AX17" s="12"/>
      <c r="AY17" s="12"/>
      <c r="AZ17" s="12"/>
      <c r="BA17" s="12"/>
      <c r="BB17" s="12"/>
      <c r="BC17" s="12"/>
      <c r="BD17" s="261"/>
      <c r="BE17" s="261"/>
      <c r="BF17" s="261"/>
      <c r="BG17" s="261"/>
      <c r="BH17" s="12"/>
      <c r="BI17" s="12"/>
      <c r="BJ17" s="12"/>
      <c r="BK17" s="269"/>
      <c r="BL17" s="261"/>
      <c r="BM17" s="261"/>
      <c r="BN17" s="261"/>
      <c r="BO17" s="13"/>
    </row>
    <row r="18" spans="1:70">
      <c r="A18" s="141">
        <v>103209</v>
      </c>
      <c r="B18" s="138" t="s">
        <v>51</v>
      </c>
      <c r="C18" s="142" t="s">
        <v>47</v>
      </c>
      <c r="D18" s="140" t="s">
        <v>50</v>
      </c>
      <c r="E18" s="296" t="s">
        <v>21</v>
      </c>
      <c r="F18" s="296" t="s">
        <v>21</v>
      </c>
      <c r="G18" s="296" t="s">
        <v>21</v>
      </c>
      <c r="H18" s="296" t="s">
        <v>21</v>
      </c>
      <c r="I18" s="156"/>
      <c r="J18" s="156" t="s">
        <v>22</v>
      </c>
      <c r="K18" s="296" t="s">
        <v>21</v>
      </c>
      <c r="L18" s="296" t="s">
        <v>21</v>
      </c>
      <c r="M18" s="296" t="s">
        <v>21</v>
      </c>
      <c r="N18" s="296" t="s">
        <v>21</v>
      </c>
      <c r="O18" s="296" t="s">
        <v>21</v>
      </c>
      <c r="P18" s="156" t="s">
        <v>22</v>
      </c>
      <c r="Q18" s="156"/>
      <c r="R18" s="296" t="s">
        <v>21</v>
      </c>
      <c r="S18" s="296" t="s">
        <v>21</v>
      </c>
      <c r="T18" s="296" t="s">
        <v>21</v>
      </c>
      <c r="U18" s="296" t="s">
        <v>21</v>
      </c>
      <c r="V18" s="156"/>
      <c r="W18" s="156"/>
      <c r="X18" s="156" t="s">
        <v>21</v>
      </c>
      <c r="Y18" s="156" t="s">
        <v>21</v>
      </c>
      <c r="Z18" s="296" t="s">
        <v>21</v>
      </c>
      <c r="AA18" s="296" t="s">
        <v>21</v>
      </c>
      <c r="AB18" s="296" t="s">
        <v>21</v>
      </c>
      <c r="AC18" s="296" t="s">
        <v>21</v>
      </c>
      <c r="AD18" s="156" t="s">
        <v>22</v>
      </c>
      <c r="AE18" s="156"/>
      <c r="AF18" s="296" t="s">
        <v>21</v>
      </c>
      <c r="AG18" s="296" t="s">
        <v>21</v>
      </c>
      <c r="AH18" s="296" t="s">
        <v>21</v>
      </c>
      <c r="AI18" s="296"/>
      <c r="AJ18" s="8">
        <v>120</v>
      </c>
      <c r="AK18" s="131">
        <f>AJ18+AL18</f>
        <v>168</v>
      </c>
      <c r="AL18" s="132">
        <f>(BO18-AN18)</f>
        <v>48</v>
      </c>
      <c r="AM18" s="256"/>
      <c r="AN18" s="260">
        <v>120</v>
      </c>
      <c r="AO18" s="8">
        <f>(BO18-AN18)</f>
        <v>48</v>
      </c>
      <c r="AP18" s="3"/>
      <c r="AQ18" s="2"/>
      <c r="AR18" s="2"/>
      <c r="AS18" s="2"/>
      <c r="AT18" s="2"/>
      <c r="AU18" s="2"/>
      <c r="AV18" s="4">
        <f>COUNTIF(E18:AI18,"M")</f>
        <v>0</v>
      </c>
      <c r="AW18" s="4">
        <f>COUNTIF(E18:AI18,"T")</f>
        <v>22</v>
      </c>
      <c r="AX18" s="4">
        <f>COUNTIF(E18:AI18,"P")</f>
        <v>3</v>
      </c>
      <c r="AY18" s="4">
        <f>COUNTIF(E18:AI18,"SN")</f>
        <v>0</v>
      </c>
      <c r="AZ18" s="4">
        <f>COUNTIF(E18:AI18,"M/T")</f>
        <v>0</v>
      </c>
      <c r="BA18" s="4">
        <f>COUNTIF(E18:AI18,"I/I")</f>
        <v>0</v>
      </c>
      <c r="BB18" s="4">
        <f>COUNTIF(E18:AI18,"I")</f>
        <v>0</v>
      </c>
      <c r="BC18" s="4">
        <f>COUNTIF(E18:AI18,"I²")</f>
        <v>0</v>
      </c>
      <c r="BD18" s="4">
        <f>COUNTIF(E18:AI18,"M4")</f>
        <v>0</v>
      </c>
      <c r="BE18" s="4">
        <f t="shared" si="0"/>
        <v>0</v>
      </c>
      <c r="BF18" s="4">
        <f>COUNTIF(E18:AI18,"M/SN")</f>
        <v>0</v>
      </c>
      <c r="BG18" s="4">
        <f>COUNTIF(E18:AI18,"T/SNDa")</f>
        <v>0</v>
      </c>
      <c r="BH18" s="4">
        <f>COUNTIF(E18:AI18,"T/I")</f>
        <v>0</v>
      </c>
      <c r="BI18" s="4">
        <f>COUNTIF(E18:AI18,"P/i")</f>
        <v>0</v>
      </c>
      <c r="BJ18" s="4">
        <f>COUNTIF(E18:AI18,"m/i")</f>
        <v>0</v>
      </c>
      <c r="BK18" s="4">
        <f t="shared" si="1"/>
        <v>0</v>
      </c>
      <c r="BL18" s="4">
        <f t="shared" si="2"/>
        <v>0</v>
      </c>
      <c r="BM18" s="4">
        <f>COUNTIF(E18:AI18,"MTa")</f>
        <v>0</v>
      </c>
      <c r="BN18" s="4">
        <f>((AR18*6)+(AS18*6)+(AT18*6)+(AU18)+(AQ18*6))</f>
        <v>0</v>
      </c>
      <c r="BO18" s="9">
        <f>(AV18*$BQ$6)+(AW18*$BR$6)+(AX18*$BS$6)+(AY18*$BT$6)+(AZ18*$BU$6)+(BA18*$BV$6)+(BB18*$BW$6)+(BC18*$BX$6)+(BD18*$BY$6)+(BE18*$BZ$6)+(BF18*$CA$6)+(BG18*$CB$6)+(BH18*$CC$6)+(BI18*$CD18)+(BJ18*$CE$6)+(BK18*$CF$6)+(BL18*$CG$6)+(BM18*$CH$6)</f>
        <v>168</v>
      </c>
    </row>
    <row r="19" spans="1:70">
      <c r="A19" s="385" t="s">
        <v>0</v>
      </c>
      <c r="B19" s="386" t="s">
        <v>1</v>
      </c>
      <c r="C19" s="254" t="s">
        <v>2</v>
      </c>
      <c r="D19" s="387" t="s">
        <v>3</v>
      </c>
      <c r="E19" s="130">
        <v>1</v>
      </c>
      <c r="F19" s="130">
        <v>2</v>
      </c>
      <c r="G19" s="130">
        <v>3</v>
      </c>
      <c r="H19" s="130">
        <v>4</v>
      </c>
      <c r="I19" s="130">
        <v>5</v>
      </c>
      <c r="J19" s="130">
        <v>6</v>
      </c>
      <c r="K19" s="130">
        <v>7</v>
      </c>
      <c r="L19" s="130">
        <v>8</v>
      </c>
      <c r="M19" s="130">
        <v>9</v>
      </c>
      <c r="N19" s="130">
        <v>10</v>
      </c>
      <c r="O19" s="130">
        <v>11</v>
      </c>
      <c r="P19" s="130">
        <v>12</v>
      </c>
      <c r="Q19" s="130">
        <v>13</v>
      </c>
      <c r="R19" s="130">
        <v>14</v>
      </c>
      <c r="S19" s="130">
        <v>15</v>
      </c>
      <c r="T19" s="130">
        <v>16</v>
      </c>
      <c r="U19" s="130">
        <v>17</v>
      </c>
      <c r="V19" s="130">
        <v>18</v>
      </c>
      <c r="W19" s="130">
        <v>19</v>
      </c>
      <c r="X19" s="130">
        <v>20</v>
      </c>
      <c r="Y19" s="130">
        <v>21</v>
      </c>
      <c r="Z19" s="130">
        <v>22</v>
      </c>
      <c r="AA19" s="130">
        <v>23</v>
      </c>
      <c r="AB19" s="130">
        <v>24</v>
      </c>
      <c r="AC19" s="130">
        <v>25</v>
      </c>
      <c r="AD19" s="130">
        <v>26</v>
      </c>
      <c r="AE19" s="130">
        <v>27</v>
      </c>
      <c r="AF19" s="130">
        <v>28</v>
      </c>
      <c r="AG19" s="130">
        <v>29</v>
      </c>
      <c r="AH19" s="130">
        <v>30</v>
      </c>
      <c r="AI19" s="130">
        <v>31</v>
      </c>
      <c r="AJ19" s="373" t="s">
        <v>4</v>
      </c>
      <c r="AK19" s="374" t="s">
        <v>5</v>
      </c>
      <c r="AL19" s="375" t="s">
        <v>6</v>
      </c>
      <c r="AM19" s="256"/>
      <c r="AN19" s="133"/>
      <c r="AO19" s="133"/>
      <c r="AP19" s="3"/>
      <c r="AQ19" s="134"/>
      <c r="AR19" s="134"/>
      <c r="AS19" s="134"/>
      <c r="AT19" s="134"/>
      <c r="AU19" s="134"/>
      <c r="AV19" s="135"/>
      <c r="AW19" s="135"/>
      <c r="AX19" s="135"/>
      <c r="AY19" s="135"/>
      <c r="AZ19" s="135"/>
      <c r="BA19" s="135"/>
      <c r="BB19" s="135"/>
      <c r="BC19" s="135"/>
      <c r="BD19" s="261"/>
      <c r="BE19" s="261"/>
      <c r="BF19" s="261"/>
      <c r="BG19" s="135"/>
      <c r="BH19" s="135"/>
      <c r="BI19" s="135"/>
      <c r="BJ19" s="135"/>
      <c r="BK19" s="269"/>
      <c r="BL19" s="261"/>
      <c r="BM19" s="261"/>
      <c r="BN19" s="135"/>
      <c r="BO19" s="136"/>
    </row>
    <row r="20" spans="1:70">
      <c r="A20" s="385"/>
      <c r="B20" s="386"/>
      <c r="C20" s="137" t="s">
        <v>47</v>
      </c>
      <c r="D20" s="387"/>
      <c r="E20" s="1" t="s">
        <v>14</v>
      </c>
      <c r="F20" s="1" t="s">
        <v>8</v>
      </c>
      <c r="G20" s="1" t="s">
        <v>9</v>
      </c>
      <c r="H20" s="1" t="s">
        <v>10</v>
      </c>
      <c r="I20" s="1" t="s">
        <v>11</v>
      </c>
      <c r="J20" s="1" t="s">
        <v>12</v>
      </c>
      <c r="K20" s="1" t="s">
        <v>13</v>
      </c>
      <c r="L20" s="1" t="s">
        <v>14</v>
      </c>
      <c r="M20" s="1" t="s">
        <v>8</v>
      </c>
      <c r="N20" s="1" t="s">
        <v>9</v>
      </c>
      <c r="O20" s="1" t="s">
        <v>10</v>
      </c>
      <c r="P20" s="1" t="s">
        <v>11</v>
      </c>
      <c r="Q20" s="1" t="s">
        <v>12</v>
      </c>
      <c r="R20" s="1" t="s">
        <v>13</v>
      </c>
      <c r="S20" s="1" t="s">
        <v>14</v>
      </c>
      <c r="T20" s="1" t="s">
        <v>8</v>
      </c>
      <c r="U20" s="1" t="s">
        <v>9</v>
      </c>
      <c r="V20" s="1" t="s">
        <v>10</v>
      </c>
      <c r="W20" s="1" t="s">
        <v>11</v>
      </c>
      <c r="X20" s="1" t="s">
        <v>12</v>
      </c>
      <c r="Y20" s="1" t="s">
        <v>13</v>
      </c>
      <c r="Z20" s="1" t="s">
        <v>14</v>
      </c>
      <c r="AA20" s="1" t="s">
        <v>8</v>
      </c>
      <c r="AB20" s="1" t="s">
        <v>9</v>
      </c>
      <c r="AC20" s="1" t="s">
        <v>10</v>
      </c>
      <c r="AD20" s="1" t="s">
        <v>11</v>
      </c>
      <c r="AE20" s="1" t="s">
        <v>12</v>
      </c>
      <c r="AF20" s="1" t="s">
        <v>13</v>
      </c>
      <c r="AG20" s="1" t="s">
        <v>14</v>
      </c>
      <c r="AH20" s="1" t="s">
        <v>8</v>
      </c>
      <c r="AI20" s="1" t="s">
        <v>13</v>
      </c>
      <c r="AJ20" s="373"/>
      <c r="AK20" s="374"/>
      <c r="AL20" s="375"/>
      <c r="AM20" s="256"/>
      <c r="AN20" s="10"/>
      <c r="AO20" s="10"/>
      <c r="AP20" s="3"/>
      <c r="AQ20" s="11"/>
      <c r="AR20" s="11"/>
      <c r="AS20" s="11"/>
      <c r="AT20" s="11"/>
      <c r="AU20" s="11"/>
      <c r="AV20" s="12"/>
      <c r="AW20" s="12"/>
      <c r="AX20" s="12"/>
      <c r="AY20" s="12"/>
      <c r="AZ20" s="12"/>
      <c r="BA20" s="12"/>
      <c r="BB20" s="12"/>
      <c r="BC20" s="12"/>
      <c r="BD20" s="261"/>
      <c r="BE20" s="261"/>
      <c r="BF20" s="261"/>
      <c r="BG20" s="12"/>
      <c r="BH20" s="12"/>
      <c r="BI20" s="12"/>
      <c r="BJ20" s="12"/>
      <c r="BK20" s="269"/>
      <c r="BL20" s="261"/>
      <c r="BM20" s="261"/>
      <c r="BN20" s="12"/>
      <c r="BO20" s="13"/>
    </row>
    <row r="21" spans="1:70">
      <c r="A21" s="141">
        <v>109703</v>
      </c>
      <c r="B21" s="138" t="s">
        <v>169</v>
      </c>
      <c r="C21" s="142" t="s">
        <v>47</v>
      </c>
      <c r="D21" s="140" t="s">
        <v>53</v>
      </c>
      <c r="E21" s="320" t="s">
        <v>23</v>
      </c>
      <c r="F21" s="320"/>
      <c r="G21" s="320"/>
      <c r="H21" s="320" t="s">
        <v>23</v>
      </c>
      <c r="I21" s="321"/>
      <c r="J21" s="321" t="s">
        <v>23</v>
      </c>
      <c r="K21" s="320"/>
      <c r="L21" s="320"/>
      <c r="M21" s="320" t="s">
        <v>23</v>
      </c>
      <c r="N21" s="320"/>
      <c r="O21" s="320"/>
      <c r="P21" s="321" t="s">
        <v>23</v>
      </c>
      <c r="Q21" s="321"/>
      <c r="R21" s="320"/>
      <c r="S21" s="320" t="s">
        <v>23</v>
      </c>
      <c r="T21" s="320"/>
      <c r="U21" s="320"/>
      <c r="V21" s="321" t="s">
        <v>23</v>
      </c>
      <c r="W21" s="330" t="s">
        <v>15</v>
      </c>
      <c r="X21" s="330" t="s">
        <v>15</v>
      </c>
      <c r="Y21" s="321" t="s">
        <v>23</v>
      </c>
      <c r="Z21" s="320" t="s">
        <v>23</v>
      </c>
      <c r="AA21" s="320"/>
      <c r="AB21" s="320" t="s">
        <v>23</v>
      </c>
      <c r="AC21" s="320"/>
      <c r="AD21" s="321"/>
      <c r="AE21" s="321" t="s">
        <v>23</v>
      </c>
      <c r="AF21" s="320"/>
      <c r="AG21" s="320"/>
      <c r="AH21" s="320" t="s">
        <v>23</v>
      </c>
      <c r="AI21" s="295"/>
      <c r="AJ21" s="8">
        <v>120</v>
      </c>
      <c r="AK21" s="131">
        <f t="shared" ref="AK21:AK26" si="3">AJ21+AL21</f>
        <v>144</v>
      </c>
      <c r="AL21" s="132">
        <f t="shared" ref="AL21:AL26" si="4">(BO21-AN21)</f>
        <v>24</v>
      </c>
      <c r="AM21" s="256"/>
      <c r="AN21" s="260">
        <v>120</v>
      </c>
      <c r="AO21" s="8">
        <f t="shared" ref="AO21:AO26" si="5">(BO21-AN21)</f>
        <v>24</v>
      </c>
      <c r="AP21" s="3"/>
      <c r="AQ21" s="2"/>
      <c r="AR21" s="2"/>
      <c r="AS21" s="2"/>
      <c r="AT21" s="2"/>
      <c r="AU21" s="2"/>
      <c r="AV21" s="4">
        <f t="shared" ref="AV21:AV26" si="6">COUNTIF(E21:AI21,"M")</f>
        <v>0</v>
      </c>
      <c r="AW21" s="4">
        <f t="shared" ref="AW21:AW26" si="7">COUNTIF(E21:AI21,"T")</f>
        <v>0</v>
      </c>
      <c r="AX21" s="4">
        <f t="shared" ref="AX21:AX26" si="8">COUNTIF(E21:AI21,"P")</f>
        <v>0</v>
      </c>
      <c r="AY21" s="4">
        <f t="shared" ref="AY21:AY26" si="9">COUNTIF(E21:AI21,"SN")</f>
        <v>12</v>
      </c>
      <c r="AZ21" s="4">
        <f t="shared" ref="AZ21:AZ26" si="10">COUNTIF(E21:AI21,"M/T")</f>
        <v>0</v>
      </c>
      <c r="BA21" s="4">
        <f t="shared" ref="BA21:BA26" si="11">COUNTIF(E21:AI21,"I/I")</f>
        <v>0</v>
      </c>
      <c r="BB21" s="4">
        <f t="shared" ref="BB21:BB26" si="12">COUNTIF(E21:AI21,"I")</f>
        <v>0</v>
      </c>
      <c r="BC21" s="4">
        <f t="shared" ref="BC21:BC26" si="13">COUNTIF(E21:AI21,"I²")</f>
        <v>0</v>
      </c>
      <c r="BD21" s="4">
        <f t="shared" ref="BD21:BD26" si="14">COUNTIF(E21:AI21,"M4")</f>
        <v>0</v>
      </c>
      <c r="BE21" s="4">
        <f t="shared" si="0"/>
        <v>0</v>
      </c>
      <c r="BF21" s="4">
        <f t="shared" ref="BF21:BF26" si="15">COUNTIF(E21:AI21,"M/SN")</f>
        <v>0</v>
      </c>
      <c r="BG21" s="4">
        <f>COUNTIF(E21:AI21,"T/SNDa")</f>
        <v>0</v>
      </c>
      <c r="BH21" s="4">
        <f t="shared" ref="BH21:BH24" si="16">COUNTIF(E21:AI21,"T/I")</f>
        <v>0</v>
      </c>
      <c r="BI21" s="4">
        <f t="shared" ref="BI21:BI26" si="17">COUNTIF(E21:AI21,"P/i")</f>
        <v>0</v>
      </c>
      <c r="BJ21" s="4">
        <f t="shared" ref="BJ21:BJ26" si="18">COUNTIF(E21:AI21,"m/i")</f>
        <v>0</v>
      </c>
      <c r="BK21" s="4">
        <f t="shared" si="1"/>
        <v>0</v>
      </c>
      <c r="BL21" s="4">
        <f t="shared" si="2"/>
        <v>0</v>
      </c>
      <c r="BM21" s="4">
        <f t="shared" ref="BM21:BM26" si="19">COUNTIF(E21:AI21,"MTa")</f>
        <v>0</v>
      </c>
      <c r="BN21" s="4">
        <f t="shared" ref="BN21:BN26" si="20">((AR21*6)+(AS21*6)+(AT21*6)+(AU21)+(AQ21*6))</f>
        <v>0</v>
      </c>
      <c r="BO21" s="9">
        <f t="shared" ref="BO21:BO26" si="21">(AV21*$BQ$6)+(AW21*$BR$6)+(AX21*$BS$6)+(AY21*$BT$6)+(AZ21*$BU$6)+(BA21*$BV$6)+(BB21*$BW$6)+(BC21*$BX$6)+(BD21*$BY$6)+(BE21*$BZ$6)+(BF21*$CA$6)+(BG21*$CB$6)+(BH21*$CC$6)+(BI21*$CD21)+(BJ21*$CE$6)+(BK21*$CF$6)+(BL21*$CG$6)+(BM21*$CH$6)</f>
        <v>144</v>
      </c>
    </row>
    <row r="22" spans="1:70">
      <c r="A22" s="141">
        <v>128058</v>
      </c>
      <c r="B22" s="138" t="s">
        <v>170</v>
      </c>
      <c r="C22" s="142" t="s">
        <v>47</v>
      </c>
      <c r="D22" s="140" t="s">
        <v>53</v>
      </c>
      <c r="E22" s="399" t="s">
        <v>185</v>
      </c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1"/>
      <c r="R22" s="320"/>
      <c r="S22" s="320" t="s">
        <v>23</v>
      </c>
      <c r="T22" s="320"/>
      <c r="U22" s="320"/>
      <c r="V22" s="321" t="s">
        <v>23</v>
      </c>
      <c r="W22" s="321" t="s">
        <v>15</v>
      </c>
      <c r="X22" s="321"/>
      <c r="Y22" s="321" t="s">
        <v>23</v>
      </c>
      <c r="Z22" s="320"/>
      <c r="AA22" s="320"/>
      <c r="AB22" s="320" t="s">
        <v>23</v>
      </c>
      <c r="AC22" s="320"/>
      <c r="AD22" s="321"/>
      <c r="AE22" s="321" t="s">
        <v>23</v>
      </c>
      <c r="AF22" s="320" t="s">
        <v>23</v>
      </c>
      <c r="AG22" s="320"/>
      <c r="AH22" s="320" t="s">
        <v>23</v>
      </c>
      <c r="AI22" s="295"/>
      <c r="AJ22" s="8">
        <v>66</v>
      </c>
      <c r="AK22" s="131">
        <v>162</v>
      </c>
      <c r="AL22" s="132">
        <f>(BO22-AN22)</f>
        <v>18</v>
      </c>
      <c r="AM22" s="256"/>
      <c r="AN22" s="260">
        <v>66</v>
      </c>
      <c r="AO22" s="8">
        <f t="shared" si="5"/>
        <v>18</v>
      </c>
      <c r="AP22" s="3"/>
      <c r="AQ22" s="2">
        <v>2</v>
      </c>
      <c r="AR22" s="2"/>
      <c r="AS22" s="2"/>
      <c r="AT22" s="2"/>
      <c r="AU22" s="2"/>
      <c r="AV22" s="4">
        <f>COUNTIF(E22:AI22,"M")</f>
        <v>0</v>
      </c>
      <c r="AW22" s="4">
        <f>COUNTIF(E22:AI22,"T")</f>
        <v>0</v>
      </c>
      <c r="AX22" s="4">
        <f>COUNTIF(E22:AI22,"P")</f>
        <v>0</v>
      </c>
      <c r="AY22" s="4">
        <f>COUNTIF(E22:AI22,"SN")</f>
        <v>7</v>
      </c>
      <c r="AZ22" s="4">
        <f>COUNTIF(E22:AI22,"M/T")</f>
        <v>0</v>
      </c>
      <c r="BA22" s="4">
        <f>COUNTIF(E22:AI22,"I/I")</f>
        <v>0</v>
      </c>
      <c r="BB22" s="4">
        <f>COUNTIF(E22:AI22,"I")</f>
        <v>0</v>
      </c>
      <c r="BC22" s="4">
        <f>COUNTIF(E22:AI22,"I²")</f>
        <v>0</v>
      </c>
      <c r="BD22" s="4">
        <f>COUNTIF(E22:AI22,"M4")</f>
        <v>0</v>
      </c>
      <c r="BE22" s="4">
        <f>COUNTIF(E22:AI22,"P#")</f>
        <v>0</v>
      </c>
      <c r="BF22" s="4">
        <f>COUNTIF(E22:AI22,"M/SN")</f>
        <v>0</v>
      </c>
      <c r="BG22" s="4">
        <v>0</v>
      </c>
      <c r="BH22" s="4">
        <f>COUNTIF(E22:AI22,"T/I")</f>
        <v>0</v>
      </c>
      <c r="BI22" s="4">
        <f>COUNTIF(E22:AI22,"P/i")</f>
        <v>0</v>
      </c>
      <c r="BJ22" s="4">
        <f>COUNTIF(E22:AI22,"m/i")</f>
        <v>0</v>
      </c>
      <c r="BK22" s="4">
        <f>COUNTIF(E22:AI22,"M#/t")</f>
        <v>0</v>
      </c>
      <c r="BL22" s="4">
        <f>COUNTIF(E22:AI22,"M#")</f>
        <v>0</v>
      </c>
      <c r="BM22" s="4">
        <f>COUNTIF(E22:AI22,"MTa")</f>
        <v>0</v>
      </c>
      <c r="BN22" s="4">
        <f t="shared" si="20"/>
        <v>12</v>
      </c>
      <c r="BO22" s="9">
        <f t="shared" si="21"/>
        <v>84</v>
      </c>
      <c r="BR22">
        <f>162-126</f>
        <v>36</v>
      </c>
    </row>
    <row r="23" spans="1:70">
      <c r="A23" s="141">
        <v>435015</v>
      </c>
      <c r="B23" s="182" t="s">
        <v>171</v>
      </c>
      <c r="C23" s="142" t="s">
        <v>47</v>
      </c>
      <c r="D23" s="140" t="s">
        <v>53</v>
      </c>
      <c r="E23" s="320" t="s">
        <v>23</v>
      </c>
      <c r="F23" s="320"/>
      <c r="G23" s="320"/>
      <c r="H23" s="322" t="s">
        <v>15</v>
      </c>
      <c r="I23" s="321" t="s">
        <v>23</v>
      </c>
      <c r="J23" s="321"/>
      <c r="K23" s="320" t="s">
        <v>23</v>
      </c>
      <c r="L23" s="320"/>
      <c r="M23" s="320"/>
      <c r="N23" s="320" t="s">
        <v>23</v>
      </c>
      <c r="O23" s="320"/>
      <c r="P23" s="323" t="s">
        <v>23</v>
      </c>
      <c r="Q23" s="321" t="s">
        <v>23</v>
      </c>
      <c r="R23" s="320"/>
      <c r="S23" s="320"/>
      <c r="T23" s="320" t="s">
        <v>23</v>
      </c>
      <c r="U23" s="320"/>
      <c r="V23" s="321"/>
      <c r="W23" s="183" t="s">
        <v>15</v>
      </c>
      <c r="X23" s="321"/>
      <c r="Y23" s="321"/>
      <c r="Z23" s="320" t="s">
        <v>23</v>
      </c>
      <c r="AA23" s="320"/>
      <c r="AB23" s="320"/>
      <c r="AC23" s="320" t="s">
        <v>23</v>
      </c>
      <c r="AD23" s="321"/>
      <c r="AE23" s="321"/>
      <c r="AF23" s="320" t="s">
        <v>23</v>
      </c>
      <c r="AG23" s="320"/>
      <c r="AH23" s="320"/>
      <c r="AI23" s="295"/>
      <c r="AJ23" s="8">
        <v>120</v>
      </c>
      <c r="AK23" s="131">
        <f>AJ23+AL23</f>
        <v>120</v>
      </c>
      <c r="AL23" s="132">
        <f>(BO23-AN23)</f>
        <v>0</v>
      </c>
      <c r="AM23" s="256"/>
      <c r="AN23" s="260">
        <v>120</v>
      </c>
      <c r="AO23" s="8">
        <f t="shared" si="5"/>
        <v>0</v>
      </c>
      <c r="AP23" s="3"/>
      <c r="AQ23" s="2"/>
      <c r="AR23" s="2"/>
      <c r="AS23" s="2"/>
      <c r="AT23" s="2"/>
      <c r="AU23" s="2"/>
      <c r="AV23" s="4">
        <f t="shared" si="6"/>
        <v>0</v>
      </c>
      <c r="AW23" s="4">
        <f t="shared" si="7"/>
        <v>0</v>
      </c>
      <c r="AX23" s="4">
        <f t="shared" si="8"/>
        <v>0</v>
      </c>
      <c r="AY23" s="4">
        <f t="shared" si="9"/>
        <v>10</v>
      </c>
      <c r="AZ23" s="4">
        <f t="shared" si="10"/>
        <v>0</v>
      </c>
      <c r="BA23" s="4">
        <f t="shared" si="11"/>
        <v>0</v>
      </c>
      <c r="BB23" s="4">
        <f t="shared" si="12"/>
        <v>0</v>
      </c>
      <c r="BC23" s="4">
        <f t="shared" si="13"/>
        <v>0</v>
      </c>
      <c r="BD23" s="4">
        <f t="shared" si="14"/>
        <v>0</v>
      </c>
      <c r="BE23" s="4">
        <f t="shared" si="0"/>
        <v>0</v>
      </c>
      <c r="BF23" s="4">
        <f t="shared" si="15"/>
        <v>0</v>
      </c>
      <c r="BG23" s="4">
        <f>COUNTIF(E23:AI23,"T/SNDa")</f>
        <v>0</v>
      </c>
      <c r="BH23" s="4">
        <f t="shared" si="16"/>
        <v>0</v>
      </c>
      <c r="BI23" s="4">
        <f t="shared" si="17"/>
        <v>0</v>
      </c>
      <c r="BJ23" s="4">
        <f t="shared" si="18"/>
        <v>0</v>
      </c>
      <c r="BK23" s="4">
        <f t="shared" si="1"/>
        <v>0</v>
      </c>
      <c r="BL23" s="4">
        <f t="shared" si="2"/>
        <v>0</v>
      </c>
      <c r="BM23" s="4">
        <f t="shared" si="19"/>
        <v>0</v>
      </c>
      <c r="BN23" s="4">
        <f>((AR23*6)+(AS23*6)+(AT23*6)+(AU23)+(AQ23*6))</f>
        <v>0</v>
      </c>
      <c r="BO23" s="9">
        <f t="shared" si="21"/>
        <v>120</v>
      </c>
    </row>
    <row r="24" spans="1:70">
      <c r="A24" s="141">
        <v>140058</v>
      </c>
      <c r="B24" s="138" t="s">
        <v>172</v>
      </c>
      <c r="C24" s="142" t="s">
        <v>47</v>
      </c>
      <c r="D24" s="140" t="s">
        <v>53</v>
      </c>
      <c r="E24" s="324" t="s">
        <v>15</v>
      </c>
      <c r="F24" s="320" t="s">
        <v>21</v>
      </c>
      <c r="G24" s="320" t="s">
        <v>23</v>
      </c>
      <c r="H24" s="320" t="s">
        <v>23</v>
      </c>
      <c r="I24" s="321"/>
      <c r="J24" s="321" t="s">
        <v>23</v>
      </c>
      <c r="K24" s="320" t="s">
        <v>23</v>
      </c>
      <c r="L24" s="320"/>
      <c r="M24" s="320" t="s">
        <v>21</v>
      </c>
      <c r="N24" s="320" t="s">
        <v>23</v>
      </c>
      <c r="O24" s="320"/>
      <c r="P24" s="321" t="s">
        <v>22</v>
      </c>
      <c r="Q24" s="321" t="s">
        <v>23</v>
      </c>
      <c r="R24" s="320"/>
      <c r="S24" s="320"/>
      <c r="T24" s="320" t="s">
        <v>23</v>
      </c>
      <c r="U24" s="320"/>
      <c r="V24" s="321" t="s">
        <v>22</v>
      </c>
      <c r="W24" s="156" t="s">
        <v>23</v>
      </c>
      <c r="X24" s="321" t="s">
        <v>23</v>
      </c>
      <c r="Y24" s="321"/>
      <c r="Z24" s="399" t="s">
        <v>52</v>
      </c>
      <c r="AA24" s="400"/>
      <c r="AB24" s="400"/>
      <c r="AC24" s="400"/>
      <c r="AD24" s="400"/>
      <c r="AE24" s="400"/>
      <c r="AF24" s="400"/>
      <c r="AG24" s="400"/>
      <c r="AH24" s="401"/>
      <c r="AI24" s="295"/>
      <c r="AJ24" s="8">
        <v>78</v>
      </c>
      <c r="AK24" s="131">
        <f t="shared" si="3"/>
        <v>144</v>
      </c>
      <c r="AL24" s="132">
        <f t="shared" si="4"/>
        <v>66</v>
      </c>
      <c r="AM24" s="256"/>
      <c r="AN24" s="260">
        <v>78</v>
      </c>
      <c r="AO24" s="8">
        <f t="shared" si="5"/>
        <v>66</v>
      </c>
      <c r="AP24" s="3"/>
      <c r="AQ24" s="2"/>
      <c r="AR24" s="2"/>
      <c r="AS24" s="2"/>
      <c r="AT24" s="2"/>
      <c r="AU24" s="2"/>
      <c r="AV24" s="4">
        <f t="shared" si="6"/>
        <v>0</v>
      </c>
      <c r="AW24" s="4">
        <f t="shared" si="7"/>
        <v>2</v>
      </c>
      <c r="AX24" s="4">
        <f t="shared" si="8"/>
        <v>2</v>
      </c>
      <c r="AY24" s="4">
        <f t="shared" si="9"/>
        <v>9</v>
      </c>
      <c r="AZ24" s="4">
        <f t="shared" si="10"/>
        <v>0</v>
      </c>
      <c r="BA24" s="4">
        <f t="shared" si="11"/>
        <v>0</v>
      </c>
      <c r="BB24" s="4">
        <f t="shared" si="12"/>
        <v>0</v>
      </c>
      <c r="BC24" s="4">
        <f t="shared" si="13"/>
        <v>0</v>
      </c>
      <c r="BD24" s="4">
        <f t="shared" si="14"/>
        <v>0</v>
      </c>
      <c r="BE24" s="4">
        <f t="shared" si="0"/>
        <v>0</v>
      </c>
      <c r="BF24" s="4">
        <f t="shared" si="15"/>
        <v>0</v>
      </c>
      <c r="BG24" s="4">
        <f>COUNTIF(E24:AI24,"T/SNDa")</f>
        <v>0</v>
      </c>
      <c r="BH24" s="4">
        <f t="shared" si="16"/>
        <v>0</v>
      </c>
      <c r="BI24" s="4">
        <f t="shared" si="17"/>
        <v>0</v>
      </c>
      <c r="BJ24" s="4">
        <f t="shared" si="18"/>
        <v>0</v>
      </c>
      <c r="BK24" s="4">
        <f t="shared" si="1"/>
        <v>0</v>
      </c>
      <c r="BL24" s="4">
        <f t="shared" si="2"/>
        <v>0</v>
      </c>
      <c r="BM24" s="4">
        <f t="shared" si="19"/>
        <v>0</v>
      </c>
      <c r="BN24" s="4">
        <f t="shared" si="20"/>
        <v>0</v>
      </c>
      <c r="BO24" s="9">
        <f t="shared" si="21"/>
        <v>144</v>
      </c>
    </row>
    <row r="25" spans="1:70">
      <c r="A25" s="141">
        <v>139637</v>
      </c>
      <c r="B25" s="138" t="s">
        <v>54</v>
      </c>
      <c r="C25" s="142" t="s">
        <v>47</v>
      </c>
      <c r="D25" s="140" t="s">
        <v>53</v>
      </c>
      <c r="E25" s="320" t="s">
        <v>21</v>
      </c>
      <c r="F25" s="320" t="s">
        <v>23</v>
      </c>
      <c r="G25" s="320"/>
      <c r="H25" s="320" t="s">
        <v>21</v>
      </c>
      <c r="I25" s="321" t="s">
        <v>23</v>
      </c>
      <c r="J25" s="321" t="s">
        <v>20</v>
      </c>
      <c r="K25" s="320" t="s">
        <v>21</v>
      </c>
      <c r="L25" s="320" t="s">
        <v>23</v>
      </c>
      <c r="M25" s="320"/>
      <c r="N25" s="320" t="s">
        <v>21</v>
      </c>
      <c r="O25" s="320" t="s">
        <v>23</v>
      </c>
      <c r="P25" s="321"/>
      <c r="Q25" s="321"/>
      <c r="R25" s="320" t="s">
        <v>23</v>
      </c>
      <c r="S25" s="320"/>
      <c r="T25" s="363"/>
      <c r="U25" s="320" t="s">
        <v>23</v>
      </c>
      <c r="V25" s="321"/>
      <c r="W25" s="321"/>
      <c r="X25" s="321" t="s">
        <v>23</v>
      </c>
      <c r="Y25" s="321" t="s">
        <v>20</v>
      </c>
      <c r="Z25" s="320" t="s">
        <v>21</v>
      </c>
      <c r="AA25" s="320" t="s">
        <v>23</v>
      </c>
      <c r="AB25" s="320"/>
      <c r="AC25" s="320" t="s">
        <v>21</v>
      </c>
      <c r="AD25" s="321" t="s">
        <v>23</v>
      </c>
      <c r="AE25" s="321" t="s">
        <v>21</v>
      </c>
      <c r="AF25" s="320" t="s">
        <v>21</v>
      </c>
      <c r="AG25" s="320" t="s">
        <v>23</v>
      </c>
      <c r="AH25" s="320"/>
      <c r="AI25" s="295"/>
      <c r="AJ25" s="8">
        <v>120</v>
      </c>
      <c r="AK25" s="131">
        <f t="shared" si="3"/>
        <v>180</v>
      </c>
      <c r="AL25" s="132">
        <f t="shared" si="4"/>
        <v>60</v>
      </c>
      <c r="AM25" s="256"/>
      <c r="AN25" s="260">
        <v>120</v>
      </c>
      <c r="AO25" s="8">
        <f t="shared" si="5"/>
        <v>60</v>
      </c>
      <c r="AP25" s="3"/>
      <c r="AQ25" s="2"/>
      <c r="AR25" s="2"/>
      <c r="AS25" s="2"/>
      <c r="AT25" s="2"/>
      <c r="AU25" s="2"/>
      <c r="AV25" s="4">
        <f t="shared" si="6"/>
        <v>2</v>
      </c>
      <c r="AW25" s="4">
        <f t="shared" si="7"/>
        <v>8</v>
      </c>
      <c r="AX25" s="4">
        <f t="shared" si="8"/>
        <v>0</v>
      </c>
      <c r="AY25" s="4">
        <f t="shared" si="9"/>
        <v>10</v>
      </c>
      <c r="AZ25" s="4">
        <f t="shared" si="10"/>
        <v>0</v>
      </c>
      <c r="BA25" s="4">
        <f t="shared" si="11"/>
        <v>0</v>
      </c>
      <c r="BB25" s="4">
        <f t="shared" si="12"/>
        <v>0</v>
      </c>
      <c r="BC25" s="4">
        <f t="shared" si="13"/>
        <v>0</v>
      </c>
      <c r="BD25" s="4">
        <f t="shared" si="14"/>
        <v>0</v>
      </c>
      <c r="BE25" s="4">
        <f t="shared" si="0"/>
        <v>0</v>
      </c>
      <c r="BF25" s="4">
        <f t="shared" si="15"/>
        <v>0</v>
      </c>
      <c r="BG25" s="4">
        <f t="shared" ref="BG25:BG26" si="22">COUNTIF(E25:AI25,"T/SNDa")</f>
        <v>0</v>
      </c>
      <c r="BH25" s="4">
        <v>0</v>
      </c>
      <c r="BI25" s="4">
        <f t="shared" si="17"/>
        <v>0</v>
      </c>
      <c r="BJ25" s="4">
        <f t="shared" si="18"/>
        <v>0</v>
      </c>
      <c r="BK25" s="4">
        <f t="shared" si="1"/>
        <v>0</v>
      </c>
      <c r="BL25" s="4">
        <f t="shared" si="2"/>
        <v>0</v>
      </c>
      <c r="BM25" s="4">
        <f t="shared" si="19"/>
        <v>0</v>
      </c>
      <c r="BN25" s="4">
        <f t="shared" si="20"/>
        <v>0</v>
      </c>
      <c r="BO25" s="9">
        <f t="shared" si="21"/>
        <v>180</v>
      </c>
    </row>
    <row r="26" spans="1:70">
      <c r="A26" s="141">
        <v>154679</v>
      </c>
      <c r="B26" s="138" t="s">
        <v>55</v>
      </c>
      <c r="C26" s="142" t="s">
        <v>47</v>
      </c>
      <c r="D26" s="140" t="s">
        <v>53</v>
      </c>
      <c r="E26" s="320"/>
      <c r="F26" s="320" t="s">
        <v>23</v>
      </c>
      <c r="G26" s="320" t="s">
        <v>23</v>
      </c>
      <c r="H26" s="320" t="s">
        <v>15</v>
      </c>
      <c r="I26" s="183" t="s">
        <v>15</v>
      </c>
      <c r="J26" s="321" t="s">
        <v>15</v>
      </c>
      <c r="K26" s="320"/>
      <c r="L26" s="320" t="s">
        <v>23</v>
      </c>
      <c r="M26" s="320" t="s">
        <v>23</v>
      </c>
      <c r="N26" s="320"/>
      <c r="O26" s="320" t="s">
        <v>23</v>
      </c>
      <c r="P26" s="321" t="s">
        <v>23</v>
      </c>
      <c r="Q26" s="321" t="s">
        <v>20</v>
      </c>
      <c r="R26" s="320" t="s">
        <v>23</v>
      </c>
      <c r="S26" s="320" t="s">
        <v>21</v>
      </c>
      <c r="T26" s="320" t="s">
        <v>21</v>
      </c>
      <c r="U26" s="320" t="s">
        <v>23</v>
      </c>
      <c r="V26" s="321"/>
      <c r="W26" s="321" t="s">
        <v>23</v>
      </c>
      <c r="X26" s="321" t="s">
        <v>21</v>
      </c>
      <c r="Y26" s="321"/>
      <c r="Z26" s="320"/>
      <c r="AA26" s="320" t="s">
        <v>23</v>
      </c>
      <c r="AB26" s="320"/>
      <c r="AC26" s="320" t="s">
        <v>23</v>
      </c>
      <c r="AD26" s="321" t="s">
        <v>23</v>
      </c>
      <c r="AE26" s="321" t="s">
        <v>20</v>
      </c>
      <c r="AF26" s="320"/>
      <c r="AG26" s="320" t="s">
        <v>23</v>
      </c>
      <c r="AH26" s="320"/>
      <c r="AI26" s="295"/>
      <c r="AJ26" s="8">
        <v>120</v>
      </c>
      <c r="AK26" s="131">
        <f t="shared" si="3"/>
        <v>186</v>
      </c>
      <c r="AL26" s="132">
        <f t="shared" si="4"/>
        <v>66</v>
      </c>
      <c r="AM26" s="256"/>
      <c r="AN26" s="260">
        <v>120</v>
      </c>
      <c r="AO26" s="8">
        <f t="shared" si="5"/>
        <v>66</v>
      </c>
      <c r="AP26" s="3"/>
      <c r="AQ26" s="2"/>
      <c r="AR26" s="2"/>
      <c r="AS26" s="2"/>
      <c r="AT26" s="2"/>
      <c r="AU26" s="2"/>
      <c r="AV26" s="4">
        <f t="shared" si="6"/>
        <v>2</v>
      </c>
      <c r="AW26" s="4">
        <f t="shared" si="7"/>
        <v>3</v>
      </c>
      <c r="AX26" s="4">
        <f t="shared" si="8"/>
        <v>0</v>
      </c>
      <c r="AY26" s="4">
        <f t="shared" si="9"/>
        <v>13</v>
      </c>
      <c r="AZ26" s="4">
        <f t="shared" si="10"/>
        <v>0</v>
      </c>
      <c r="BA26" s="4">
        <f t="shared" si="11"/>
        <v>0</v>
      </c>
      <c r="BB26" s="4">
        <f t="shared" si="12"/>
        <v>0</v>
      </c>
      <c r="BC26" s="4">
        <f t="shared" si="13"/>
        <v>0</v>
      </c>
      <c r="BD26" s="4">
        <f t="shared" si="14"/>
        <v>0</v>
      </c>
      <c r="BE26" s="4">
        <f t="shared" si="0"/>
        <v>0</v>
      </c>
      <c r="BF26" s="4">
        <f t="shared" si="15"/>
        <v>0</v>
      </c>
      <c r="BG26" s="4">
        <f t="shared" si="22"/>
        <v>0</v>
      </c>
      <c r="BH26" s="4">
        <f t="shared" ref="BH26" si="23">COUNTIF(E26:AI26,"T/I")</f>
        <v>0</v>
      </c>
      <c r="BI26" s="4">
        <f t="shared" si="17"/>
        <v>0</v>
      </c>
      <c r="BJ26" s="4">
        <f t="shared" si="18"/>
        <v>0</v>
      </c>
      <c r="BK26" s="4">
        <f t="shared" si="1"/>
        <v>0</v>
      </c>
      <c r="BL26" s="4">
        <f t="shared" si="2"/>
        <v>0</v>
      </c>
      <c r="BM26" s="4">
        <f t="shared" si="19"/>
        <v>0</v>
      </c>
      <c r="BN26" s="4">
        <f t="shared" si="20"/>
        <v>0</v>
      </c>
      <c r="BO26" s="9">
        <f t="shared" si="21"/>
        <v>186</v>
      </c>
    </row>
    <row r="27" spans="1:70">
      <c r="A27" s="385" t="s">
        <v>0</v>
      </c>
      <c r="B27" s="386" t="s">
        <v>1</v>
      </c>
      <c r="C27" s="254" t="s">
        <v>2</v>
      </c>
      <c r="D27" s="387" t="s">
        <v>3</v>
      </c>
      <c r="E27" s="130">
        <v>1</v>
      </c>
      <c r="F27" s="130">
        <v>2</v>
      </c>
      <c r="G27" s="130">
        <v>3</v>
      </c>
      <c r="H27" s="130">
        <v>4</v>
      </c>
      <c r="I27" s="130">
        <v>5</v>
      </c>
      <c r="J27" s="130">
        <v>6</v>
      </c>
      <c r="K27" s="130">
        <v>7</v>
      </c>
      <c r="L27" s="130">
        <v>8</v>
      </c>
      <c r="M27" s="130">
        <v>9</v>
      </c>
      <c r="N27" s="130">
        <v>10</v>
      </c>
      <c r="O27" s="130">
        <v>11</v>
      </c>
      <c r="P27" s="130">
        <v>12</v>
      </c>
      <c r="Q27" s="130">
        <v>13</v>
      </c>
      <c r="R27" s="130">
        <v>14</v>
      </c>
      <c r="S27" s="130">
        <v>15</v>
      </c>
      <c r="T27" s="130">
        <v>16</v>
      </c>
      <c r="U27" s="130">
        <v>17</v>
      </c>
      <c r="V27" s="130">
        <v>18</v>
      </c>
      <c r="W27" s="130">
        <v>19</v>
      </c>
      <c r="X27" s="130">
        <v>20</v>
      </c>
      <c r="Y27" s="130">
        <v>21</v>
      </c>
      <c r="Z27" s="130">
        <v>22</v>
      </c>
      <c r="AA27" s="130">
        <v>23</v>
      </c>
      <c r="AB27" s="130">
        <v>24</v>
      </c>
      <c r="AC27" s="130">
        <v>25</v>
      </c>
      <c r="AD27" s="130">
        <v>26</v>
      </c>
      <c r="AE27" s="130">
        <v>27</v>
      </c>
      <c r="AF27" s="130">
        <v>28</v>
      </c>
      <c r="AG27" s="130">
        <v>29</v>
      </c>
      <c r="AH27" s="130">
        <v>30</v>
      </c>
      <c r="AI27" s="130">
        <v>31</v>
      </c>
      <c r="AJ27" s="373" t="s">
        <v>4</v>
      </c>
      <c r="AK27" s="374" t="s">
        <v>5</v>
      </c>
      <c r="AL27" s="375" t="s">
        <v>6</v>
      </c>
      <c r="AM27" s="256"/>
      <c r="AN27" s="270"/>
      <c r="AO27" s="270"/>
      <c r="AP27" s="271"/>
      <c r="AQ27" s="272"/>
      <c r="AR27" s="272"/>
      <c r="AS27" s="272"/>
      <c r="AT27" s="272"/>
      <c r="AU27" s="273"/>
      <c r="AV27" s="261"/>
      <c r="AW27" s="261"/>
      <c r="AX27" s="261"/>
      <c r="AY27" s="261"/>
      <c r="AZ27" s="261"/>
      <c r="BA27" s="261"/>
      <c r="BB27" s="261"/>
      <c r="BC27" s="261"/>
      <c r="BD27" s="261"/>
      <c r="BE27" s="261"/>
      <c r="BF27" s="261"/>
      <c r="BG27" s="261"/>
      <c r="BH27" s="261"/>
      <c r="BI27" s="261"/>
      <c r="BJ27" s="261"/>
      <c r="BK27" s="261"/>
      <c r="BL27" s="261"/>
      <c r="BM27" s="261"/>
      <c r="BN27" s="261"/>
      <c r="BO27" s="274"/>
      <c r="BP27" s="275"/>
      <c r="BQ27" s="275"/>
    </row>
    <row r="28" spans="1:70">
      <c r="A28" s="385"/>
      <c r="B28" s="386"/>
      <c r="C28" s="137" t="s">
        <v>47</v>
      </c>
      <c r="D28" s="387"/>
      <c r="E28" s="1" t="s">
        <v>14</v>
      </c>
      <c r="F28" s="1" t="s">
        <v>8</v>
      </c>
      <c r="G28" s="1" t="s">
        <v>23</v>
      </c>
      <c r="H28" s="1" t="s">
        <v>10</v>
      </c>
      <c r="I28" s="1" t="s">
        <v>11</v>
      </c>
      <c r="J28" s="1" t="s">
        <v>12</v>
      </c>
      <c r="K28" s="1" t="s">
        <v>13</v>
      </c>
      <c r="L28" s="1" t="s">
        <v>14</v>
      </c>
      <c r="M28" s="1" t="s">
        <v>8</v>
      </c>
      <c r="N28" s="1" t="s">
        <v>9</v>
      </c>
      <c r="O28" s="1" t="s">
        <v>10</v>
      </c>
      <c r="P28" s="1" t="s">
        <v>11</v>
      </c>
      <c r="Q28" s="1" t="s">
        <v>12</v>
      </c>
      <c r="R28" s="1" t="s">
        <v>13</v>
      </c>
      <c r="S28" s="1" t="s">
        <v>14</v>
      </c>
      <c r="T28" s="1" t="s">
        <v>8</v>
      </c>
      <c r="U28" s="1" t="s">
        <v>9</v>
      </c>
      <c r="V28" s="1" t="s">
        <v>10</v>
      </c>
      <c r="W28" s="1" t="s">
        <v>11</v>
      </c>
      <c r="X28" s="1" t="s">
        <v>12</v>
      </c>
      <c r="Y28" s="1" t="s">
        <v>13</v>
      </c>
      <c r="Z28" s="1" t="s">
        <v>14</v>
      </c>
      <c r="AA28" s="1" t="s">
        <v>8</v>
      </c>
      <c r="AB28" s="1" t="s">
        <v>9</v>
      </c>
      <c r="AC28" s="1" t="s">
        <v>10</v>
      </c>
      <c r="AD28" s="1" t="s">
        <v>11</v>
      </c>
      <c r="AE28" s="1" t="s">
        <v>12</v>
      </c>
      <c r="AF28" s="1" t="s">
        <v>13</v>
      </c>
      <c r="AG28" s="1" t="s">
        <v>14</v>
      </c>
      <c r="AH28" s="1" t="s">
        <v>8</v>
      </c>
      <c r="AI28" s="1" t="s">
        <v>10</v>
      </c>
      <c r="AJ28" s="373"/>
      <c r="AK28" s="374"/>
      <c r="AL28" s="375"/>
      <c r="AM28" s="25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</row>
    <row r="29" spans="1:70">
      <c r="A29" s="143"/>
      <c r="B29" s="144"/>
      <c r="C29" s="138" t="s">
        <v>56</v>
      </c>
      <c r="D29" s="145"/>
      <c r="E29" s="298"/>
      <c r="F29" s="298"/>
      <c r="G29" s="299"/>
      <c r="H29" s="299"/>
      <c r="I29" s="158"/>
      <c r="J29" s="158"/>
      <c r="K29" s="160"/>
      <c r="L29" s="160"/>
      <c r="M29" s="160"/>
      <c r="N29" s="159"/>
      <c r="O29" s="159"/>
      <c r="P29" s="160"/>
      <c r="Q29" s="159"/>
      <c r="R29" s="160"/>
      <c r="S29" s="160"/>
      <c r="T29" s="160"/>
      <c r="U29" s="155"/>
      <c r="V29" s="159"/>
      <c r="W29" s="325"/>
      <c r="X29" s="326"/>
      <c r="Y29" s="326"/>
      <c r="Z29" s="326"/>
      <c r="AA29" s="326"/>
      <c r="AB29" s="327"/>
      <c r="AC29" s="327"/>
      <c r="AD29" s="326"/>
      <c r="AE29" s="326"/>
      <c r="AF29" s="326"/>
      <c r="AG29" s="326"/>
      <c r="AH29" s="326"/>
      <c r="AI29" s="326"/>
      <c r="AJ29" s="328"/>
      <c r="AK29" s="328"/>
      <c r="AL29" s="329"/>
      <c r="AM29" s="256"/>
      <c r="AO29">
        <f>11*6</f>
        <v>66</v>
      </c>
    </row>
    <row r="30" spans="1:70" s="280" customFormat="1" ht="18.75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 t="s">
        <v>21</v>
      </c>
      <c r="AJ30" s="278"/>
      <c r="AK30" s="278"/>
      <c r="AL30" s="278"/>
      <c r="AM30" s="279"/>
    </row>
    <row r="31" spans="1:70" ht="18.75">
      <c r="A31" s="263"/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302"/>
      <c r="AA31" s="278"/>
      <c r="AB31" s="278"/>
      <c r="AC31" s="302"/>
      <c r="AD31" s="278"/>
      <c r="AE31" s="278"/>
      <c r="AF31" s="302"/>
      <c r="AG31" s="278"/>
      <c r="AH31" s="278"/>
      <c r="AI31" s="278"/>
      <c r="AJ31" s="278"/>
      <c r="AK31" s="275"/>
      <c r="AL31" s="275"/>
      <c r="AM31" s="256"/>
    </row>
    <row r="32" spans="1:70" ht="18.75">
      <c r="A32" s="263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5"/>
      <c r="AL32" s="275"/>
      <c r="AM32" s="256"/>
      <c r="AO32">
        <f>12*8</f>
        <v>96</v>
      </c>
    </row>
    <row r="33" spans="1:39">
      <c r="A33" s="263"/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56"/>
    </row>
    <row r="34" spans="1:39">
      <c r="A34" s="263"/>
      <c r="B34" s="146" t="s">
        <v>57</v>
      </c>
      <c r="C34" s="281"/>
      <c r="D34" s="282"/>
      <c r="E34" s="283"/>
      <c r="F34" s="284"/>
      <c r="G34" s="284"/>
      <c r="H34" s="285"/>
      <c r="I34" s="285"/>
      <c r="J34" s="285"/>
      <c r="K34" s="397" t="s">
        <v>58</v>
      </c>
      <c r="L34" s="397"/>
      <c r="M34" s="397"/>
      <c r="N34" s="397"/>
      <c r="O34" s="397"/>
      <c r="P34" s="285"/>
      <c r="Q34" s="285"/>
      <c r="R34" s="285"/>
      <c r="S34" s="283"/>
      <c r="T34" s="283"/>
      <c r="U34" s="283"/>
      <c r="V34" s="285"/>
      <c r="W34" s="285"/>
      <c r="X34" s="285"/>
      <c r="Y34" s="285"/>
      <c r="Z34" s="28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56"/>
    </row>
    <row r="35" spans="1:39">
      <c r="A35" s="263"/>
      <c r="B35" s="147" t="s">
        <v>20</v>
      </c>
      <c r="C35" s="148" t="s">
        <v>59</v>
      </c>
      <c r="D35" s="149"/>
      <c r="E35" s="149" t="s">
        <v>26</v>
      </c>
      <c r="F35" s="149"/>
      <c r="G35" s="149" t="s">
        <v>60</v>
      </c>
      <c r="H35" s="149"/>
      <c r="I35" s="150"/>
      <c r="J35" s="286"/>
      <c r="K35" s="151" t="s">
        <v>166</v>
      </c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3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56"/>
    </row>
    <row r="36" spans="1:39">
      <c r="A36" s="263"/>
      <c r="B36" s="18" t="s">
        <v>21</v>
      </c>
      <c r="C36" s="287" t="s">
        <v>61</v>
      </c>
      <c r="D36" s="288"/>
      <c r="E36" s="288" t="s">
        <v>23</v>
      </c>
      <c r="F36" s="288"/>
      <c r="G36" s="288" t="s">
        <v>62</v>
      </c>
      <c r="H36" s="288"/>
      <c r="I36" s="21"/>
      <c r="J36" s="288"/>
      <c r="K36" s="22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4"/>
      <c r="AA36" s="396" t="s">
        <v>63</v>
      </c>
      <c r="AB36" s="396"/>
      <c r="AC36" s="396"/>
      <c r="AD36" s="396"/>
      <c r="AE36" s="396"/>
      <c r="AF36" s="396"/>
      <c r="AG36" s="396"/>
      <c r="AH36" s="396"/>
      <c r="AI36" s="396"/>
      <c r="AJ36" s="396"/>
      <c r="AK36" s="275"/>
      <c r="AL36" s="275"/>
      <c r="AM36" s="256"/>
    </row>
    <row r="37" spans="1:39">
      <c r="A37" s="263"/>
      <c r="B37" s="18" t="s">
        <v>28</v>
      </c>
      <c r="C37" s="287" t="s">
        <v>64</v>
      </c>
      <c r="D37" s="288"/>
      <c r="E37" s="290" t="s">
        <v>25</v>
      </c>
      <c r="F37" s="290"/>
      <c r="G37" s="290" t="s">
        <v>66</v>
      </c>
      <c r="H37" s="290"/>
      <c r="I37" s="27"/>
      <c r="J37" s="288"/>
      <c r="K37" s="22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4"/>
      <c r="AA37" s="398" t="s">
        <v>167</v>
      </c>
      <c r="AB37" s="398"/>
      <c r="AC37" s="398"/>
      <c r="AD37" s="398"/>
      <c r="AE37" s="398"/>
      <c r="AF37" s="398"/>
      <c r="AG37" s="398"/>
      <c r="AH37" s="398"/>
      <c r="AI37" s="398"/>
      <c r="AJ37" s="398"/>
      <c r="AK37" s="275"/>
      <c r="AL37" s="275"/>
      <c r="AM37" s="256"/>
    </row>
    <row r="38" spans="1:39">
      <c r="A38" s="263"/>
      <c r="B38" s="26" t="s">
        <v>22</v>
      </c>
      <c r="C38" s="290" t="s">
        <v>65</v>
      </c>
      <c r="D38" s="290"/>
      <c r="E38" s="290" t="s">
        <v>178</v>
      </c>
      <c r="F38" s="290"/>
      <c r="G38" s="290" t="s">
        <v>181</v>
      </c>
      <c r="H38" s="290"/>
      <c r="I38" s="27"/>
      <c r="J38" s="275"/>
      <c r="K38" s="28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30"/>
      <c r="AA38" s="396" t="s">
        <v>168</v>
      </c>
      <c r="AB38" s="396"/>
      <c r="AC38" s="396"/>
      <c r="AD38" s="396"/>
      <c r="AE38" s="396"/>
      <c r="AF38" s="396"/>
      <c r="AG38" s="396"/>
      <c r="AH38" s="396"/>
      <c r="AI38" s="396"/>
      <c r="AJ38" s="396"/>
      <c r="AK38" s="275"/>
      <c r="AL38" s="275"/>
      <c r="AM38" s="256"/>
    </row>
    <row r="39" spans="1:39">
      <c r="A39" s="263"/>
      <c r="B39" s="31" t="s">
        <v>24</v>
      </c>
      <c r="C39" s="32" t="s">
        <v>65</v>
      </c>
      <c r="D39" s="32"/>
      <c r="E39" s="32" t="s">
        <v>182</v>
      </c>
      <c r="F39" s="32"/>
      <c r="G39" s="32"/>
      <c r="H39" s="32"/>
      <c r="I39" s="33"/>
      <c r="J39" s="275"/>
      <c r="K39" s="34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6"/>
      <c r="AA39" s="396" t="s">
        <v>67</v>
      </c>
      <c r="AB39" s="396"/>
      <c r="AC39" s="396"/>
      <c r="AD39" s="396"/>
      <c r="AE39" s="396"/>
      <c r="AF39" s="396"/>
      <c r="AG39" s="396"/>
      <c r="AH39" s="396"/>
      <c r="AI39" s="396"/>
      <c r="AJ39" s="396"/>
      <c r="AK39" s="275"/>
      <c r="AL39" s="275"/>
      <c r="AM39" s="256"/>
    </row>
    <row r="40" spans="1:39">
      <c r="A40" s="263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5"/>
      <c r="AM40" s="256"/>
    </row>
    <row r="41" spans="1:39" ht="15.75" thickBot="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4"/>
    </row>
  </sheetData>
  <sheetProtection formatCells="0" formatColumns="0" formatRows="0" insertColumns="0" insertRows="0" insertHyperlinks="0" deleteColumns="0" deleteRows="0" sort="0" autoFilter="0" pivotTables="0"/>
  <mergeCells count="44">
    <mergeCell ref="Z24:AH24"/>
    <mergeCell ref="A19:A20"/>
    <mergeCell ref="B19:B20"/>
    <mergeCell ref="D19:D20"/>
    <mergeCell ref="AJ19:AJ20"/>
    <mergeCell ref="E22:Q22"/>
    <mergeCell ref="A27:A28"/>
    <mergeCell ref="B27:B28"/>
    <mergeCell ref="AA38:AJ38"/>
    <mergeCell ref="AA39:AJ39"/>
    <mergeCell ref="K34:O34"/>
    <mergeCell ref="AA36:AJ36"/>
    <mergeCell ref="AA37:AJ37"/>
    <mergeCell ref="D27:D28"/>
    <mergeCell ref="AJ27:AJ28"/>
    <mergeCell ref="A12:A13"/>
    <mergeCell ref="B12:B13"/>
    <mergeCell ref="D12:D13"/>
    <mergeCell ref="AJ12:AJ13"/>
    <mergeCell ref="AK12:AK13"/>
    <mergeCell ref="A16:A17"/>
    <mergeCell ref="B16:B17"/>
    <mergeCell ref="D16:D17"/>
    <mergeCell ref="AJ16:AJ17"/>
    <mergeCell ref="AK16:AK17"/>
    <mergeCell ref="A7:A8"/>
    <mergeCell ref="B7:B8"/>
    <mergeCell ref="D7:D8"/>
    <mergeCell ref="AJ7:AJ8"/>
    <mergeCell ref="AK7:AK8"/>
    <mergeCell ref="A1:AL3"/>
    <mergeCell ref="A4:A5"/>
    <mergeCell ref="B4:B5"/>
    <mergeCell ref="D4:D5"/>
    <mergeCell ref="AJ4:AJ5"/>
    <mergeCell ref="AK4:AK5"/>
    <mergeCell ref="AL4:AL5"/>
    <mergeCell ref="AK27:AK28"/>
    <mergeCell ref="AL27:AL28"/>
    <mergeCell ref="AL7:AL8"/>
    <mergeCell ref="AK19:AK20"/>
    <mergeCell ref="AL19:AL20"/>
    <mergeCell ref="AL12:AL13"/>
    <mergeCell ref="AL16:AL17"/>
  </mergeCells>
  <pageMargins left="0.511811024" right="0.511811024" top="0.78740157499999996" bottom="0.78740157499999996" header="0.31496062000000002" footer="0.31496062000000002"/>
  <pageSetup paperSize="9" scale="39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3"/>
  <sheetViews>
    <sheetView topLeftCell="G9" zoomScale="90" zoomScaleNormal="90" workbookViewId="0">
      <selection sqref="A1:AO31"/>
    </sheetView>
  </sheetViews>
  <sheetFormatPr defaultColWidth="4.42578125" defaultRowHeight="15"/>
  <cols>
    <col min="1" max="1" width="14.85546875" style="37" customWidth="1"/>
    <col min="2" max="2" width="30.85546875" style="37" customWidth="1"/>
    <col min="3" max="3" width="11.85546875" style="37" customWidth="1"/>
    <col min="4" max="4" width="13" style="37" customWidth="1"/>
    <col min="5" max="5" width="7.28515625" style="37" customWidth="1"/>
    <col min="6" max="6" width="7.140625" style="37" customWidth="1"/>
    <col min="7" max="7" width="6.5703125" style="37" customWidth="1"/>
    <col min="8" max="8" width="7.140625" style="37" customWidth="1"/>
    <col min="9" max="9" width="8.140625" style="37" customWidth="1"/>
    <col min="10" max="10" width="8" style="37" customWidth="1"/>
    <col min="11" max="12" width="6.28515625" style="37" customWidth="1"/>
    <col min="13" max="13" width="8" style="37" customWidth="1"/>
    <col min="14" max="19" width="6.28515625" style="37" customWidth="1"/>
    <col min="20" max="20" width="7.5703125" style="37" customWidth="1"/>
    <col min="21" max="21" width="6.85546875" style="37" customWidth="1"/>
    <col min="22" max="29" width="6.28515625" style="37" customWidth="1"/>
    <col min="30" max="30" width="7.85546875" style="37" customWidth="1"/>
    <col min="31" max="33" width="6.28515625" style="37" customWidth="1"/>
    <col min="34" max="34" width="7.7109375" style="37" customWidth="1"/>
    <col min="35" max="38" width="6.28515625" style="37" hidden="1" customWidth="1"/>
    <col min="39" max="39" width="7" style="37" customWidth="1"/>
    <col min="40" max="41" width="5.42578125" style="37" customWidth="1"/>
    <col min="42" max="42" width="2.85546875" style="37" customWidth="1"/>
    <col min="43" max="62" width="5.28515625" style="37" customWidth="1"/>
    <col min="63" max="63" width="4.85546875" style="37" customWidth="1"/>
    <col min="64" max="64" width="4.140625" style="37" customWidth="1"/>
    <col min="65" max="65" width="6.28515625" style="37" customWidth="1"/>
    <col min="66" max="66" width="8.7109375" style="37" customWidth="1"/>
    <col min="67" max="235" width="9.140625" style="37" customWidth="1"/>
    <col min="236" max="236" width="20.28515625" style="37" customWidth="1"/>
    <col min="237" max="237" width="10.42578125" style="37" customWidth="1"/>
    <col min="238" max="238" width="15.140625" style="37" customWidth="1"/>
    <col min="239" max="16384" width="4.42578125" style="37"/>
  </cols>
  <sheetData>
    <row r="1" spans="1:66" customFormat="1" ht="15.75" thickBot="1">
      <c r="A1" s="405" t="s">
        <v>184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</row>
    <row r="2" spans="1:66" customFormat="1" ht="15.75" thickBot="1">
      <c r="A2" s="406"/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 t="s">
        <v>4</v>
      </c>
      <c r="BN2" s="37">
        <v>100.8</v>
      </c>
    </row>
    <row r="3" spans="1:66" customFormat="1" ht="31.5" customHeight="1">
      <c r="A3" s="406"/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</row>
    <row r="4" spans="1:66" s="38" customFormat="1" ht="20.25">
      <c r="A4" s="407" t="s">
        <v>0</v>
      </c>
      <c r="B4" s="216" t="s">
        <v>1</v>
      </c>
      <c r="C4" s="408" t="s">
        <v>68</v>
      </c>
      <c r="D4" s="409" t="s">
        <v>3</v>
      </c>
      <c r="E4" s="217">
        <v>1</v>
      </c>
      <c r="F4" s="218">
        <v>2</v>
      </c>
      <c r="G4" s="218">
        <v>3</v>
      </c>
      <c r="H4" s="218">
        <v>4</v>
      </c>
      <c r="I4" s="218">
        <v>5</v>
      </c>
      <c r="J4" s="217">
        <v>6</v>
      </c>
      <c r="K4" s="217">
        <v>7</v>
      </c>
      <c r="L4" s="218">
        <v>8</v>
      </c>
      <c r="M4" s="218">
        <v>9</v>
      </c>
      <c r="N4" s="218">
        <v>10</v>
      </c>
      <c r="O4" s="218">
        <v>11</v>
      </c>
      <c r="P4" s="218">
        <v>12</v>
      </c>
      <c r="Q4" s="217">
        <v>13</v>
      </c>
      <c r="R4" s="217">
        <v>14</v>
      </c>
      <c r="S4" s="218">
        <v>15</v>
      </c>
      <c r="T4" s="218">
        <v>16</v>
      </c>
      <c r="U4" s="218">
        <v>17</v>
      </c>
      <c r="V4" s="218">
        <v>18</v>
      </c>
      <c r="W4" s="218">
        <v>19</v>
      </c>
      <c r="X4" s="217">
        <v>20</v>
      </c>
      <c r="Y4" s="217">
        <v>21</v>
      </c>
      <c r="Z4" s="218">
        <v>22</v>
      </c>
      <c r="AA4" s="218">
        <v>23</v>
      </c>
      <c r="AB4" s="218">
        <v>24</v>
      </c>
      <c r="AC4" s="218">
        <v>25</v>
      </c>
      <c r="AD4" s="218">
        <v>26</v>
      </c>
      <c r="AE4" s="217">
        <v>27</v>
      </c>
      <c r="AF4" s="217">
        <v>28</v>
      </c>
      <c r="AG4" s="217">
        <v>29</v>
      </c>
      <c r="AH4" s="217">
        <v>30</v>
      </c>
      <c r="AI4" s="217">
        <v>31</v>
      </c>
      <c r="AJ4" s="218">
        <v>29</v>
      </c>
      <c r="AK4" s="218">
        <v>30</v>
      </c>
      <c r="AL4" s="218">
        <v>31</v>
      </c>
      <c r="AM4" s="402" t="s">
        <v>4</v>
      </c>
      <c r="AN4" s="403" t="s">
        <v>5</v>
      </c>
      <c r="AO4" s="404" t="s">
        <v>6</v>
      </c>
    </row>
    <row r="5" spans="1:66" s="38" customFormat="1" ht="21">
      <c r="A5" s="407"/>
      <c r="B5" s="216" t="s">
        <v>69</v>
      </c>
      <c r="C5" s="408"/>
      <c r="D5" s="408"/>
      <c r="E5" s="252" t="s">
        <v>14</v>
      </c>
      <c r="F5" s="252" t="s">
        <v>8</v>
      </c>
      <c r="G5" s="252" t="s">
        <v>9</v>
      </c>
      <c r="H5" s="252" t="s">
        <v>10</v>
      </c>
      <c r="I5" s="252" t="s">
        <v>11</v>
      </c>
      <c r="J5" s="252" t="s">
        <v>12</v>
      </c>
      <c r="K5" s="252" t="s">
        <v>13</v>
      </c>
      <c r="L5" s="252" t="s">
        <v>14</v>
      </c>
      <c r="M5" s="252" t="s">
        <v>8</v>
      </c>
      <c r="N5" s="252" t="s">
        <v>9</v>
      </c>
      <c r="O5" s="252" t="s">
        <v>10</v>
      </c>
      <c r="P5" s="252" t="s">
        <v>11</v>
      </c>
      <c r="Q5" s="252" t="s">
        <v>12</v>
      </c>
      <c r="R5" s="252" t="s">
        <v>13</v>
      </c>
      <c r="S5" s="252" t="s">
        <v>14</v>
      </c>
      <c r="T5" s="252" t="s">
        <v>8</v>
      </c>
      <c r="U5" s="252" t="s">
        <v>9</v>
      </c>
      <c r="V5" s="252" t="s">
        <v>10</v>
      </c>
      <c r="W5" s="252" t="s">
        <v>11</v>
      </c>
      <c r="X5" s="252" t="s">
        <v>12</v>
      </c>
      <c r="Y5" s="252" t="s">
        <v>13</v>
      </c>
      <c r="Z5" s="252" t="s">
        <v>14</v>
      </c>
      <c r="AA5" s="252" t="s">
        <v>8</v>
      </c>
      <c r="AB5" s="252" t="s">
        <v>9</v>
      </c>
      <c r="AC5" s="252" t="s">
        <v>10</v>
      </c>
      <c r="AD5" s="252" t="s">
        <v>11</v>
      </c>
      <c r="AE5" s="252" t="s">
        <v>12</v>
      </c>
      <c r="AF5" s="252" t="s">
        <v>13</v>
      </c>
      <c r="AG5" s="252" t="s">
        <v>14</v>
      </c>
      <c r="AH5" s="252" t="s">
        <v>8</v>
      </c>
      <c r="AI5" s="252" t="s">
        <v>13</v>
      </c>
      <c r="AJ5" s="219" t="s">
        <v>8</v>
      </c>
      <c r="AK5" s="219" t="s">
        <v>9</v>
      </c>
      <c r="AL5" s="219" t="s">
        <v>10</v>
      </c>
      <c r="AM5" s="402"/>
      <c r="AN5" s="403"/>
      <c r="AO5" s="404"/>
      <c r="AP5" s="3"/>
      <c r="AQ5" s="39" t="s">
        <v>15</v>
      </c>
      <c r="AR5" s="39" t="s">
        <v>16</v>
      </c>
      <c r="AS5" s="39" t="s">
        <v>17</v>
      </c>
      <c r="AT5" s="39" t="s">
        <v>18</v>
      </c>
      <c r="AU5" s="39" t="s">
        <v>19</v>
      </c>
      <c r="AV5" s="40" t="s">
        <v>70</v>
      </c>
      <c r="AW5" s="40" t="s">
        <v>20</v>
      </c>
      <c r="AX5" s="40" t="s">
        <v>21</v>
      </c>
      <c r="AY5" s="40" t="s">
        <v>71</v>
      </c>
      <c r="AZ5" s="40" t="s">
        <v>72</v>
      </c>
      <c r="BA5" s="40" t="s">
        <v>73</v>
      </c>
      <c r="BB5" s="40" t="s">
        <v>74</v>
      </c>
      <c r="BC5" s="40" t="s">
        <v>22</v>
      </c>
      <c r="BD5" s="40" t="s">
        <v>75</v>
      </c>
      <c r="BE5" s="40" t="s">
        <v>76</v>
      </c>
      <c r="BF5" s="40" t="s">
        <v>77</v>
      </c>
      <c r="BG5" s="40" t="s">
        <v>78</v>
      </c>
      <c r="BH5" s="40" t="s">
        <v>79</v>
      </c>
      <c r="BI5" s="40" t="s">
        <v>80</v>
      </c>
      <c r="BJ5" s="41" t="s">
        <v>35</v>
      </c>
      <c r="BK5" s="41" t="s">
        <v>36</v>
      </c>
      <c r="BM5" s="39" t="s">
        <v>4</v>
      </c>
      <c r="BN5" s="39" t="s">
        <v>6</v>
      </c>
    </row>
    <row r="6" spans="1:66" s="300" customFormat="1" ht="20.25">
      <c r="A6" s="220" t="s">
        <v>81</v>
      </c>
      <c r="B6" s="221" t="s">
        <v>82</v>
      </c>
      <c r="C6" s="222" t="s">
        <v>83</v>
      </c>
      <c r="D6" s="223" t="s">
        <v>84</v>
      </c>
      <c r="E6" s="301" t="s">
        <v>75</v>
      </c>
      <c r="F6" s="301" t="s">
        <v>75</v>
      </c>
      <c r="G6" s="301" t="s">
        <v>75</v>
      </c>
      <c r="H6" s="301" t="s">
        <v>75</v>
      </c>
      <c r="I6" s="236" t="s">
        <v>75</v>
      </c>
      <c r="J6" s="236"/>
      <c r="K6" s="301" t="s">
        <v>75</v>
      </c>
      <c r="L6" s="301" t="s">
        <v>75</v>
      </c>
      <c r="M6" s="301" t="s">
        <v>75</v>
      </c>
      <c r="N6" s="301" t="s">
        <v>75</v>
      </c>
      <c r="O6" s="301" t="s">
        <v>75</v>
      </c>
      <c r="P6" s="236" t="s">
        <v>75</v>
      </c>
      <c r="Q6" s="236"/>
      <c r="R6" s="301" t="s">
        <v>75</v>
      </c>
      <c r="S6" s="301" t="s">
        <v>75</v>
      </c>
      <c r="T6" s="301" t="s">
        <v>75</v>
      </c>
      <c r="U6" s="301" t="s">
        <v>75</v>
      </c>
      <c r="V6" s="236" t="s">
        <v>75</v>
      </c>
      <c r="W6" s="236" t="s">
        <v>75</v>
      </c>
      <c r="X6" s="236"/>
      <c r="Y6" s="236" t="s">
        <v>75</v>
      </c>
      <c r="Z6" s="301" t="s">
        <v>75</v>
      </c>
      <c r="AA6" s="301" t="s">
        <v>75</v>
      </c>
      <c r="AB6" s="301" t="s">
        <v>75</v>
      </c>
      <c r="AC6" s="301" t="s">
        <v>75</v>
      </c>
      <c r="AD6" s="236" t="s">
        <v>75</v>
      </c>
      <c r="AE6" s="236"/>
      <c r="AF6" s="301" t="s">
        <v>75</v>
      </c>
      <c r="AG6" s="301" t="s">
        <v>75</v>
      </c>
      <c r="AH6" s="301" t="s">
        <v>75</v>
      </c>
      <c r="AI6" s="237"/>
      <c r="AJ6" s="240"/>
      <c r="AK6" s="240"/>
      <c r="AL6" s="240"/>
      <c r="AM6" s="227">
        <v>126</v>
      </c>
      <c r="AN6" s="228">
        <f>AM6+AO6</f>
        <v>156</v>
      </c>
      <c r="AO6" s="229">
        <f>BN6</f>
        <v>30</v>
      </c>
      <c r="AP6" s="3"/>
      <c r="AQ6" s="39"/>
      <c r="AR6" s="39"/>
      <c r="AS6" s="39"/>
      <c r="AT6" s="39"/>
      <c r="AU6" s="39"/>
      <c r="AV6" s="40">
        <f>COUNTIF(E6:AL6,"M1")</f>
        <v>0</v>
      </c>
      <c r="AW6" s="40">
        <f>COUNTIF(E6:AL6,"M")</f>
        <v>0</v>
      </c>
      <c r="AX6" s="40">
        <f>COUNTIF(E6:AL6,"T")</f>
        <v>0</v>
      </c>
      <c r="AY6" s="40">
        <f>COUNTIF(E6:AL6,"T1")</f>
        <v>0</v>
      </c>
      <c r="AZ6" s="40">
        <f>COUNTIF(E6:AL6,"T2")</f>
        <v>0</v>
      </c>
      <c r="BA6" s="40">
        <f>COUNTIF(E6:AL6,"T3")</f>
        <v>0</v>
      </c>
      <c r="BB6" s="40">
        <f>COUNTIF(E6:AL6,"T4")</f>
        <v>0</v>
      </c>
      <c r="BC6" s="40">
        <f>COUNTIF(E6:AL6,"P")</f>
        <v>0</v>
      </c>
      <c r="BD6" s="40">
        <f>COUNTIF(E6:AL6,"D1")</f>
        <v>26</v>
      </c>
      <c r="BE6" s="40">
        <f>COUNTIF(E6:AL6,"D2")</f>
        <v>0</v>
      </c>
      <c r="BF6" s="40">
        <f>COUNTIF(E6:AL6,"D3")</f>
        <v>0</v>
      </c>
      <c r="BG6" s="40">
        <f>COUNTIF(E6:AL6,"M1/T3")</f>
        <v>0</v>
      </c>
      <c r="BH6" s="40">
        <f>COUNTIF(E6:AL6,"I")</f>
        <v>0</v>
      </c>
      <c r="BI6" s="40">
        <f>COUNTIF(E6:AL6,"SN")</f>
        <v>0</v>
      </c>
      <c r="BJ6" s="43">
        <f>(AR6+AS6+AT6+(AU6))</f>
        <v>0</v>
      </c>
      <c r="BK6" s="44">
        <f>((AV6*5)+(AW6*4)+(AX6*5)+(AY6*4)+(AZ6*5)+(BA6*5)+(BB6*8)+(BC6*12)+(BD6*6)+(BE6*6)+(BF6*8)+(BG6*8)+(BH6*4.8)+(BI6*12))</f>
        <v>156</v>
      </c>
      <c r="BM6" s="45">
        <v>126</v>
      </c>
      <c r="BN6" s="46">
        <f>(BK6-BM6)</f>
        <v>30</v>
      </c>
    </row>
    <row r="7" spans="1:66" s="38" customFormat="1" ht="20.25">
      <c r="A7" s="230" t="s">
        <v>85</v>
      </c>
      <c r="B7" s="231" t="s">
        <v>86</v>
      </c>
      <c r="C7" s="232" t="s">
        <v>87</v>
      </c>
      <c r="D7" s="223" t="s">
        <v>173</v>
      </c>
      <c r="E7" s="419" t="s">
        <v>183</v>
      </c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1"/>
      <c r="AI7" s="234"/>
      <c r="AJ7" s="226"/>
      <c r="AK7" s="226"/>
      <c r="AL7" s="226"/>
      <c r="AM7" s="227">
        <v>126</v>
      </c>
      <c r="AN7" s="228">
        <f>AM7+AO7</f>
        <v>0</v>
      </c>
      <c r="AO7" s="229">
        <f>BN7</f>
        <v>-126</v>
      </c>
      <c r="AP7" s="3"/>
      <c r="AQ7" s="39"/>
      <c r="AR7" s="39"/>
      <c r="AS7" s="39"/>
      <c r="AT7" s="39"/>
      <c r="AU7" s="39"/>
      <c r="AV7" s="40">
        <f>COUNTIF(E7:AL7,"M1")</f>
        <v>0</v>
      </c>
      <c r="AW7" s="40">
        <f>COUNTIF(E7:AL7,"M")</f>
        <v>0</v>
      </c>
      <c r="AX7" s="40">
        <f>COUNTIF(E7:AL7,"T")</f>
        <v>0</v>
      </c>
      <c r="AY7" s="40">
        <f>COUNTIF(E7:AL7,"T1")</f>
        <v>0</v>
      </c>
      <c r="AZ7" s="40">
        <f>COUNTIF(E7:AL7,"T2")</f>
        <v>0</v>
      </c>
      <c r="BA7" s="40">
        <f>COUNTIF(E7:AL7,"T3")</f>
        <v>0</v>
      </c>
      <c r="BB7" s="40">
        <f>COUNTIF(E7:AL7,"M1/T3")</f>
        <v>0</v>
      </c>
      <c r="BC7" s="40">
        <f>COUNTIF(E7:AL7,"P")</f>
        <v>0</v>
      </c>
      <c r="BD7" s="40">
        <f>COUNTIF(E7:AL7,"D1")</f>
        <v>0</v>
      </c>
      <c r="BE7" s="40">
        <f>COUNTIF(E7:AL7,"D2")</f>
        <v>0</v>
      </c>
      <c r="BF7" s="40">
        <f>COUNTIF(E7:AL7,"D3")</f>
        <v>0</v>
      </c>
      <c r="BG7" s="40">
        <f>COUNTIF(E7:AL7,"D4")</f>
        <v>0</v>
      </c>
      <c r="BH7" s="40">
        <f>COUNTIF(E7:AL7,"I")</f>
        <v>0</v>
      </c>
      <c r="BI7" s="40">
        <f>COUNTIF(E7:AL7,"SN")</f>
        <v>0</v>
      </c>
      <c r="BJ7" s="43">
        <f>(AR7+AS7+AT7+(AU7))</f>
        <v>0</v>
      </c>
      <c r="BK7" s="44">
        <f>((AV7*5)+(AW7*4)+(AX7*5)+(AY7*4)+(AZ7*5)+(BA7*5)+(BB7*8)+(BC7*12)+(BD7*6)+(BE7*6)+(BF7*8)+(BG7*8)+(BH7*4.8)+(BI7*12))</f>
        <v>0</v>
      </c>
      <c r="BM7" s="45">
        <v>126</v>
      </c>
      <c r="BN7" s="46">
        <f>(BK7-BM7)</f>
        <v>-126</v>
      </c>
    </row>
    <row r="8" spans="1:66" s="38" customFormat="1" ht="20.25">
      <c r="A8" s="230" t="s">
        <v>89</v>
      </c>
      <c r="B8" s="231" t="s">
        <v>90</v>
      </c>
      <c r="C8" s="232" t="s">
        <v>91</v>
      </c>
      <c r="D8" s="223" t="s">
        <v>92</v>
      </c>
      <c r="E8" s="234" t="s">
        <v>76</v>
      </c>
      <c r="F8" s="234" t="s">
        <v>76</v>
      </c>
      <c r="G8" s="234" t="s">
        <v>76</v>
      </c>
      <c r="H8" s="234" t="s">
        <v>76</v>
      </c>
      <c r="I8" s="224"/>
      <c r="J8" s="233" t="s">
        <v>75</v>
      </c>
      <c r="K8" s="234" t="s">
        <v>76</v>
      </c>
      <c r="L8" s="234" t="s">
        <v>76</v>
      </c>
      <c r="M8" s="234" t="s">
        <v>76</v>
      </c>
      <c r="N8" s="234" t="s">
        <v>76</v>
      </c>
      <c r="O8" s="234" t="s">
        <v>76</v>
      </c>
      <c r="P8" s="224"/>
      <c r="Q8" s="233"/>
      <c r="R8" s="234" t="s">
        <v>76</v>
      </c>
      <c r="S8" s="234" t="s">
        <v>76</v>
      </c>
      <c r="T8" s="234" t="s">
        <v>76</v>
      </c>
      <c r="U8" s="234" t="s">
        <v>76</v>
      </c>
      <c r="V8" s="224" t="s">
        <v>76</v>
      </c>
      <c r="W8" s="224" t="s">
        <v>76</v>
      </c>
      <c r="X8" s="233"/>
      <c r="Y8" s="233" t="s">
        <v>76</v>
      </c>
      <c r="Z8" s="234" t="s">
        <v>76</v>
      </c>
      <c r="AA8" s="234" t="s">
        <v>76</v>
      </c>
      <c r="AB8" s="234" t="s">
        <v>76</v>
      </c>
      <c r="AC8" s="234" t="s">
        <v>76</v>
      </c>
      <c r="AD8" s="224"/>
      <c r="AE8" s="233"/>
      <c r="AF8" s="234" t="s">
        <v>76</v>
      </c>
      <c r="AG8" s="234" t="s">
        <v>76</v>
      </c>
      <c r="AH8" s="234" t="s">
        <v>76</v>
      </c>
      <c r="AI8" s="234"/>
      <c r="AJ8" s="226"/>
      <c r="AK8" s="226"/>
      <c r="AL8" s="226"/>
      <c r="AM8" s="227">
        <v>126</v>
      </c>
      <c r="AN8" s="228">
        <f>AM8+AO8</f>
        <v>144</v>
      </c>
      <c r="AO8" s="229">
        <f>BN8</f>
        <v>18</v>
      </c>
      <c r="AP8" s="3"/>
      <c r="AQ8" s="39"/>
      <c r="AR8" s="39"/>
      <c r="AS8" s="39"/>
      <c r="AT8" s="39"/>
      <c r="AU8" s="39"/>
      <c r="AV8" s="40">
        <f>COUNTIF(E8:AL8,"M1")</f>
        <v>0</v>
      </c>
      <c r="AW8" s="40">
        <f>COUNTIF(E8:AL8,"M")</f>
        <v>0</v>
      </c>
      <c r="AX8" s="40">
        <f>COUNTIF(E8:AL8,"T")</f>
        <v>0</v>
      </c>
      <c r="AY8" s="40">
        <f>COUNTIF(E8:AL8,"T1")</f>
        <v>0</v>
      </c>
      <c r="AZ8" s="40">
        <f>COUNTIF(E8:AL8,"T2")</f>
        <v>0</v>
      </c>
      <c r="BA8" s="40">
        <f>COUNTIF(E8:AL8,"T3")</f>
        <v>0</v>
      </c>
      <c r="BB8" s="40">
        <f>COUNTIF(E8:AL8,"M1/T2")</f>
        <v>0</v>
      </c>
      <c r="BC8" s="40">
        <f>COUNTIF(E8:AL8,"P")</f>
        <v>0</v>
      </c>
      <c r="BD8" s="40">
        <f>COUNTIF(E8:AL8,"D1")</f>
        <v>1</v>
      </c>
      <c r="BE8" s="40">
        <f>COUNTIF(E8:AL8,"D2")</f>
        <v>23</v>
      </c>
      <c r="BF8" s="40">
        <f>COUNTIF(E8:AL8,"D3")</f>
        <v>0</v>
      </c>
      <c r="BG8" s="40">
        <f>COUNTIF(E8:AL8,"T2/N")</f>
        <v>0</v>
      </c>
      <c r="BH8" s="40">
        <f>COUNTIF(E8:AL8,"I")</f>
        <v>0</v>
      </c>
      <c r="BI8" s="40">
        <f>COUNTIF(E8:AL8,"SN")</f>
        <v>0</v>
      </c>
      <c r="BJ8" s="43">
        <f>(AR8+AS8+AT8+(AU8))</f>
        <v>0</v>
      </c>
      <c r="BK8" s="44">
        <f>((AV8*5)+(AW8*4)+(AX8*5)+(AY8*4)+(AZ8*5)+(BA8*5)+(BB8*10)+(BC8*12)+(BD8*6)+(BE8*6)+(BF8*8)+(BG8*8)+(BH8*4.8)+(BI8*12))</f>
        <v>144</v>
      </c>
      <c r="BM8" s="45">
        <v>126</v>
      </c>
      <c r="BN8" s="46">
        <f>(BK8-BM8)</f>
        <v>18</v>
      </c>
    </row>
    <row r="9" spans="1:66" s="38" customFormat="1" ht="21">
      <c r="A9" s="235" t="s">
        <v>0</v>
      </c>
      <c r="B9" s="216" t="s">
        <v>1</v>
      </c>
      <c r="C9" s="409" t="s">
        <v>68</v>
      </c>
      <c r="D9" s="409" t="s">
        <v>3</v>
      </c>
      <c r="E9" s="217">
        <v>1</v>
      </c>
      <c r="F9" s="218">
        <v>2</v>
      </c>
      <c r="G9" s="218">
        <v>3</v>
      </c>
      <c r="H9" s="218">
        <v>4</v>
      </c>
      <c r="I9" s="218">
        <v>5</v>
      </c>
      <c r="J9" s="217">
        <v>6</v>
      </c>
      <c r="K9" s="217">
        <v>7</v>
      </c>
      <c r="L9" s="218">
        <v>8</v>
      </c>
      <c r="M9" s="218">
        <v>9</v>
      </c>
      <c r="N9" s="218">
        <v>10</v>
      </c>
      <c r="O9" s="218">
        <v>11</v>
      </c>
      <c r="P9" s="218">
        <v>12</v>
      </c>
      <c r="Q9" s="217">
        <v>13</v>
      </c>
      <c r="R9" s="217">
        <v>14</v>
      </c>
      <c r="S9" s="218">
        <v>15</v>
      </c>
      <c r="T9" s="218">
        <v>16</v>
      </c>
      <c r="U9" s="218">
        <v>17</v>
      </c>
      <c r="V9" s="218">
        <v>18</v>
      </c>
      <c r="W9" s="218">
        <v>19</v>
      </c>
      <c r="X9" s="217">
        <v>20</v>
      </c>
      <c r="Y9" s="217">
        <v>21</v>
      </c>
      <c r="Z9" s="218">
        <v>22</v>
      </c>
      <c r="AA9" s="218">
        <v>23</v>
      </c>
      <c r="AB9" s="218">
        <v>24</v>
      </c>
      <c r="AC9" s="218">
        <v>25</v>
      </c>
      <c r="AD9" s="218">
        <v>26</v>
      </c>
      <c r="AE9" s="217">
        <v>27</v>
      </c>
      <c r="AF9" s="217">
        <v>28</v>
      </c>
      <c r="AG9" s="217">
        <v>29</v>
      </c>
      <c r="AH9" s="217">
        <v>30</v>
      </c>
      <c r="AI9" s="217">
        <v>28</v>
      </c>
      <c r="AJ9" s="218">
        <v>29</v>
      </c>
      <c r="AK9" s="218">
        <v>30</v>
      </c>
      <c r="AL9" s="218">
        <v>31</v>
      </c>
      <c r="AM9" s="402" t="s">
        <v>4</v>
      </c>
      <c r="AN9" s="403" t="s">
        <v>5</v>
      </c>
      <c r="AO9" s="404" t="s">
        <v>6</v>
      </c>
      <c r="AQ9" s="48"/>
      <c r="AR9" s="48"/>
      <c r="AS9" s="48"/>
      <c r="AT9" s="48"/>
      <c r="AU9" s="48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50"/>
      <c r="BM9" s="51"/>
      <c r="BN9" s="52"/>
    </row>
    <row r="10" spans="1:66" s="38" customFormat="1" ht="21">
      <c r="A10" s="235"/>
      <c r="B10" s="216" t="s">
        <v>69</v>
      </c>
      <c r="C10" s="409"/>
      <c r="D10" s="409"/>
      <c r="E10" s="252" t="s">
        <v>14</v>
      </c>
      <c r="F10" s="252" t="s">
        <v>8</v>
      </c>
      <c r="G10" s="252" t="s">
        <v>9</v>
      </c>
      <c r="H10" s="252" t="s">
        <v>10</v>
      </c>
      <c r="I10" s="252" t="s">
        <v>11</v>
      </c>
      <c r="J10" s="252" t="s">
        <v>12</v>
      </c>
      <c r="K10" s="252" t="s">
        <v>13</v>
      </c>
      <c r="L10" s="252" t="s">
        <v>14</v>
      </c>
      <c r="M10" s="252" t="s">
        <v>8</v>
      </c>
      <c r="N10" s="252" t="s">
        <v>9</v>
      </c>
      <c r="O10" s="252" t="s">
        <v>10</v>
      </c>
      <c r="P10" s="252" t="s">
        <v>11</v>
      </c>
      <c r="Q10" s="252" t="s">
        <v>12</v>
      </c>
      <c r="R10" s="252" t="s">
        <v>13</v>
      </c>
      <c r="S10" s="252" t="s">
        <v>14</v>
      </c>
      <c r="T10" s="252" t="s">
        <v>8</v>
      </c>
      <c r="U10" s="252" t="s">
        <v>9</v>
      </c>
      <c r="V10" s="252" t="s">
        <v>10</v>
      </c>
      <c r="W10" s="252" t="s">
        <v>11</v>
      </c>
      <c r="X10" s="252" t="s">
        <v>12</v>
      </c>
      <c r="Y10" s="252" t="s">
        <v>13</v>
      </c>
      <c r="Z10" s="252" t="s">
        <v>14</v>
      </c>
      <c r="AA10" s="252" t="s">
        <v>8</v>
      </c>
      <c r="AB10" s="252" t="s">
        <v>9</v>
      </c>
      <c r="AC10" s="252" t="s">
        <v>10</v>
      </c>
      <c r="AD10" s="252" t="s">
        <v>11</v>
      </c>
      <c r="AE10" s="252" t="s">
        <v>12</v>
      </c>
      <c r="AF10" s="252" t="s">
        <v>13</v>
      </c>
      <c r="AG10" s="252" t="s">
        <v>14</v>
      </c>
      <c r="AH10" s="252" t="s">
        <v>8</v>
      </c>
      <c r="AI10" s="219" t="s">
        <v>10</v>
      </c>
      <c r="AJ10" s="219" t="s">
        <v>8</v>
      </c>
      <c r="AK10" s="219" t="s">
        <v>9</v>
      </c>
      <c r="AL10" s="219" t="s">
        <v>10</v>
      </c>
      <c r="AM10" s="402"/>
      <c r="AN10" s="403"/>
      <c r="AO10" s="404"/>
      <c r="AQ10" s="53"/>
      <c r="AR10" s="53"/>
      <c r="AS10" s="53"/>
      <c r="AT10" s="53"/>
      <c r="AU10" s="53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5"/>
      <c r="BM10" s="56"/>
      <c r="BN10" s="57"/>
    </row>
    <row r="11" spans="1:66" s="38" customFormat="1" ht="20.25">
      <c r="A11" s="230" t="s">
        <v>93</v>
      </c>
      <c r="B11" s="231" t="s">
        <v>94</v>
      </c>
      <c r="C11" s="232" t="s">
        <v>95</v>
      </c>
      <c r="D11" s="223" t="s">
        <v>96</v>
      </c>
      <c r="E11" s="234" t="s">
        <v>80</v>
      </c>
      <c r="F11" s="237" t="s">
        <v>80</v>
      </c>
      <c r="G11" s="237"/>
      <c r="H11" s="237"/>
      <c r="I11" s="236" t="s">
        <v>187</v>
      </c>
      <c r="J11" s="239" t="s">
        <v>80</v>
      </c>
      <c r="K11" s="238"/>
      <c r="L11" s="237" t="s">
        <v>80</v>
      </c>
      <c r="M11" s="237" t="s">
        <v>80</v>
      </c>
      <c r="N11" s="237" t="s">
        <v>80</v>
      </c>
      <c r="O11" s="237"/>
      <c r="P11" s="236" t="s">
        <v>76</v>
      </c>
      <c r="Q11" s="410" t="s">
        <v>52</v>
      </c>
      <c r="R11" s="411"/>
      <c r="S11" s="411"/>
      <c r="T11" s="411"/>
      <c r="U11" s="411"/>
      <c r="V11" s="411"/>
      <c r="W11" s="411"/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412"/>
      <c r="AI11" s="238"/>
      <c r="AJ11" s="240"/>
      <c r="AK11" s="240"/>
      <c r="AL11" s="240"/>
      <c r="AM11" s="227">
        <v>126</v>
      </c>
      <c r="AN11" s="228">
        <v>144</v>
      </c>
      <c r="AO11" s="229">
        <v>46.8</v>
      </c>
      <c r="AP11" s="3"/>
      <c r="AQ11" s="39"/>
      <c r="AR11" s="39"/>
      <c r="AS11" s="39"/>
      <c r="AT11" s="39"/>
      <c r="AU11" s="39"/>
      <c r="AV11" s="40">
        <f>COUNTIF(E11:AL11,"M1")</f>
        <v>0</v>
      </c>
      <c r="AW11" s="40">
        <f>COUNTIF(E11:AL11,"M")</f>
        <v>0</v>
      </c>
      <c r="AX11" s="40">
        <f>COUNTIF(E11:AL11,"T")</f>
        <v>0</v>
      </c>
      <c r="AY11" s="40">
        <f>COUNTIF(E11:AL11,"T1")</f>
        <v>0</v>
      </c>
      <c r="AZ11" s="40">
        <f>COUNTIF(E11:AL11,"T2")</f>
        <v>0</v>
      </c>
      <c r="BA11" s="40">
        <f>COUNTIF(E11:AL11,"T3")</f>
        <v>0</v>
      </c>
      <c r="BB11" s="40">
        <f>COUNTIF(E11:AL11,"T4")</f>
        <v>0</v>
      </c>
      <c r="BC11" s="40">
        <f>COUNTIF(E11:AL11,"P")</f>
        <v>0</v>
      </c>
      <c r="BD11" s="40">
        <f>COUNTIF(E11:AL11,"D1")</f>
        <v>0</v>
      </c>
      <c r="BE11" s="40">
        <f>COUNTIF(E11:AL11,"D2")</f>
        <v>1</v>
      </c>
      <c r="BF11" s="40">
        <f>COUNTIF(E11:AL11,"D3")</f>
        <v>0</v>
      </c>
      <c r="BG11" s="40">
        <f>COUNTIF(E11:AL11,"M/N")</f>
        <v>0</v>
      </c>
      <c r="BH11" s="40">
        <f>COUNTIF(E11:AL11,"I")</f>
        <v>0</v>
      </c>
      <c r="BI11" s="40">
        <f>COUNTIF(E11:AL11,"SN")</f>
        <v>0</v>
      </c>
      <c r="BJ11" s="43">
        <f>(AR11+AS11+AT11+(AU11))</f>
        <v>0</v>
      </c>
      <c r="BK11" s="44">
        <f>((AV11*5)+(AW11*4)+(AX11*5)+(AY11*4)+(AZ11*5)+(BA11*5)+(BB11*4)+(BC11*12)+(BD11*6)+(BE11*6)+(BF11*6)+(BG11*17)+(BH11*4.8)+(BI11*12))</f>
        <v>6</v>
      </c>
      <c r="BM11" s="45">
        <v>126</v>
      </c>
      <c r="BN11" s="46">
        <f>(BK11-BM11)</f>
        <v>-120</v>
      </c>
    </row>
    <row r="12" spans="1:66" s="38" customFormat="1" ht="20.25">
      <c r="A12" s="230" t="s">
        <v>97</v>
      </c>
      <c r="B12" s="231" t="s">
        <v>98</v>
      </c>
      <c r="C12" s="232" t="s">
        <v>99</v>
      </c>
      <c r="D12" s="223" t="s">
        <v>96</v>
      </c>
      <c r="E12" s="234"/>
      <c r="F12" s="237"/>
      <c r="G12" s="237" t="s">
        <v>80</v>
      </c>
      <c r="H12" s="237"/>
      <c r="I12" s="236"/>
      <c r="J12" s="239"/>
      <c r="K12" s="238" t="s">
        <v>80</v>
      </c>
      <c r="L12" s="237"/>
      <c r="M12" s="237"/>
      <c r="N12" s="237"/>
      <c r="O12" s="237" t="s">
        <v>80</v>
      </c>
      <c r="P12" s="236"/>
      <c r="Q12" s="239"/>
      <c r="R12" s="238"/>
      <c r="S12" s="237" t="s">
        <v>80</v>
      </c>
      <c r="T12" s="242"/>
      <c r="U12" s="242"/>
      <c r="V12" s="241"/>
      <c r="W12" s="241" t="s">
        <v>80</v>
      </c>
      <c r="X12" s="244"/>
      <c r="Y12" s="244"/>
      <c r="Z12" s="242"/>
      <c r="AA12" s="242" t="s">
        <v>80</v>
      </c>
      <c r="AB12" s="242"/>
      <c r="AC12" s="242"/>
      <c r="AD12" s="241"/>
      <c r="AE12" s="244" t="s">
        <v>80</v>
      </c>
      <c r="AF12" s="243"/>
      <c r="AG12" s="243"/>
      <c r="AH12" s="243" t="s">
        <v>80</v>
      </c>
      <c r="AI12" s="243"/>
      <c r="AJ12" s="245"/>
      <c r="AK12" s="245"/>
      <c r="AL12" s="245"/>
      <c r="AM12" s="227">
        <v>126</v>
      </c>
      <c r="AN12" s="228">
        <f>AM12+AO12</f>
        <v>0</v>
      </c>
      <c r="AO12" s="229">
        <f>BN12</f>
        <v>-126</v>
      </c>
      <c r="AP12" s="3"/>
      <c r="AQ12" s="39"/>
      <c r="AR12" s="39"/>
      <c r="AS12" s="39"/>
      <c r="AT12" s="39"/>
      <c r="AU12" s="39"/>
      <c r="AV12" s="40">
        <f>COUNTIF(E12:AL12,"M1")</f>
        <v>0</v>
      </c>
      <c r="AW12" s="40">
        <f>COUNTIF(E12:AL12,"M")</f>
        <v>0</v>
      </c>
      <c r="AX12" s="40">
        <f>COUNTIF(E12:AL12,"T")</f>
        <v>0</v>
      </c>
      <c r="AY12" s="40">
        <f>COUNTIF(E12:AL12,"T1")</f>
        <v>0</v>
      </c>
      <c r="AZ12" s="40">
        <f>COUNTIF(E12:AL12,"T2")</f>
        <v>0</v>
      </c>
      <c r="BA12" s="40">
        <f>COUNTIF(E12:AL12,"T3")</f>
        <v>0</v>
      </c>
      <c r="BB12" s="40">
        <f>COUNTIF(E12:AL12,"T4")</f>
        <v>0</v>
      </c>
      <c r="BC12" s="40">
        <f>COUNTIF(E12:AL12,"P")</f>
        <v>0</v>
      </c>
      <c r="BD12" s="40">
        <f>COUNTIF(E12:AL12,"D1")</f>
        <v>0</v>
      </c>
      <c r="BE12" s="40">
        <f>COUNTIF(E12:AL12,"D2")</f>
        <v>0</v>
      </c>
      <c r="BF12" s="40">
        <f>COUNTIF(E12:AL12,"D3")</f>
        <v>0</v>
      </c>
      <c r="BG12" s="40">
        <f>COUNTIF(E12:AL12,"D4")</f>
        <v>0</v>
      </c>
      <c r="BH12" s="40">
        <f>COUNTIF(E12:AL12,"I")</f>
        <v>0</v>
      </c>
      <c r="BI12" s="40">
        <f>COUNTIF(E12:AL12,"SN")</f>
        <v>0</v>
      </c>
      <c r="BJ12" s="43">
        <f>(AR12+AS12+AT12+(AU12))</f>
        <v>0</v>
      </c>
      <c r="BK12" s="44">
        <f>((AV12*5)+(AW12*4)+(AX12*5)+(AY12*4)+(AZ12*5)+(BA12*5)+(BB12*4)+(BC12*12)+(BD12*6)+(BE12*6)+(BF12*6)+(BG12*6)+(BH12*4.8)+(BI12*12))</f>
        <v>0</v>
      </c>
      <c r="BM12" s="45">
        <v>126</v>
      </c>
      <c r="BN12" s="46">
        <f>(BK12-BM12)</f>
        <v>-126</v>
      </c>
    </row>
    <row r="13" spans="1:66" s="38" customFormat="1" ht="20.25">
      <c r="A13" s="230" t="s">
        <v>100</v>
      </c>
      <c r="B13" s="231" t="s">
        <v>101</v>
      </c>
      <c r="C13" s="232" t="s">
        <v>102</v>
      </c>
      <c r="D13" s="223" t="s">
        <v>96</v>
      </c>
      <c r="E13" s="424" t="s">
        <v>177</v>
      </c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25"/>
      <c r="Q13" s="426"/>
      <c r="R13" s="238"/>
      <c r="S13" s="237"/>
      <c r="T13" s="237" t="s">
        <v>80</v>
      </c>
      <c r="U13" s="237"/>
      <c r="V13" s="236"/>
      <c r="W13" s="236"/>
      <c r="X13" s="239" t="s">
        <v>80</v>
      </c>
      <c r="Y13" s="239"/>
      <c r="Z13" s="237"/>
      <c r="AA13" s="237"/>
      <c r="AB13" s="237" t="s">
        <v>80</v>
      </c>
      <c r="AC13" s="237"/>
      <c r="AD13" s="236"/>
      <c r="AE13" s="239"/>
      <c r="AF13" s="238" t="s">
        <v>80</v>
      </c>
      <c r="AG13" s="238"/>
      <c r="AH13" s="238"/>
      <c r="AI13" s="238"/>
      <c r="AJ13" s="240"/>
      <c r="AK13" s="240"/>
      <c r="AL13" s="240"/>
      <c r="AM13" s="227">
        <v>126</v>
      </c>
      <c r="AN13" s="228">
        <f>AM13+AO13</f>
        <v>0</v>
      </c>
      <c r="AO13" s="229">
        <f>BN13</f>
        <v>-126</v>
      </c>
      <c r="AP13" s="3"/>
      <c r="AQ13" s="39"/>
      <c r="AR13" s="39">
        <v>1</v>
      </c>
      <c r="AS13" s="39"/>
      <c r="AT13" s="39"/>
      <c r="AU13" s="39"/>
      <c r="AV13" s="40">
        <f>COUNTIF(E13:AL13,"M1")</f>
        <v>0</v>
      </c>
      <c r="AW13" s="40">
        <f>COUNTIF(E13:AL13,"M")</f>
        <v>0</v>
      </c>
      <c r="AX13" s="40">
        <f>COUNTIF(E13:AL13,"T")</f>
        <v>0</v>
      </c>
      <c r="AY13" s="40">
        <f>COUNTIF(E13:AL13,"T1")</f>
        <v>0</v>
      </c>
      <c r="AZ13" s="40">
        <f>COUNTIF(E13:AL13,"T2")</f>
        <v>0</v>
      </c>
      <c r="BA13" s="40">
        <f>COUNTIF(E13:AL13,"T3")</f>
        <v>0</v>
      </c>
      <c r="BB13" s="40">
        <f>COUNTIF(E13:AL13,"T4")</f>
        <v>0</v>
      </c>
      <c r="BC13" s="40">
        <f>COUNTIF(E13:AL13,"P")</f>
        <v>0</v>
      </c>
      <c r="BD13" s="40">
        <f>COUNTIF(E13:AL13,"D1")</f>
        <v>0</v>
      </c>
      <c r="BE13" s="40">
        <f>COUNTIF(E13:AL13,"D2")</f>
        <v>0</v>
      </c>
      <c r="BF13" s="40">
        <f>COUNTIF(E13:AL13,"D3")</f>
        <v>0</v>
      </c>
      <c r="BG13" s="40">
        <f>COUNTIF(E13:AL13,"D4")</f>
        <v>0</v>
      </c>
      <c r="BH13" s="40">
        <f>COUNTIF(E13:AL13,"I")</f>
        <v>0</v>
      </c>
      <c r="BI13" s="40">
        <f>COUNTIF(E13:AL13,"SN")</f>
        <v>0</v>
      </c>
      <c r="BJ13" s="43">
        <f>(AR13+AS13+AT13+(AU13))</f>
        <v>1</v>
      </c>
      <c r="BK13" s="44">
        <f>((AV13*5)+(AW13*4)+(AX13*5)+(AY13*4)+(AZ13*5)+(BA13*5)+(BB13*4)+(BC13*12)+(BD13*6)+(BE13*6)+(BF13*6)+(BG13*6)+(BH13*4.8)+(BI13*12))</f>
        <v>0</v>
      </c>
      <c r="BM13" s="45">
        <v>126</v>
      </c>
      <c r="BN13" s="46">
        <f>(BK13-BM13)</f>
        <v>-126</v>
      </c>
    </row>
    <row r="14" spans="1:66" s="38" customFormat="1" ht="21">
      <c r="A14" s="235" t="s">
        <v>0</v>
      </c>
      <c r="B14" s="216" t="s">
        <v>1</v>
      </c>
      <c r="C14" s="409" t="s">
        <v>68</v>
      </c>
      <c r="D14" s="409" t="s">
        <v>3</v>
      </c>
      <c r="E14" s="217">
        <v>1</v>
      </c>
      <c r="F14" s="218">
        <v>2</v>
      </c>
      <c r="G14" s="218">
        <v>3</v>
      </c>
      <c r="H14" s="218">
        <v>4</v>
      </c>
      <c r="I14" s="218">
        <v>5</v>
      </c>
      <c r="J14" s="217">
        <v>6</v>
      </c>
      <c r="K14" s="217">
        <v>7</v>
      </c>
      <c r="L14" s="218">
        <v>8</v>
      </c>
      <c r="M14" s="218">
        <v>9</v>
      </c>
      <c r="N14" s="218">
        <v>10</v>
      </c>
      <c r="O14" s="218">
        <v>11</v>
      </c>
      <c r="P14" s="218">
        <v>12</v>
      </c>
      <c r="Q14" s="217">
        <v>13</v>
      </c>
      <c r="R14" s="217">
        <v>14</v>
      </c>
      <c r="S14" s="218">
        <v>15</v>
      </c>
      <c r="T14" s="218">
        <v>16</v>
      </c>
      <c r="U14" s="218">
        <v>17</v>
      </c>
      <c r="V14" s="218">
        <v>18</v>
      </c>
      <c r="W14" s="218">
        <v>19</v>
      </c>
      <c r="X14" s="217">
        <v>20</v>
      </c>
      <c r="Y14" s="217">
        <v>21</v>
      </c>
      <c r="Z14" s="218">
        <v>22</v>
      </c>
      <c r="AA14" s="218">
        <v>23</v>
      </c>
      <c r="AB14" s="218">
        <v>24</v>
      </c>
      <c r="AC14" s="218">
        <v>25</v>
      </c>
      <c r="AD14" s="218">
        <v>26</v>
      </c>
      <c r="AE14" s="217">
        <v>27</v>
      </c>
      <c r="AF14" s="217">
        <v>28</v>
      </c>
      <c r="AG14" s="217">
        <v>29</v>
      </c>
      <c r="AH14" s="217">
        <v>30</v>
      </c>
      <c r="AI14" s="217">
        <v>28</v>
      </c>
      <c r="AJ14" s="218">
        <v>29</v>
      </c>
      <c r="AK14" s="218">
        <v>30</v>
      </c>
      <c r="AL14" s="218">
        <v>31</v>
      </c>
      <c r="AM14" s="402" t="s">
        <v>4</v>
      </c>
      <c r="AN14" s="403" t="s">
        <v>5</v>
      </c>
      <c r="AO14" s="404" t="s">
        <v>6</v>
      </c>
      <c r="AQ14" s="48"/>
      <c r="AR14" s="48"/>
      <c r="AS14" s="48"/>
      <c r="AT14" s="48"/>
      <c r="AU14" s="48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50"/>
      <c r="BM14" s="51"/>
      <c r="BN14" s="52"/>
    </row>
    <row r="15" spans="1:66" s="38" customFormat="1" ht="21">
      <c r="A15" s="235"/>
      <c r="B15" s="216" t="s">
        <v>69</v>
      </c>
      <c r="C15" s="409"/>
      <c r="D15" s="409"/>
      <c r="E15" s="252" t="s">
        <v>14</v>
      </c>
      <c r="F15" s="252" t="s">
        <v>8</v>
      </c>
      <c r="G15" s="252" t="s">
        <v>9</v>
      </c>
      <c r="H15" s="252" t="s">
        <v>10</v>
      </c>
      <c r="I15" s="252" t="s">
        <v>11</v>
      </c>
      <c r="J15" s="252" t="s">
        <v>12</v>
      </c>
      <c r="K15" s="252" t="s">
        <v>13</v>
      </c>
      <c r="L15" s="252" t="s">
        <v>14</v>
      </c>
      <c r="M15" s="252" t="s">
        <v>8</v>
      </c>
      <c r="N15" s="252" t="s">
        <v>9</v>
      </c>
      <c r="O15" s="252" t="s">
        <v>10</v>
      </c>
      <c r="P15" s="252" t="s">
        <v>11</v>
      </c>
      <c r="Q15" s="252" t="s">
        <v>12</v>
      </c>
      <c r="R15" s="252" t="s">
        <v>13</v>
      </c>
      <c r="S15" s="252" t="s">
        <v>14</v>
      </c>
      <c r="T15" s="252" t="s">
        <v>8</v>
      </c>
      <c r="U15" s="252" t="s">
        <v>9</v>
      </c>
      <c r="V15" s="252" t="s">
        <v>10</v>
      </c>
      <c r="W15" s="252" t="s">
        <v>11</v>
      </c>
      <c r="X15" s="252" t="s">
        <v>12</v>
      </c>
      <c r="Y15" s="252" t="s">
        <v>13</v>
      </c>
      <c r="Z15" s="252" t="s">
        <v>14</v>
      </c>
      <c r="AA15" s="252" t="s">
        <v>8</v>
      </c>
      <c r="AB15" s="252" t="s">
        <v>9</v>
      </c>
      <c r="AC15" s="252" t="s">
        <v>10</v>
      </c>
      <c r="AD15" s="252" t="s">
        <v>11</v>
      </c>
      <c r="AE15" s="252" t="s">
        <v>12</v>
      </c>
      <c r="AF15" s="252" t="s">
        <v>13</v>
      </c>
      <c r="AG15" s="252" t="s">
        <v>14</v>
      </c>
      <c r="AH15" s="252" t="s">
        <v>8</v>
      </c>
      <c r="AI15" s="219" t="s">
        <v>10</v>
      </c>
      <c r="AJ15" s="219" t="s">
        <v>8</v>
      </c>
      <c r="AK15" s="219" t="s">
        <v>9</v>
      </c>
      <c r="AL15" s="219" t="s">
        <v>10</v>
      </c>
      <c r="AM15" s="402"/>
      <c r="AN15" s="403"/>
      <c r="AO15" s="404"/>
      <c r="AQ15" s="53"/>
      <c r="AR15" s="53"/>
      <c r="AS15" s="53"/>
      <c r="AT15" s="53"/>
      <c r="AU15" s="53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5"/>
      <c r="BM15" s="56"/>
      <c r="BN15" s="57"/>
    </row>
    <row r="16" spans="1:66" s="38" customFormat="1" ht="21">
      <c r="A16" s="246">
        <v>132314</v>
      </c>
      <c r="B16" s="247" t="s">
        <v>148</v>
      </c>
      <c r="C16" s="232"/>
      <c r="D16" s="223" t="s">
        <v>103</v>
      </c>
      <c r="E16" s="243"/>
      <c r="F16" s="242"/>
      <c r="G16" s="242"/>
      <c r="H16" s="242" t="s">
        <v>80</v>
      </c>
      <c r="I16" s="241"/>
      <c r="J16" s="244"/>
      <c r="K16" s="243"/>
      <c r="L16" s="242"/>
      <c r="M16" s="242"/>
      <c r="N16" s="242"/>
      <c r="O16" s="242"/>
      <c r="P16" s="241" t="s">
        <v>80</v>
      </c>
      <c r="Q16" s="244"/>
      <c r="R16" s="243" t="s">
        <v>80</v>
      </c>
      <c r="S16" s="242"/>
      <c r="T16" s="242"/>
      <c r="U16" s="242" t="s">
        <v>80</v>
      </c>
      <c r="V16" s="241"/>
      <c r="W16" s="241"/>
      <c r="X16" s="244"/>
      <c r="Y16" s="244"/>
      <c r="Z16" s="242"/>
      <c r="AA16" s="242"/>
      <c r="AB16" s="242"/>
      <c r="AC16" s="242" t="s">
        <v>80</v>
      </c>
      <c r="AD16" s="241"/>
      <c r="AE16" s="244"/>
      <c r="AF16" s="243"/>
      <c r="AG16" s="243" t="s">
        <v>80</v>
      </c>
      <c r="AH16" s="243"/>
      <c r="AI16" s="243"/>
      <c r="AJ16" s="245"/>
      <c r="AK16" s="245"/>
      <c r="AL16" s="245"/>
      <c r="AM16" s="227"/>
      <c r="AN16" s="228"/>
      <c r="AO16" s="229"/>
      <c r="AP16" s="3"/>
      <c r="AQ16" s="39"/>
      <c r="AR16" s="39"/>
      <c r="AS16" s="39"/>
      <c r="AT16" s="39"/>
      <c r="AU16" s="39"/>
      <c r="AV16" s="40">
        <f>COUNTIF(E16:AL16,"M1")</f>
        <v>0</v>
      </c>
      <c r="AW16" s="40">
        <f>COUNTIF(E16:AL16,"M")</f>
        <v>0</v>
      </c>
      <c r="AX16" s="40">
        <f>COUNTIF(E16:AL16,"T")</f>
        <v>0</v>
      </c>
      <c r="AY16" s="40">
        <f>COUNTIF(E16:AL16,"T1")</f>
        <v>0</v>
      </c>
      <c r="AZ16" s="40">
        <f>COUNTIF(E16:AL16,"T2")</f>
        <v>0</v>
      </c>
      <c r="BA16" s="40">
        <f>COUNTIF(E16:AL16,"T3")</f>
        <v>0</v>
      </c>
      <c r="BB16" s="40">
        <f>COUNTIF(E16:AL16,"T4")</f>
        <v>0</v>
      </c>
      <c r="BC16" s="40">
        <f>COUNTIF(E16:AL16,"P")</f>
        <v>0</v>
      </c>
      <c r="BD16" s="40">
        <f>COUNTIF(E16:AL16,"D1")</f>
        <v>0</v>
      </c>
      <c r="BE16" s="40">
        <f>COUNTIF(E16:AL16,"D2")</f>
        <v>0</v>
      </c>
      <c r="BF16" s="40">
        <f>COUNTIF(E16:AL16,"D3")</f>
        <v>0</v>
      </c>
      <c r="BG16" s="40">
        <f>COUNTIF(E16:AL16,"T2/N")</f>
        <v>0</v>
      </c>
      <c r="BH16" s="40">
        <f>COUNTIF(E16:AL16,"I")</f>
        <v>0</v>
      </c>
      <c r="BI16" s="40">
        <f>COUNTIF(E16:AL16,"SN")</f>
        <v>0</v>
      </c>
      <c r="BJ16" s="43">
        <f t="shared" ref="BJ16:BJ21" si="0">(AR16+AS16+AT16+(AU16))</f>
        <v>0</v>
      </c>
      <c r="BK16" s="44">
        <f>((AV16*5)+(AW16*4)+(AX16*5)+(AY16*4)+(AZ16*5)+(BA16*5)+(BB16*4)+(BC16*12)+(BD16*6)+(BE16*6)+(BF16*6)+(BG16*17)+(BH16*4.8)+(BI16*12))</f>
        <v>0</v>
      </c>
      <c r="BM16" s="45">
        <v>0</v>
      </c>
      <c r="BN16" s="46">
        <f t="shared" ref="BN16:BN21" si="1">(BK16-BM16)</f>
        <v>0</v>
      </c>
    </row>
    <row r="17" spans="1:66" s="38" customFormat="1" ht="20.25">
      <c r="A17" s="230"/>
      <c r="B17" s="231" t="s">
        <v>188</v>
      </c>
      <c r="C17" s="232"/>
      <c r="D17" s="223"/>
      <c r="E17" s="251"/>
      <c r="F17" s="250"/>
      <c r="G17" s="250"/>
      <c r="H17" s="250"/>
      <c r="I17" s="249"/>
      <c r="J17" s="248"/>
      <c r="K17" s="251"/>
      <c r="L17" s="225"/>
      <c r="M17" s="225"/>
      <c r="N17" s="225"/>
      <c r="O17" s="225"/>
      <c r="P17" s="224"/>
      <c r="Q17" s="233"/>
      <c r="R17" s="234"/>
      <c r="S17" s="225"/>
      <c r="T17" s="225"/>
      <c r="U17" s="225"/>
      <c r="V17" s="224" t="s">
        <v>80</v>
      </c>
      <c r="W17" s="224"/>
      <c r="X17" s="233"/>
      <c r="Y17" s="233"/>
      <c r="Z17" s="225" t="s">
        <v>80</v>
      </c>
      <c r="AA17" s="225"/>
      <c r="AB17" s="225"/>
      <c r="AC17" s="225"/>
      <c r="AD17" s="224"/>
      <c r="AE17" s="233"/>
      <c r="AF17" s="234"/>
      <c r="AG17" s="234"/>
      <c r="AH17" s="234"/>
      <c r="AI17" s="234"/>
      <c r="AJ17" s="226"/>
      <c r="AK17" s="226"/>
      <c r="AL17" s="226"/>
      <c r="AM17" s="227"/>
      <c r="AN17" s="228"/>
      <c r="AO17" s="229"/>
      <c r="AP17" s="3"/>
      <c r="AQ17" s="39"/>
      <c r="AR17" s="39"/>
      <c r="AS17" s="39"/>
      <c r="AT17" s="39"/>
      <c r="AU17" s="39"/>
      <c r="AV17" s="40">
        <f>COUNTIF(E17:AL17,"M1")</f>
        <v>0</v>
      </c>
      <c r="AW17" s="40">
        <f>COUNTIF(E17:AL17,"M")</f>
        <v>0</v>
      </c>
      <c r="AX17" s="40">
        <f>COUNTIF(E17:AL17,"T")</f>
        <v>0</v>
      </c>
      <c r="AY17" s="40">
        <f>COUNTIF(E17:AL17,"T1")</f>
        <v>0</v>
      </c>
      <c r="AZ17" s="40">
        <f>COUNTIF(E17:AL17,"T2")</f>
        <v>0</v>
      </c>
      <c r="BA17" s="40">
        <f>COUNTIF(E17:AL17,"T3")</f>
        <v>0</v>
      </c>
      <c r="BB17" s="40">
        <f>COUNTIF(E17:AL17,"T4")</f>
        <v>0</v>
      </c>
      <c r="BC17" s="40">
        <f>COUNTIF(E17:AL17,"P")</f>
        <v>0</v>
      </c>
      <c r="BD17" s="40">
        <f>COUNTIF(E17:AL17,"D1")</f>
        <v>0</v>
      </c>
      <c r="BE17" s="40">
        <f>COUNTIF(E17:AL17,"D2")</f>
        <v>0</v>
      </c>
      <c r="BF17" s="40">
        <f>COUNTIF(E17:AL17,"D3")</f>
        <v>0</v>
      </c>
      <c r="BG17" s="40">
        <f>COUNTIF(E17:AL17,"T2/N")</f>
        <v>0</v>
      </c>
      <c r="BH17" s="40">
        <f>COUNTIF(E17:AL17,"I")</f>
        <v>0</v>
      </c>
      <c r="BI17" s="40">
        <f>COUNTIF(E17:AL17,"SN")</f>
        <v>0</v>
      </c>
      <c r="BJ17" s="43">
        <f t="shared" si="0"/>
        <v>0</v>
      </c>
      <c r="BK17" s="44">
        <f>((AV17*5)+(AW17*4)+(AX17*5)+(AY17*4)+(AZ17*5)+(BA17*5)+(BB17*4)+(BC17*12)+(BD17*6)+(BE17*6)+(BF17*6)+(BG17*17)+(BH17*4.8)+(BI17*12))</f>
        <v>0</v>
      </c>
      <c r="BM17" s="45">
        <v>0</v>
      </c>
      <c r="BN17" s="46">
        <f t="shared" si="1"/>
        <v>0</v>
      </c>
    </row>
    <row r="18" spans="1:66" customFormat="1" ht="21">
      <c r="A18" s="246"/>
      <c r="B18" s="247" t="s">
        <v>189</v>
      </c>
      <c r="C18" s="232"/>
      <c r="D18" s="223"/>
      <c r="E18" s="234"/>
      <c r="F18" s="225"/>
      <c r="G18" s="225"/>
      <c r="H18" s="225"/>
      <c r="I18" s="224"/>
      <c r="J18" s="233"/>
      <c r="K18" s="234"/>
      <c r="L18" s="225"/>
      <c r="M18" s="225"/>
      <c r="N18" s="225"/>
      <c r="O18" s="225"/>
      <c r="P18" s="224"/>
      <c r="Q18" s="233"/>
      <c r="R18" s="234"/>
      <c r="S18" s="225"/>
      <c r="T18" s="225"/>
      <c r="U18" s="225"/>
      <c r="V18" s="224"/>
      <c r="W18" s="224"/>
      <c r="X18" s="233"/>
      <c r="Y18" s="233" t="s">
        <v>80</v>
      </c>
      <c r="Z18" s="225"/>
      <c r="AA18" s="225"/>
      <c r="AB18" s="225"/>
      <c r="AC18" s="225"/>
      <c r="AD18" s="224"/>
      <c r="AE18" s="233"/>
      <c r="AF18" s="234"/>
      <c r="AG18" s="234"/>
      <c r="AH18" s="234"/>
      <c r="AI18" s="234"/>
      <c r="AJ18" s="225"/>
      <c r="AK18" s="225"/>
      <c r="AL18" s="225"/>
      <c r="AM18" s="227"/>
      <c r="AN18" s="228"/>
      <c r="AO18" s="229"/>
      <c r="AP18" s="3"/>
      <c r="AQ18" s="2"/>
      <c r="AR18" s="2"/>
      <c r="AS18" s="2"/>
      <c r="AT18" s="2"/>
      <c r="AU18" s="2"/>
      <c r="AV18" s="40">
        <f>COUNTIF(E21:AL21,"M1")</f>
        <v>0</v>
      </c>
      <c r="AW18" s="40">
        <f>COUNTIF(E21:AL21,"M")</f>
        <v>0</v>
      </c>
      <c r="AX18" s="40">
        <f>COUNTIF(E21:AL21,"T")</f>
        <v>0</v>
      </c>
      <c r="AY18" s="40">
        <f>COUNTIF(E21:AL21,"T1")</f>
        <v>0</v>
      </c>
      <c r="AZ18" s="40">
        <f>COUNTIF(E21:AL21,"T2")</f>
        <v>0</v>
      </c>
      <c r="BA18" s="40">
        <f>COUNTIF(E21:AL21,"T3")</f>
        <v>0</v>
      </c>
      <c r="BB18" s="40">
        <f>COUNTIF(E21:AL21,"T4")</f>
        <v>0</v>
      </c>
      <c r="BC18" s="40">
        <f>COUNTIF(E21:AL21,"P")</f>
        <v>0</v>
      </c>
      <c r="BD18" s="40">
        <f>COUNTIF(E21:AL21,"D1")</f>
        <v>0</v>
      </c>
      <c r="BE18" s="40">
        <f>COUNTIF(E21:AL21,"D2")</f>
        <v>0</v>
      </c>
      <c r="BF18" s="40">
        <f>COUNTIF(E21:AL21,"D3")</f>
        <v>0</v>
      </c>
      <c r="BG18" s="40">
        <f>COUNTIF(E21:AL21,"D4")</f>
        <v>0</v>
      </c>
      <c r="BH18" s="40">
        <f>COUNTIF(E21:AL21,"I")</f>
        <v>0</v>
      </c>
      <c r="BI18" s="40">
        <f>COUNTIF(E21:AL21,"N")</f>
        <v>0</v>
      </c>
      <c r="BJ18" s="58">
        <f t="shared" si="0"/>
        <v>0</v>
      </c>
      <c r="BK18" s="59">
        <f>((AV18*5)+(AW18*4)+(AX18*5)+(AY18*4)+(AZ18*5)+(BA18*5)+(BB18*4)+(BC18*12)+(BD18*6)+(BE18*6)+(BF18*6)+(BG18*6)+(BH18*4.8)+(BI18*12))</f>
        <v>0</v>
      </c>
      <c r="BL18" s="37"/>
      <c r="BM18" s="45">
        <v>0</v>
      </c>
      <c r="BN18" s="60">
        <f t="shared" si="1"/>
        <v>0</v>
      </c>
    </row>
    <row r="19" spans="1:66" customFormat="1" ht="21">
      <c r="A19" s="246"/>
      <c r="B19" s="247" t="s">
        <v>190</v>
      </c>
      <c r="C19" s="232"/>
      <c r="D19" s="223"/>
      <c r="E19" s="234"/>
      <c r="F19" s="225"/>
      <c r="G19" s="225"/>
      <c r="H19" s="225"/>
      <c r="I19" s="224"/>
      <c r="J19" s="233"/>
      <c r="K19" s="234"/>
      <c r="L19" s="225"/>
      <c r="M19" s="225"/>
      <c r="N19" s="225"/>
      <c r="O19" s="225"/>
      <c r="P19" s="224"/>
      <c r="Q19" s="233"/>
      <c r="R19" s="234"/>
      <c r="S19" s="225"/>
      <c r="T19" s="225"/>
      <c r="U19" s="225"/>
      <c r="V19" s="224"/>
      <c r="W19" s="224"/>
      <c r="X19" s="233"/>
      <c r="Y19" s="233"/>
      <c r="Z19" s="225"/>
      <c r="AA19" s="225"/>
      <c r="AB19" s="225"/>
      <c r="AC19" s="225"/>
      <c r="AD19" s="224"/>
      <c r="AE19" s="233"/>
      <c r="AF19" s="234"/>
      <c r="AG19" s="234"/>
      <c r="AH19" s="234"/>
      <c r="AI19" s="234"/>
      <c r="AJ19" s="225"/>
      <c r="AK19" s="225"/>
      <c r="AL19" s="225"/>
      <c r="AM19" s="227"/>
      <c r="AN19" s="228"/>
      <c r="AO19" s="229"/>
      <c r="AP19" s="3"/>
      <c r="AQ19" s="2"/>
      <c r="AR19" s="2"/>
      <c r="AS19" s="2"/>
      <c r="AT19" s="2"/>
      <c r="AU19" s="2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58"/>
      <c r="BK19" s="59"/>
      <c r="BL19" s="37"/>
      <c r="BM19" s="45"/>
      <c r="BN19" s="60"/>
    </row>
    <row r="20" spans="1:66" customFormat="1" ht="21">
      <c r="A20" s="422" t="s">
        <v>192</v>
      </c>
      <c r="B20" s="423"/>
      <c r="C20" s="312"/>
      <c r="D20" s="313"/>
      <c r="E20" s="314"/>
      <c r="F20" s="315"/>
      <c r="G20" s="315"/>
      <c r="H20" s="315"/>
      <c r="I20" s="316"/>
      <c r="J20" s="317" t="s">
        <v>76</v>
      </c>
      <c r="K20" s="314"/>
      <c r="L20" s="315"/>
      <c r="M20" s="315"/>
      <c r="N20" s="315"/>
      <c r="O20" s="315"/>
      <c r="P20" s="316"/>
      <c r="Q20" s="317" t="s">
        <v>193</v>
      </c>
      <c r="R20" s="314"/>
      <c r="S20" s="315"/>
      <c r="T20" s="315"/>
      <c r="U20" s="315"/>
      <c r="V20" s="316"/>
      <c r="W20" s="316"/>
      <c r="X20" s="317" t="s">
        <v>22</v>
      </c>
      <c r="Y20" s="317"/>
      <c r="Z20" s="315"/>
      <c r="AA20" s="315"/>
      <c r="AB20" s="315"/>
      <c r="AC20" s="315"/>
      <c r="AD20" s="316" t="s">
        <v>187</v>
      </c>
      <c r="AE20" s="317" t="s">
        <v>22</v>
      </c>
      <c r="AF20" s="314"/>
      <c r="AG20" s="314"/>
      <c r="AH20" s="314"/>
      <c r="AI20" s="234"/>
      <c r="AJ20" s="225"/>
      <c r="AK20" s="225"/>
      <c r="AL20" s="225"/>
      <c r="AM20" s="227"/>
      <c r="AN20" s="228"/>
      <c r="AO20" s="229"/>
      <c r="AP20" s="3"/>
      <c r="AQ20" s="2"/>
      <c r="AR20" s="2"/>
      <c r="AS20" s="2"/>
      <c r="AT20" s="2"/>
      <c r="AU20" s="2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58"/>
      <c r="BK20" s="59"/>
      <c r="BL20" s="37"/>
      <c r="BM20" s="45"/>
      <c r="BN20" s="60"/>
    </row>
    <row r="21" spans="1:66" customFormat="1" ht="21">
      <c r="A21" s="422"/>
      <c r="B21" s="423"/>
      <c r="C21" s="312"/>
      <c r="D21" s="313"/>
      <c r="E21" s="314"/>
      <c r="F21" s="315"/>
      <c r="G21" s="315"/>
      <c r="H21" s="315"/>
      <c r="I21" s="316"/>
      <c r="J21" s="317"/>
      <c r="K21" s="314"/>
      <c r="L21" s="315"/>
      <c r="M21" s="315"/>
      <c r="N21" s="315"/>
      <c r="O21" s="315"/>
      <c r="P21" s="316"/>
      <c r="Q21" s="317"/>
      <c r="R21" s="314"/>
      <c r="S21" s="315"/>
      <c r="T21" s="315"/>
      <c r="U21" s="315"/>
      <c r="V21" s="316"/>
      <c r="W21" s="316"/>
      <c r="X21" s="317"/>
      <c r="Y21" s="317"/>
      <c r="Z21" s="315"/>
      <c r="AA21" s="315"/>
      <c r="AB21" s="315"/>
      <c r="AC21" s="315"/>
      <c r="AD21" s="316"/>
      <c r="AE21" s="317"/>
      <c r="AF21" s="314"/>
      <c r="AG21" s="314"/>
      <c r="AH21" s="314"/>
      <c r="AI21" s="234"/>
      <c r="AJ21" s="225"/>
      <c r="AK21" s="225"/>
      <c r="AL21" s="225"/>
      <c r="AM21" s="227"/>
      <c r="AN21" s="228"/>
      <c r="AO21" s="229"/>
      <c r="AP21" s="3"/>
      <c r="AQ21" s="2"/>
      <c r="AR21" s="2"/>
      <c r="AS21" s="2"/>
      <c r="AT21" s="2"/>
      <c r="AU21" s="2"/>
      <c r="AV21" s="40">
        <f>COUNTIF(E23:AL23,"M1")</f>
        <v>0</v>
      </c>
      <c r="AW21" s="40">
        <f>COUNTIF(E23:AL23,"M")</f>
        <v>0</v>
      </c>
      <c r="AX21" s="40">
        <f>COUNTIF(E23:AL23,"T")</f>
        <v>0</v>
      </c>
      <c r="AY21" s="40">
        <f>COUNTIF(E23:AL23,"T1")</f>
        <v>0</v>
      </c>
      <c r="AZ21" s="40">
        <f>COUNTIF(E23:AL23,"T2")</f>
        <v>0</v>
      </c>
      <c r="BA21" s="40">
        <f>COUNTIF(E23:AL23,"T3")</f>
        <v>0</v>
      </c>
      <c r="BB21" s="40">
        <f>COUNTIF(E23:AL23,"T4")</f>
        <v>0</v>
      </c>
      <c r="BC21" s="40">
        <f>COUNTIF(E23:AL23,"P")</f>
        <v>0</v>
      </c>
      <c r="BD21" s="40">
        <f>COUNTIF(E23:AL23,"D1")</f>
        <v>0</v>
      </c>
      <c r="BE21" s="40">
        <f>COUNTIF(E23:AL23,"D2")</f>
        <v>0</v>
      </c>
      <c r="BF21" s="40">
        <f>COUNTIF(E23:AL23,"D3")</f>
        <v>0</v>
      </c>
      <c r="BG21" s="40">
        <f>COUNTIF(E23:AL23,"D4")</f>
        <v>0</v>
      </c>
      <c r="BH21" s="40">
        <f>COUNTIF(E23:AL23,"I")</f>
        <v>0</v>
      </c>
      <c r="BI21" s="40">
        <f>COUNTIF(E23:AL23,"N")</f>
        <v>0</v>
      </c>
      <c r="BJ21" s="58">
        <f t="shared" si="0"/>
        <v>0</v>
      </c>
      <c r="BK21" s="59">
        <f>((AV21*5)+(AW21*4)+(AX21*5)+(AY21*4)+(AZ21*5)+(BA21*5)+(BB21*4)+(BC21*12)+(BD21*6)+(BE21*6)+(BF21*6)+(BG21*6)+(BH21*4.8)+(BI21*12))</f>
        <v>0</v>
      </c>
      <c r="BL21" s="37"/>
      <c r="BM21" s="45"/>
      <c r="BN21" s="60">
        <f t="shared" si="1"/>
        <v>0</v>
      </c>
    </row>
    <row r="22" spans="1:66" s="202" customFormat="1" ht="15.75">
      <c r="A22" s="186"/>
      <c r="B22" s="187"/>
      <c r="C22" s="188"/>
      <c r="D22" s="189"/>
      <c r="E22" s="19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91"/>
      <c r="AN22" s="192"/>
      <c r="AO22" s="193"/>
      <c r="AP22" s="194"/>
      <c r="AQ22" s="195"/>
      <c r="AR22" s="195"/>
      <c r="AS22" s="195"/>
      <c r="AT22" s="195"/>
      <c r="AU22" s="195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7"/>
      <c r="BK22" s="198"/>
      <c r="BL22" s="199"/>
      <c r="BM22" s="200"/>
      <c r="BN22" s="201"/>
    </row>
    <row r="23" spans="1:66" customFormat="1" ht="15.75">
      <c r="A23" s="61"/>
      <c r="B23" s="62"/>
      <c r="C23" s="37"/>
      <c r="D23" s="37"/>
      <c r="E23" s="37"/>
      <c r="F23" s="37"/>
      <c r="G23" s="37"/>
      <c r="H23" s="62"/>
      <c r="I23" s="427" t="s">
        <v>175</v>
      </c>
      <c r="J23" s="427"/>
      <c r="K23" s="427"/>
      <c r="L23" s="427"/>
      <c r="M23" s="427"/>
      <c r="N23" s="62"/>
      <c r="O23" s="62"/>
      <c r="P23" s="62"/>
      <c r="Q23" s="62"/>
      <c r="R23" s="62"/>
      <c r="S23" s="62"/>
      <c r="T23" s="62"/>
      <c r="U23" s="63"/>
      <c r="V23" s="63"/>
      <c r="W23" s="63"/>
      <c r="X23" s="64"/>
      <c r="Y23" s="65"/>
      <c r="Z23" s="66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65"/>
      <c r="AN23" s="65"/>
      <c r="AO23" s="6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</row>
    <row r="24" spans="1:66" customFormat="1" ht="16.5" thickBot="1">
      <c r="A24" s="61"/>
      <c r="B24" s="62"/>
      <c r="C24" s="203"/>
      <c r="D24" s="203"/>
      <c r="E24" s="203"/>
      <c r="F24" s="203"/>
      <c r="G24" s="203"/>
      <c r="H24" s="62"/>
      <c r="I24" s="62" t="s">
        <v>176</v>
      </c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3"/>
      <c r="V24" s="63"/>
      <c r="W24" s="63"/>
      <c r="X24" s="64"/>
      <c r="Y24" s="65"/>
      <c r="Z24" s="66"/>
      <c r="AA24" s="157"/>
      <c r="AB24" s="157"/>
      <c r="AC24" s="157"/>
      <c r="AD24" s="157"/>
      <c r="AE24" s="157"/>
      <c r="AF24" s="184"/>
      <c r="AG24" s="184"/>
      <c r="AH24" s="184"/>
      <c r="AI24" s="157"/>
      <c r="AJ24" s="157"/>
      <c r="AK24" s="157"/>
      <c r="AL24" s="157"/>
      <c r="AM24" s="65"/>
      <c r="AN24" s="65"/>
      <c r="AO24" s="6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</row>
    <row r="25" spans="1:66" customFormat="1" ht="15.75">
      <c r="A25" s="61"/>
      <c r="B25" s="62"/>
      <c r="C25" s="414" t="s">
        <v>154</v>
      </c>
      <c r="D25" s="415"/>
      <c r="E25" s="415"/>
      <c r="F25" s="415"/>
      <c r="G25" s="416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3"/>
      <c r="V25" s="63"/>
      <c r="W25" s="63"/>
      <c r="X25" s="64"/>
      <c r="Y25" s="65"/>
      <c r="Z25" s="66"/>
      <c r="AA25" s="157"/>
      <c r="AB25" s="157"/>
      <c r="AC25" s="157"/>
      <c r="AD25" s="157"/>
      <c r="AE25" s="157"/>
      <c r="AF25" s="184"/>
      <c r="AG25" s="184"/>
      <c r="AH25" s="184"/>
      <c r="AI25" s="157"/>
      <c r="AJ25" s="157"/>
      <c r="AK25" s="157"/>
      <c r="AL25" s="157"/>
      <c r="AM25" s="65"/>
      <c r="AN25" s="65"/>
      <c r="AO25" s="6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</row>
    <row r="26" spans="1:66" customFormat="1" ht="15.75">
      <c r="A26" s="61"/>
      <c r="B26" s="62"/>
      <c r="C26" s="204" t="s">
        <v>70</v>
      </c>
      <c r="D26" s="68" t="s">
        <v>104</v>
      </c>
      <c r="E26" s="205"/>
      <c r="F26" s="69" t="s">
        <v>20</v>
      </c>
      <c r="G26" s="206" t="s">
        <v>105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417"/>
      <c r="AB26" s="417"/>
      <c r="AC26" s="417"/>
      <c r="AD26" s="417"/>
      <c r="AE26" s="417"/>
      <c r="AF26" s="417"/>
      <c r="AG26" s="417"/>
      <c r="AH26" s="417"/>
      <c r="AI26" s="417"/>
      <c r="AJ26" s="417"/>
      <c r="AK26" s="417"/>
      <c r="AL26" s="417"/>
      <c r="AM26" s="66"/>
      <c r="AN26" s="66"/>
      <c r="AO26" s="70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</row>
    <row r="27" spans="1:66" customFormat="1" ht="16.5">
      <c r="A27" s="71"/>
      <c r="B27" s="65"/>
      <c r="C27" s="207" t="s">
        <v>72</v>
      </c>
      <c r="D27" s="72" t="s">
        <v>106</v>
      </c>
      <c r="E27" s="205"/>
      <c r="F27" s="73" t="s">
        <v>21</v>
      </c>
      <c r="G27" s="208" t="s">
        <v>107</v>
      </c>
      <c r="H27" s="65"/>
      <c r="I27" s="65"/>
      <c r="J27" s="65"/>
      <c r="K27" s="74" t="s">
        <v>108</v>
      </c>
      <c r="L27" s="74"/>
      <c r="M27" s="75"/>
      <c r="N27" s="76"/>
      <c r="O27" s="77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418" t="s">
        <v>155</v>
      </c>
      <c r="AB27" s="418"/>
      <c r="AC27" s="418"/>
      <c r="AD27" s="418"/>
      <c r="AE27" s="418"/>
      <c r="AF27" s="418"/>
      <c r="AG27" s="418"/>
      <c r="AH27" s="418"/>
      <c r="AI27" s="418"/>
      <c r="AJ27" s="418"/>
      <c r="AK27" s="418"/>
      <c r="AL27" s="418"/>
      <c r="AM27" s="66"/>
      <c r="AN27" s="66"/>
      <c r="AO27" s="70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</row>
    <row r="28" spans="1:66" customFormat="1" ht="15.75">
      <c r="A28" s="71"/>
      <c r="B28" s="65"/>
      <c r="C28" s="207" t="s">
        <v>73</v>
      </c>
      <c r="D28" s="47" t="s">
        <v>88</v>
      </c>
      <c r="E28" s="209"/>
      <c r="F28" s="42" t="s">
        <v>77</v>
      </c>
      <c r="G28" s="210" t="s">
        <v>109</v>
      </c>
      <c r="H28" s="65"/>
      <c r="I28" s="65"/>
      <c r="J28" s="65"/>
      <c r="K28" s="65"/>
      <c r="L28" s="78" t="s">
        <v>110</v>
      </c>
      <c r="M28" s="78"/>
      <c r="N28" s="78"/>
      <c r="O28" s="78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417" t="s">
        <v>111</v>
      </c>
      <c r="AB28" s="417"/>
      <c r="AC28" s="417"/>
      <c r="AD28" s="417"/>
      <c r="AE28" s="417"/>
      <c r="AF28" s="417"/>
      <c r="AG28" s="417"/>
      <c r="AH28" s="417"/>
      <c r="AI28" s="417"/>
      <c r="AJ28" s="417"/>
      <c r="AK28" s="417"/>
      <c r="AL28" s="417"/>
      <c r="AM28" s="66"/>
      <c r="AN28" s="66"/>
      <c r="AO28" s="6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</row>
    <row r="29" spans="1:66" customFormat="1" ht="15.75">
      <c r="A29" s="71"/>
      <c r="B29" s="65"/>
      <c r="C29" s="207" t="s">
        <v>75</v>
      </c>
      <c r="D29" s="72" t="s">
        <v>112</v>
      </c>
      <c r="E29" s="205"/>
      <c r="F29" s="42" t="s">
        <v>22</v>
      </c>
      <c r="G29" s="210" t="s">
        <v>113</v>
      </c>
      <c r="H29" s="65"/>
      <c r="I29" s="65"/>
      <c r="J29" s="65"/>
      <c r="K29" s="79" t="s">
        <v>114</v>
      </c>
      <c r="L29" s="79"/>
      <c r="M29" s="79"/>
      <c r="N29" s="62"/>
      <c r="O29" s="79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413" t="s">
        <v>194</v>
      </c>
      <c r="AB29" s="413"/>
      <c r="AC29" s="413"/>
      <c r="AD29" s="413"/>
      <c r="AE29" s="413"/>
      <c r="AF29" s="413"/>
      <c r="AG29" s="413"/>
      <c r="AH29" s="413"/>
      <c r="AI29" s="413"/>
      <c r="AJ29" s="413"/>
      <c r="AK29" s="413"/>
      <c r="AL29" s="413"/>
      <c r="AM29" s="65"/>
      <c r="AN29" s="65"/>
      <c r="AO29" s="6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</row>
    <row r="30" spans="1:66" customFormat="1" ht="16.5" thickBot="1">
      <c r="A30" s="71"/>
      <c r="B30" s="65"/>
      <c r="C30" s="211" t="s">
        <v>76</v>
      </c>
      <c r="D30" s="212" t="s">
        <v>115</v>
      </c>
      <c r="E30" s="213"/>
      <c r="F30" s="214" t="s">
        <v>80</v>
      </c>
      <c r="G30" s="215" t="s">
        <v>116</v>
      </c>
      <c r="H30" s="65"/>
      <c r="I30" s="65"/>
      <c r="J30" s="65"/>
      <c r="K30" s="79" t="s">
        <v>117</v>
      </c>
      <c r="L30" s="79"/>
      <c r="M30" s="79"/>
      <c r="N30" s="79"/>
      <c r="O30" s="79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413" t="s">
        <v>118</v>
      </c>
      <c r="AB30" s="413"/>
      <c r="AC30" s="413"/>
      <c r="AD30" s="413"/>
      <c r="AE30" s="413"/>
      <c r="AF30" s="413"/>
      <c r="AG30" s="413"/>
      <c r="AH30" s="413"/>
      <c r="AI30" s="413"/>
      <c r="AJ30" s="413"/>
      <c r="AK30" s="413"/>
      <c r="AL30" s="413"/>
      <c r="AM30" s="65"/>
      <c r="AN30" s="65"/>
      <c r="AO30" s="6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</row>
    <row r="31" spans="1:66" customFormat="1" ht="16.5" thickBot="1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2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</row>
    <row r="33" spans="1:66" customForma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</row>
  </sheetData>
  <mergeCells count="29">
    <mergeCell ref="E7:AH7"/>
    <mergeCell ref="A20:B20"/>
    <mergeCell ref="A21:B21"/>
    <mergeCell ref="E13:Q13"/>
    <mergeCell ref="I23:M23"/>
    <mergeCell ref="C14:C15"/>
    <mergeCell ref="D14:D15"/>
    <mergeCell ref="AA30:AL30"/>
    <mergeCell ref="C25:G25"/>
    <mergeCell ref="AA26:AL26"/>
    <mergeCell ref="AA27:AL27"/>
    <mergeCell ref="AA28:AL28"/>
    <mergeCell ref="AA29:AL29"/>
    <mergeCell ref="AM14:AM15"/>
    <mergeCell ref="AN14:AN15"/>
    <mergeCell ref="AO14:AO15"/>
    <mergeCell ref="A1:AO3"/>
    <mergeCell ref="A4:A5"/>
    <mergeCell ref="C4:C5"/>
    <mergeCell ref="D4:D5"/>
    <mergeCell ref="AM4:AM5"/>
    <mergeCell ref="AN4:AN5"/>
    <mergeCell ref="AO4:AO5"/>
    <mergeCell ref="C9:C10"/>
    <mergeCell ref="D9:D10"/>
    <mergeCell ref="AM9:AM10"/>
    <mergeCell ref="AN9:AN10"/>
    <mergeCell ref="AO9:AO10"/>
    <mergeCell ref="Q11:AH11"/>
  </mergeCells>
  <pageMargins left="0.511811024" right="0.511811024" top="0.78740157499999996" bottom="0.78740157499999996" header="0.31496062000000002" footer="0.31496062000000002"/>
  <pageSetup paperSize="9" scale="32" fitToHeight="0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28"/>
  <sheetViews>
    <sheetView topLeftCell="N1" workbookViewId="0">
      <selection activeCell="AG27" sqref="AG27"/>
    </sheetView>
  </sheetViews>
  <sheetFormatPr defaultRowHeight="15"/>
  <cols>
    <col min="1" max="1" width="8.7109375" customWidth="1"/>
    <col min="2" max="2" width="30.5703125" customWidth="1"/>
    <col min="3" max="3" width="13.140625" style="14" customWidth="1"/>
    <col min="4" max="4" width="13.5703125" customWidth="1"/>
    <col min="5" max="34" width="4.7109375" customWidth="1"/>
    <col min="35" max="35" width="4.7109375" hidden="1" customWidth="1"/>
    <col min="36" max="36" width="4.7109375" customWidth="1"/>
    <col min="37" max="37" width="4.28515625" customWidth="1"/>
    <col min="38" max="39" width="3.7109375" customWidth="1"/>
  </cols>
  <sheetData>
    <row r="1" spans="1:88" ht="15" customHeight="1">
      <c r="A1" s="430" t="s">
        <v>186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  <c r="AK1" s="431"/>
      <c r="AL1" s="432"/>
      <c r="AM1" s="337"/>
      <c r="AN1" s="29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</row>
    <row r="2" spans="1:88">
      <c r="A2" s="433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5"/>
      <c r="AM2" s="337"/>
      <c r="AN2" s="29"/>
      <c r="AO2" s="83">
        <v>126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37"/>
    </row>
    <row r="3" spans="1:88">
      <c r="A3" s="436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8"/>
      <c r="AM3" s="337"/>
      <c r="AN3" s="29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37"/>
    </row>
    <row r="4" spans="1:88">
      <c r="A4" s="84" t="s">
        <v>0</v>
      </c>
      <c r="B4" s="85" t="s">
        <v>1</v>
      </c>
      <c r="C4" s="85" t="s">
        <v>68</v>
      </c>
      <c r="D4" s="439" t="s">
        <v>3</v>
      </c>
      <c r="E4" s="130">
        <v>1</v>
      </c>
      <c r="F4" s="130">
        <v>2</v>
      </c>
      <c r="G4" s="130">
        <v>3</v>
      </c>
      <c r="H4" s="130">
        <v>4</v>
      </c>
      <c r="I4" s="130">
        <v>5</v>
      </c>
      <c r="J4" s="130">
        <v>6</v>
      </c>
      <c r="K4" s="130">
        <v>7</v>
      </c>
      <c r="L4" s="130">
        <v>8</v>
      </c>
      <c r="M4" s="130">
        <v>9</v>
      </c>
      <c r="N4" s="130">
        <v>10</v>
      </c>
      <c r="O4" s="130">
        <v>11</v>
      </c>
      <c r="P4" s="130">
        <v>12</v>
      </c>
      <c r="Q4" s="130">
        <v>13</v>
      </c>
      <c r="R4" s="130">
        <v>14</v>
      </c>
      <c r="S4" s="130">
        <v>15</v>
      </c>
      <c r="T4" s="130">
        <v>16</v>
      </c>
      <c r="U4" s="130">
        <v>17</v>
      </c>
      <c r="V4" s="130">
        <v>18</v>
      </c>
      <c r="W4" s="130">
        <v>19</v>
      </c>
      <c r="X4" s="130">
        <v>20</v>
      </c>
      <c r="Y4" s="130">
        <v>21</v>
      </c>
      <c r="Z4" s="130">
        <v>22</v>
      </c>
      <c r="AA4" s="130">
        <v>23</v>
      </c>
      <c r="AB4" s="130">
        <v>24</v>
      </c>
      <c r="AC4" s="130">
        <v>25</v>
      </c>
      <c r="AD4" s="130">
        <v>26</v>
      </c>
      <c r="AE4" s="130">
        <v>27</v>
      </c>
      <c r="AF4" s="130">
        <v>28</v>
      </c>
      <c r="AG4" s="130">
        <v>29</v>
      </c>
      <c r="AH4" s="130">
        <v>30</v>
      </c>
      <c r="AI4" s="86">
        <v>31</v>
      </c>
      <c r="AJ4" s="441" t="s">
        <v>4</v>
      </c>
      <c r="AK4" s="443" t="s">
        <v>5</v>
      </c>
      <c r="AL4" s="428" t="s">
        <v>6</v>
      </c>
      <c r="AM4" s="338"/>
      <c r="AN4" s="29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37"/>
    </row>
    <row r="5" spans="1:88">
      <c r="A5" s="84"/>
      <c r="B5" s="85" t="s">
        <v>119</v>
      </c>
      <c r="C5" s="85" t="s">
        <v>120</v>
      </c>
      <c r="D5" s="440"/>
      <c r="E5" s="1" t="s">
        <v>14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1" t="s">
        <v>8</v>
      </c>
      <c r="U5" s="1" t="s">
        <v>9</v>
      </c>
      <c r="V5" s="1" t="s">
        <v>10</v>
      </c>
      <c r="W5" s="1" t="s">
        <v>11</v>
      </c>
      <c r="X5" s="1" t="s">
        <v>12</v>
      </c>
      <c r="Y5" s="1" t="s">
        <v>13</v>
      </c>
      <c r="Z5" s="1" t="s">
        <v>14</v>
      </c>
      <c r="AA5" s="1" t="s">
        <v>8</v>
      </c>
      <c r="AB5" s="1" t="s">
        <v>9</v>
      </c>
      <c r="AC5" s="1" t="s">
        <v>10</v>
      </c>
      <c r="AD5" s="1" t="s">
        <v>11</v>
      </c>
      <c r="AE5" s="1" t="s">
        <v>12</v>
      </c>
      <c r="AF5" s="1" t="s">
        <v>13</v>
      </c>
      <c r="AG5" s="1" t="s">
        <v>14</v>
      </c>
      <c r="AH5" s="1" t="s">
        <v>8</v>
      </c>
      <c r="AI5" s="1" t="s">
        <v>10</v>
      </c>
      <c r="AJ5" s="442"/>
      <c r="AK5" s="444"/>
      <c r="AL5" s="429"/>
      <c r="AM5" s="338"/>
      <c r="AN5" s="29"/>
      <c r="AO5" s="39" t="s">
        <v>4</v>
      </c>
      <c r="AP5" s="39" t="s">
        <v>6</v>
      </c>
      <c r="AQ5" s="87"/>
      <c r="AR5" s="39" t="s">
        <v>15</v>
      </c>
      <c r="AS5" s="39" t="s">
        <v>16</v>
      </c>
      <c r="AT5" s="39" t="s">
        <v>17</v>
      </c>
      <c r="AU5" s="39" t="s">
        <v>18</v>
      </c>
      <c r="AV5" s="39" t="s">
        <v>19</v>
      </c>
      <c r="AW5" s="88" t="s">
        <v>20</v>
      </c>
      <c r="AX5" s="88" t="s">
        <v>21</v>
      </c>
      <c r="AY5" s="88" t="s">
        <v>22</v>
      </c>
      <c r="AZ5" s="88" t="s">
        <v>121</v>
      </c>
      <c r="BA5" s="88" t="s">
        <v>70</v>
      </c>
      <c r="BB5" s="88" t="s">
        <v>71</v>
      </c>
      <c r="BC5" s="88" t="s">
        <v>25</v>
      </c>
      <c r="BD5" s="88" t="s">
        <v>26</v>
      </c>
      <c r="BE5" s="88" t="s">
        <v>27</v>
      </c>
      <c r="BF5" s="88" t="s">
        <v>71</v>
      </c>
      <c r="BG5" s="88" t="s">
        <v>29</v>
      </c>
      <c r="BH5" s="88" t="s">
        <v>30</v>
      </c>
      <c r="BI5" s="88" t="s">
        <v>31</v>
      </c>
      <c r="BJ5" s="88" t="s">
        <v>32</v>
      </c>
      <c r="BK5" s="88" t="s">
        <v>33</v>
      </c>
      <c r="BL5" s="88" t="s">
        <v>34</v>
      </c>
      <c r="BM5" s="88"/>
      <c r="BN5" s="88"/>
      <c r="BO5" s="89" t="s">
        <v>35</v>
      </c>
      <c r="BP5" s="89" t="s">
        <v>36</v>
      </c>
      <c r="BQ5" s="83"/>
      <c r="BR5" s="88" t="s">
        <v>20</v>
      </c>
      <c r="BS5" s="88" t="s">
        <v>21</v>
      </c>
      <c r="BT5" s="88" t="s">
        <v>22</v>
      </c>
      <c r="BU5" s="88" t="s">
        <v>122</v>
      </c>
      <c r="BV5" s="88" t="s">
        <v>27</v>
      </c>
      <c r="BW5" s="88" t="s">
        <v>70</v>
      </c>
      <c r="BX5" s="88" t="s">
        <v>25</v>
      </c>
      <c r="BY5" s="88" t="s">
        <v>26</v>
      </c>
      <c r="BZ5" s="88" t="s">
        <v>27</v>
      </c>
      <c r="CA5" s="88" t="s">
        <v>71</v>
      </c>
      <c r="CB5" s="88" t="s">
        <v>29</v>
      </c>
      <c r="CC5" s="88" t="s">
        <v>30</v>
      </c>
      <c r="CD5" s="88" t="s">
        <v>31</v>
      </c>
      <c r="CE5" s="88" t="s">
        <v>32</v>
      </c>
      <c r="CF5" s="88" t="s">
        <v>33</v>
      </c>
      <c r="CG5" s="88" t="s">
        <v>34</v>
      </c>
      <c r="CH5" s="88"/>
      <c r="CI5" s="88"/>
      <c r="CJ5" s="90" t="s">
        <v>123</v>
      </c>
    </row>
    <row r="6" spans="1:88">
      <c r="A6" s="91">
        <v>426237</v>
      </c>
      <c r="B6" s="92" t="s">
        <v>124</v>
      </c>
      <c r="C6" s="123">
        <v>17191</v>
      </c>
      <c r="D6" s="93" t="s">
        <v>125</v>
      </c>
      <c r="E6" s="94" t="s">
        <v>71</v>
      </c>
      <c r="F6" s="94" t="s">
        <v>71</v>
      </c>
      <c r="G6" s="94" t="s">
        <v>71</v>
      </c>
      <c r="H6" s="94" t="s">
        <v>71</v>
      </c>
      <c r="I6" s="303"/>
      <c r="J6" s="303"/>
      <c r="K6" s="94" t="s">
        <v>71</v>
      </c>
      <c r="L6" s="94" t="s">
        <v>71</v>
      </c>
      <c r="M6" s="94" t="s">
        <v>71</v>
      </c>
      <c r="N6" s="94" t="s">
        <v>71</v>
      </c>
      <c r="O6" s="94" t="s">
        <v>71</v>
      </c>
      <c r="P6" s="303"/>
      <c r="Q6" s="303"/>
      <c r="R6" s="94" t="s">
        <v>71</v>
      </c>
      <c r="S6" s="94" t="s">
        <v>71</v>
      </c>
      <c r="T6" s="94" t="s">
        <v>71</v>
      </c>
      <c r="U6" s="94" t="s">
        <v>71</v>
      </c>
      <c r="V6" s="303"/>
      <c r="W6" s="303"/>
      <c r="X6" s="303"/>
      <c r="Y6" s="303"/>
      <c r="Z6" s="94" t="s">
        <v>71</v>
      </c>
      <c r="AA6" s="94" t="s">
        <v>71</v>
      </c>
      <c r="AB6" s="94" t="s">
        <v>71</v>
      </c>
      <c r="AC6" s="94" t="s">
        <v>71</v>
      </c>
      <c r="AD6" s="303"/>
      <c r="AE6" s="303"/>
      <c r="AF6" s="94" t="s">
        <v>71</v>
      </c>
      <c r="AG6" s="94" t="s">
        <v>71</v>
      </c>
      <c r="AH6" s="94" t="s">
        <v>71</v>
      </c>
      <c r="AI6" s="94"/>
      <c r="AJ6" s="95">
        <f>AO6</f>
        <v>120</v>
      </c>
      <c r="AK6" s="96">
        <f>AJ6+AL6</f>
        <v>120</v>
      </c>
      <c r="AL6" s="97">
        <v>0</v>
      </c>
      <c r="AM6" s="339"/>
      <c r="AN6" s="29"/>
      <c r="AO6" s="45">
        <v>120</v>
      </c>
      <c r="AP6" s="45">
        <f>(BP6-AO6)</f>
        <v>0</v>
      </c>
      <c r="AQ6" s="87"/>
      <c r="AR6" s="39"/>
      <c r="AS6" s="39"/>
      <c r="AT6" s="39"/>
      <c r="AU6" s="39"/>
      <c r="AV6" s="39"/>
      <c r="AW6" s="88">
        <f>COUNTIF(D6:AI6,"M")</f>
        <v>0</v>
      </c>
      <c r="AX6" s="88">
        <f>COUNTIF(D6:AI6,"T")</f>
        <v>0</v>
      </c>
      <c r="AY6" s="88">
        <f>COUNTIF(D6:AI6,"P")</f>
        <v>0</v>
      </c>
      <c r="AZ6" s="88">
        <f>COUNTIF(D6:AI6,"M2")</f>
        <v>0</v>
      </c>
      <c r="BA6" s="88">
        <f>COUNTIF(D6:AI6,"M1")</f>
        <v>0</v>
      </c>
      <c r="BB6" s="88">
        <f>COUNTIF(D6:AI6,"T1")</f>
        <v>20</v>
      </c>
      <c r="BC6" s="88">
        <f>COUNTIF(D6:AI6,"I")</f>
        <v>0</v>
      </c>
      <c r="BD6" s="88">
        <f>COUNTIF(D6:AI6,"I²")</f>
        <v>0</v>
      </c>
      <c r="BE6" s="88">
        <f>COUNTIF(D6:AI6,"M4")</f>
        <v>0</v>
      </c>
      <c r="BF6" s="88">
        <f>COUNTIF(D6:AI6,"T5")</f>
        <v>0</v>
      </c>
      <c r="BG6" s="88">
        <f>COUNTIF(D6:AI6,"M/SN")</f>
        <v>0</v>
      </c>
      <c r="BH6" s="88">
        <f>COUNTIF(D6:AI6,"T/SNDa")</f>
        <v>0</v>
      </c>
      <c r="BI6" s="88">
        <f>COUNTIF(D6:AI6,"T/I")</f>
        <v>0</v>
      </c>
      <c r="BJ6" s="88">
        <f>COUNTIF(D6:AI6,"P/i")</f>
        <v>0</v>
      </c>
      <c r="BK6" s="88">
        <f>COUNTIF(D6:AI6,"m/i")</f>
        <v>0</v>
      </c>
      <c r="BL6" s="88">
        <f>COUNTIF(D6:AI6,"M4/t")</f>
        <v>0</v>
      </c>
      <c r="BM6" s="88">
        <f>COUNTIF(D6:AI6,"MTa")</f>
        <v>0</v>
      </c>
      <c r="BN6" s="88">
        <f>COUNTIF(D6:AI6,"MTa")</f>
        <v>0</v>
      </c>
      <c r="BO6" s="88">
        <f>((AS6*6)+(AT6*6)+(AU6*6)+(AV6)+(AR6*6))</f>
        <v>0</v>
      </c>
      <c r="BP6" s="98">
        <f>(AW6*$BR$6)+(AX6*$BS$6)+(AY6*$BT$6)+(AZ6*$BU$6)+(BA6*$BV$6)+(BB6*$BW$6)+(BC6*$BX$6)+(BD6*$BY$6)+(BE6*$BZ$6)+(BF6*$CA$6)+(BG6*$CB$6)+(BH6*$CC$6)+(BI6*$CD$6)+(BJ6*$CE6)+(BK6*$CF$6)+(BL6*$CG$6)+(BM6*$CH$6)+(BN6*$CI$6)</f>
        <v>120</v>
      </c>
      <c r="BQ6" s="83"/>
      <c r="BR6" s="39">
        <v>6</v>
      </c>
      <c r="BS6" s="39">
        <v>6</v>
      </c>
      <c r="BT6" s="39">
        <v>12</v>
      </c>
      <c r="BU6" s="39">
        <v>6</v>
      </c>
      <c r="BV6" s="39">
        <v>6</v>
      </c>
      <c r="BW6" s="39">
        <v>6</v>
      </c>
      <c r="BX6" s="39">
        <v>6</v>
      </c>
      <c r="BY6" s="39">
        <v>6</v>
      </c>
      <c r="BZ6" s="39">
        <v>6</v>
      </c>
      <c r="CA6" s="39">
        <v>6</v>
      </c>
      <c r="CB6" s="39">
        <v>18</v>
      </c>
      <c r="CC6" s="39">
        <v>18</v>
      </c>
      <c r="CD6" s="39">
        <v>12</v>
      </c>
      <c r="CE6" s="39">
        <v>18</v>
      </c>
      <c r="CF6" s="39">
        <v>12</v>
      </c>
      <c r="CG6" s="39">
        <v>8</v>
      </c>
      <c r="CH6" s="39"/>
      <c r="CI6" s="39"/>
      <c r="CJ6" s="2">
        <v>6</v>
      </c>
    </row>
    <row r="7" spans="1:88">
      <c r="A7" s="99" t="s">
        <v>0</v>
      </c>
      <c r="B7" s="85" t="s">
        <v>1</v>
      </c>
      <c r="C7" s="85" t="s">
        <v>68</v>
      </c>
      <c r="D7" s="439" t="s">
        <v>3</v>
      </c>
      <c r="E7" s="130">
        <v>1</v>
      </c>
      <c r="F7" s="130">
        <v>2</v>
      </c>
      <c r="G7" s="130">
        <v>3</v>
      </c>
      <c r="H7" s="130">
        <v>4</v>
      </c>
      <c r="I7" s="130">
        <v>5</v>
      </c>
      <c r="J7" s="130">
        <v>6</v>
      </c>
      <c r="K7" s="130">
        <v>7</v>
      </c>
      <c r="L7" s="130">
        <v>8</v>
      </c>
      <c r="M7" s="130">
        <v>9</v>
      </c>
      <c r="N7" s="130">
        <v>10</v>
      </c>
      <c r="O7" s="130">
        <v>11</v>
      </c>
      <c r="P7" s="130">
        <v>12</v>
      </c>
      <c r="Q7" s="130">
        <v>13</v>
      </c>
      <c r="R7" s="130">
        <v>14</v>
      </c>
      <c r="S7" s="130">
        <v>15</v>
      </c>
      <c r="T7" s="130">
        <v>16</v>
      </c>
      <c r="U7" s="130">
        <v>17</v>
      </c>
      <c r="V7" s="130">
        <v>18</v>
      </c>
      <c r="W7" s="130">
        <v>19</v>
      </c>
      <c r="X7" s="130">
        <v>20</v>
      </c>
      <c r="Y7" s="130">
        <v>21</v>
      </c>
      <c r="Z7" s="130">
        <v>22</v>
      </c>
      <c r="AA7" s="130">
        <v>23</v>
      </c>
      <c r="AB7" s="130">
        <v>24</v>
      </c>
      <c r="AC7" s="130">
        <v>25</v>
      </c>
      <c r="AD7" s="130">
        <v>26</v>
      </c>
      <c r="AE7" s="130">
        <v>27</v>
      </c>
      <c r="AF7" s="130">
        <v>28</v>
      </c>
      <c r="AG7" s="130">
        <v>29</v>
      </c>
      <c r="AH7" s="130">
        <v>30</v>
      </c>
      <c r="AI7" s="86">
        <v>31</v>
      </c>
      <c r="AJ7" s="441" t="s">
        <v>4</v>
      </c>
      <c r="AK7" s="443" t="s">
        <v>5</v>
      </c>
      <c r="AL7" s="428" t="s">
        <v>6</v>
      </c>
      <c r="AM7" s="338"/>
      <c r="AN7" s="29"/>
      <c r="AO7" s="39"/>
      <c r="AP7" s="39"/>
      <c r="AQ7" s="87"/>
      <c r="AR7" s="39"/>
      <c r="AS7" s="39"/>
      <c r="AT7" s="39"/>
      <c r="AU7" s="39"/>
      <c r="AV7" s="39"/>
      <c r="AW7" s="88"/>
      <c r="AX7" s="88"/>
      <c r="AY7" s="88"/>
      <c r="AZ7" s="88"/>
      <c r="BA7" s="88">
        <f t="shared" ref="BA7:BA15" si="0">COUNTIF(D7:AI7,"M1")</f>
        <v>0</v>
      </c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9"/>
      <c r="BP7" s="89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37"/>
    </row>
    <row r="8" spans="1:88">
      <c r="A8" s="99"/>
      <c r="B8" s="85" t="s">
        <v>126</v>
      </c>
      <c r="C8" s="85" t="s">
        <v>127</v>
      </c>
      <c r="D8" s="440"/>
      <c r="E8" s="1" t="s">
        <v>14</v>
      </c>
      <c r="F8" s="1" t="s">
        <v>8</v>
      </c>
      <c r="G8" s="1" t="s">
        <v>9</v>
      </c>
      <c r="H8" s="1" t="s">
        <v>10</v>
      </c>
      <c r="I8" s="1" t="s">
        <v>11</v>
      </c>
      <c r="J8" s="1" t="s">
        <v>12</v>
      </c>
      <c r="K8" s="1" t="s">
        <v>13</v>
      </c>
      <c r="L8" s="1" t="s">
        <v>14</v>
      </c>
      <c r="M8" s="1" t="s">
        <v>8</v>
      </c>
      <c r="N8" s="1" t="s">
        <v>9</v>
      </c>
      <c r="O8" s="1" t="s">
        <v>10</v>
      </c>
      <c r="P8" s="1" t="s">
        <v>11</v>
      </c>
      <c r="Q8" s="1" t="s">
        <v>12</v>
      </c>
      <c r="R8" s="1" t="s">
        <v>13</v>
      </c>
      <c r="S8" s="1" t="s">
        <v>14</v>
      </c>
      <c r="T8" s="1" t="s">
        <v>8</v>
      </c>
      <c r="U8" s="1" t="s">
        <v>9</v>
      </c>
      <c r="V8" s="1" t="s">
        <v>10</v>
      </c>
      <c r="W8" s="1" t="s">
        <v>11</v>
      </c>
      <c r="X8" s="1" t="s">
        <v>12</v>
      </c>
      <c r="Y8" s="1" t="s">
        <v>13</v>
      </c>
      <c r="Z8" s="1" t="s">
        <v>14</v>
      </c>
      <c r="AA8" s="1" t="s">
        <v>8</v>
      </c>
      <c r="AB8" s="1" t="s">
        <v>9</v>
      </c>
      <c r="AC8" s="1" t="s">
        <v>10</v>
      </c>
      <c r="AD8" s="1" t="s">
        <v>11</v>
      </c>
      <c r="AE8" s="1" t="s">
        <v>12</v>
      </c>
      <c r="AF8" s="1" t="s">
        <v>13</v>
      </c>
      <c r="AG8" s="1" t="s">
        <v>14</v>
      </c>
      <c r="AH8" s="1" t="s">
        <v>8</v>
      </c>
      <c r="AI8" s="1" t="s">
        <v>10</v>
      </c>
      <c r="AJ8" s="442"/>
      <c r="AK8" s="444"/>
      <c r="AL8" s="429"/>
      <c r="AM8" s="338"/>
      <c r="AN8" s="29"/>
      <c r="AO8" s="39" t="s">
        <v>4</v>
      </c>
      <c r="AP8" s="39" t="s">
        <v>6</v>
      </c>
      <c r="AQ8" s="87"/>
      <c r="AR8" s="39" t="s">
        <v>15</v>
      </c>
      <c r="AS8" s="39" t="s">
        <v>16</v>
      </c>
      <c r="AT8" s="39" t="s">
        <v>17</v>
      </c>
      <c r="AU8" s="39" t="s">
        <v>18</v>
      </c>
      <c r="AV8" s="39" t="s">
        <v>19</v>
      </c>
      <c r="AW8" s="88" t="s">
        <v>20</v>
      </c>
      <c r="AX8" s="88" t="s">
        <v>21</v>
      </c>
      <c r="AY8" s="88" t="s">
        <v>22</v>
      </c>
      <c r="AZ8" s="88" t="s">
        <v>121</v>
      </c>
      <c r="BA8" s="88" t="s">
        <v>70</v>
      </c>
      <c r="BB8" s="88" t="s">
        <v>71</v>
      </c>
      <c r="BC8" s="88" t="s">
        <v>25</v>
      </c>
      <c r="BD8" s="88" t="s">
        <v>26</v>
      </c>
      <c r="BE8" s="88" t="s">
        <v>128</v>
      </c>
      <c r="BF8" s="88" t="s">
        <v>129</v>
      </c>
      <c r="BG8" s="88" t="s">
        <v>29</v>
      </c>
      <c r="BH8" s="88" t="s">
        <v>30</v>
      </c>
      <c r="BI8" s="88" t="s">
        <v>31</v>
      </c>
      <c r="BJ8" s="88" t="s">
        <v>32</v>
      </c>
      <c r="BK8" s="88" t="s">
        <v>33</v>
      </c>
      <c r="BL8" s="88" t="s">
        <v>34</v>
      </c>
      <c r="BM8" s="88"/>
      <c r="BN8" s="88"/>
      <c r="BO8" s="89" t="s">
        <v>35</v>
      </c>
      <c r="BP8" s="89" t="s">
        <v>36</v>
      </c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37"/>
    </row>
    <row r="9" spans="1:88">
      <c r="A9" s="91" t="s">
        <v>130</v>
      </c>
      <c r="B9" s="92" t="s">
        <v>131</v>
      </c>
      <c r="C9" s="123" t="s">
        <v>132</v>
      </c>
      <c r="D9" s="100" t="s">
        <v>133</v>
      </c>
      <c r="E9" s="94" t="s">
        <v>20</v>
      </c>
      <c r="F9" s="94" t="s">
        <v>20</v>
      </c>
      <c r="G9" s="94" t="s">
        <v>20</v>
      </c>
      <c r="H9" s="94" t="s">
        <v>20</v>
      </c>
      <c r="I9" s="303"/>
      <c r="J9" s="303"/>
      <c r="K9" s="94" t="s">
        <v>20</v>
      </c>
      <c r="L9" s="101" t="s">
        <v>20</v>
      </c>
      <c r="M9" s="101" t="s">
        <v>20</v>
      </c>
      <c r="N9" s="101" t="s">
        <v>20</v>
      </c>
      <c r="O9" s="101" t="s">
        <v>20</v>
      </c>
      <c r="P9" s="305"/>
      <c r="Q9" s="305"/>
      <c r="R9" s="101" t="s">
        <v>20</v>
      </c>
      <c r="S9" s="101" t="s">
        <v>191</v>
      </c>
      <c r="T9" s="101" t="s">
        <v>191</v>
      </c>
      <c r="U9" s="101" t="s">
        <v>146</v>
      </c>
      <c r="V9" s="305"/>
      <c r="W9" s="305"/>
      <c r="X9" s="305"/>
      <c r="Y9" s="305"/>
      <c r="Z9" s="101" t="s">
        <v>191</v>
      </c>
      <c r="AA9" s="101" t="s">
        <v>191</v>
      </c>
      <c r="AB9" s="101" t="s">
        <v>191</v>
      </c>
      <c r="AC9" s="101" t="s">
        <v>191</v>
      </c>
      <c r="AD9" s="305"/>
      <c r="AE9" s="305"/>
      <c r="AF9" s="101" t="s">
        <v>146</v>
      </c>
      <c r="AG9" s="101" t="s">
        <v>20</v>
      </c>
      <c r="AH9" s="101" t="s">
        <v>20</v>
      </c>
      <c r="AI9" s="101"/>
      <c r="AJ9" s="95">
        <f>AO2</f>
        <v>126</v>
      </c>
      <c r="AK9" s="96">
        <f>AJ9+AL9</f>
        <v>126</v>
      </c>
      <c r="AL9" s="97">
        <v>0</v>
      </c>
      <c r="AM9" s="339"/>
      <c r="AN9" s="29"/>
      <c r="AO9" s="45">
        <f>$AO$2-BO9</f>
        <v>48</v>
      </c>
      <c r="AP9" s="45">
        <f>(BP9-AO9)</f>
        <v>24</v>
      </c>
      <c r="AQ9" s="87"/>
      <c r="AR9" s="39">
        <v>5</v>
      </c>
      <c r="AS9" s="39">
        <v>3</v>
      </c>
      <c r="AT9" s="39"/>
      <c r="AU9" s="39">
        <v>5</v>
      </c>
      <c r="AV9" s="39"/>
      <c r="AW9" s="88">
        <f>COUNTIF(D9:AI9,"M")</f>
        <v>12</v>
      </c>
      <c r="AX9" s="88">
        <f>COUNTIF(D9:AI9,"T")</f>
        <v>0</v>
      </c>
      <c r="AY9" s="88">
        <f>COUNTIF(D9:AI9,"P")</f>
        <v>0</v>
      </c>
      <c r="AZ9" s="88">
        <f>COUNTIF(D9:AI9,"M3")</f>
        <v>0</v>
      </c>
      <c r="BA9" s="88">
        <f t="shared" si="0"/>
        <v>0</v>
      </c>
      <c r="BB9" s="88">
        <f>COUNTIF(D9:AI9,"I/I")</f>
        <v>0</v>
      </c>
      <c r="BC9" s="88">
        <f>COUNTIF(D9:AI9,"I")</f>
        <v>0</v>
      </c>
      <c r="BD9" s="88">
        <f>COUNTIF(D9:AI9,"I²")</f>
        <v>0</v>
      </c>
      <c r="BE9" s="88">
        <f>COUNTIF(D9:AI9,"M4")</f>
        <v>0</v>
      </c>
      <c r="BF9" s="88">
        <f>COUNTIF(D9:AI9,"T5")</f>
        <v>0</v>
      </c>
      <c r="BG9" s="88">
        <f>COUNTIF(D9:AI9,"M/SN")</f>
        <v>0</v>
      </c>
      <c r="BH9" s="88">
        <f>COUNTIF(D9:AI9,"T/SNDa")</f>
        <v>0</v>
      </c>
      <c r="BI9" s="88">
        <f>COUNTIF(D9:AI9,"T/I")</f>
        <v>0</v>
      </c>
      <c r="BJ9" s="88">
        <f>COUNTIF(D9:AI9,"P/i")</f>
        <v>0</v>
      </c>
      <c r="BK9" s="88">
        <f>COUNTIF(D9:AI9,"m/i")</f>
        <v>0</v>
      </c>
      <c r="BL9" s="88">
        <f>COUNTIF(D9:AI9,"M4/t")</f>
        <v>0</v>
      </c>
      <c r="BM9" s="88">
        <f>COUNTIF(D9:AI9,"MTa")</f>
        <v>0</v>
      </c>
      <c r="BN9" s="88">
        <f>COUNTIF(D9:AI9,"MTa")</f>
        <v>0</v>
      </c>
      <c r="BO9" s="88">
        <f>((AS9*6)+(AT9*6)+(AU9*6)+(AV9)+(AR9*6))</f>
        <v>78</v>
      </c>
      <c r="BP9" s="98">
        <f>(AW9*$BR$6)+(AX9*$BS$6)+(AY9*$BT$6)+(AZ9*$BU$6)+(BA9*$BV$6)+(BB9*$BW$6)+(BC9*$BX$6)+(BD9*$BY$6)+(BE9*$BZ$6)+(BF9*$CA$6)+(BG9*$CB$6)+(BH9*$CC$6)+(BI9*$CD$6)+(BJ9*$CE9)+(BK9*$CF$6)+(BL9*$CG$6)+(BM9*$CH$6)+(BN9*$CI$6)</f>
        <v>72</v>
      </c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37"/>
    </row>
    <row r="10" spans="1:88">
      <c r="A10" s="99" t="s">
        <v>0</v>
      </c>
      <c r="B10" s="85" t="s">
        <v>1</v>
      </c>
      <c r="C10" s="85" t="s">
        <v>68</v>
      </c>
      <c r="D10" s="439" t="s">
        <v>3</v>
      </c>
      <c r="E10" s="130">
        <v>1</v>
      </c>
      <c r="F10" s="130">
        <v>2</v>
      </c>
      <c r="G10" s="130">
        <v>3</v>
      </c>
      <c r="H10" s="130">
        <v>4</v>
      </c>
      <c r="I10" s="130">
        <v>5</v>
      </c>
      <c r="J10" s="130">
        <v>6</v>
      </c>
      <c r="K10" s="130">
        <v>7</v>
      </c>
      <c r="L10" s="130">
        <v>8</v>
      </c>
      <c r="M10" s="130">
        <v>9</v>
      </c>
      <c r="N10" s="130">
        <v>10</v>
      </c>
      <c r="O10" s="130">
        <v>11</v>
      </c>
      <c r="P10" s="130">
        <v>12</v>
      </c>
      <c r="Q10" s="130">
        <v>13</v>
      </c>
      <c r="R10" s="130">
        <v>14</v>
      </c>
      <c r="S10" s="130">
        <v>15</v>
      </c>
      <c r="T10" s="130">
        <v>16</v>
      </c>
      <c r="U10" s="130">
        <v>17</v>
      </c>
      <c r="V10" s="130">
        <v>18</v>
      </c>
      <c r="W10" s="130">
        <v>19</v>
      </c>
      <c r="X10" s="130">
        <v>20</v>
      </c>
      <c r="Y10" s="130">
        <v>21</v>
      </c>
      <c r="Z10" s="130">
        <v>22</v>
      </c>
      <c r="AA10" s="130">
        <v>23</v>
      </c>
      <c r="AB10" s="130">
        <v>24</v>
      </c>
      <c r="AC10" s="130">
        <v>25</v>
      </c>
      <c r="AD10" s="130">
        <v>26</v>
      </c>
      <c r="AE10" s="130">
        <v>27</v>
      </c>
      <c r="AF10" s="130">
        <v>28</v>
      </c>
      <c r="AG10" s="130">
        <v>29</v>
      </c>
      <c r="AH10" s="130">
        <v>30</v>
      </c>
      <c r="AI10" s="86">
        <v>31</v>
      </c>
      <c r="AJ10" s="441" t="s">
        <v>4</v>
      </c>
      <c r="AK10" s="443" t="s">
        <v>5</v>
      </c>
      <c r="AL10" s="428" t="s">
        <v>6</v>
      </c>
      <c r="AM10" s="338"/>
      <c r="AN10" s="29"/>
      <c r="AO10" s="45"/>
      <c r="AP10" s="45"/>
      <c r="AQ10" s="87"/>
      <c r="AR10" s="39"/>
      <c r="AS10" s="39"/>
      <c r="AT10" s="39"/>
      <c r="AU10" s="39"/>
      <c r="AV10" s="39"/>
      <c r="AW10" s="88"/>
      <c r="AX10" s="88"/>
      <c r="AY10" s="88"/>
      <c r="AZ10" s="88"/>
      <c r="BA10" s="88">
        <f t="shared" si="0"/>
        <v>0</v>
      </c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98">
        <f>(AW10*$BR$6)+(AX10*$BS$6)+(AY10*$BT$6)+(AZ10*$BU$6)+(BA10*$BV$6)+(BB10*$BW$6)+(BC10*$BX$6)+(BD10*$BY$6)+(BE10*$BZ$6)+(BF10*$CA$6)+(BG10*$CB$6)+(BH10*$CC$6)+(BI10*$CD$6)+(BJ10*$CE10)+(BK10*$CF$6)+(BL10*$CG$6)+(BM10*$CH$6)+(BN10*$CI$6)</f>
        <v>0</v>
      </c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37"/>
    </row>
    <row r="11" spans="1:88">
      <c r="A11" s="99"/>
      <c r="B11" s="85" t="s">
        <v>134</v>
      </c>
      <c r="C11" s="85"/>
      <c r="D11" s="440"/>
      <c r="E11" s="1" t="s">
        <v>14</v>
      </c>
      <c r="F11" s="1" t="s">
        <v>8</v>
      </c>
      <c r="G11" s="1" t="s">
        <v>9</v>
      </c>
      <c r="H11" s="1" t="s">
        <v>10</v>
      </c>
      <c r="I11" s="1" t="s">
        <v>11</v>
      </c>
      <c r="J11" s="1" t="s">
        <v>12</v>
      </c>
      <c r="K11" s="1" t="s">
        <v>13</v>
      </c>
      <c r="L11" s="1" t="s">
        <v>14</v>
      </c>
      <c r="M11" s="1" t="s">
        <v>8</v>
      </c>
      <c r="N11" s="1" t="s">
        <v>9</v>
      </c>
      <c r="O11" s="1" t="s">
        <v>10</v>
      </c>
      <c r="P11" s="1" t="s">
        <v>11</v>
      </c>
      <c r="Q11" s="1" t="s">
        <v>12</v>
      </c>
      <c r="R11" s="1" t="s">
        <v>13</v>
      </c>
      <c r="S11" s="1" t="s">
        <v>14</v>
      </c>
      <c r="T11" s="1" t="s">
        <v>8</v>
      </c>
      <c r="U11" s="1" t="s">
        <v>9</v>
      </c>
      <c r="V11" s="1" t="s">
        <v>10</v>
      </c>
      <c r="W11" s="1" t="s">
        <v>11</v>
      </c>
      <c r="X11" s="1" t="s">
        <v>12</v>
      </c>
      <c r="Y11" s="1" t="s">
        <v>13</v>
      </c>
      <c r="Z11" s="1" t="s">
        <v>14</v>
      </c>
      <c r="AA11" s="1" t="s">
        <v>8</v>
      </c>
      <c r="AB11" s="1" t="s">
        <v>9</v>
      </c>
      <c r="AC11" s="1" t="s">
        <v>10</v>
      </c>
      <c r="AD11" s="1" t="s">
        <v>11</v>
      </c>
      <c r="AE11" s="1" t="s">
        <v>12</v>
      </c>
      <c r="AF11" s="1" t="s">
        <v>13</v>
      </c>
      <c r="AG11" s="1" t="s">
        <v>14</v>
      </c>
      <c r="AH11" s="1" t="s">
        <v>8</v>
      </c>
      <c r="AI11" s="1" t="s">
        <v>10</v>
      </c>
      <c r="AJ11" s="442"/>
      <c r="AK11" s="444"/>
      <c r="AL11" s="429"/>
      <c r="AM11" s="338"/>
      <c r="AN11" s="29"/>
      <c r="AO11" s="39" t="s">
        <v>4</v>
      </c>
      <c r="AP11" s="39" t="s">
        <v>6</v>
      </c>
      <c r="AQ11" s="87"/>
      <c r="AR11" s="39" t="s">
        <v>15</v>
      </c>
      <c r="AS11" s="39" t="s">
        <v>16</v>
      </c>
      <c r="AT11" s="39" t="s">
        <v>17</v>
      </c>
      <c r="AU11" s="39" t="s">
        <v>18</v>
      </c>
      <c r="AV11" s="39" t="s">
        <v>19</v>
      </c>
      <c r="AW11" s="88" t="s">
        <v>20</v>
      </c>
      <c r="AX11" s="88" t="s">
        <v>21</v>
      </c>
      <c r="AY11" s="88" t="s">
        <v>22</v>
      </c>
      <c r="AZ11" s="88" t="s">
        <v>121</v>
      </c>
      <c r="BA11" s="88" t="s">
        <v>70</v>
      </c>
      <c r="BB11" s="88" t="s">
        <v>71</v>
      </c>
      <c r="BC11" s="88" t="s">
        <v>25</v>
      </c>
      <c r="BD11" s="88" t="s">
        <v>26</v>
      </c>
      <c r="BE11" s="88" t="s">
        <v>128</v>
      </c>
      <c r="BF11" s="88" t="s">
        <v>129</v>
      </c>
      <c r="BG11" s="88" t="s">
        <v>29</v>
      </c>
      <c r="BH11" s="88" t="s">
        <v>30</v>
      </c>
      <c r="BI11" s="88" t="s">
        <v>31</v>
      </c>
      <c r="BJ11" s="88" t="s">
        <v>32</v>
      </c>
      <c r="BK11" s="88" t="s">
        <v>33</v>
      </c>
      <c r="BL11" s="88" t="s">
        <v>34</v>
      </c>
      <c r="BM11" s="88"/>
      <c r="BN11" s="88"/>
      <c r="BO11" s="89" t="s">
        <v>35</v>
      </c>
      <c r="BP11" s="98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37"/>
    </row>
    <row r="12" spans="1:88">
      <c r="A12" s="91" t="s">
        <v>135</v>
      </c>
      <c r="B12" s="92" t="s">
        <v>136</v>
      </c>
      <c r="C12" s="123" t="s">
        <v>137</v>
      </c>
      <c r="D12" s="307" t="s">
        <v>138</v>
      </c>
      <c r="E12" s="94" t="s">
        <v>20</v>
      </c>
      <c r="F12" s="94" t="s">
        <v>20</v>
      </c>
      <c r="G12" s="94" t="s">
        <v>20</v>
      </c>
      <c r="H12" s="94" t="s">
        <v>20</v>
      </c>
      <c r="I12" s="303"/>
      <c r="J12" s="303" t="s">
        <v>20</v>
      </c>
      <c r="K12" s="94" t="s">
        <v>20</v>
      </c>
      <c r="L12" s="94" t="s">
        <v>20</v>
      </c>
      <c r="M12" s="94" t="s">
        <v>20</v>
      </c>
      <c r="N12" s="94" t="s">
        <v>20</v>
      </c>
      <c r="O12" s="179" t="s">
        <v>20</v>
      </c>
      <c r="P12" s="305"/>
      <c r="Q12" s="305" t="s">
        <v>20</v>
      </c>
      <c r="R12" s="179" t="s">
        <v>20</v>
      </c>
      <c r="S12" s="179" t="s">
        <v>20</v>
      </c>
      <c r="T12" s="179" t="s">
        <v>20</v>
      </c>
      <c r="U12" s="179" t="s">
        <v>20</v>
      </c>
      <c r="V12" s="305" t="s">
        <v>20</v>
      </c>
      <c r="W12" s="305" t="s">
        <v>20</v>
      </c>
      <c r="X12" s="305"/>
      <c r="Y12" s="305" t="s">
        <v>20</v>
      </c>
      <c r="Z12" s="179" t="s">
        <v>20</v>
      </c>
      <c r="AA12" s="179" t="s">
        <v>20</v>
      </c>
      <c r="AB12" s="179" t="s">
        <v>20</v>
      </c>
      <c r="AC12" s="179" t="s">
        <v>20</v>
      </c>
      <c r="AD12" s="304"/>
      <c r="AE12" s="304" t="s">
        <v>20</v>
      </c>
      <c r="AF12" s="179" t="s">
        <v>20</v>
      </c>
      <c r="AG12" s="101" t="s">
        <v>20</v>
      </c>
      <c r="AH12" s="101" t="s">
        <v>20</v>
      </c>
      <c r="AI12" s="101"/>
      <c r="AJ12" s="95">
        <v>120</v>
      </c>
      <c r="AK12" s="96">
        <v>120</v>
      </c>
      <c r="AL12" s="97">
        <v>36</v>
      </c>
      <c r="AM12" s="339"/>
      <c r="AN12" s="29"/>
      <c r="AO12" s="45">
        <v>60</v>
      </c>
      <c r="AP12" s="45">
        <f>(BP12-AO12)</f>
        <v>96</v>
      </c>
      <c r="AQ12" s="87"/>
      <c r="AR12" s="39"/>
      <c r="AS12" s="39">
        <v>6</v>
      </c>
      <c r="AT12" s="39"/>
      <c r="AU12" s="39">
        <v>6</v>
      </c>
      <c r="AV12" s="39"/>
      <c r="AW12" s="88">
        <f>COUNTIF(D12:AI12,"M")</f>
        <v>26</v>
      </c>
      <c r="AX12" s="88">
        <f>COUNTIF(D12:AI12,"T")</f>
        <v>0</v>
      </c>
      <c r="AY12" s="88">
        <f>COUNTIF(D12:AI12,"P")</f>
        <v>0</v>
      </c>
      <c r="AZ12" s="88">
        <f>COUNTIF(D12:AI12,"M3")</f>
        <v>0</v>
      </c>
      <c r="BA12" s="88">
        <f t="shared" si="0"/>
        <v>0</v>
      </c>
      <c r="BB12" s="88">
        <f>COUNTIF(D12:AI12,"T1")</f>
        <v>0</v>
      </c>
      <c r="BC12" s="88">
        <f>COUNTIF(D12:AI12,"I")</f>
        <v>0</v>
      </c>
      <c r="BD12" s="88">
        <f>COUNTIF(D12:AI12,"I²")</f>
        <v>0</v>
      </c>
      <c r="BE12" s="88">
        <f>COUNTIF(D12:AI12,"M4")</f>
        <v>0</v>
      </c>
      <c r="BF12" s="88">
        <f>COUNTIF(D12:AI12,"T5")</f>
        <v>0</v>
      </c>
      <c r="BG12" s="88">
        <f>COUNTIF(D12:AI12,"M/SN")</f>
        <v>0</v>
      </c>
      <c r="BH12" s="88">
        <f>COUNTIF(D12:AI12,"T/SNDa")</f>
        <v>0</v>
      </c>
      <c r="BI12" s="88">
        <f>COUNTIF(D12:AI12,"T/I")</f>
        <v>0</v>
      </c>
      <c r="BJ12" s="88">
        <f>COUNTIF(D12:AI12,"P/i")</f>
        <v>0</v>
      </c>
      <c r="BK12" s="88">
        <f>COUNTIF(D12:AI12,"m/i")</f>
        <v>0</v>
      </c>
      <c r="BL12" s="88">
        <f>COUNTIF(D12:AI12,"M4/t")</f>
        <v>0</v>
      </c>
      <c r="BM12" s="88">
        <f>COUNTIF(D12:AI12,"MTa")</f>
        <v>0</v>
      </c>
      <c r="BN12" s="88">
        <f>COUNTIF(D12:AI12,"MTa")</f>
        <v>0</v>
      </c>
      <c r="BO12" s="88">
        <f>((AS12*6)+(AT12*6)+(AU12*6)+(AV12)+(AR12*6))</f>
        <v>72</v>
      </c>
      <c r="BP12" s="98">
        <f>(AW12*$BR$6)+(AX12*$BS$6)+(AY12*$BT$6)+(AZ12*$BU$6)+(BA12*$BV$6)+(BB12*$BW$6)+(BC12*$BX$6)+(BD12*$BY$6)+(BE12*$BZ$6)+(BF12*$CA$6)+(BG12*$CB$6)+(BH12*$CC$6)+(BI12*$CD$6)+(BJ12*$CE12)+(BK12*$CF$6)+(BL12*$CG$6)+(BM12*$CH$6)+(BN12*$CI$6)</f>
        <v>156</v>
      </c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37"/>
    </row>
    <row r="13" spans="1:88">
      <c r="A13" s="102" t="s">
        <v>135</v>
      </c>
      <c r="B13" s="103" t="s">
        <v>139</v>
      </c>
      <c r="C13" s="124" t="s">
        <v>56</v>
      </c>
      <c r="D13" s="308" t="s">
        <v>140</v>
      </c>
      <c r="E13" s="94"/>
      <c r="F13" s="94"/>
      <c r="G13" s="94"/>
      <c r="H13" s="94"/>
      <c r="I13" s="303" t="s">
        <v>21</v>
      </c>
      <c r="J13" s="303"/>
      <c r="K13" s="94"/>
      <c r="L13" s="94"/>
      <c r="M13" s="94"/>
      <c r="N13" s="94"/>
      <c r="O13" s="94"/>
      <c r="P13" s="303" t="s">
        <v>21</v>
      </c>
      <c r="Q13" s="303"/>
      <c r="R13" s="94"/>
      <c r="S13" s="94"/>
      <c r="T13" s="94"/>
      <c r="U13" s="94"/>
      <c r="V13" s="303"/>
      <c r="W13" s="303"/>
      <c r="X13" s="303" t="s">
        <v>21</v>
      </c>
      <c r="Y13" s="303"/>
      <c r="Z13" s="94"/>
      <c r="AA13" s="94"/>
      <c r="AB13" s="94"/>
      <c r="AC13" s="104"/>
      <c r="AD13" s="306" t="s">
        <v>21</v>
      </c>
      <c r="AE13" s="306"/>
      <c r="AF13" s="104"/>
      <c r="AG13" s="104"/>
      <c r="AH13" s="104"/>
      <c r="AI13" s="104"/>
      <c r="AJ13" s="95">
        <v>0</v>
      </c>
      <c r="AK13" s="96">
        <v>24</v>
      </c>
      <c r="AL13" s="97">
        <v>24</v>
      </c>
      <c r="AM13" s="339"/>
      <c r="AN13" s="29"/>
      <c r="AO13" s="45"/>
      <c r="AP13" s="45">
        <f t="shared" ref="AP13:AP18" si="1">(BP13-AO13)</f>
        <v>24</v>
      </c>
      <c r="AQ13" s="87"/>
      <c r="AR13" s="39"/>
      <c r="AS13" s="39"/>
      <c r="AT13" s="39"/>
      <c r="AU13" s="39"/>
      <c r="AV13" s="39"/>
      <c r="AW13" s="88">
        <f t="shared" ref="AW13:AW18" si="2">COUNTIF(D13:AI13,"M")</f>
        <v>0</v>
      </c>
      <c r="AX13" s="88">
        <f t="shared" ref="AX13:AX18" si="3">COUNTIF(D13:AI13,"T")</f>
        <v>4</v>
      </c>
      <c r="AY13" s="88">
        <f t="shared" ref="AY13:AY18" si="4">COUNTIF(D13:AI13,"P")</f>
        <v>0</v>
      </c>
      <c r="AZ13" s="88">
        <f t="shared" ref="AZ13:AZ18" si="5">COUNTIF(D13:AI13,"M3")</f>
        <v>0</v>
      </c>
      <c r="BA13" s="88">
        <f t="shared" si="0"/>
        <v>0</v>
      </c>
      <c r="BB13" s="88">
        <f>COUNTIF(D13:AI13,"M1")</f>
        <v>0</v>
      </c>
      <c r="BC13" s="88">
        <f t="shared" ref="BC13:BC18" si="6">COUNTIF(D13:AI13,"I")</f>
        <v>0</v>
      </c>
      <c r="BD13" s="88">
        <f t="shared" ref="BD13:BD18" si="7">COUNTIF(D13:AI13,"I²")</f>
        <v>0</v>
      </c>
      <c r="BE13" s="88">
        <f t="shared" ref="BE13:BE18" si="8">COUNTIF(D13:AI13,"M4")</f>
        <v>0</v>
      </c>
      <c r="BF13" s="88">
        <f t="shared" ref="BF13:BF18" si="9">COUNTIF(D13:AI13,"T5")</f>
        <v>0</v>
      </c>
      <c r="BG13" s="88">
        <f t="shared" ref="BG13:BG18" si="10">COUNTIF(D13:AI13,"M/SN")</f>
        <v>0</v>
      </c>
      <c r="BH13" s="88">
        <f t="shared" ref="BH13:BH18" si="11">COUNTIF(D13:AI13,"T/SNDa")</f>
        <v>0</v>
      </c>
      <c r="BI13" s="88">
        <f t="shared" ref="BI13:BI18" si="12">COUNTIF(D13:AI13,"T/I")</f>
        <v>0</v>
      </c>
      <c r="BJ13" s="88">
        <f t="shared" ref="BJ13:BJ18" si="13">COUNTIF(D13:AI13,"P/i")</f>
        <v>0</v>
      </c>
      <c r="BK13" s="88">
        <f t="shared" ref="BK13:BK18" si="14">COUNTIF(D13:AI13,"m/i")</f>
        <v>0</v>
      </c>
      <c r="BL13" s="88">
        <f t="shared" ref="BL13:BL18" si="15">COUNTIF(D13:AI13,"M4/t")</f>
        <v>0</v>
      </c>
      <c r="BM13" s="88">
        <f t="shared" ref="BM13:BM18" si="16">COUNTIF(D13:AI13,"MTa")</f>
        <v>0</v>
      </c>
      <c r="BN13" s="88">
        <f t="shared" ref="BN13:BN18" si="17">COUNTIF(D13:AI13,"MTa")</f>
        <v>0</v>
      </c>
      <c r="BO13" s="88">
        <f t="shared" ref="BO13:BO18" si="18">((AS13*6)+(AT13*6)+(AU13*6)+(AV13)+(AR13*6))</f>
        <v>0</v>
      </c>
      <c r="BP13" s="98">
        <f t="shared" ref="BP13:BP18" si="19">(AW13*$BR$6)+(AX13*$BS$6)+(AY13*$BT$6)+(AZ13*$BU$6)+(BA13*$BV$6)+(BB13*$BW$6)+(BC13*$BX$6)+(BD13*$BY$6)+(BE13*$BZ$6)+(BF13*$CA$6)+(BG13*$CB$6)+(BH13*$CC$6)+(BI13*$CD$6)+(BJ13*$CE13)+(BK13*$CF$6)+(BL13*$CG$6)+(BM13*$CH$6)+(BN13*$CI$6)</f>
        <v>24</v>
      </c>
    </row>
    <row r="14" spans="1:88">
      <c r="A14" s="340" t="s">
        <v>150</v>
      </c>
      <c r="B14" s="122" t="s">
        <v>151</v>
      </c>
      <c r="C14" s="123" t="s">
        <v>149</v>
      </c>
      <c r="D14" s="309"/>
      <c r="E14" s="94"/>
      <c r="F14" s="94"/>
      <c r="G14" s="94"/>
      <c r="H14" s="310"/>
      <c r="I14" s="311"/>
      <c r="J14" s="311"/>
      <c r="K14" s="310"/>
      <c r="L14" s="310"/>
      <c r="M14" s="310"/>
      <c r="N14" s="310"/>
      <c r="O14" s="310"/>
      <c r="P14" s="311"/>
      <c r="Q14" s="311"/>
      <c r="R14" s="310"/>
      <c r="S14" s="310"/>
      <c r="T14" s="310"/>
      <c r="U14" s="310"/>
      <c r="V14" s="311"/>
      <c r="W14" s="311"/>
      <c r="X14" s="303"/>
      <c r="Y14" s="303"/>
      <c r="Z14" s="104"/>
      <c r="AA14" s="104"/>
      <c r="AB14" s="104"/>
      <c r="AC14" s="104"/>
      <c r="AD14" s="306"/>
      <c r="AE14" s="306"/>
      <c r="AF14" s="104"/>
      <c r="AG14" s="104"/>
      <c r="AH14" s="104"/>
      <c r="AI14" s="104"/>
      <c r="AJ14" s="95"/>
      <c r="AK14" s="96"/>
      <c r="AL14" s="97"/>
      <c r="AM14" s="339"/>
      <c r="AN14" s="29"/>
      <c r="AO14" s="45"/>
      <c r="AP14" s="45">
        <f t="shared" si="1"/>
        <v>0</v>
      </c>
      <c r="AQ14" s="87"/>
      <c r="AR14" s="39"/>
      <c r="AS14" s="39"/>
      <c r="AT14" s="39"/>
      <c r="AU14" s="39"/>
      <c r="AV14" s="39"/>
      <c r="AW14" s="88">
        <f t="shared" si="2"/>
        <v>0</v>
      </c>
      <c r="AX14" s="88">
        <f t="shared" si="3"/>
        <v>0</v>
      </c>
      <c r="AY14" s="88">
        <f t="shared" si="4"/>
        <v>0</v>
      </c>
      <c r="AZ14" s="88">
        <f t="shared" si="5"/>
        <v>0</v>
      </c>
      <c r="BA14" s="88">
        <f t="shared" si="0"/>
        <v>0</v>
      </c>
      <c r="BB14" s="88">
        <f>COUNTIF(D14:AI14,"I/I")</f>
        <v>0</v>
      </c>
      <c r="BC14" s="88">
        <f t="shared" si="6"/>
        <v>0</v>
      </c>
      <c r="BD14" s="88">
        <f t="shared" si="7"/>
        <v>0</v>
      </c>
      <c r="BE14" s="88">
        <f t="shared" si="8"/>
        <v>0</v>
      </c>
      <c r="BF14" s="88">
        <f t="shared" si="9"/>
        <v>0</v>
      </c>
      <c r="BG14" s="88">
        <f t="shared" si="10"/>
        <v>0</v>
      </c>
      <c r="BH14" s="88">
        <f t="shared" si="11"/>
        <v>0</v>
      </c>
      <c r="BI14" s="88">
        <f t="shared" si="12"/>
        <v>0</v>
      </c>
      <c r="BJ14" s="88">
        <f t="shared" si="13"/>
        <v>0</v>
      </c>
      <c r="BK14" s="88">
        <f t="shared" si="14"/>
        <v>0</v>
      </c>
      <c r="BL14" s="88">
        <f t="shared" si="15"/>
        <v>0</v>
      </c>
      <c r="BM14" s="88">
        <f t="shared" si="16"/>
        <v>0</v>
      </c>
      <c r="BN14" s="88">
        <f t="shared" si="17"/>
        <v>0</v>
      </c>
      <c r="BO14" s="88">
        <f t="shared" si="18"/>
        <v>0</v>
      </c>
      <c r="BP14" s="98">
        <f t="shared" si="19"/>
        <v>0</v>
      </c>
    </row>
    <row r="15" spans="1:88">
      <c r="A15" s="263"/>
      <c r="B15" s="275"/>
      <c r="C15" s="341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56"/>
      <c r="AN15" s="29"/>
      <c r="AO15" s="45"/>
      <c r="AP15" s="45">
        <f t="shared" si="1"/>
        <v>0</v>
      </c>
      <c r="AQ15" s="87"/>
      <c r="AR15" s="39"/>
      <c r="AS15" s="39"/>
      <c r="AT15" s="39"/>
      <c r="AU15" s="39"/>
      <c r="AV15" s="39"/>
      <c r="AW15" s="88">
        <f t="shared" si="2"/>
        <v>0</v>
      </c>
      <c r="AX15" s="88">
        <f t="shared" si="3"/>
        <v>0</v>
      </c>
      <c r="AY15" s="88">
        <f t="shared" si="4"/>
        <v>0</v>
      </c>
      <c r="AZ15" s="88">
        <f t="shared" si="5"/>
        <v>0</v>
      </c>
      <c r="BA15" s="88">
        <f t="shared" si="0"/>
        <v>0</v>
      </c>
      <c r="BB15" s="88">
        <f>COUNTIF(D15:AI15,"I/I")</f>
        <v>0</v>
      </c>
      <c r="BC15" s="88">
        <f t="shared" si="6"/>
        <v>0</v>
      </c>
      <c r="BD15" s="88">
        <f t="shared" si="7"/>
        <v>0</v>
      </c>
      <c r="BE15" s="88">
        <f t="shared" si="8"/>
        <v>0</v>
      </c>
      <c r="BF15" s="88">
        <f t="shared" si="9"/>
        <v>0</v>
      </c>
      <c r="BG15" s="88">
        <f t="shared" si="10"/>
        <v>0</v>
      </c>
      <c r="BH15" s="88">
        <f t="shared" si="11"/>
        <v>0</v>
      </c>
      <c r="BI15" s="88">
        <f t="shared" si="12"/>
        <v>0</v>
      </c>
      <c r="BJ15" s="88">
        <f t="shared" si="13"/>
        <v>0</v>
      </c>
      <c r="BK15" s="88">
        <f t="shared" si="14"/>
        <v>0</v>
      </c>
      <c r="BL15" s="88">
        <f t="shared" si="15"/>
        <v>0</v>
      </c>
      <c r="BM15" s="88">
        <f t="shared" si="16"/>
        <v>0</v>
      </c>
      <c r="BN15" s="88">
        <f t="shared" si="17"/>
        <v>0</v>
      </c>
      <c r="BO15" s="88">
        <f t="shared" si="18"/>
        <v>0</v>
      </c>
      <c r="BP15" s="98">
        <f t="shared" si="19"/>
        <v>0</v>
      </c>
    </row>
    <row r="16" spans="1:88">
      <c r="A16" s="263"/>
      <c r="B16" s="275"/>
      <c r="C16" s="341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56"/>
      <c r="AN16" s="29"/>
      <c r="AO16" s="45"/>
      <c r="AP16" s="45">
        <f t="shared" si="1"/>
        <v>0</v>
      </c>
      <c r="AQ16" s="87"/>
      <c r="AR16" s="39"/>
      <c r="AS16" s="39"/>
      <c r="AT16" s="39"/>
      <c r="AU16" s="39"/>
      <c r="AV16" s="39"/>
      <c r="AW16" s="88">
        <f t="shared" si="2"/>
        <v>0</v>
      </c>
      <c r="AX16" s="88">
        <f t="shared" si="3"/>
        <v>0</v>
      </c>
      <c r="AY16" s="88">
        <f t="shared" si="4"/>
        <v>0</v>
      </c>
      <c r="AZ16" s="88">
        <f t="shared" si="5"/>
        <v>0</v>
      </c>
      <c r="BA16" s="88">
        <f>COUNTIF(D16:AI16,"M4")</f>
        <v>0</v>
      </c>
      <c r="BB16" s="88">
        <f>COUNTIF(D16:AI16,"I/I")</f>
        <v>0</v>
      </c>
      <c r="BC16" s="88">
        <f t="shared" si="6"/>
        <v>0</v>
      </c>
      <c r="BD16" s="88">
        <f t="shared" si="7"/>
        <v>0</v>
      </c>
      <c r="BE16" s="88">
        <f t="shared" si="8"/>
        <v>0</v>
      </c>
      <c r="BF16" s="88">
        <f t="shared" si="9"/>
        <v>0</v>
      </c>
      <c r="BG16" s="88">
        <f t="shared" si="10"/>
        <v>0</v>
      </c>
      <c r="BH16" s="88">
        <f t="shared" si="11"/>
        <v>0</v>
      </c>
      <c r="BI16" s="88">
        <f t="shared" si="12"/>
        <v>0</v>
      </c>
      <c r="BJ16" s="88">
        <f t="shared" si="13"/>
        <v>0</v>
      </c>
      <c r="BK16" s="88">
        <f t="shared" si="14"/>
        <v>0</v>
      </c>
      <c r="BL16" s="88">
        <f t="shared" si="15"/>
        <v>0</v>
      </c>
      <c r="BM16" s="88">
        <f t="shared" si="16"/>
        <v>0</v>
      </c>
      <c r="BN16" s="88">
        <f t="shared" si="17"/>
        <v>0</v>
      </c>
      <c r="BO16" s="88">
        <f t="shared" si="18"/>
        <v>0</v>
      </c>
      <c r="BP16" s="98">
        <f t="shared" si="19"/>
        <v>0</v>
      </c>
    </row>
    <row r="17" spans="1:68">
      <c r="A17" s="263"/>
      <c r="B17" s="275"/>
      <c r="C17" s="341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56"/>
      <c r="AN17" s="29"/>
      <c r="AO17" s="45"/>
      <c r="AP17" s="45">
        <f t="shared" si="1"/>
        <v>0</v>
      </c>
      <c r="AQ17" s="87"/>
      <c r="AR17" s="39"/>
      <c r="AS17" s="39"/>
      <c r="AT17" s="39"/>
      <c r="AU17" s="39"/>
      <c r="AV17" s="39"/>
      <c r="AW17" s="88">
        <f t="shared" si="2"/>
        <v>0</v>
      </c>
      <c r="AX17" s="88">
        <f t="shared" si="3"/>
        <v>0</v>
      </c>
      <c r="AY17" s="88">
        <f t="shared" si="4"/>
        <v>0</v>
      </c>
      <c r="AZ17" s="88">
        <f t="shared" si="5"/>
        <v>0</v>
      </c>
      <c r="BA17" s="88">
        <f>COUNTIF(D17:AI17,"M4")</f>
        <v>0</v>
      </c>
      <c r="BB17" s="88">
        <f>COUNTIF(D17:AI17,"I/I")</f>
        <v>0</v>
      </c>
      <c r="BC17" s="88">
        <f t="shared" si="6"/>
        <v>0</v>
      </c>
      <c r="BD17" s="88">
        <f t="shared" si="7"/>
        <v>0</v>
      </c>
      <c r="BE17" s="88">
        <f t="shared" si="8"/>
        <v>0</v>
      </c>
      <c r="BF17" s="88">
        <f t="shared" si="9"/>
        <v>0</v>
      </c>
      <c r="BG17" s="88">
        <f t="shared" si="10"/>
        <v>0</v>
      </c>
      <c r="BH17" s="88">
        <f t="shared" si="11"/>
        <v>0</v>
      </c>
      <c r="BI17" s="88">
        <f t="shared" si="12"/>
        <v>0</v>
      </c>
      <c r="BJ17" s="88">
        <f t="shared" si="13"/>
        <v>0</v>
      </c>
      <c r="BK17" s="88">
        <f t="shared" si="14"/>
        <v>0</v>
      </c>
      <c r="BL17" s="88">
        <f t="shared" si="15"/>
        <v>0</v>
      </c>
      <c r="BM17" s="88">
        <f t="shared" si="16"/>
        <v>0</v>
      </c>
      <c r="BN17" s="88">
        <f t="shared" si="17"/>
        <v>0</v>
      </c>
      <c r="BO17" s="88">
        <f t="shared" si="18"/>
        <v>0</v>
      </c>
      <c r="BP17" s="98">
        <f t="shared" si="19"/>
        <v>0</v>
      </c>
    </row>
    <row r="18" spans="1:68">
      <c r="A18" s="342"/>
      <c r="B18" s="343"/>
      <c r="C18" s="344"/>
      <c r="D18" s="345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7"/>
      <c r="AG18" s="346"/>
      <c r="AH18" s="346"/>
      <c r="AI18" s="346"/>
      <c r="AJ18" s="275"/>
      <c r="AK18" s="275"/>
      <c r="AL18" s="256"/>
      <c r="AN18" s="29"/>
      <c r="AO18" s="45"/>
      <c r="AP18" s="45">
        <f t="shared" si="1"/>
        <v>0</v>
      </c>
      <c r="AQ18" s="87"/>
      <c r="AR18" s="39"/>
      <c r="AS18" s="39"/>
      <c r="AT18" s="39"/>
      <c r="AU18" s="39"/>
      <c r="AV18" s="39"/>
      <c r="AW18" s="88">
        <f t="shared" si="2"/>
        <v>0</v>
      </c>
      <c r="AX18" s="88">
        <f t="shared" si="3"/>
        <v>0</v>
      </c>
      <c r="AY18" s="88">
        <f t="shared" si="4"/>
        <v>0</v>
      </c>
      <c r="AZ18" s="88">
        <f t="shared" si="5"/>
        <v>0</v>
      </c>
      <c r="BA18" s="88">
        <f>COUNTIF(D18:AI18,"M4")</f>
        <v>0</v>
      </c>
      <c r="BB18" s="88">
        <f>COUNTIF(D18:AI18,"I/I")</f>
        <v>0</v>
      </c>
      <c r="BC18" s="88">
        <f t="shared" si="6"/>
        <v>0</v>
      </c>
      <c r="BD18" s="88">
        <f t="shared" si="7"/>
        <v>0</v>
      </c>
      <c r="BE18" s="88">
        <f t="shared" si="8"/>
        <v>0</v>
      </c>
      <c r="BF18" s="88">
        <f t="shared" si="9"/>
        <v>0</v>
      </c>
      <c r="BG18" s="88">
        <f t="shared" si="10"/>
        <v>0</v>
      </c>
      <c r="BH18" s="88">
        <f t="shared" si="11"/>
        <v>0</v>
      </c>
      <c r="BI18" s="88">
        <f t="shared" si="12"/>
        <v>0</v>
      </c>
      <c r="BJ18" s="88">
        <f t="shared" si="13"/>
        <v>0</v>
      </c>
      <c r="BK18" s="88">
        <f t="shared" si="14"/>
        <v>0</v>
      </c>
      <c r="BL18" s="88">
        <f t="shared" si="15"/>
        <v>0</v>
      </c>
      <c r="BM18" s="88">
        <f t="shared" si="16"/>
        <v>0</v>
      </c>
      <c r="BN18" s="88">
        <f t="shared" si="17"/>
        <v>0</v>
      </c>
      <c r="BO18" s="88">
        <f t="shared" si="18"/>
        <v>0</v>
      </c>
      <c r="BP18" s="98">
        <f t="shared" si="19"/>
        <v>0</v>
      </c>
    </row>
    <row r="19" spans="1:68">
      <c r="A19" s="105"/>
      <c r="B19" s="361" t="s">
        <v>141</v>
      </c>
      <c r="C19" s="362"/>
      <c r="D19" s="345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7"/>
      <c r="AG19" s="346"/>
      <c r="AH19" s="346"/>
      <c r="AI19" s="346"/>
      <c r="AJ19" s="275"/>
      <c r="AK19" s="275"/>
      <c r="AL19" s="256"/>
      <c r="AN19" s="29"/>
      <c r="AO19" s="106"/>
      <c r="AP19" s="106"/>
      <c r="AQ19" s="87"/>
      <c r="AR19" s="107"/>
      <c r="AS19" s="107"/>
      <c r="AT19" s="107"/>
      <c r="AU19" s="107"/>
      <c r="AV19" s="107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9"/>
    </row>
    <row r="20" spans="1:68">
      <c r="A20" s="110"/>
      <c r="B20" s="111" t="s">
        <v>70</v>
      </c>
      <c r="C20" s="125" t="s">
        <v>138</v>
      </c>
      <c r="D20" s="348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275"/>
      <c r="AK20" s="275"/>
      <c r="AL20" s="256"/>
    </row>
    <row r="21" spans="1:68">
      <c r="A21" s="110"/>
      <c r="B21" s="111" t="s">
        <v>21</v>
      </c>
      <c r="C21" s="125" t="s">
        <v>142</v>
      </c>
      <c r="D21" s="348"/>
      <c r="E21" s="348"/>
      <c r="F21" s="348"/>
      <c r="G21" s="348"/>
      <c r="H21" s="350"/>
      <c r="I21" s="350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275"/>
      <c r="AK21" s="275"/>
      <c r="AL21" s="256"/>
    </row>
    <row r="22" spans="1:68">
      <c r="A22" s="112"/>
      <c r="B22" s="113" t="s">
        <v>71</v>
      </c>
      <c r="C22" s="126" t="s">
        <v>143</v>
      </c>
      <c r="D22" s="348"/>
      <c r="E22" s="348"/>
      <c r="F22" s="348"/>
      <c r="G22" s="348"/>
      <c r="H22" s="350"/>
      <c r="I22" s="350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275"/>
      <c r="AK22" s="275"/>
      <c r="AL22" s="256"/>
    </row>
    <row r="23" spans="1:68">
      <c r="A23" s="114"/>
      <c r="B23" s="115" t="s">
        <v>121</v>
      </c>
      <c r="C23" s="126" t="s">
        <v>144</v>
      </c>
      <c r="D23" s="348"/>
      <c r="E23" s="348"/>
      <c r="F23" s="348"/>
      <c r="G23" s="348"/>
      <c r="H23" s="350"/>
      <c r="I23" s="350"/>
      <c r="J23" s="348"/>
      <c r="K23" s="348"/>
      <c r="L23" s="351"/>
      <c r="M23" s="351"/>
      <c r="N23" s="348"/>
      <c r="O23" s="348"/>
      <c r="P23" s="348"/>
      <c r="Q23" s="348"/>
      <c r="R23" s="348"/>
      <c r="S23" s="348"/>
      <c r="T23" s="348"/>
      <c r="U23" s="348"/>
      <c r="V23" s="348"/>
      <c r="W23" s="352"/>
      <c r="X23" s="352"/>
      <c r="Y23" s="396" t="s">
        <v>63</v>
      </c>
      <c r="Z23" s="396"/>
      <c r="AA23" s="396"/>
      <c r="AB23" s="396"/>
      <c r="AC23" s="396"/>
      <c r="AD23" s="396"/>
      <c r="AE23" s="396"/>
      <c r="AF23" s="396"/>
      <c r="AG23" s="396"/>
      <c r="AH23" s="396"/>
      <c r="AI23" s="353"/>
      <c r="AJ23" s="275"/>
      <c r="AK23" s="275"/>
      <c r="AL23" s="256"/>
    </row>
    <row r="24" spans="1:68">
      <c r="A24" s="112"/>
      <c r="B24" s="113" t="s">
        <v>122</v>
      </c>
      <c r="C24" s="127" t="s">
        <v>145</v>
      </c>
      <c r="D24" s="354"/>
      <c r="E24" s="354"/>
      <c r="F24" s="354"/>
      <c r="G24" s="354"/>
      <c r="H24" s="355"/>
      <c r="I24" s="355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2"/>
      <c r="X24" s="352"/>
      <c r="Y24" s="398" t="s">
        <v>167</v>
      </c>
      <c r="Z24" s="398"/>
      <c r="AA24" s="398"/>
      <c r="AB24" s="398"/>
      <c r="AC24" s="398"/>
      <c r="AD24" s="398"/>
      <c r="AE24" s="398"/>
      <c r="AF24" s="398"/>
      <c r="AG24" s="398"/>
      <c r="AH24" s="398"/>
      <c r="AI24" s="356"/>
      <c r="AJ24" s="275"/>
      <c r="AK24" s="275"/>
      <c r="AL24" s="256"/>
    </row>
    <row r="25" spans="1:68">
      <c r="A25" s="114"/>
      <c r="B25" s="116" t="s">
        <v>146</v>
      </c>
      <c r="C25" s="128" t="s">
        <v>147</v>
      </c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2"/>
      <c r="X25" s="352"/>
      <c r="Y25" s="396" t="s">
        <v>168</v>
      </c>
      <c r="Z25" s="396"/>
      <c r="AA25" s="396"/>
      <c r="AB25" s="396"/>
      <c r="AC25" s="396"/>
      <c r="AD25" s="396"/>
      <c r="AE25" s="396"/>
      <c r="AF25" s="396"/>
      <c r="AG25" s="396"/>
      <c r="AH25" s="396"/>
      <c r="AI25" s="353"/>
      <c r="AJ25" s="275"/>
      <c r="AK25" s="275"/>
      <c r="AL25" s="256"/>
    </row>
    <row r="26" spans="1:68">
      <c r="A26" s="117"/>
      <c r="B26" s="357"/>
      <c r="C26" s="358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2"/>
      <c r="X26" s="352"/>
      <c r="Y26" s="396" t="s">
        <v>67</v>
      </c>
      <c r="Z26" s="396"/>
      <c r="AA26" s="396"/>
      <c r="AB26" s="396"/>
      <c r="AC26" s="396"/>
      <c r="AD26" s="396"/>
      <c r="AE26" s="396"/>
      <c r="AF26" s="396"/>
      <c r="AG26" s="396"/>
      <c r="AH26" s="396"/>
      <c r="AI26" s="353"/>
      <c r="AJ26" s="275"/>
      <c r="AK26" s="275"/>
      <c r="AL26" s="256"/>
    </row>
    <row r="27" spans="1:68">
      <c r="A27" s="118"/>
      <c r="B27" s="359"/>
      <c r="C27" s="360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352"/>
      <c r="AF27" s="291"/>
      <c r="AG27" s="291"/>
      <c r="AH27" s="291"/>
      <c r="AI27" s="291"/>
      <c r="AJ27" s="275"/>
      <c r="AK27" s="275"/>
      <c r="AL27" s="256"/>
    </row>
    <row r="28" spans="1:68" ht="15.75" thickBot="1">
      <c r="A28" s="119"/>
      <c r="B28" s="120"/>
      <c r="C28" s="12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293"/>
      <c r="AK28" s="293"/>
      <c r="AL28" s="294"/>
    </row>
  </sheetData>
  <mergeCells count="17">
    <mergeCell ref="Y26:AH26"/>
    <mergeCell ref="Y23:AH23"/>
    <mergeCell ref="D10:D11"/>
    <mergeCell ref="AJ10:AJ11"/>
    <mergeCell ref="Y24:AH24"/>
    <mergeCell ref="Y25:AH25"/>
    <mergeCell ref="AL7:AL8"/>
    <mergeCell ref="AL10:AL11"/>
    <mergeCell ref="A1:AL3"/>
    <mergeCell ref="D4:D5"/>
    <mergeCell ref="AJ4:AJ5"/>
    <mergeCell ref="AK4:AK5"/>
    <mergeCell ref="AL4:AL5"/>
    <mergeCell ref="AK10:AK11"/>
    <mergeCell ref="AK7:AK8"/>
    <mergeCell ref="D7:D8"/>
    <mergeCell ref="AJ7:AJ8"/>
  </mergeCells>
  <pageMargins left="0.511811024" right="0.511811024" top="0.78740157499999996" bottom="0.78740157499999996" header="0.31496062000000002" footer="0.31496062000000002"/>
  <pageSetup paperSize="9" scale="20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workbookViewId="0">
      <selection sqref="A1:XFD1048576"/>
    </sheetView>
  </sheetViews>
  <sheetFormatPr defaultRowHeight="15"/>
  <cols>
    <col min="1" max="1" width="13" customWidth="1"/>
    <col min="2" max="2" width="43.5703125" customWidth="1"/>
    <col min="3" max="3" width="10.85546875" customWidth="1"/>
    <col min="4" max="4" width="10.5703125" customWidth="1"/>
    <col min="7" max="7" width="9.140625" customWidth="1"/>
  </cols>
  <sheetData>
    <row r="1" spans="1:36">
      <c r="A1" s="445" t="s">
        <v>198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</row>
    <row r="2" spans="1:36">
      <c r="A2" s="445"/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5"/>
      <c r="AH2" s="445"/>
      <c r="AI2" s="445"/>
      <c r="AJ2" s="445"/>
    </row>
    <row r="3" spans="1:36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</row>
    <row r="4" spans="1:36" ht="15.75">
      <c r="A4" s="446" t="s">
        <v>0</v>
      </c>
      <c r="B4" s="447" t="s">
        <v>1</v>
      </c>
      <c r="C4" s="448" t="s">
        <v>199</v>
      </c>
      <c r="D4" s="449" t="s">
        <v>3</v>
      </c>
      <c r="E4" s="450">
        <v>1</v>
      </c>
      <c r="F4" s="450">
        <v>2</v>
      </c>
      <c r="G4" s="450">
        <v>3</v>
      </c>
      <c r="H4" s="450">
        <v>4</v>
      </c>
      <c r="I4" s="450">
        <v>5</v>
      </c>
      <c r="J4" s="450">
        <v>6</v>
      </c>
      <c r="K4" s="450">
        <v>7</v>
      </c>
      <c r="L4" s="450">
        <v>8</v>
      </c>
      <c r="M4" s="450">
        <v>9</v>
      </c>
      <c r="N4" s="450">
        <v>10</v>
      </c>
      <c r="O4" s="450">
        <v>11</v>
      </c>
      <c r="P4" s="450">
        <v>12</v>
      </c>
      <c r="Q4" s="450">
        <v>13</v>
      </c>
      <c r="R4" s="450">
        <v>14</v>
      </c>
      <c r="S4" s="450">
        <v>15</v>
      </c>
      <c r="T4" s="450">
        <v>16</v>
      </c>
      <c r="U4" s="450">
        <v>17</v>
      </c>
      <c r="V4" s="450">
        <v>18</v>
      </c>
      <c r="W4" s="450">
        <v>19</v>
      </c>
      <c r="X4" s="450">
        <v>20</v>
      </c>
      <c r="Y4" s="450">
        <v>21</v>
      </c>
      <c r="Z4" s="450">
        <v>22</v>
      </c>
      <c r="AA4" s="450">
        <v>23</v>
      </c>
      <c r="AB4" s="450">
        <v>24</v>
      </c>
      <c r="AC4" s="450">
        <v>25</v>
      </c>
      <c r="AD4" s="450">
        <v>26</v>
      </c>
      <c r="AE4" s="450">
        <v>27</v>
      </c>
      <c r="AF4" s="450">
        <v>28</v>
      </c>
      <c r="AG4" s="450">
        <v>29</v>
      </c>
      <c r="AH4" s="450">
        <v>30</v>
      </c>
      <c r="AI4" s="450"/>
      <c r="AJ4" s="451" t="s">
        <v>4</v>
      </c>
    </row>
    <row r="5" spans="1:36" ht="15.75">
      <c r="A5" s="446"/>
      <c r="B5" s="447" t="s">
        <v>200</v>
      </c>
      <c r="C5" s="448" t="s">
        <v>201</v>
      </c>
      <c r="D5" s="449"/>
      <c r="E5" s="450" t="s">
        <v>14</v>
      </c>
      <c r="F5" s="450" t="s">
        <v>8</v>
      </c>
      <c r="G5" s="450" t="s">
        <v>9</v>
      </c>
      <c r="H5" s="450" t="s">
        <v>10</v>
      </c>
      <c r="I5" s="450" t="s">
        <v>11</v>
      </c>
      <c r="J5" s="450" t="s">
        <v>12</v>
      </c>
      <c r="K5" s="450" t="s">
        <v>13</v>
      </c>
      <c r="L5" s="450" t="s">
        <v>14</v>
      </c>
      <c r="M5" s="450" t="s">
        <v>8</v>
      </c>
      <c r="N5" s="450" t="s">
        <v>9</v>
      </c>
      <c r="O5" s="450" t="s">
        <v>10</v>
      </c>
      <c r="P5" s="450" t="s">
        <v>11</v>
      </c>
      <c r="Q5" s="450" t="s">
        <v>12</v>
      </c>
      <c r="R5" s="450" t="s">
        <v>13</v>
      </c>
      <c r="S5" s="450" t="s">
        <v>14</v>
      </c>
      <c r="T5" s="450" t="s">
        <v>8</v>
      </c>
      <c r="U5" s="450" t="s">
        <v>9</v>
      </c>
      <c r="V5" s="450" t="s">
        <v>10</v>
      </c>
      <c r="W5" s="450" t="s">
        <v>11</v>
      </c>
      <c r="X5" s="450" t="s">
        <v>12</v>
      </c>
      <c r="Y5" s="450" t="s">
        <v>13</v>
      </c>
      <c r="Z5" s="450" t="s">
        <v>14</v>
      </c>
      <c r="AA5" s="450" t="s">
        <v>8</v>
      </c>
      <c r="AB5" s="450" t="s">
        <v>9</v>
      </c>
      <c r="AC5" s="450" t="s">
        <v>10</v>
      </c>
      <c r="AD5" s="450" t="s">
        <v>11</v>
      </c>
      <c r="AE5" s="450" t="s">
        <v>12</v>
      </c>
      <c r="AF5" s="450" t="s">
        <v>13</v>
      </c>
      <c r="AG5" s="450" t="s">
        <v>14</v>
      </c>
      <c r="AH5" s="450" t="s">
        <v>8</v>
      </c>
      <c r="AI5" s="450"/>
      <c r="AJ5" s="451"/>
    </row>
    <row r="6" spans="1:36" ht="15.75">
      <c r="A6" s="452">
        <v>153397</v>
      </c>
      <c r="B6" s="453" t="s">
        <v>202</v>
      </c>
      <c r="C6" s="454">
        <v>89780</v>
      </c>
      <c r="D6" s="455" t="s">
        <v>38</v>
      </c>
      <c r="E6" s="456" t="s">
        <v>203</v>
      </c>
      <c r="F6" s="456" t="s">
        <v>203</v>
      </c>
      <c r="G6" s="456" t="s">
        <v>203</v>
      </c>
      <c r="H6" s="456" t="s">
        <v>203</v>
      </c>
      <c r="I6" s="457"/>
      <c r="J6" s="457"/>
      <c r="K6" s="456" t="s">
        <v>203</v>
      </c>
      <c r="L6" s="456" t="s">
        <v>203</v>
      </c>
      <c r="M6" s="456" t="s">
        <v>203</v>
      </c>
      <c r="N6" s="456" t="s">
        <v>203</v>
      </c>
      <c r="O6" s="456" t="s">
        <v>203</v>
      </c>
      <c r="P6" s="457"/>
      <c r="Q6" s="457"/>
      <c r="R6" s="456" t="s">
        <v>203</v>
      </c>
      <c r="S6" s="456" t="s">
        <v>203</v>
      </c>
      <c r="T6" s="456" t="s">
        <v>203</v>
      </c>
      <c r="U6" s="456" t="s">
        <v>203</v>
      </c>
      <c r="V6" s="457"/>
      <c r="W6" s="457"/>
      <c r="X6" s="457"/>
      <c r="Y6" s="457"/>
      <c r="Z6" s="456" t="s">
        <v>203</v>
      </c>
      <c r="AA6" s="456" t="s">
        <v>203</v>
      </c>
      <c r="AB6" s="456" t="s">
        <v>203</v>
      </c>
      <c r="AC6" s="456" t="s">
        <v>203</v>
      </c>
      <c r="AD6" s="457"/>
      <c r="AE6" s="457"/>
      <c r="AF6" s="456" t="s">
        <v>203</v>
      </c>
      <c r="AG6" s="456" t="s">
        <v>203</v>
      </c>
      <c r="AH6" s="456" t="s">
        <v>203</v>
      </c>
      <c r="AI6" s="456"/>
      <c r="AJ6" s="458">
        <f>AN6</f>
        <v>0</v>
      </c>
    </row>
    <row r="7" spans="1:36" ht="15.75">
      <c r="A7" s="446" t="s">
        <v>0</v>
      </c>
      <c r="B7" s="447" t="s">
        <v>1</v>
      </c>
      <c r="C7" s="448" t="s">
        <v>199</v>
      </c>
      <c r="D7" s="459" t="s">
        <v>3</v>
      </c>
      <c r="E7" s="450">
        <v>1</v>
      </c>
      <c r="F7" s="450">
        <v>2</v>
      </c>
      <c r="G7" s="450">
        <v>3</v>
      </c>
      <c r="H7" s="450">
        <v>4</v>
      </c>
      <c r="I7" s="450">
        <v>5</v>
      </c>
      <c r="J7" s="450">
        <v>6</v>
      </c>
      <c r="K7" s="450">
        <v>7</v>
      </c>
      <c r="L7" s="450">
        <v>8</v>
      </c>
      <c r="M7" s="450">
        <v>9</v>
      </c>
      <c r="N7" s="450">
        <v>10</v>
      </c>
      <c r="O7" s="450">
        <v>11</v>
      </c>
      <c r="P7" s="450">
        <v>12</v>
      </c>
      <c r="Q7" s="450">
        <v>13</v>
      </c>
      <c r="R7" s="450">
        <v>14</v>
      </c>
      <c r="S7" s="450">
        <v>15</v>
      </c>
      <c r="T7" s="450">
        <v>16</v>
      </c>
      <c r="U7" s="450">
        <v>17</v>
      </c>
      <c r="V7" s="450">
        <v>18</v>
      </c>
      <c r="W7" s="450">
        <v>19</v>
      </c>
      <c r="X7" s="450">
        <v>20</v>
      </c>
      <c r="Y7" s="450">
        <v>21</v>
      </c>
      <c r="Z7" s="450">
        <v>22</v>
      </c>
      <c r="AA7" s="450">
        <v>23</v>
      </c>
      <c r="AB7" s="450">
        <v>24</v>
      </c>
      <c r="AC7" s="450">
        <v>25</v>
      </c>
      <c r="AD7" s="450">
        <v>26</v>
      </c>
      <c r="AE7" s="450">
        <v>27</v>
      </c>
      <c r="AF7" s="450">
        <v>28</v>
      </c>
      <c r="AG7" s="450">
        <v>29</v>
      </c>
      <c r="AH7" s="450">
        <v>30</v>
      </c>
      <c r="AI7" s="450"/>
      <c r="AJ7" s="460" t="s">
        <v>4</v>
      </c>
    </row>
    <row r="8" spans="1:36" ht="15.75">
      <c r="A8" s="446"/>
      <c r="B8" s="447" t="s">
        <v>200</v>
      </c>
      <c r="C8" s="448" t="s">
        <v>201</v>
      </c>
      <c r="D8" s="459"/>
      <c r="E8" s="450" t="s">
        <v>14</v>
      </c>
      <c r="F8" s="450" t="s">
        <v>8</v>
      </c>
      <c r="G8" s="450" t="s">
        <v>9</v>
      </c>
      <c r="H8" s="450" t="s">
        <v>10</v>
      </c>
      <c r="I8" s="450" t="s">
        <v>11</v>
      </c>
      <c r="J8" s="450" t="s">
        <v>12</v>
      </c>
      <c r="K8" s="450" t="s">
        <v>13</v>
      </c>
      <c r="L8" s="450" t="s">
        <v>14</v>
      </c>
      <c r="M8" s="450" t="s">
        <v>8</v>
      </c>
      <c r="N8" s="450" t="s">
        <v>9</v>
      </c>
      <c r="O8" s="450" t="s">
        <v>10</v>
      </c>
      <c r="P8" s="450" t="s">
        <v>11</v>
      </c>
      <c r="Q8" s="450" t="s">
        <v>12</v>
      </c>
      <c r="R8" s="450" t="s">
        <v>13</v>
      </c>
      <c r="S8" s="450" t="s">
        <v>14</v>
      </c>
      <c r="T8" s="450" t="s">
        <v>8</v>
      </c>
      <c r="U8" s="450" t="s">
        <v>9</v>
      </c>
      <c r="V8" s="450" t="s">
        <v>10</v>
      </c>
      <c r="W8" s="450" t="s">
        <v>11</v>
      </c>
      <c r="X8" s="450" t="s">
        <v>12</v>
      </c>
      <c r="Y8" s="450" t="s">
        <v>13</v>
      </c>
      <c r="Z8" s="450" t="s">
        <v>14</v>
      </c>
      <c r="AA8" s="450" t="s">
        <v>8</v>
      </c>
      <c r="AB8" s="450" t="s">
        <v>9</v>
      </c>
      <c r="AC8" s="450" t="s">
        <v>10</v>
      </c>
      <c r="AD8" s="450" t="s">
        <v>11</v>
      </c>
      <c r="AE8" s="450" t="s">
        <v>12</v>
      </c>
      <c r="AF8" s="450" t="s">
        <v>13</v>
      </c>
      <c r="AG8" s="450" t="s">
        <v>14</v>
      </c>
      <c r="AH8" s="450" t="s">
        <v>8</v>
      </c>
      <c r="AI8" s="450"/>
      <c r="AJ8" s="460"/>
    </row>
    <row r="9" spans="1:36" ht="15.75">
      <c r="A9" s="452">
        <v>432890</v>
      </c>
      <c r="B9" s="453" t="s">
        <v>204</v>
      </c>
      <c r="C9" s="461">
        <v>275062</v>
      </c>
      <c r="D9" s="455" t="s">
        <v>205</v>
      </c>
      <c r="E9" s="462"/>
      <c r="F9" s="462" t="s">
        <v>22</v>
      </c>
      <c r="G9" s="463" t="s">
        <v>22</v>
      </c>
      <c r="H9" s="462"/>
      <c r="I9" s="464" t="s">
        <v>22</v>
      </c>
      <c r="J9" s="464"/>
      <c r="K9" s="462"/>
      <c r="L9" s="462" t="s">
        <v>22</v>
      </c>
      <c r="M9" s="463" t="s">
        <v>22</v>
      </c>
      <c r="N9" s="462"/>
      <c r="O9" s="462" t="s">
        <v>22</v>
      </c>
      <c r="P9" s="464"/>
      <c r="Q9" s="464"/>
      <c r="R9" s="462" t="s">
        <v>22</v>
      </c>
      <c r="S9" s="462"/>
      <c r="T9" s="462"/>
      <c r="U9" s="462" t="s">
        <v>22</v>
      </c>
      <c r="V9" s="464"/>
      <c r="W9" s="464"/>
      <c r="X9" s="464" t="s">
        <v>22</v>
      </c>
      <c r="Y9" s="464"/>
      <c r="Z9" s="462"/>
      <c r="AA9" s="462" t="s">
        <v>22</v>
      </c>
      <c r="AB9" s="463" t="s">
        <v>22</v>
      </c>
      <c r="AC9" s="462"/>
      <c r="AD9" s="464" t="s">
        <v>22</v>
      </c>
      <c r="AE9" s="464"/>
      <c r="AF9" s="462"/>
      <c r="AG9" s="462" t="s">
        <v>22</v>
      </c>
      <c r="AH9" s="462"/>
      <c r="AI9" s="462"/>
      <c r="AJ9" s="458">
        <f>AN9</f>
        <v>0</v>
      </c>
    </row>
    <row r="10" spans="1:36" ht="15.75">
      <c r="A10" s="465">
        <v>427926</v>
      </c>
      <c r="B10" s="453" t="s">
        <v>206</v>
      </c>
      <c r="C10" s="461">
        <v>232051</v>
      </c>
      <c r="D10" s="455" t="s">
        <v>205</v>
      </c>
      <c r="E10" s="462"/>
      <c r="F10" s="462" t="s">
        <v>22</v>
      </c>
      <c r="G10" s="462"/>
      <c r="H10" s="466"/>
      <c r="I10" s="464" t="s">
        <v>22</v>
      </c>
      <c r="J10" s="464"/>
      <c r="K10" s="462"/>
      <c r="L10" s="462" t="s">
        <v>22</v>
      </c>
      <c r="M10" s="462"/>
      <c r="N10" s="462"/>
      <c r="O10" s="462"/>
      <c r="P10" s="467" t="s">
        <v>22</v>
      </c>
      <c r="Q10" s="468"/>
      <c r="R10" s="462" t="s">
        <v>22</v>
      </c>
      <c r="S10" s="463" t="s">
        <v>22</v>
      </c>
      <c r="T10" s="462"/>
      <c r="U10" s="462" t="s">
        <v>22</v>
      </c>
      <c r="V10" s="464"/>
      <c r="W10" s="468"/>
      <c r="X10" s="464" t="s">
        <v>22</v>
      </c>
      <c r="Y10" s="464" t="s">
        <v>22</v>
      </c>
      <c r="Z10" s="462"/>
      <c r="AA10" s="462" t="s">
        <v>22</v>
      </c>
      <c r="AB10" s="462"/>
      <c r="AC10" s="462"/>
      <c r="AD10" s="464" t="s">
        <v>22</v>
      </c>
      <c r="AE10" s="464"/>
      <c r="AF10" s="462"/>
      <c r="AG10" s="462" t="s">
        <v>22</v>
      </c>
      <c r="AH10" s="463" t="s">
        <v>22</v>
      </c>
      <c r="AI10" s="466"/>
      <c r="AJ10" s="458"/>
    </row>
    <row r="11" spans="1:36" ht="15.75">
      <c r="A11" s="446" t="s">
        <v>0</v>
      </c>
      <c r="B11" s="447" t="s">
        <v>1</v>
      </c>
      <c r="C11" s="448" t="s">
        <v>199</v>
      </c>
      <c r="D11" s="459" t="s">
        <v>3</v>
      </c>
      <c r="E11" s="450">
        <v>1</v>
      </c>
      <c r="F11" s="450">
        <v>2</v>
      </c>
      <c r="G11" s="450">
        <v>3</v>
      </c>
      <c r="H11" s="450">
        <v>4</v>
      </c>
      <c r="I11" s="450">
        <v>5</v>
      </c>
      <c r="J11" s="450">
        <v>6</v>
      </c>
      <c r="K11" s="450">
        <v>7</v>
      </c>
      <c r="L11" s="450">
        <v>8</v>
      </c>
      <c r="M11" s="450">
        <v>9</v>
      </c>
      <c r="N11" s="450">
        <v>10</v>
      </c>
      <c r="O11" s="450">
        <v>11</v>
      </c>
      <c r="P11" s="450">
        <v>12</v>
      </c>
      <c r="Q11" s="450">
        <v>13</v>
      </c>
      <c r="R11" s="450">
        <v>14</v>
      </c>
      <c r="S11" s="450">
        <v>15</v>
      </c>
      <c r="T11" s="450">
        <v>16</v>
      </c>
      <c r="U11" s="450">
        <v>17</v>
      </c>
      <c r="V11" s="450">
        <v>18</v>
      </c>
      <c r="W11" s="450">
        <v>19</v>
      </c>
      <c r="X11" s="450">
        <v>20</v>
      </c>
      <c r="Y11" s="450">
        <v>21</v>
      </c>
      <c r="Z11" s="450">
        <v>22</v>
      </c>
      <c r="AA11" s="450">
        <v>23</v>
      </c>
      <c r="AB11" s="450">
        <v>24</v>
      </c>
      <c r="AC11" s="450">
        <v>25</v>
      </c>
      <c r="AD11" s="450">
        <v>26</v>
      </c>
      <c r="AE11" s="450">
        <v>27</v>
      </c>
      <c r="AF11" s="450">
        <v>28</v>
      </c>
      <c r="AG11" s="450">
        <v>29</v>
      </c>
      <c r="AH11" s="450">
        <v>30</v>
      </c>
      <c r="AI11" s="450"/>
      <c r="AJ11" s="460" t="s">
        <v>4</v>
      </c>
    </row>
    <row r="12" spans="1:36" ht="15.75">
      <c r="A12" s="446"/>
      <c r="B12" s="447" t="s">
        <v>200</v>
      </c>
      <c r="C12" s="448" t="s">
        <v>201</v>
      </c>
      <c r="D12" s="459"/>
      <c r="E12" s="450" t="s">
        <v>14</v>
      </c>
      <c r="F12" s="450" t="s">
        <v>8</v>
      </c>
      <c r="G12" s="450" t="s">
        <v>9</v>
      </c>
      <c r="H12" s="450" t="s">
        <v>10</v>
      </c>
      <c r="I12" s="450" t="s">
        <v>11</v>
      </c>
      <c r="J12" s="450" t="s">
        <v>12</v>
      </c>
      <c r="K12" s="450" t="s">
        <v>13</v>
      </c>
      <c r="L12" s="450" t="s">
        <v>14</v>
      </c>
      <c r="M12" s="450" t="s">
        <v>8</v>
      </c>
      <c r="N12" s="450" t="s">
        <v>9</v>
      </c>
      <c r="O12" s="450" t="s">
        <v>10</v>
      </c>
      <c r="P12" s="450" t="s">
        <v>11</v>
      </c>
      <c r="Q12" s="450" t="s">
        <v>12</v>
      </c>
      <c r="R12" s="450" t="s">
        <v>13</v>
      </c>
      <c r="S12" s="450" t="s">
        <v>14</v>
      </c>
      <c r="T12" s="450" t="s">
        <v>8</v>
      </c>
      <c r="U12" s="450" t="s">
        <v>9</v>
      </c>
      <c r="V12" s="450" t="s">
        <v>10</v>
      </c>
      <c r="W12" s="450" t="s">
        <v>11</v>
      </c>
      <c r="X12" s="450" t="s">
        <v>12</v>
      </c>
      <c r="Y12" s="450" t="s">
        <v>13</v>
      </c>
      <c r="Z12" s="450" t="s">
        <v>14</v>
      </c>
      <c r="AA12" s="450" t="s">
        <v>8</v>
      </c>
      <c r="AB12" s="450" t="s">
        <v>9</v>
      </c>
      <c r="AC12" s="450" t="s">
        <v>10</v>
      </c>
      <c r="AD12" s="450" t="s">
        <v>11</v>
      </c>
      <c r="AE12" s="450" t="s">
        <v>12</v>
      </c>
      <c r="AF12" s="450" t="s">
        <v>13</v>
      </c>
      <c r="AG12" s="450" t="s">
        <v>14</v>
      </c>
      <c r="AH12" s="450" t="s">
        <v>8</v>
      </c>
      <c r="AI12" s="450"/>
      <c r="AJ12" s="460"/>
    </row>
    <row r="13" spans="1:36" ht="15.75">
      <c r="A13" s="469"/>
      <c r="B13" s="453"/>
      <c r="C13" s="470">
        <v>89780</v>
      </c>
      <c r="D13" s="455" t="s">
        <v>205</v>
      </c>
      <c r="E13" s="462"/>
      <c r="F13" s="462"/>
      <c r="G13" s="462"/>
      <c r="H13" s="462"/>
      <c r="I13" s="471"/>
      <c r="J13" s="467"/>
      <c r="K13" s="462"/>
      <c r="L13" s="462"/>
      <c r="M13" s="462"/>
      <c r="N13" s="462"/>
      <c r="O13" s="462"/>
      <c r="P13" s="467"/>
      <c r="Q13" s="464"/>
      <c r="R13" s="463"/>
      <c r="S13" s="462"/>
      <c r="T13" s="462"/>
      <c r="U13" s="463"/>
      <c r="V13" s="467"/>
      <c r="W13" s="464"/>
      <c r="X13" s="467"/>
      <c r="Y13" s="467"/>
      <c r="Z13" s="466"/>
      <c r="AA13" s="462"/>
      <c r="AB13" s="463"/>
      <c r="AC13" s="462"/>
      <c r="AD13" s="464"/>
      <c r="AE13" s="467"/>
      <c r="AF13" s="462"/>
      <c r="AG13" s="463"/>
      <c r="AH13" s="463"/>
      <c r="AI13" s="462"/>
      <c r="AJ13" s="458">
        <f>AN13</f>
        <v>0</v>
      </c>
    </row>
    <row r="14" spans="1:36" ht="15.75">
      <c r="A14" s="469" t="s">
        <v>207</v>
      </c>
      <c r="B14" s="453" t="s">
        <v>208</v>
      </c>
      <c r="C14" s="472">
        <v>118784</v>
      </c>
      <c r="D14" s="455" t="s">
        <v>205</v>
      </c>
      <c r="E14" s="462"/>
      <c r="F14" s="462"/>
      <c r="G14" s="462"/>
      <c r="H14" s="462" t="s">
        <v>22</v>
      </c>
      <c r="I14" s="471"/>
      <c r="J14" s="464" t="s">
        <v>22</v>
      </c>
      <c r="K14" s="462"/>
      <c r="L14" s="462"/>
      <c r="M14" s="462" t="s">
        <v>22</v>
      </c>
      <c r="N14" s="462"/>
      <c r="O14" s="462" t="s">
        <v>22</v>
      </c>
      <c r="P14" s="464" t="s">
        <v>22</v>
      </c>
      <c r="Q14" s="464" t="s">
        <v>22</v>
      </c>
      <c r="R14" s="462"/>
      <c r="S14" s="462" t="s">
        <v>22</v>
      </c>
      <c r="T14" s="462"/>
      <c r="U14" s="462"/>
      <c r="V14" s="464" t="s">
        <v>22</v>
      </c>
      <c r="W14" s="464"/>
      <c r="X14" s="468"/>
      <c r="Y14" s="464"/>
      <c r="Z14" s="466"/>
      <c r="AA14" s="462"/>
      <c r="AB14" s="462" t="s">
        <v>22</v>
      </c>
      <c r="AC14" s="466"/>
      <c r="AD14" s="464"/>
      <c r="AE14" s="467" t="s">
        <v>22</v>
      </c>
      <c r="AF14" s="462"/>
      <c r="AG14" s="463"/>
      <c r="AH14" s="462" t="s">
        <v>22</v>
      </c>
      <c r="AI14" s="462"/>
      <c r="AJ14" s="458"/>
    </row>
    <row r="15" spans="1:36" ht="15.75">
      <c r="A15" s="446" t="s">
        <v>0</v>
      </c>
      <c r="B15" s="447" t="s">
        <v>1</v>
      </c>
      <c r="C15" s="448" t="s">
        <v>199</v>
      </c>
      <c r="D15" s="459" t="s">
        <v>3</v>
      </c>
      <c r="E15" s="450">
        <v>1</v>
      </c>
      <c r="F15" s="450">
        <v>2</v>
      </c>
      <c r="G15" s="450">
        <v>3</v>
      </c>
      <c r="H15" s="450">
        <v>4</v>
      </c>
      <c r="I15" s="450">
        <v>5</v>
      </c>
      <c r="J15" s="450">
        <v>6</v>
      </c>
      <c r="K15" s="450">
        <v>7</v>
      </c>
      <c r="L15" s="450">
        <v>8</v>
      </c>
      <c r="M15" s="450">
        <v>9</v>
      </c>
      <c r="N15" s="450">
        <v>10</v>
      </c>
      <c r="O15" s="450">
        <v>11</v>
      </c>
      <c r="P15" s="450">
        <v>12</v>
      </c>
      <c r="Q15" s="450">
        <v>13</v>
      </c>
      <c r="R15" s="450">
        <v>14</v>
      </c>
      <c r="S15" s="450">
        <v>15</v>
      </c>
      <c r="T15" s="450">
        <v>16</v>
      </c>
      <c r="U15" s="450">
        <v>17</v>
      </c>
      <c r="V15" s="450">
        <v>18</v>
      </c>
      <c r="W15" s="450">
        <v>19</v>
      </c>
      <c r="X15" s="450">
        <v>20</v>
      </c>
      <c r="Y15" s="450">
        <v>21</v>
      </c>
      <c r="Z15" s="450">
        <v>22</v>
      </c>
      <c r="AA15" s="450">
        <v>23</v>
      </c>
      <c r="AB15" s="450">
        <v>24</v>
      </c>
      <c r="AC15" s="450">
        <v>25</v>
      </c>
      <c r="AD15" s="450">
        <v>26</v>
      </c>
      <c r="AE15" s="450">
        <v>27</v>
      </c>
      <c r="AF15" s="450">
        <v>28</v>
      </c>
      <c r="AG15" s="450">
        <v>29</v>
      </c>
      <c r="AH15" s="450">
        <v>30</v>
      </c>
      <c r="AI15" s="450"/>
      <c r="AJ15" s="460" t="s">
        <v>4</v>
      </c>
    </row>
    <row r="16" spans="1:36" ht="15.75">
      <c r="A16" s="446"/>
      <c r="B16" s="447" t="s">
        <v>200</v>
      </c>
      <c r="C16" s="448" t="s">
        <v>201</v>
      </c>
      <c r="D16" s="459"/>
      <c r="E16" s="450" t="s">
        <v>14</v>
      </c>
      <c r="F16" s="450" t="s">
        <v>8</v>
      </c>
      <c r="G16" s="450" t="s">
        <v>9</v>
      </c>
      <c r="H16" s="450" t="s">
        <v>10</v>
      </c>
      <c r="I16" s="450" t="s">
        <v>11</v>
      </c>
      <c r="J16" s="450" t="s">
        <v>12</v>
      </c>
      <c r="K16" s="450" t="s">
        <v>13</v>
      </c>
      <c r="L16" s="450" t="s">
        <v>14</v>
      </c>
      <c r="M16" s="450" t="s">
        <v>8</v>
      </c>
      <c r="N16" s="450" t="s">
        <v>9</v>
      </c>
      <c r="O16" s="450" t="s">
        <v>10</v>
      </c>
      <c r="P16" s="450" t="s">
        <v>11</v>
      </c>
      <c r="Q16" s="450" t="s">
        <v>12</v>
      </c>
      <c r="R16" s="450" t="s">
        <v>13</v>
      </c>
      <c r="S16" s="450" t="s">
        <v>14</v>
      </c>
      <c r="T16" s="450" t="s">
        <v>8</v>
      </c>
      <c r="U16" s="450" t="s">
        <v>9</v>
      </c>
      <c r="V16" s="450" t="s">
        <v>10</v>
      </c>
      <c r="W16" s="450" t="s">
        <v>11</v>
      </c>
      <c r="X16" s="450" t="s">
        <v>12</v>
      </c>
      <c r="Y16" s="450" t="s">
        <v>13</v>
      </c>
      <c r="Z16" s="450" t="s">
        <v>14</v>
      </c>
      <c r="AA16" s="450" t="s">
        <v>8</v>
      </c>
      <c r="AB16" s="450" t="s">
        <v>9</v>
      </c>
      <c r="AC16" s="450" t="s">
        <v>10</v>
      </c>
      <c r="AD16" s="450" t="s">
        <v>11</v>
      </c>
      <c r="AE16" s="450" t="s">
        <v>12</v>
      </c>
      <c r="AF16" s="450" t="s">
        <v>13</v>
      </c>
      <c r="AG16" s="450" t="s">
        <v>14</v>
      </c>
      <c r="AH16" s="450" t="s">
        <v>8</v>
      </c>
      <c r="AI16" s="450"/>
      <c r="AJ16" s="460"/>
    </row>
    <row r="17" spans="1:36" ht="15.75">
      <c r="A17" s="465">
        <v>431337</v>
      </c>
      <c r="B17" s="453" t="s">
        <v>209</v>
      </c>
      <c r="C17" s="473">
        <v>149593</v>
      </c>
      <c r="D17" s="455" t="s">
        <v>205</v>
      </c>
      <c r="E17" s="462" t="s">
        <v>22</v>
      </c>
      <c r="F17" s="462"/>
      <c r="G17" s="462" t="s">
        <v>22</v>
      </c>
      <c r="H17" s="462"/>
      <c r="I17" s="464"/>
      <c r="J17" s="464"/>
      <c r="K17" s="462" t="s">
        <v>22</v>
      </c>
      <c r="L17" s="462"/>
      <c r="M17" s="462"/>
      <c r="N17" s="462" t="s">
        <v>22</v>
      </c>
      <c r="O17" s="462"/>
      <c r="P17" s="464"/>
      <c r="Q17" s="464"/>
      <c r="R17" s="462"/>
      <c r="S17" s="462"/>
      <c r="T17" s="462" t="s">
        <v>22</v>
      </c>
      <c r="U17" s="462"/>
      <c r="V17" s="464"/>
      <c r="W17" s="464" t="s">
        <v>22</v>
      </c>
      <c r="X17" s="464"/>
      <c r="Y17" s="464" t="s">
        <v>20</v>
      </c>
      <c r="Z17" s="462" t="s">
        <v>22</v>
      </c>
      <c r="AA17" s="462"/>
      <c r="AB17" s="462"/>
      <c r="AC17" s="462" t="s">
        <v>22</v>
      </c>
      <c r="AD17" s="464"/>
      <c r="AE17" s="464" t="s">
        <v>22</v>
      </c>
      <c r="AF17" s="462" t="s">
        <v>22</v>
      </c>
      <c r="AG17" s="462"/>
      <c r="AH17" s="462"/>
      <c r="AI17" s="462"/>
      <c r="AJ17" s="458"/>
    </row>
    <row r="18" spans="1:36" ht="15.75">
      <c r="A18" s="452">
        <v>428000</v>
      </c>
      <c r="B18" s="453" t="s">
        <v>210</v>
      </c>
      <c r="C18" s="474">
        <v>153976</v>
      </c>
      <c r="D18" s="455" t="s">
        <v>205</v>
      </c>
      <c r="E18" s="462" t="s">
        <v>22</v>
      </c>
      <c r="F18" s="462"/>
      <c r="G18" s="462"/>
      <c r="H18" s="462" t="s">
        <v>22</v>
      </c>
      <c r="I18" s="464"/>
      <c r="J18" s="464"/>
      <c r="K18" s="462" t="s">
        <v>22</v>
      </c>
      <c r="L18" s="462"/>
      <c r="M18" s="462"/>
      <c r="N18" s="462" t="s">
        <v>22</v>
      </c>
      <c r="O18" s="462"/>
      <c r="P18" s="464"/>
      <c r="Q18" s="464" t="s">
        <v>22</v>
      </c>
      <c r="R18" s="462"/>
      <c r="S18" s="462"/>
      <c r="T18" s="462" t="s">
        <v>22</v>
      </c>
      <c r="U18" s="462"/>
      <c r="V18" s="464"/>
      <c r="W18" s="464" t="s">
        <v>22</v>
      </c>
      <c r="X18" s="464"/>
      <c r="Y18" s="464"/>
      <c r="Z18" s="462" t="s">
        <v>22</v>
      </c>
      <c r="AA18" s="462"/>
      <c r="AB18" s="462"/>
      <c r="AC18" s="462" t="s">
        <v>22</v>
      </c>
      <c r="AD18" s="464"/>
      <c r="AE18" s="464"/>
      <c r="AF18" s="462" t="s">
        <v>22</v>
      </c>
      <c r="AG18" s="462"/>
      <c r="AH18" s="462"/>
      <c r="AI18" s="462"/>
      <c r="AJ18" s="458">
        <f>AN18</f>
        <v>0</v>
      </c>
    </row>
    <row r="19" spans="1:36" ht="15.75">
      <c r="A19" s="446" t="s">
        <v>0</v>
      </c>
      <c r="B19" s="447" t="s">
        <v>1</v>
      </c>
      <c r="C19" s="448" t="s">
        <v>199</v>
      </c>
      <c r="D19" s="459" t="s">
        <v>3</v>
      </c>
      <c r="E19" s="450">
        <v>1</v>
      </c>
      <c r="F19" s="450">
        <v>2</v>
      </c>
      <c r="G19" s="450">
        <v>3</v>
      </c>
      <c r="H19" s="450">
        <v>4</v>
      </c>
      <c r="I19" s="450">
        <v>5</v>
      </c>
      <c r="J19" s="450">
        <v>6</v>
      </c>
      <c r="K19" s="450">
        <v>7</v>
      </c>
      <c r="L19" s="450">
        <v>8</v>
      </c>
      <c r="M19" s="450">
        <v>9</v>
      </c>
      <c r="N19" s="450">
        <v>10</v>
      </c>
      <c r="O19" s="450">
        <v>11</v>
      </c>
      <c r="P19" s="450">
        <v>12</v>
      </c>
      <c r="Q19" s="450">
        <v>13</v>
      </c>
      <c r="R19" s="450">
        <v>14</v>
      </c>
      <c r="S19" s="450">
        <v>15</v>
      </c>
      <c r="T19" s="450">
        <v>16</v>
      </c>
      <c r="U19" s="450">
        <v>17</v>
      </c>
      <c r="V19" s="450">
        <v>18</v>
      </c>
      <c r="W19" s="450">
        <v>19</v>
      </c>
      <c r="X19" s="450">
        <v>20</v>
      </c>
      <c r="Y19" s="450">
        <v>21</v>
      </c>
      <c r="Z19" s="450">
        <v>22</v>
      </c>
      <c r="AA19" s="450">
        <v>23</v>
      </c>
      <c r="AB19" s="450">
        <v>24</v>
      </c>
      <c r="AC19" s="450">
        <v>25</v>
      </c>
      <c r="AD19" s="450">
        <v>26</v>
      </c>
      <c r="AE19" s="450">
        <v>27</v>
      </c>
      <c r="AF19" s="450">
        <v>28</v>
      </c>
      <c r="AG19" s="450">
        <v>29</v>
      </c>
      <c r="AH19" s="450">
        <v>30</v>
      </c>
      <c r="AI19" s="450"/>
      <c r="AJ19" s="460" t="s">
        <v>4</v>
      </c>
    </row>
    <row r="20" spans="1:36" ht="15.75">
      <c r="A20" s="446"/>
      <c r="B20" s="447" t="s">
        <v>200</v>
      </c>
      <c r="C20" s="448" t="s">
        <v>201</v>
      </c>
      <c r="D20" s="459"/>
      <c r="E20" s="450" t="s">
        <v>14</v>
      </c>
      <c r="F20" s="450" t="s">
        <v>8</v>
      </c>
      <c r="G20" s="450" t="s">
        <v>9</v>
      </c>
      <c r="H20" s="450" t="s">
        <v>10</v>
      </c>
      <c r="I20" s="450" t="s">
        <v>11</v>
      </c>
      <c r="J20" s="450" t="s">
        <v>12</v>
      </c>
      <c r="K20" s="450" t="s">
        <v>13</v>
      </c>
      <c r="L20" s="450" t="s">
        <v>14</v>
      </c>
      <c r="M20" s="450" t="s">
        <v>8</v>
      </c>
      <c r="N20" s="450" t="s">
        <v>9</v>
      </c>
      <c r="O20" s="450" t="s">
        <v>10</v>
      </c>
      <c r="P20" s="450" t="s">
        <v>11</v>
      </c>
      <c r="Q20" s="450" t="s">
        <v>12</v>
      </c>
      <c r="R20" s="450" t="s">
        <v>13</v>
      </c>
      <c r="S20" s="450" t="s">
        <v>14</v>
      </c>
      <c r="T20" s="450" t="s">
        <v>8</v>
      </c>
      <c r="U20" s="450" t="s">
        <v>9</v>
      </c>
      <c r="V20" s="450" t="s">
        <v>10</v>
      </c>
      <c r="W20" s="450" t="s">
        <v>11</v>
      </c>
      <c r="X20" s="450" t="s">
        <v>12</v>
      </c>
      <c r="Y20" s="450" t="s">
        <v>13</v>
      </c>
      <c r="Z20" s="450" t="s">
        <v>14</v>
      </c>
      <c r="AA20" s="450" t="s">
        <v>8</v>
      </c>
      <c r="AB20" s="450" t="s">
        <v>9</v>
      </c>
      <c r="AC20" s="450" t="s">
        <v>10</v>
      </c>
      <c r="AD20" s="450" t="s">
        <v>11</v>
      </c>
      <c r="AE20" s="450" t="s">
        <v>12</v>
      </c>
      <c r="AF20" s="450" t="s">
        <v>13</v>
      </c>
      <c r="AG20" s="450" t="s">
        <v>14</v>
      </c>
      <c r="AH20" s="450" t="s">
        <v>8</v>
      </c>
      <c r="AI20" s="450"/>
      <c r="AJ20" s="460"/>
    </row>
    <row r="21" spans="1:36" ht="15.75">
      <c r="A21" s="469" t="s">
        <v>211</v>
      </c>
      <c r="B21" s="453" t="s">
        <v>212</v>
      </c>
      <c r="C21" s="475">
        <v>105875</v>
      </c>
      <c r="D21" s="455" t="s">
        <v>213</v>
      </c>
      <c r="E21" s="462"/>
      <c r="F21" s="462" t="s">
        <v>23</v>
      </c>
      <c r="G21" s="462"/>
      <c r="H21" s="462"/>
      <c r="I21" s="464" t="s">
        <v>23</v>
      </c>
      <c r="J21" s="464"/>
      <c r="K21" s="462"/>
      <c r="L21" s="462" t="s">
        <v>23</v>
      </c>
      <c r="M21" s="462"/>
      <c r="N21" s="462"/>
      <c r="O21" s="462" t="s">
        <v>23</v>
      </c>
      <c r="P21" s="464"/>
      <c r="Q21" s="464"/>
      <c r="R21" s="462" t="s">
        <v>23</v>
      </c>
      <c r="S21" s="462"/>
      <c r="T21" s="462"/>
      <c r="U21" s="462" t="s">
        <v>23</v>
      </c>
      <c r="V21" s="464"/>
      <c r="W21" s="464"/>
      <c r="X21" s="464" t="s">
        <v>23</v>
      </c>
      <c r="Y21" s="464"/>
      <c r="Z21" s="462"/>
      <c r="AA21" s="462" t="s">
        <v>23</v>
      </c>
      <c r="AB21" s="462"/>
      <c r="AC21" s="462"/>
      <c r="AD21" s="464" t="s">
        <v>23</v>
      </c>
      <c r="AE21" s="464"/>
      <c r="AF21" s="462"/>
      <c r="AG21" s="462" t="s">
        <v>23</v>
      </c>
      <c r="AH21" s="462"/>
      <c r="AI21" s="476"/>
      <c r="AJ21" s="458">
        <f>AN21</f>
        <v>0</v>
      </c>
    </row>
    <row r="22" spans="1:36" ht="15.75">
      <c r="A22" s="469">
        <v>434914</v>
      </c>
      <c r="B22" s="453" t="s">
        <v>214</v>
      </c>
      <c r="C22" s="477">
        <v>177095</v>
      </c>
      <c r="D22" s="455" t="s">
        <v>213</v>
      </c>
      <c r="E22" s="462"/>
      <c r="F22" s="462" t="s">
        <v>23</v>
      </c>
      <c r="G22" s="462"/>
      <c r="H22" s="462"/>
      <c r="I22" s="464"/>
      <c r="J22" s="464"/>
      <c r="K22" s="462"/>
      <c r="L22" s="462" t="s">
        <v>23</v>
      </c>
      <c r="M22" s="462"/>
      <c r="N22" s="462"/>
      <c r="O22" s="462" t="s">
        <v>23</v>
      </c>
      <c r="P22" s="464"/>
      <c r="Q22" s="464"/>
      <c r="R22" s="462" t="s">
        <v>23</v>
      </c>
      <c r="S22" s="462"/>
      <c r="T22" s="462"/>
      <c r="U22" s="462" t="s">
        <v>23</v>
      </c>
      <c r="V22" s="464" t="s">
        <v>22</v>
      </c>
      <c r="W22" s="464"/>
      <c r="X22" s="464" t="s">
        <v>23</v>
      </c>
      <c r="Y22" s="464"/>
      <c r="Z22" s="462"/>
      <c r="AA22" s="462" t="s">
        <v>23</v>
      </c>
      <c r="AB22" s="462"/>
      <c r="AC22" s="462"/>
      <c r="AD22" s="464" t="s">
        <v>23</v>
      </c>
      <c r="AE22" s="464"/>
      <c r="AF22" s="462"/>
      <c r="AG22" s="462" t="s">
        <v>23</v>
      </c>
      <c r="AH22" s="462"/>
      <c r="AI22" s="462"/>
      <c r="AJ22" s="458">
        <f>AN22</f>
        <v>0</v>
      </c>
    </row>
    <row r="23" spans="1:36" ht="15.75">
      <c r="A23" s="446" t="s">
        <v>0</v>
      </c>
      <c r="B23" s="447" t="s">
        <v>1</v>
      </c>
      <c r="C23" s="448" t="s">
        <v>199</v>
      </c>
      <c r="D23" s="459" t="s">
        <v>3</v>
      </c>
      <c r="E23" s="450">
        <v>1</v>
      </c>
      <c r="F23" s="450">
        <v>2</v>
      </c>
      <c r="G23" s="450">
        <v>3</v>
      </c>
      <c r="H23" s="450">
        <v>4</v>
      </c>
      <c r="I23" s="450">
        <v>5</v>
      </c>
      <c r="J23" s="450">
        <v>6</v>
      </c>
      <c r="K23" s="450">
        <v>7</v>
      </c>
      <c r="L23" s="450">
        <v>8</v>
      </c>
      <c r="M23" s="450">
        <v>9</v>
      </c>
      <c r="N23" s="450">
        <v>10</v>
      </c>
      <c r="O23" s="450">
        <v>11</v>
      </c>
      <c r="P23" s="450">
        <v>12</v>
      </c>
      <c r="Q23" s="450">
        <v>13</v>
      </c>
      <c r="R23" s="450">
        <v>14</v>
      </c>
      <c r="S23" s="450">
        <v>15</v>
      </c>
      <c r="T23" s="450">
        <v>16</v>
      </c>
      <c r="U23" s="450">
        <v>17</v>
      </c>
      <c r="V23" s="450">
        <v>18</v>
      </c>
      <c r="W23" s="450">
        <v>19</v>
      </c>
      <c r="X23" s="450">
        <v>20</v>
      </c>
      <c r="Y23" s="450">
        <v>21</v>
      </c>
      <c r="Z23" s="450">
        <v>22</v>
      </c>
      <c r="AA23" s="450">
        <v>23</v>
      </c>
      <c r="AB23" s="450">
        <v>24</v>
      </c>
      <c r="AC23" s="450">
        <v>25</v>
      </c>
      <c r="AD23" s="450">
        <v>26</v>
      </c>
      <c r="AE23" s="450">
        <v>27</v>
      </c>
      <c r="AF23" s="450">
        <v>28</v>
      </c>
      <c r="AG23" s="450">
        <v>29</v>
      </c>
      <c r="AH23" s="450">
        <v>30</v>
      </c>
      <c r="AI23" s="450"/>
      <c r="AJ23" s="460" t="s">
        <v>4</v>
      </c>
    </row>
    <row r="24" spans="1:36" ht="15.75">
      <c r="A24" s="446"/>
      <c r="B24" s="447" t="s">
        <v>200</v>
      </c>
      <c r="C24" s="448" t="s">
        <v>201</v>
      </c>
      <c r="D24" s="459"/>
      <c r="E24" s="450" t="s">
        <v>14</v>
      </c>
      <c r="F24" s="450" t="s">
        <v>8</v>
      </c>
      <c r="G24" s="450" t="s">
        <v>9</v>
      </c>
      <c r="H24" s="450" t="s">
        <v>10</v>
      </c>
      <c r="I24" s="450" t="s">
        <v>11</v>
      </c>
      <c r="J24" s="450" t="s">
        <v>12</v>
      </c>
      <c r="K24" s="450" t="s">
        <v>13</v>
      </c>
      <c r="L24" s="450" t="s">
        <v>14</v>
      </c>
      <c r="M24" s="450" t="s">
        <v>8</v>
      </c>
      <c r="N24" s="450" t="s">
        <v>9</v>
      </c>
      <c r="O24" s="450" t="s">
        <v>10</v>
      </c>
      <c r="P24" s="450" t="s">
        <v>11</v>
      </c>
      <c r="Q24" s="450" t="s">
        <v>12</v>
      </c>
      <c r="R24" s="450" t="s">
        <v>13</v>
      </c>
      <c r="S24" s="450" t="s">
        <v>14</v>
      </c>
      <c r="T24" s="450" t="s">
        <v>8</v>
      </c>
      <c r="U24" s="450" t="s">
        <v>9</v>
      </c>
      <c r="V24" s="450" t="s">
        <v>10</v>
      </c>
      <c r="W24" s="450" t="s">
        <v>11</v>
      </c>
      <c r="X24" s="450" t="s">
        <v>12</v>
      </c>
      <c r="Y24" s="450" t="s">
        <v>13</v>
      </c>
      <c r="Z24" s="450" t="s">
        <v>14</v>
      </c>
      <c r="AA24" s="450" t="s">
        <v>8</v>
      </c>
      <c r="AB24" s="450" t="s">
        <v>9</v>
      </c>
      <c r="AC24" s="450" t="s">
        <v>10</v>
      </c>
      <c r="AD24" s="450" t="s">
        <v>11</v>
      </c>
      <c r="AE24" s="450" t="s">
        <v>12</v>
      </c>
      <c r="AF24" s="450" t="s">
        <v>13</v>
      </c>
      <c r="AG24" s="450" t="s">
        <v>14</v>
      </c>
      <c r="AH24" s="450" t="s">
        <v>8</v>
      </c>
      <c r="AI24" s="450"/>
      <c r="AJ24" s="460"/>
    </row>
    <row r="25" spans="1:36" ht="18">
      <c r="A25" s="469" t="s">
        <v>215</v>
      </c>
      <c r="B25" s="453" t="s">
        <v>214</v>
      </c>
      <c r="C25" s="477">
        <v>177095</v>
      </c>
      <c r="D25" s="455" t="s">
        <v>213</v>
      </c>
      <c r="E25" s="462"/>
      <c r="F25" s="462"/>
      <c r="G25" s="462"/>
      <c r="H25" s="462"/>
      <c r="I25" s="464"/>
      <c r="J25" s="464"/>
      <c r="K25" s="462"/>
      <c r="L25" s="462"/>
      <c r="M25" s="462" t="s">
        <v>23</v>
      </c>
      <c r="N25" s="462" t="s">
        <v>23</v>
      </c>
      <c r="O25" s="462"/>
      <c r="P25" s="468" t="s">
        <v>23</v>
      </c>
      <c r="Q25" s="464"/>
      <c r="R25" s="478"/>
      <c r="S25" s="466" t="s">
        <v>23</v>
      </c>
      <c r="T25" s="462"/>
      <c r="U25" s="462"/>
      <c r="V25" s="464" t="s">
        <v>23</v>
      </c>
      <c r="W25" s="464" t="s">
        <v>23</v>
      </c>
      <c r="X25" s="464"/>
      <c r="Y25" s="464" t="s">
        <v>23</v>
      </c>
      <c r="Z25" s="462"/>
      <c r="AA25" s="462"/>
      <c r="AB25" s="462" t="s">
        <v>23</v>
      </c>
      <c r="AC25" s="462" t="s">
        <v>23</v>
      </c>
      <c r="AD25" s="464"/>
      <c r="AE25" s="464" t="s">
        <v>23</v>
      </c>
      <c r="AF25" s="466"/>
      <c r="AG25" s="462"/>
      <c r="AH25" s="462" t="s">
        <v>23</v>
      </c>
      <c r="AI25" s="462"/>
      <c r="AJ25" s="458">
        <f>AN25</f>
        <v>0</v>
      </c>
    </row>
    <row r="26" spans="1:36" ht="15.75">
      <c r="A26" s="469" t="s">
        <v>216</v>
      </c>
      <c r="B26" s="453" t="s">
        <v>217</v>
      </c>
      <c r="C26" s="474">
        <v>157582</v>
      </c>
      <c r="D26" s="455" t="s">
        <v>213</v>
      </c>
      <c r="E26" s="462"/>
      <c r="F26" s="462"/>
      <c r="G26" s="462" t="s">
        <v>23</v>
      </c>
      <c r="H26" s="462"/>
      <c r="I26" s="464"/>
      <c r="J26" s="464" t="s">
        <v>23</v>
      </c>
      <c r="K26" s="462"/>
      <c r="L26" s="462"/>
      <c r="M26" s="462" t="s">
        <v>23</v>
      </c>
      <c r="N26" s="462"/>
      <c r="O26" s="456"/>
      <c r="P26" s="464" t="s">
        <v>191</v>
      </c>
      <c r="Q26" s="464" t="s">
        <v>191</v>
      </c>
      <c r="R26" s="462" t="s">
        <v>191</v>
      </c>
      <c r="S26" s="462" t="s">
        <v>191</v>
      </c>
      <c r="T26" s="462"/>
      <c r="U26" s="456"/>
      <c r="V26" s="464" t="s">
        <v>191</v>
      </c>
      <c r="W26" s="464"/>
      <c r="X26" s="464"/>
      <c r="Y26" s="464" t="s">
        <v>23</v>
      </c>
      <c r="Z26" s="462"/>
      <c r="AA26" s="462"/>
      <c r="AB26" s="462" t="s">
        <v>23</v>
      </c>
      <c r="AC26" s="462"/>
      <c r="AD26" s="464"/>
      <c r="AE26" s="464" t="s">
        <v>23</v>
      </c>
      <c r="AF26" s="462"/>
      <c r="AG26" s="462"/>
      <c r="AH26" s="462" t="s">
        <v>23</v>
      </c>
      <c r="AI26" s="462"/>
      <c r="AJ26" s="458">
        <f>AN26</f>
        <v>0</v>
      </c>
    </row>
    <row r="27" spans="1:36" ht="15.75">
      <c r="A27" s="446" t="s">
        <v>0</v>
      </c>
      <c r="B27" s="447" t="s">
        <v>1</v>
      </c>
      <c r="C27" s="448" t="s">
        <v>199</v>
      </c>
      <c r="D27" s="459" t="s">
        <v>3</v>
      </c>
      <c r="E27" s="450">
        <v>1</v>
      </c>
      <c r="F27" s="450">
        <v>2</v>
      </c>
      <c r="G27" s="450">
        <v>3</v>
      </c>
      <c r="H27" s="450">
        <v>4</v>
      </c>
      <c r="I27" s="450">
        <v>5</v>
      </c>
      <c r="J27" s="450">
        <v>6</v>
      </c>
      <c r="K27" s="450">
        <v>7</v>
      </c>
      <c r="L27" s="450">
        <v>8</v>
      </c>
      <c r="M27" s="450">
        <v>9</v>
      </c>
      <c r="N27" s="450">
        <v>10</v>
      </c>
      <c r="O27" s="450">
        <v>11</v>
      </c>
      <c r="P27" s="450">
        <v>12</v>
      </c>
      <c r="Q27" s="450">
        <v>13</v>
      </c>
      <c r="R27" s="450">
        <v>14</v>
      </c>
      <c r="S27" s="450">
        <v>15</v>
      </c>
      <c r="T27" s="450">
        <v>16</v>
      </c>
      <c r="U27" s="450">
        <v>17</v>
      </c>
      <c r="V27" s="450">
        <v>18</v>
      </c>
      <c r="W27" s="450">
        <v>19</v>
      </c>
      <c r="X27" s="450">
        <v>20</v>
      </c>
      <c r="Y27" s="450">
        <v>21</v>
      </c>
      <c r="Z27" s="450">
        <v>22</v>
      </c>
      <c r="AA27" s="450">
        <v>23</v>
      </c>
      <c r="AB27" s="450">
        <v>24</v>
      </c>
      <c r="AC27" s="450">
        <v>25</v>
      </c>
      <c r="AD27" s="450">
        <v>26</v>
      </c>
      <c r="AE27" s="450">
        <v>27</v>
      </c>
      <c r="AF27" s="450">
        <v>28</v>
      </c>
      <c r="AG27" s="450">
        <v>29</v>
      </c>
      <c r="AH27" s="450">
        <v>30</v>
      </c>
      <c r="AI27" s="450"/>
      <c r="AJ27" s="460" t="s">
        <v>4</v>
      </c>
    </row>
    <row r="28" spans="1:36" ht="15.75">
      <c r="A28" s="446"/>
      <c r="B28" s="447" t="s">
        <v>200</v>
      </c>
      <c r="C28" s="448" t="s">
        <v>201</v>
      </c>
      <c r="D28" s="459"/>
      <c r="E28" s="450" t="s">
        <v>14</v>
      </c>
      <c r="F28" s="450" t="s">
        <v>8</v>
      </c>
      <c r="G28" s="450" t="s">
        <v>9</v>
      </c>
      <c r="H28" s="450" t="s">
        <v>10</v>
      </c>
      <c r="I28" s="450" t="s">
        <v>11</v>
      </c>
      <c r="J28" s="450" t="s">
        <v>12</v>
      </c>
      <c r="K28" s="450" t="s">
        <v>13</v>
      </c>
      <c r="L28" s="450" t="s">
        <v>14</v>
      </c>
      <c r="M28" s="450" t="s">
        <v>8</v>
      </c>
      <c r="N28" s="450" t="s">
        <v>9</v>
      </c>
      <c r="O28" s="450" t="s">
        <v>10</v>
      </c>
      <c r="P28" s="450" t="s">
        <v>11</v>
      </c>
      <c r="Q28" s="450" t="s">
        <v>12</v>
      </c>
      <c r="R28" s="450" t="s">
        <v>13</v>
      </c>
      <c r="S28" s="450" t="s">
        <v>14</v>
      </c>
      <c r="T28" s="450" t="s">
        <v>8</v>
      </c>
      <c r="U28" s="450" t="s">
        <v>9</v>
      </c>
      <c r="V28" s="450" t="s">
        <v>10</v>
      </c>
      <c r="W28" s="450" t="s">
        <v>11</v>
      </c>
      <c r="X28" s="450" t="s">
        <v>12</v>
      </c>
      <c r="Y28" s="450" t="s">
        <v>13</v>
      </c>
      <c r="Z28" s="450" t="s">
        <v>14</v>
      </c>
      <c r="AA28" s="450" t="s">
        <v>8</v>
      </c>
      <c r="AB28" s="450" t="s">
        <v>9</v>
      </c>
      <c r="AC28" s="450" t="s">
        <v>10</v>
      </c>
      <c r="AD28" s="450" t="s">
        <v>11</v>
      </c>
      <c r="AE28" s="450" t="s">
        <v>12</v>
      </c>
      <c r="AF28" s="450" t="s">
        <v>13</v>
      </c>
      <c r="AG28" s="450" t="s">
        <v>14</v>
      </c>
      <c r="AH28" s="450" t="s">
        <v>8</v>
      </c>
      <c r="AI28" s="450"/>
      <c r="AJ28" s="460"/>
    </row>
    <row r="29" spans="1:36" ht="15.75">
      <c r="A29" s="469">
        <v>433586</v>
      </c>
      <c r="B29" s="453" t="s">
        <v>218</v>
      </c>
      <c r="C29" s="477">
        <v>459785</v>
      </c>
      <c r="D29" s="455" t="s">
        <v>213</v>
      </c>
      <c r="E29" s="462" t="s">
        <v>23</v>
      </c>
      <c r="F29" s="462"/>
      <c r="G29" s="462" t="s">
        <v>23</v>
      </c>
      <c r="H29" s="462" t="s">
        <v>23</v>
      </c>
      <c r="I29" s="464"/>
      <c r="J29" s="464"/>
      <c r="K29" s="462" t="s">
        <v>23</v>
      </c>
      <c r="L29" s="462"/>
      <c r="M29" s="462"/>
      <c r="N29" s="462"/>
      <c r="O29" s="462"/>
      <c r="P29" s="464" t="s">
        <v>23</v>
      </c>
      <c r="Q29" s="464" t="s">
        <v>23</v>
      </c>
      <c r="R29" s="462"/>
      <c r="S29" s="462" t="s">
        <v>23</v>
      </c>
      <c r="T29" s="462" t="s">
        <v>23</v>
      </c>
      <c r="U29" s="462"/>
      <c r="V29" s="464"/>
      <c r="W29" s="464"/>
      <c r="X29" s="464"/>
      <c r="Y29" s="464"/>
      <c r="Z29" s="462" t="s">
        <v>23</v>
      </c>
      <c r="AA29" s="462"/>
      <c r="AB29" s="462"/>
      <c r="AC29" s="462"/>
      <c r="AD29" s="464"/>
      <c r="AE29" s="464"/>
      <c r="AF29" s="462" t="s">
        <v>23</v>
      </c>
      <c r="AG29" s="462"/>
      <c r="AH29" s="462"/>
      <c r="AI29" s="462"/>
      <c r="AJ29" s="458">
        <f>AN29</f>
        <v>0</v>
      </c>
    </row>
    <row r="30" spans="1:36" ht="15.75">
      <c r="A30" s="469">
        <v>427829</v>
      </c>
      <c r="B30" s="453" t="s">
        <v>219</v>
      </c>
      <c r="C30" s="477">
        <v>198700</v>
      </c>
      <c r="D30" s="455" t="s">
        <v>213</v>
      </c>
      <c r="E30" s="462" t="s">
        <v>23</v>
      </c>
      <c r="F30" s="462"/>
      <c r="G30" s="462"/>
      <c r="H30" s="462" t="s">
        <v>23</v>
      </c>
      <c r="I30" s="464"/>
      <c r="J30" s="464"/>
      <c r="K30" s="462" t="s">
        <v>23</v>
      </c>
      <c r="L30" s="462"/>
      <c r="M30" s="462"/>
      <c r="N30" s="462" t="s">
        <v>23</v>
      </c>
      <c r="O30" s="462"/>
      <c r="P30" s="464"/>
      <c r="Q30" s="464" t="s">
        <v>23</v>
      </c>
      <c r="R30" s="462"/>
      <c r="S30" s="462"/>
      <c r="T30" s="462" t="s">
        <v>23</v>
      </c>
      <c r="U30" s="462"/>
      <c r="V30" s="464"/>
      <c r="W30" s="464" t="s">
        <v>23</v>
      </c>
      <c r="X30" s="464"/>
      <c r="Y30" s="464"/>
      <c r="Z30" s="462" t="s">
        <v>23</v>
      </c>
      <c r="AA30" s="462"/>
      <c r="AB30" s="462"/>
      <c r="AC30" s="462" t="s">
        <v>23</v>
      </c>
      <c r="AD30" s="464"/>
      <c r="AE30" s="464"/>
      <c r="AF30" s="462" t="s">
        <v>23</v>
      </c>
      <c r="AG30" s="462"/>
      <c r="AH30" s="462"/>
      <c r="AI30" s="462"/>
      <c r="AJ30" s="458"/>
    </row>
    <row r="31" spans="1:36" ht="15.75">
      <c r="A31" s="446" t="s">
        <v>0</v>
      </c>
      <c r="B31" s="447" t="s">
        <v>1</v>
      </c>
      <c r="C31" s="448" t="s">
        <v>199</v>
      </c>
      <c r="D31" s="459" t="s">
        <v>3</v>
      </c>
      <c r="E31" s="450">
        <v>1</v>
      </c>
      <c r="F31" s="450">
        <v>2</v>
      </c>
      <c r="G31" s="450">
        <v>3</v>
      </c>
      <c r="H31" s="450">
        <v>4</v>
      </c>
      <c r="I31" s="450">
        <v>5</v>
      </c>
      <c r="J31" s="450">
        <v>6</v>
      </c>
      <c r="K31" s="450">
        <v>7</v>
      </c>
      <c r="L31" s="450">
        <v>8</v>
      </c>
      <c r="M31" s="450">
        <v>9</v>
      </c>
      <c r="N31" s="450">
        <v>10</v>
      </c>
      <c r="O31" s="450">
        <v>11</v>
      </c>
      <c r="P31" s="450">
        <v>12</v>
      </c>
      <c r="Q31" s="450">
        <v>13</v>
      </c>
      <c r="R31" s="450">
        <v>14</v>
      </c>
      <c r="S31" s="450">
        <v>15</v>
      </c>
      <c r="T31" s="450">
        <v>16</v>
      </c>
      <c r="U31" s="450">
        <v>17</v>
      </c>
      <c r="V31" s="450">
        <v>18</v>
      </c>
      <c r="W31" s="450">
        <v>19</v>
      </c>
      <c r="X31" s="450">
        <v>20</v>
      </c>
      <c r="Y31" s="450">
        <v>21</v>
      </c>
      <c r="Z31" s="450">
        <v>22</v>
      </c>
      <c r="AA31" s="450">
        <v>23</v>
      </c>
      <c r="AB31" s="450">
        <v>24</v>
      </c>
      <c r="AC31" s="450">
        <v>25</v>
      </c>
      <c r="AD31" s="450">
        <v>26</v>
      </c>
      <c r="AE31" s="450">
        <v>27</v>
      </c>
      <c r="AF31" s="450">
        <v>28</v>
      </c>
      <c r="AG31" s="450">
        <v>29</v>
      </c>
      <c r="AH31" s="450">
        <v>30</v>
      </c>
      <c r="AI31" s="450"/>
      <c r="AJ31" s="460" t="s">
        <v>4</v>
      </c>
    </row>
    <row r="32" spans="1:36" ht="15.75">
      <c r="A32" s="446"/>
      <c r="B32" s="447" t="s">
        <v>220</v>
      </c>
      <c r="C32" s="448" t="s">
        <v>201</v>
      </c>
      <c r="D32" s="459"/>
      <c r="E32" s="450" t="s">
        <v>14</v>
      </c>
      <c r="F32" s="450" t="s">
        <v>8</v>
      </c>
      <c r="G32" s="450" t="s">
        <v>9</v>
      </c>
      <c r="H32" s="450" t="s">
        <v>10</v>
      </c>
      <c r="I32" s="450" t="s">
        <v>11</v>
      </c>
      <c r="J32" s="450" t="s">
        <v>12</v>
      </c>
      <c r="K32" s="450" t="s">
        <v>13</v>
      </c>
      <c r="L32" s="450" t="s">
        <v>14</v>
      </c>
      <c r="M32" s="450" t="s">
        <v>8</v>
      </c>
      <c r="N32" s="450" t="s">
        <v>9</v>
      </c>
      <c r="O32" s="450" t="s">
        <v>10</v>
      </c>
      <c r="P32" s="450" t="s">
        <v>11</v>
      </c>
      <c r="Q32" s="450" t="s">
        <v>12</v>
      </c>
      <c r="R32" s="450" t="s">
        <v>13</v>
      </c>
      <c r="S32" s="450" t="s">
        <v>14</v>
      </c>
      <c r="T32" s="450" t="s">
        <v>8</v>
      </c>
      <c r="U32" s="450" t="s">
        <v>9</v>
      </c>
      <c r="V32" s="450" t="s">
        <v>10</v>
      </c>
      <c r="W32" s="450" t="s">
        <v>11</v>
      </c>
      <c r="X32" s="450" t="s">
        <v>12</v>
      </c>
      <c r="Y32" s="450" t="s">
        <v>13</v>
      </c>
      <c r="Z32" s="450" t="s">
        <v>14</v>
      </c>
      <c r="AA32" s="450" t="s">
        <v>8</v>
      </c>
      <c r="AB32" s="450" t="s">
        <v>9</v>
      </c>
      <c r="AC32" s="450" t="s">
        <v>10</v>
      </c>
      <c r="AD32" s="450" t="s">
        <v>11</v>
      </c>
      <c r="AE32" s="450" t="s">
        <v>12</v>
      </c>
      <c r="AF32" s="450" t="s">
        <v>13</v>
      </c>
      <c r="AG32" s="450" t="s">
        <v>14</v>
      </c>
      <c r="AH32" s="450" t="s">
        <v>8</v>
      </c>
      <c r="AI32" s="450"/>
      <c r="AJ32" s="460"/>
    </row>
    <row r="33" spans="1:36" ht="15.75">
      <c r="A33" s="452" t="s">
        <v>221</v>
      </c>
      <c r="B33" s="453" t="s">
        <v>222</v>
      </c>
      <c r="C33" s="454">
        <v>59937</v>
      </c>
      <c r="D33" s="455" t="s">
        <v>223</v>
      </c>
      <c r="E33" s="462" t="s">
        <v>224</v>
      </c>
      <c r="F33" s="462"/>
      <c r="G33" s="462" t="s">
        <v>224</v>
      </c>
      <c r="H33" s="462"/>
      <c r="I33" s="464"/>
      <c r="J33" s="464"/>
      <c r="K33" s="462" t="s">
        <v>224</v>
      </c>
      <c r="L33" s="462"/>
      <c r="M33" s="462" t="s">
        <v>224</v>
      </c>
      <c r="N33" s="462"/>
      <c r="O33" s="462" t="s">
        <v>224</v>
      </c>
      <c r="P33" s="464"/>
      <c r="Q33" s="464"/>
      <c r="R33" s="462"/>
      <c r="S33" s="462" t="s">
        <v>224</v>
      </c>
      <c r="T33" s="462"/>
      <c r="U33" s="462" t="s">
        <v>224</v>
      </c>
      <c r="V33" s="464"/>
      <c r="W33" s="464"/>
      <c r="X33" s="464"/>
      <c r="Y33" s="464"/>
      <c r="Z33" s="462"/>
      <c r="AA33" s="462" t="s">
        <v>224</v>
      </c>
      <c r="AB33" s="462"/>
      <c r="AC33" s="462" t="s">
        <v>224</v>
      </c>
      <c r="AD33" s="464"/>
      <c r="AE33" s="464"/>
      <c r="AF33" s="462"/>
      <c r="AG33" s="462" t="s">
        <v>224</v>
      </c>
      <c r="AH33" s="479"/>
      <c r="AI33" s="462"/>
      <c r="AJ33" s="480"/>
    </row>
    <row r="34" spans="1:36" ht="15.75">
      <c r="A34" s="452" t="s">
        <v>221</v>
      </c>
      <c r="B34" s="453" t="s">
        <v>225</v>
      </c>
      <c r="C34" s="454">
        <v>188022</v>
      </c>
      <c r="D34" s="455" t="s">
        <v>223</v>
      </c>
      <c r="E34" s="462"/>
      <c r="F34" s="462" t="s">
        <v>224</v>
      </c>
      <c r="G34" s="462"/>
      <c r="H34" s="456" t="s">
        <v>224</v>
      </c>
      <c r="I34" s="464"/>
      <c r="J34" s="464"/>
      <c r="K34" s="462"/>
      <c r="L34" s="462" t="s">
        <v>224</v>
      </c>
      <c r="M34" s="462"/>
      <c r="N34" s="462" t="s">
        <v>224</v>
      </c>
      <c r="O34" s="462"/>
      <c r="P34" s="464"/>
      <c r="Q34" s="464"/>
      <c r="R34" s="462" t="s">
        <v>224</v>
      </c>
      <c r="S34" s="462"/>
      <c r="T34" s="462" t="s">
        <v>224</v>
      </c>
      <c r="U34" s="462"/>
      <c r="V34" s="464"/>
      <c r="W34" s="464"/>
      <c r="X34" s="464"/>
      <c r="Y34" s="464"/>
      <c r="Z34" s="462" t="s">
        <v>224</v>
      </c>
      <c r="AA34" s="462"/>
      <c r="AB34" s="462" t="s">
        <v>224</v>
      </c>
      <c r="AC34" s="462"/>
      <c r="AD34" s="464"/>
      <c r="AE34" s="464"/>
      <c r="AF34" s="481" t="s">
        <v>224</v>
      </c>
      <c r="AG34" s="479"/>
      <c r="AH34" s="481" t="s">
        <v>224</v>
      </c>
      <c r="AI34" s="462"/>
      <c r="AJ34" s="480"/>
    </row>
    <row r="35" spans="1:36" ht="15.75">
      <c r="A35" s="446" t="s">
        <v>0</v>
      </c>
      <c r="B35" s="447" t="s">
        <v>1</v>
      </c>
      <c r="C35" s="448" t="s">
        <v>199</v>
      </c>
      <c r="D35" s="455"/>
      <c r="E35" s="450">
        <v>1</v>
      </c>
      <c r="F35" s="450">
        <v>2</v>
      </c>
      <c r="G35" s="450">
        <v>3</v>
      </c>
      <c r="H35" s="450">
        <v>4</v>
      </c>
      <c r="I35" s="450">
        <v>5</v>
      </c>
      <c r="J35" s="450">
        <v>6</v>
      </c>
      <c r="K35" s="450">
        <v>7</v>
      </c>
      <c r="L35" s="450">
        <v>8</v>
      </c>
      <c r="M35" s="450">
        <v>9</v>
      </c>
      <c r="N35" s="450">
        <v>10</v>
      </c>
      <c r="O35" s="450">
        <v>11</v>
      </c>
      <c r="P35" s="450">
        <v>12</v>
      </c>
      <c r="Q35" s="450">
        <v>13</v>
      </c>
      <c r="R35" s="450">
        <v>14</v>
      </c>
      <c r="S35" s="450">
        <v>15</v>
      </c>
      <c r="T35" s="450">
        <v>16</v>
      </c>
      <c r="U35" s="450">
        <v>17</v>
      </c>
      <c r="V35" s="450">
        <v>18</v>
      </c>
      <c r="W35" s="450">
        <v>19</v>
      </c>
      <c r="X35" s="450">
        <v>20</v>
      </c>
      <c r="Y35" s="450">
        <v>21</v>
      </c>
      <c r="Z35" s="450">
        <v>22</v>
      </c>
      <c r="AA35" s="450">
        <v>23</v>
      </c>
      <c r="AB35" s="450">
        <v>24</v>
      </c>
      <c r="AC35" s="450">
        <v>25</v>
      </c>
      <c r="AD35" s="450">
        <v>26</v>
      </c>
      <c r="AE35" s="450">
        <v>27</v>
      </c>
      <c r="AF35" s="450">
        <v>28</v>
      </c>
      <c r="AG35" s="450">
        <v>29</v>
      </c>
      <c r="AH35" s="450">
        <v>30</v>
      </c>
      <c r="AI35" s="450"/>
      <c r="AJ35" s="458" t="e">
        <f>#REF!+AK35</f>
        <v>#REF!</v>
      </c>
    </row>
    <row r="36" spans="1:36" ht="15.75">
      <c r="A36" s="446"/>
      <c r="B36" s="447" t="s">
        <v>226</v>
      </c>
      <c r="C36" s="448" t="s">
        <v>201</v>
      </c>
      <c r="D36" s="455"/>
      <c r="E36" s="450" t="s">
        <v>14</v>
      </c>
      <c r="F36" s="450" t="s">
        <v>8</v>
      </c>
      <c r="G36" s="450" t="s">
        <v>9</v>
      </c>
      <c r="H36" s="450" t="s">
        <v>10</v>
      </c>
      <c r="I36" s="450" t="s">
        <v>11</v>
      </c>
      <c r="J36" s="450" t="s">
        <v>12</v>
      </c>
      <c r="K36" s="450" t="s">
        <v>13</v>
      </c>
      <c r="L36" s="450" t="s">
        <v>14</v>
      </c>
      <c r="M36" s="450" t="s">
        <v>8</v>
      </c>
      <c r="N36" s="450" t="s">
        <v>9</v>
      </c>
      <c r="O36" s="450" t="s">
        <v>10</v>
      </c>
      <c r="P36" s="450" t="s">
        <v>11</v>
      </c>
      <c r="Q36" s="450" t="s">
        <v>12</v>
      </c>
      <c r="R36" s="450" t="s">
        <v>13</v>
      </c>
      <c r="S36" s="450" t="s">
        <v>14</v>
      </c>
      <c r="T36" s="450" t="s">
        <v>8</v>
      </c>
      <c r="U36" s="450" t="s">
        <v>9</v>
      </c>
      <c r="V36" s="450" t="s">
        <v>10</v>
      </c>
      <c r="W36" s="450" t="s">
        <v>11</v>
      </c>
      <c r="X36" s="450" t="s">
        <v>12</v>
      </c>
      <c r="Y36" s="450" t="s">
        <v>13</v>
      </c>
      <c r="Z36" s="450" t="s">
        <v>14</v>
      </c>
      <c r="AA36" s="450" t="s">
        <v>8</v>
      </c>
      <c r="AB36" s="450" t="s">
        <v>9</v>
      </c>
      <c r="AC36" s="450" t="s">
        <v>10</v>
      </c>
      <c r="AD36" s="450" t="s">
        <v>11</v>
      </c>
      <c r="AE36" s="450" t="s">
        <v>12</v>
      </c>
      <c r="AF36" s="450" t="s">
        <v>13</v>
      </c>
      <c r="AG36" s="450" t="s">
        <v>14</v>
      </c>
      <c r="AH36" s="450" t="s">
        <v>8</v>
      </c>
      <c r="AI36" s="450"/>
      <c r="AJ36" s="458"/>
    </row>
    <row r="37" spans="1:36" ht="15.75">
      <c r="A37" s="482"/>
      <c r="B37" s="453" t="s">
        <v>227</v>
      </c>
      <c r="C37" s="454"/>
      <c r="D37" s="455"/>
      <c r="E37" s="462"/>
      <c r="F37" s="462"/>
      <c r="G37" s="462"/>
      <c r="H37" s="456"/>
      <c r="I37" s="468" t="s">
        <v>23</v>
      </c>
      <c r="J37" s="483" t="s">
        <v>23</v>
      </c>
      <c r="K37" s="466"/>
      <c r="L37" s="462"/>
      <c r="M37" s="462"/>
      <c r="N37" s="479"/>
      <c r="O37" s="479"/>
      <c r="P37" s="484"/>
      <c r="Q37" s="484"/>
      <c r="R37" s="479"/>
      <c r="S37" s="462"/>
      <c r="T37" s="462"/>
      <c r="U37" s="479"/>
      <c r="V37" s="484" t="s">
        <v>23</v>
      </c>
      <c r="W37" s="484"/>
      <c r="X37" s="484"/>
      <c r="Y37" s="484"/>
      <c r="Z37" s="462"/>
      <c r="AA37" s="462"/>
      <c r="AB37" s="479"/>
      <c r="AC37" s="479"/>
      <c r="AD37" s="484"/>
      <c r="AE37" s="484"/>
      <c r="AF37" s="479"/>
      <c r="AG37" s="456"/>
      <c r="AH37" s="456"/>
      <c r="AI37" s="456"/>
      <c r="AJ37" s="458"/>
    </row>
    <row r="38" spans="1:36" ht="15.75">
      <c r="A38" s="452"/>
      <c r="B38" s="453" t="s">
        <v>228</v>
      </c>
      <c r="C38" s="454"/>
      <c r="D38" s="455"/>
      <c r="E38" s="462"/>
      <c r="F38" s="466"/>
      <c r="G38" s="462"/>
      <c r="H38" s="456"/>
      <c r="I38" s="464"/>
      <c r="J38" s="464" t="s">
        <v>22</v>
      </c>
      <c r="K38" s="466"/>
      <c r="L38" s="462"/>
      <c r="M38" s="462"/>
      <c r="N38" s="456"/>
      <c r="O38" s="462"/>
      <c r="P38" s="457"/>
      <c r="Q38" s="464"/>
      <c r="R38" s="456"/>
      <c r="S38" s="462"/>
      <c r="T38" s="462"/>
      <c r="U38" s="462"/>
      <c r="V38" s="457"/>
      <c r="W38" s="464"/>
      <c r="X38" s="457"/>
      <c r="Y38" s="464" t="s">
        <v>21</v>
      </c>
      <c r="Z38" s="462"/>
      <c r="AA38" s="462"/>
      <c r="AB38" s="456"/>
      <c r="AC38" s="462"/>
      <c r="AD38" s="457"/>
      <c r="AE38" s="464"/>
      <c r="AF38" s="456"/>
      <c r="AG38" s="456"/>
      <c r="AH38" s="456"/>
      <c r="AI38" s="456"/>
      <c r="AJ38" s="458">
        <f>AN38</f>
        <v>0</v>
      </c>
    </row>
    <row r="39" spans="1:36" ht="15.75">
      <c r="A39" s="485"/>
      <c r="B39" s="486"/>
      <c r="C39" s="461"/>
      <c r="D39" s="487"/>
      <c r="E39" s="488"/>
      <c r="F39" s="488"/>
      <c r="G39" s="488"/>
      <c r="H39" s="489"/>
      <c r="I39" s="488"/>
      <c r="J39" s="488"/>
      <c r="K39" s="490"/>
      <c r="L39" s="488"/>
      <c r="M39" s="488"/>
      <c r="N39" s="488"/>
      <c r="O39" s="488"/>
      <c r="P39" s="488"/>
      <c r="Q39" s="488"/>
      <c r="R39" s="488"/>
      <c r="S39" s="488"/>
      <c r="T39" s="488"/>
      <c r="U39" s="488"/>
      <c r="V39" s="488"/>
      <c r="W39" s="488"/>
      <c r="X39" s="488"/>
      <c r="Y39" s="488"/>
      <c r="Z39" s="488"/>
      <c r="AA39" s="490"/>
      <c r="AB39" s="488"/>
      <c r="AC39" s="488"/>
      <c r="AD39" s="488"/>
      <c r="AE39" s="488"/>
      <c r="AF39" s="488"/>
      <c r="AG39" s="490"/>
      <c r="AH39" s="488"/>
      <c r="AI39" s="490"/>
      <c r="AJ39" s="491"/>
    </row>
    <row r="40" spans="1:36" ht="15.75">
      <c r="A40" s="485"/>
      <c r="B40" s="486"/>
      <c r="C40" s="461"/>
      <c r="D40" s="487"/>
      <c r="E40" s="488"/>
      <c r="F40" s="488"/>
      <c r="G40" s="488"/>
      <c r="H40" s="488"/>
      <c r="I40" s="488"/>
      <c r="J40" s="488"/>
      <c r="K40" s="490"/>
      <c r="L40" s="488"/>
      <c r="M40" s="490"/>
      <c r="N40" s="488"/>
      <c r="O40" s="488"/>
      <c r="P40" s="488"/>
      <c r="Q40" s="488"/>
      <c r="R40" s="488"/>
      <c r="S40" s="490"/>
      <c r="T40" s="488"/>
      <c r="U40" s="488"/>
      <c r="V40" s="488"/>
      <c r="W40" s="488"/>
      <c r="X40" s="488"/>
      <c r="Y40" s="488"/>
      <c r="Z40" s="488"/>
      <c r="AA40" s="490"/>
      <c r="AB40" s="488"/>
      <c r="AC40" s="488"/>
      <c r="AD40" s="488"/>
      <c r="AE40" s="488"/>
      <c r="AF40" s="488"/>
      <c r="AG40" s="490"/>
      <c r="AH40" s="490"/>
      <c r="AI40" s="490"/>
      <c r="AJ40" s="491"/>
    </row>
    <row r="41" spans="1:36" ht="15.75">
      <c r="A41" s="492" t="s">
        <v>229</v>
      </c>
      <c r="B41" s="492"/>
      <c r="C41" s="493"/>
      <c r="D41" s="494" t="s">
        <v>230</v>
      </c>
      <c r="E41" s="494"/>
      <c r="F41" s="494"/>
      <c r="G41" s="494"/>
      <c r="H41" s="494"/>
      <c r="I41" s="494"/>
      <c r="J41" s="494"/>
      <c r="K41" s="494"/>
      <c r="L41" s="494" t="s">
        <v>231</v>
      </c>
      <c r="M41" s="494"/>
      <c r="N41" s="494"/>
      <c r="O41" s="494"/>
      <c r="P41" s="494"/>
      <c r="Q41" s="494"/>
      <c r="R41" s="494"/>
      <c r="S41" s="494"/>
      <c r="T41" s="494"/>
      <c r="U41" s="495"/>
      <c r="V41" s="496"/>
      <c r="W41" s="496"/>
      <c r="X41" s="496"/>
      <c r="Y41" s="496"/>
      <c r="Z41" s="496"/>
      <c r="AA41" s="496"/>
      <c r="AB41" s="496"/>
      <c r="AC41" s="496"/>
      <c r="AD41" s="496"/>
      <c r="AE41" s="496"/>
      <c r="AF41" s="496"/>
      <c r="AG41" s="496"/>
      <c r="AH41" s="496"/>
      <c r="AI41" s="496"/>
      <c r="AJ41" s="496"/>
    </row>
    <row r="42" spans="1:36" ht="15.75">
      <c r="A42" s="492" t="s">
        <v>232</v>
      </c>
      <c r="B42" s="492"/>
      <c r="C42" s="493"/>
      <c r="D42" s="494" t="s">
        <v>233</v>
      </c>
      <c r="E42" s="494"/>
      <c r="F42" s="494"/>
      <c r="G42" s="494"/>
      <c r="H42" s="494"/>
      <c r="I42" s="494"/>
      <c r="J42" s="494"/>
      <c r="K42" s="494"/>
      <c r="L42" s="494" t="s">
        <v>234</v>
      </c>
      <c r="M42" s="494"/>
      <c r="N42" s="494"/>
      <c r="O42" s="494"/>
      <c r="P42" s="494"/>
      <c r="Q42" s="494"/>
      <c r="R42" s="494"/>
      <c r="S42" s="494"/>
      <c r="T42" s="494"/>
      <c r="U42" s="495"/>
      <c r="V42" s="496"/>
      <c r="W42" s="496"/>
      <c r="X42" s="496"/>
      <c r="Y42" s="496"/>
      <c r="Z42" s="496"/>
      <c r="AA42" s="496"/>
      <c r="AB42" s="496"/>
      <c r="AC42" s="496"/>
      <c r="AD42" s="496"/>
      <c r="AE42" s="496"/>
      <c r="AF42" s="496"/>
      <c r="AG42" s="496"/>
      <c r="AH42" s="496"/>
      <c r="AI42" s="496"/>
      <c r="AJ42" s="496"/>
    </row>
    <row r="43" spans="1:36" ht="15.75">
      <c r="A43" s="494" t="s">
        <v>235</v>
      </c>
      <c r="B43" s="494"/>
      <c r="C43" s="493"/>
      <c r="D43" s="494" t="s">
        <v>236</v>
      </c>
      <c r="E43" s="494"/>
      <c r="F43" s="494"/>
      <c r="G43" s="494"/>
      <c r="H43" s="494"/>
      <c r="I43" s="494"/>
      <c r="J43" s="494"/>
      <c r="K43" s="494"/>
      <c r="L43" s="494" t="s">
        <v>237</v>
      </c>
      <c r="M43" s="494"/>
      <c r="N43" s="494"/>
      <c r="O43" s="494"/>
      <c r="P43" s="494"/>
      <c r="Q43" s="494"/>
      <c r="R43" s="494"/>
      <c r="S43" s="494"/>
      <c r="T43" s="494"/>
      <c r="U43" s="495"/>
      <c r="V43" s="496"/>
      <c r="W43" s="496"/>
      <c r="X43" s="496"/>
      <c r="Y43" s="496"/>
      <c r="Z43" s="496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</row>
    <row r="44" spans="1:36" ht="15.75">
      <c r="A44" s="494" t="s">
        <v>238</v>
      </c>
      <c r="B44" s="494"/>
      <c r="C44" s="493"/>
      <c r="D44" s="494" t="s">
        <v>239</v>
      </c>
      <c r="E44" s="494"/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  <c r="S44" s="494"/>
      <c r="T44" s="494"/>
      <c r="U44" s="497"/>
      <c r="V44" s="496"/>
      <c r="W44" s="496"/>
      <c r="X44" s="496"/>
      <c r="Y44" s="496"/>
      <c r="Z44" s="496"/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</row>
    <row r="45" spans="1:36" ht="15.75">
      <c r="A45" s="494" t="s">
        <v>240</v>
      </c>
      <c r="B45" s="494"/>
      <c r="C45" s="493"/>
      <c r="D45" s="494" t="s">
        <v>241</v>
      </c>
      <c r="E45" s="494"/>
      <c r="F45" s="494"/>
      <c r="G45" s="494"/>
      <c r="H45" s="496"/>
      <c r="I45" s="496"/>
      <c r="J45" s="496"/>
      <c r="K45" s="496"/>
      <c r="L45" s="494"/>
      <c r="M45" s="494"/>
      <c r="N45" s="494"/>
      <c r="O45" s="494"/>
      <c r="P45" s="494"/>
      <c r="Q45" s="494"/>
      <c r="R45" s="494"/>
      <c r="S45" s="494"/>
      <c r="T45" s="494"/>
      <c r="U45" s="495"/>
      <c r="V45" s="496"/>
      <c r="W45" s="496"/>
      <c r="X45" s="496"/>
      <c r="Y45" s="496"/>
      <c r="Z45" s="496"/>
      <c r="AA45" s="496"/>
      <c r="AB45" s="496"/>
      <c r="AC45" s="496"/>
      <c r="AD45" s="496"/>
      <c r="AE45" s="496"/>
      <c r="AF45" s="496"/>
      <c r="AG45" s="496"/>
      <c r="AH45" s="496"/>
      <c r="AI45" s="496"/>
      <c r="AJ45" s="496"/>
    </row>
    <row r="46" spans="1:36" ht="15.75">
      <c r="A46" s="492"/>
      <c r="B46" s="492"/>
      <c r="C46" s="493"/>
      <c r="D46" s="498"/>
      <c r="E46" s="496"/>
      <c r="F46" s="496"/>
      <c r="G46" s="496"/>
      <c r="H46" s="496"/>
      <c r="I46" s="496"/>
      <c r="J46" s="496"/>
      <c r="K46" s="496"/>
    </row>
    <row r="47" spans="1:36" ht="15.75">
      <c r="J47" s="452"/>
      <c r="K47" s="453"/>
      <c r="L47" s="461"/>
    </row>
  </sheetData>
  <mergeCells count="30">
    <mergeCell ref="A45:B45"/>
    <mergeCell ref="D45:G45"/>
    <mergeCell ref="L45:T45"/>
    <mergeCell ref="D42:K42"/>
    <mergeCell ref="L42:T42"/>
    <mergeCell ref="A43:B43"/>
    <mergeCell ref="D43:K43"/>
    <mergeCell ref="L43:T43"/>
    <mergeCell ref="A44:B44"/>
    <mergeCell ref="D44:K44"/>
    <mergeCell ref="L44:T44"/>
    <mergeCell ref="D27:D28"/>
    <mergeCell ref="AJ27:AJ28"/>
    <mergeCell ref="D31:D32"/>
    <mergeCell ref="AJ31:AJ32"/>
    <mergeCell ref="D41:K41"/>
    <mergeCell ref="L41:T41"/>
    <mergeCell ref="D15:D16"/>
    <mergeCell ref="AJ15:AJ16"/>
    <mergeCell ref="D19:D20"/>
    <mergeCell ref="AJ19:AJ20"/>
    <mergeCell ref="D23:D24"/>
    <mergeCell ref="AJ23:AJ24"/>
    <mergeCell ref="A1:AJ3"/>
    <mergeCell ref="D4:D5"/>
    <mergeCell ref="AJ4:AJ5"/>
    <mergeCell ref="D7:D8"/>
    <mergeCell ref="AJ7:AJ8"/>
    <mergeCell ref="D11:D12"/>
    <mergeCell ref="AJ11:AJ1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workbookViewId="0">
      <selection sqref="A1:XFD1048576"/>
    </sheetView>
  </sheetViews>
  <sheetFormatPr defaultRowHeight="15"/>
  <cols>
    <col min="1" max="1" width="12.85546875" customWidth="1"/>
    <col min="2" max="2" width="46.42578125" customWidth="1"/>
    <col min="3" max="3" width="11.140625" customWidth="1"/>
    <col min="4" max="4" width="12.85546875" customWidth="1"/>
    <col min="5" max="5" width="17.28515625" customWidth="1"/>
  </cols>
  <sheetData>
    <row r="1" spans="1:36" ht="23.25">
      <c r="A1" s="499" t="s">
        <v>242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</row>
    <row r="2" spans="1:36" ht="23.25">
      <c r="A2" s="501" t="s">
        <v>243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</row>
    <row r="3" spans="1:36" ht="23.25">
      <c r="A3" s="503" t="s">
        <v>244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504"/>
      <c r="AE3" s="504"/>
      <c r="AF3" s="504"/>
      <c r="AG3" s="504"/>
      <c r="AH3" s="504"/>
      <c r="AI3" s="504"/>
      <c r="AJ3" s="504"/>
    </row>
    <row r="4" spans="1:36" ht="18.75">
      <c r="A4" s="505" t="s">
        <v>0</v>
      </c>
      <c r="B4" s="506" t="s">
        <v>1</v>
      </c>
      <c r="C4" s="506" t="s">
        <v>68</v>
      </c>
      <c r="D4" s="507"/>
      <c r="E4" s="508" t="s">
        <v>3</v>
      </c>
      <c r="F4" s="450">
        <v>1</v>
      </c>
      <c r="G4" s="450">
        <v>2</v>
      </c>
      <c r="H4" s="450">
        <v>3</v>
      </c>
      <c r="I4" s="450">
        <v>4</v>
      </c>
      <c r="J4" s="450">
        <v>5</v>
      </c>
      <c r="K4" s="450">
        <v>6</v>
      </c>
      <c r="L4" s="450">
        <v>7</v>
      </c>
      <c r="M4" s="450">
        <v>8</v>
      </c>
      <c r="N4" s="450">
        <v>9</v>
      </c>
      <c r="O4" s="450">
        <v>10</v>
      </c>
      <c r="P4" s="450">
        <v>11</v>
      </c>
      <c r="Q4" s="450">
        <v>12</v>
      </c>
      <c r="R4" s="450">
        <v>13</v>
      </c>
      <c r="S4" s="450">
        <v>14</v>
      </c>
      <c r="T4" s="450">
        <v>15</v>
      </c>
      <c r="U4" s="450">
        <v>16</v>
      </c>
      <c r="V4" s="450">
        <v>17</v>
      </c>
      <c r="W4" s="450">
        <v>18</v>
      </c>
      <c r="X4" s="450">
        <v>19</v>
      </c>
      <c r="Y4" s="450">
        <v>20</v>
      </c>
      <c r="Z4" s="450">
        <v>21</v>
      </c>
      <c r="AA4" s="450">
        <v>22</v>
      </c>
      <c r="AB4" s="450">
        <v>23</v>
      </c>
      <c r="AC4" s="450">
        <v>24</v>
      </c>
      <c r="AD4" s="450">
        <v>25</v>
      </c>
      <c r="AE4" s="450">
        <v>26</v>
      </c>
      <c r="AF4" s="450">
        <v>27</v>
      </c>
      <c r="AG4" s="450">
        <v>28</v>
      </c>
      <c r="AH4" s="450">
        <v>29</v>
      </c>
      <c r="AI4" s="450">
        <v>30</v>
      </c>
      <c r="AJ4" s="450">
        <v>31</v>
      </c>
    </row>
    <row r="5" spans="1:36" ht="18.75">
      <c r="A5" s="505"/>
      <c r="B5" s="506" t="s">
        <v>245</v>
      </c>
      <c r="C5" s="506" t="s">
        <v>201</v>
      </c>
      <c r="D5" s="509" t="s">
        <v>246</v>
      </c>
      <c r="E5" s="510"/>
      <c r="F5" s="450" t="s">
        <v>9</v>
      </c>
      <c r="G5" s="450" t="s">
        <v>10</v>
      </c>
      <c r="H5" s="450" t="s">
        <v>11</v>
      </c>
      <c r="I5" s="450" t="s">
        <v>12</v>
      </c>
      <c r="J5" s="450" t="s">
        <v>13</v>
      </c>
      <c r="K5" s="450" t="s">
        <v>14</v>
      </c>
      <c r="L5" s="450" t="s">
        <v>8</v>
      </c>
      <c r="M5" s="450" t="s">
        <v>9</v>
      </c>
      <c r="N5" s="450" t="s">
        <v>10</v>
      </c>
      <c r="O5" s="450" t="s">
        <v>11</v>
      </c>
      <c r="P5" s="450" t="s">
        <v>12</v>
      </c>
      <c r="Q5" s="450" t="s">
        <v>13</v>
      </c>
      <c r="R5" s="450" t="s">
        <v>14</v>
      </c>
      <c r="S5" s="450" t="s">
        <v>8</v>
      </c>
      <c r="T5" s="450" t="s">
        <v>9</v>
      </c>
      <c r="U5" s="450" t="s">
        <v>10</v>
      </c>
      <c r="V5" s="450" t="s">
        <v>11</v>
      </c>
      <c r="W5" s="450" t="s">
        <v>12</v>
      </c>
      <c r="X5" s="450" t="s">
        <v>13</v>
      </c>
      <c r="Y5" s="450" t="s">
        <v>14</v>
      </c>
      <c r="Z5" s="450" t="s">
        <v>8</v>
      </c>
      <c r="AA5" s="450" t="s">
        <v>9</v>
      </c>
      <c r="AB5" s="450" t="s">
        <v>10</v>
      </c>
      <c r="AC5" s="450" t="s">
        <v>11</v>
      </c>
      <c r="AD5" s="450" t="s">
        <v>12</v>
      </c>
      <c r="AE5" s="450" t="s">
        <v>13</v>
      </c>
      <c r="AF5" s="450" t="s">
        <v>14</v>
      </c>
      <c r="AG5" s="450" t="s">
        <v>8</v>
      </c>
      <c r="AH5" s="450" t="s">
        <v>9</v>
      </c>
      <c r="AI5" s="450" t="s">
        <v>10</v>
      </c>
      <c r="AJ5" s="450" t="s">
        <v>11</v>
      </c>
    </row>
    <row r="6" spans="1:36" ht="18.75">
      <c r="A6" s="511" t="s">
        <v>247</v>
      </c>
      <c r="B6" s="512" t="s">
        <v>248</v>
      </c>
      <c r="C6" s="511" t="s">
        <v>249</v>
      </c>
      <c r="D6" s="511" t="s">
        <v>250</v>
      </c>
      <c r="E6" s="513" t="s">
        <v>251</v>
      </c>
      <c r="F6" s="514"/>
      <c r="G6" s="515" t="s">
        <v>22</v>
      </c>
      <c r="H6" s="514"/>
      <c r="I6" s="514"/>
      <c r="J6" s="515" t="s">
        <v>22</v>
      </c>
      <c r="K6" s="516" t="s">
        <v>252</v>
      </c>
      <c r="L6" s="515"/>
      <c r="M6" s="515" t="s">
        <v>22</v>
      </c>
      <c r="N6" s="515"/>
      <c r="O6" s="514"/>
      <c r="P6" s="514" t="s">
        <v>22</v>
      </c>
      <c r="Q6" s="515"/>
      <c r="R6" s="515"/>
      <c r="S6" s="515" t="s">
        <v>22</v>
      </c>
      <c r="T6" s="515"/>
      <c r="U6" s="515"/>
      <c r="V6" s="514" t="s">
        <v>22</v>
      </c>
      <c r="W6" s="514"/>
      <c r="X6" s="515"/>
      <c r="Y6" s="515" t="s">
        <v>22</v>
      </c>
      <c r="Z6" s="515"/>
      <c r="AA6" s="515"/>
      <c r="AB6" s="515" t="s">
        <v>22</v>
      </c>
      <c r="AC6" s="514"/>
      <c r="AD6" s="514"/>
      <c r="AE6" s="515" t="s">
        <v>22</v>
      </c>
      <c r="AF6" s="515"/>
      <c r="AG6" s="515"/>
      <c r="AH6" s="515" t="s">
        <v>22</v>
      </c>
      <c r="AI6" s="515"/>
      <c r="AJ6" s="514"/>
    </row>
    <row r="7" spans="1:36" ht="18.75">
      <c r="A7" s="511" t="s">
        <v>253</v>
      </c>
      <c r="B7" s="512" t="s">
        <v>254</v>
      </c>
      <c r="C7" s="511" t="s">
        <v>255</v>
      </c>
      <c r="D7" s="511" t="s">
        <v>250</v>
      </c>
      <c r="E7" s="513" t="s">
        <v>251</v>
      </c>
      <c r="F7" s="514"/>
      <c r="G7" s="515" t="s">
        <v>22</v>
      </c>
      <c r="H7" s="514"/>
      <c r="I7" s="514"/>
      <c r="J7" s="515" t="s">
        <v>22</v>
      </c>
      <c r="K7" s="515"/>
      <c r="L7" s="516" t="s">
        <v>252</v>
      </c>
      <c r="M7" s="515" t="s">
        <v>22</v>
      </c>
      <c r="N7" s="515"/>
      <c r="O7" s="514"/>
      <c r="P7" s="514" t="s">
        <v>22</v>
      </c>
      <c r="Q7" s="515"/>
      <c r="R7" s="515"/>
      <c r="S7" s="515" t="s">
        <v>22</v>
      </c>
      <c r="T7" s="515"/>
      <c r="U7" s="515"/>
      <c r="V7" s="514" t="s">
        <v>22</v>
      </c>
      <c r="W7" s="514"/>
      <c r="X7" s="515"/>
      <c r="Y7" s="515" t="s">
        <v>22</v>
      </c>
      <c r="Z7" s="515" t="s">
        <v>165</v>
      </c>
      <c r="AA7" s="515"/>
      <c r="AB7" s="515" t="s">
        <v>22</v>
      </c>
      <c r="AC7" s="514"/>
      <c r="AD7" s="514"/>
      <c r="AE7" s="515" t="s">
        <v>22</v>
      </c>
      <c r="AF7" s="515"/>
      <c r="AG7" s="515"/>
      <c r="AH7" s="515" t="s">
        <v>165</v>
      </c>
      <c r="AI7" s="515"/>
      <c r="AJ7" s="514"/>
    </row>
    <row r="8" spans="1:36" ht="18.75">
      <c r="A8" s="517" t="s">
        <v>256</v>
      </c>
      <c r="B8" s="512" t="s">
        <v>257</v>
      </c>
      <c r="C8" s="511">
        <v>408900</v>
      </c>
      <c r="D8" s="511" t="s">
        <v>250</v>
      </c>
      <c r="E8" s="513" t="s">
        <v>251</v>
      </c>
      <c r="F8" s="514"/>
      <c r="G8" s="515" t="s">
        <v>22</v>
      </c>
      <c r="H8" s="514"/>
      <c r="I8" s="514"/>
      <c r="J8" s="515" t="s">
        <v>22</v>
      </c>
      <c r="K8" s="515"/>
      <c r="L8" s="515"/>
      <c r="M8" s="515" t="s">
        <v>22</v>
      </c>
      <c r="N8" s="516" t="s">
        <v>252</v>
      </c>
      <c r="O8" s="514"/>
      <c r="P8" s="514" t="s">
        <v>22</v>
      </c>
      <c r="Q8" s="515"/>
      <c r="R8" s="515"/>
      <c r="S8" s="515" t="s">
        <v>22</v>
      </c>
      <c r="T8" s="515"/>
      <c r="U8" s="515"/>
      <c r="V8" s="514" t="s">
        <v>22</v>
      </c>
      <c r="W8" s="514"/>
      <c r="X8" s="515"/>
      <c r="Y8" s="515" t="s">
        <v>22</v>
      </c>
      <c r="Z8" s="515"/>
      <c r="AA8" s="515"/>
      <c r="AB8" s="515" t="s">
        <v>22</v>
      </c>
      <c r="AC8" s="514"/>
      <c r="AD8" s="514"/>
      <c r="AE8" s="515" t="s">
        <v>22</v>
      </c>
      <c r="AF8" s="515"/>
      <c r="AG8" s="515"/>
      <c r="AH8" s="515" t="s">
        <v>22</v>
      </c>
      <c r="AI8" s="515"/>
      <c r="AJ8" s="514"/>
    </row>
    <row r="9" spans="1:36" ht="18.75">
      <c r="A9" s="511" t="s">
        <v>258</v>
      </c>
      <c r="B9" s="512" t="s">
        <v>259</v>
      </c>
      <c r="C9" s="511" t="s">
        <v>260</v>
      </c>
      <c r="D9" s="511" t="s">
        <v>250</v>
      </c>
      <c r="E9" s="513" t="s">
        <v>251</v>
      </c>
      <c r="F9" s="518"/>
      <c r="G9" s="515" t="s">
        <v>22</v>
      </c>
      <c r="H9" s="514"/>
      <c r="I9" s="514"/>
      <c r="J9" s="515" t="s">
        <v>22</v>
      </c>
      <c r="K9" s="515"/>
      <c r="L9" s="515"/>
      <c r="M9" s="515" t="s">
        <v>22</v>
      </c>
      <c r="N9" s="515"/>
      <c r="O9" s="514"/>
      <c r="P9" s="514" t="s">
        <v>22</v>
      </c>
      <c r="Q9" s="516" t="s">
        <v>252</v>
      </c>
      <c r="R9" s="516"/>
      <c r="S9" s="515" t="s">
        <v>22</v>
      </c>
      <c r="T9" s="515"/>
      <c r="U9" s="515"/>
      <c r="V9" s="514" t="s">
        <v>22</v>
      </c>
      <c r="W9" s="514"/>
      <c r="X9" s="515"/>
      <c r="Y9" s="515" t="s">
        <v>22</v>
      </c>
      <c r="Z9" s="515"/>
      <c r="AA9" s="515"/>
      <c r="AB9" s="515" t="s">
        <v>22</v>
      </c>
      <c r="AC9" s="514"/>
      <c r="AD9" s="514"/>
      <c r="AE9" s="515" t="s">
        <v>22</v>
      </c>
      <c r="AF9" s="515"/>
      <c r="AG9" s="515"/>
      <c r="AH9" s="515" t="s">
        <v>22</v>
      </c>
      <c r="AI9" s="515"/>
      <c r="AJ9" s="514"/>
    </row>
    <row r="10" spans="1:36" ht="18.75">
      <c r="A10" s="511">
        <v>152587</v>
      </c>
      <c r="B10" s="512" t="s">
        <v>261</v>
      </c>
      <c r="C10" s="511">
        <v>724919</v>
      </c>
      <c r="D10" s="511" t="s">
        <v>262</v>
      </c>
      <c r="E10" s="513" t="s">
        <v>251</v>
      </c>
      <c r="F10" s="514"/>
      <c r="G10" s="515" t="s">
        <v>22</v>
      </c>
      <c r="H10" s="514"/>
      <c r="I10" s="514"/>
      <c r="J10" s="515" t="s">
        <v>22</v>
      </c>
      <c r="K10" s="515"/>
      <c r="L10" s="515"/>
      <c r="M10" s="515" t="s">
        <v>22</v>
      </c>
      <c r="N10" s="515"/>
      <c r="O10" s="514"/>
      <c r="P10" s="514"/>
      <c r="Q10" s="516"/>
      <c r="R10" s="516" t="s">
        <v>252</v>
      </c>
      <c r="S10" s="515" t="s">
        <v>22</v>
      </c>
      <c r="T10" s="515"/>
      <c r="U10" s="515"/>
      <c r="V10" s="514"/>
      <c r="W10" s="514" t="s">
        <v>22</v>
      </c>
      <c r="X10" s="515"/>
      <c r="Y10" s="515" t="s">
        <v>22</v>
      </c>
      <c r="Z10" s="515"/>
      <c r="AA10" s="515"/>
      <c r="AB10" s="515" t="s">
        <v>22</v>
      </c>
      <c r="AC10" s="514" t="s">
        <v>22</v>
      </c>
      <c r="AD10" s="514"/>
      <c r="AE10" s="515" t="s">
        <v>22</v>
      </c>
      <c r="AF10" s="515"/>
      <c r="AG10" s="515"/>
      <c r="AH10" s="515" t="s">
        <v>22</v>
      </c>
      <c r="AI10" s="515"/>
      <c r="AJ10" s="514"/>
    </row>
    <row r="11" spans="1:36" ht="18.75">
      <c r="A11" s="519" t="s">
        <v>263</v>
      </c>
      <c r="B11" s="519" t="s">
        <v>264</v>
      </c>
      <c r="C11" s="515">
        <v>698638</v>
      </c>
      <c r="D11" s="511" t="s">
        <v>250</v>
      </c>
      <c r="E11" s="513" t="s">
        <v>251</v>
      </c>
      <c r="F11" s="514"/>
      <c r="G11" s="515" t="s">
        <v>22</v>
      </c>
      <c r="H11" s="514"/>
      <c r="I11" s="514"/>
      <c r="J11" s="515" t="s">
        <v>22</v>
      </c>
      <c r="K11" s="515"/>
      <c r="L11" s="515"/>
      <c r="M11" s="515" t="s">
        <v>22</v>
      </c>
      <c r="N11" s="515"/>
      <c r="O11" s="514"/>
      <c r="P11" s="514" t="s">
        <v>22</v>
      </c>
      <c r="Q11" s="515"/>
      <c r="R11" s="515"/>
      <c r="S11" s="515"/>
      <c r="T11" s="516"/>
      <c r="U11" s="515" t="s">
        <v>22</v>
      </c>
      <c r="V11" s="514" t="s">
        <v>22</v>
      </c>
      <c r="W11" s="514"/>
      <c r="X11" s="516" t="s">
        <v>252</v>
      </c>
      <c r="Y11" s="515" t="s">
        <v>22</v>
      </c>
      <c r="Z11" s="515"/>
      <c r="AA11" s="515"/>
      <c r="AB11" s="515" t="s">
        <v>22</v>
      </c>
      <c r="AC11" s="514"/>
      <c r="AD11" s="514"/>
      <c r="AE11" s="515" t="s">
        <v>22</v>
      </c>
      <c r="AF11" s="515"/>
      <c r="AG11" s="515"/>
      <c r="AH11" s="515" t="s">
        <v>22</v>
      </c>
      <c r="AI11" s="515"/>
      <c r="AJ11" s="514"/>
    </row>
    <row r="12" spans="1:36" ht="18.75">
      <c r="A12" s="511" t="s">
        <v>265</v>
      </c>
      <c r="B12" s="512" t="s">
        <v>266</v>
      </c>
      <c r="C12" s="511">
        <v>596143</v>
      </c>
      <c r="D12" s="511" t="s">
        <v>262</v>
      </c>
      <c r="E12" s="513" t="s">
        <v>267</v>
      </c>
      <c r="F12" s="514"/>
      <c r="G12" s="515" t="s">
        <v>22</v>
      </c>
      <c r="H12" s="514"/>
      <c r="I12" s="514"/>
      <c r="J12" s="515" t="s">
        <v>22</v>
      </c>
      <c r="K12" s="515"/>
      <c r="L12" s="515"/>
      <c r="M12" s="515" t="s">
        <v>22</v>
      </c>
      <c r="N12" s="515"/>
      <c r="O12" s="514"/>
      <c r="P12" s="514" t="s">
        <v>22</v>
      </c>
      <c r="Q12" s="515"/>
      <c r="R12" s="515"/>
      <c r="S12" s="515" t="s">
        <v>22</v>
      </c>
      <c r="T12" s="516" t="s">
        <v>252</v>
      </c>
      <c r="U12" s="515"/>
      <c r="V12" s="514" t="s">
        <v>22</v>
      </c>
      <c r="W12" s="514"/>
      <c r="X12" s="515"/>
      <c r="Y12" s="515" t="s">
        <v>22</v>
      </c>
      <c r="Z12" s="515"/>
      <c r="AA12" s="515"/>
      <c r="AB12" s="515" t="s">
        <v>22</v>
      </c>
      <c r="AC12" s="514"/>
      <c r="AD12" s="514"/>
      <c r="AE12" s="515" t="s">
        <v>22</v>
      </c>
      <c r="AF12" s="515"/>
      <c r="AG12" s="515"/>
      <c r="AH12" s="515" t="s">
        <v>22</v>
      </c>
      <c r="AI12" s="515"/>
      <c r="AJ12" s="514"/>
    </row>
    <row r="13" spans="1:36" ht="18.75">
      <c r="A13" s="511" t="s">
        <v>268</v>
      </c>
      <c r="B13" s="512" t="s">
        <v>269</v>
      </c>
      <c r="C13" s="511">
        <v>645401</v>
      </c>
      <c r="D13" s="511" t="s">
        <v>250</v>
      </c>
      <c r="E13" s="513" t="s">
        <v>251</v>
      </c>
      <c r="F13" s="520"/>
      <c r="G13" s="515" t="s">
        <v>22</v>
      </c>
      <c r="H13" s="514"/>
      <c r="I13" s="514"/>
      <c r="J13" s="515" t="s">
        <v>22</v>
      </c>
      <c r="K13" s="515"/>
      <c r="L13" s="515"/>
      <c r="M13" s="515" t="s">
        <v>22</v>
      </c>
      <c r="N13" s="515"/>
      <c r="O13" s="514"/>
      <c r="P13" s="514" t="s">
        <v>22</v>
      </c>
      <c r="Q13" s="515"/>
      <c r="R13" s="515"/>
      <c r="S13" s="515" t="s">
        <v>22</v>
      </c>
      <c r="T13" s="515"/>
      <c r="U13" s="515"/>
      <c r="V13" s="514" t="s">
        <v>22</v>
      </c>
      <c r="W13" s="514"/>
      <c r="X13" s="515"/>
      <c r="Y13" s="515" t="s">
        <v>22</v>
      </c>
      <c r="Z13" s="516" t="s">
        <v>252</v>
      </c>
      <c r="AA13" s="515"/>
      <c r="AB13" s="515" t="s">
        <v>22</v>
      </c>
      <c r="AC13" s="514"/>
      <c r="AD13" s="514"/>
      <c r="AE13" s="515" t="s">
        <v>22</v>
      </c>
      <c r="AF13" s="515"/>
      <c r="AG13" s="515"/>
      <c r="AH13" s="515" t="s">
        <v>22</v>
      </c>
      <c r="AI13" s="515"/>
      <c r="AJ13" s="514"/>
    </row>
    <row r="14" spans="1:36" ht="18.75">
      <c r="A14" s="511" t="s">
        <v>270</v>
      </c>
      <c r="B14" s="512" t="s">
        <v>271</v>
      </c>
      <c r="C14" s="511" t="s">
        <v>272</v>
      </c>
      <c r="D14" s="511" t="s">
        <v>250</v>
      </c>
      <c r="E14" s="513" t="s">
        <v>251</v>
      </c>
      <c r="F14" s="520"/>
      <c r="G14" s="515"/>
      <c r="H14" s="514"/>
      <c r="I14" s="514"/>
      <c r="J14" s="515"/>
      <c r="K14" s="515"/>
      <c r="L14" s="515"/>
      <c r="M14" s="515" t="s">
        <v>22</v>
      </c>
      <c r="N14" s="515"/>
      <c r="O14" s="514"/>
      <c r="P14" s="514"/>
      <c r="Q14" s="515" t="s">
        <v>22</v>
      </c>
      <c r="R14" s="515"/>
      <c r="S14" s="515" t="s">
        <v>22</v>
      </c>
      <c r="T14" s="515"/>
      <c r="U14" s="515"/>
      <c r="V14" s="514" t="s">
        <v>22</v>
      </c>
      <c r="W14" s="514" t="s">
        <v>22</v>
      </c>
      <c r="X14" s="515" t="s">
        <v>22</v>
      </c>
      <c r="Y14" s="515" t="s">
        <v>22</v>
      </c>
      <c r="Z14" s="515"/>
      <c r="AA14" s="515"/>
      <c r="AB14" s="515" t="s">
        <v>22</v>
      </c>
      <c r="AC14" s="514"/>
      <c r="AD14" s="514"/>
      <c r="AE14" s="515" t="s">
        <v>22</v>
      </c>
      <c r="AF14" s="516" t="s">
        <v>252</v>
      </c>
      <c r="AG14" s="515"/>
      <c r="AH14" s="515" t="s">
        <v>22</v>
      </c>
      <c r="AI14" s="515"/>
      <c r="AJ14" s="514"/>
    </row>
    <row r="15" spans="1:36" ht="18.75">
      <c r="A15" s="517">
        <v>432997</v>
      </c>
      <c r="B15" s="512" t="s">
        <v>273</v>
      </c>
      <c r="C15" s="511">
        <v>702443</v>
      </c>
      <c r="D15" s="511" t="s">
        <v>250</v>
      </c>
      <c r="E15" s="513" t="s">
        <v>251</v>
      </c>
      <c r="F15" s="514" t="s">
        <v>22</v>
      </c>
      <c r="G15" s="515"/>
      <c r="H15" s="514"/>
      <c r="I15" s="514"/>
      <c r="J15" s="515" t="s">
        <v>22</v>
      </c>
      <c r="K15" s="515"/>
      <c r="L15" s="515"/>
      <c r="M15" s="515"/>
      <c r="N15" s="515" t="s">
        <v>22</v>
      </c>
      <c r="O15" s="514"/>
      <c r="P15" s="514"/>
      <c r="Q15" s="515"/>
      <c r="R15" s="515"/>
      <c r="S15" s="515"/>
      <c r="T15" s="515" t="s">
        <v>22</v>
      </c>
      <c r="U15" s="515"/>
      <c r="V15" s="514" t="s">
        <v>22</v>
      </c>
      <c r="W15" s="514"/>
      <c r="X15" s="515" t="s">
        <v>22</v>
      </c>
      <c r="Y15" s="515"/>
      <c r="Z15" s="516" t="s">
        <v>252</v>
      </c>
      <c r="AA15" s="515"/>
      <c r="AB15" s="515" t="s">
        <v>22</v>
      </c>
      <c r="AC15" s="514"/>
      <c r="AD15" s="514" t="s">
        <v>22</v>
      </c>
      <c r="AE15" s="515"/>
      <c r="AF15" s="515" t="s">
        <v>22</v>
      </c>
      <c r="AG15" s="515"/>
      <c r="AH15" s="515" t="s">
        <v>22</v>
      </c>
      <c r="AI15" s="515"/>
      <c r="AJ15" s="514"/>
    </row>
    <row r="16" spans="1:36" ht="18.75">
      <c r="A16" s="505" t="s">
        <v>0</v>
      </c>
      <c r="B16" s="506" t="s">
        <v>1</v>
      </c>
      <c r="C16" s="506" t="s">
        <v>68</v>
      </c>
      <c r="D16" s="507"/>
      <c r="E16" s="508" t="s">
        <v>3</v>
      </c>
      <c r="F16" s="450">
        <v>1</v>
      </c>
      <c r="G16" s="450">
        <v>2</v>
      </c>
      <c r="H16" s="450">
        <v>3</v>
      </c>
      <c r="I16" s="450">
        <v>4</v>
      </c>
      <c r="J16" s="450">
        <v>5</v>
      </c>
      <c r="K16" s="450">
        <v>6</v>
      </c>
      <c r="L16" s="450">
        <v>7</v>
      </c>
      <c r="M16" s="450">
        <v>8</v>
      </c>
      <c r="N16" s="450">
        <v>9</v>
      </c>
      <c r="O16" s="450">
        <v>10</v>
      </c>
      <c r="P16" s="450">
        <v>11</v>
      </c>
      <c r="Q16" s="450">
        <v>12</v>
      </c>
      <c r="R16" s="450">
        <v>13</v>
      </c>
      <c r="S16" s="450">
        <v>14</v>
      </c>
      <c r="T16" s="450">
        <v>15</v>
      </c>
      <c r="U16" s="450">
        <v>16</v>
      </c>
      <c r="V16" s="450">
        <v>17</v>
      </c>
      <c r="W16" s="450">
        <v>18</v>
      </c>
      <c r="X16" s="450">
        <v>19</v>
      </c>
      <c r="Y16" s="450">
        <v>20</v>
      </c>
      <c r="Z16" s="450">
        <v>21</v>
      </c>
      <c r="AA16" s="450">
        <v>22</v>
      </c>
      <c r="AB16" s="450">
        <v>23</v>
      </c>
      <c r="AC16" s="450">
        <v>24</v>
      </c>
      <c r="AD16" s="450">
        <v>25</v>
      </c>
      <c r="AE16" s="450">
        <v>26</v>
      </c>
      <c r="AF16" s="450">
        <v>27</v>
      </c>
      <c r="AG16" s="450">
        <v>28</v>
      </c>
      <c r="AH16" s="450">
        <v>29</v>
      </c>
      <c r="AI16" s="450">
        <v>30</v>
      </c>
      <c r="AJ16" s="450">
        <v>31</v>
      </c>
    </row>
    <row r="17" spans="1:36" ht="18.75">
      <c r="A17" s="505"/>
      <c r="B17" s="506" t="s">
        <v>245</v>
      </c>
      <c r="C17" s="506" t="s">
        <v>201</v>
      </c>
      <c r="D17" s="509"/>
      <c r="E17" s="510"/>
      <c r="F17" s="450" t="s">
        <v>9</v>
      </c>
      <c r="G17" s="450" t="s">
        <v>10</v>
      </c>
      <c r="H17" s="450" t="s">
        <v>11</v>
      </c>
      <c r="I17" s="450" t="s">
        <v>12</v>
      </c>
      <c r="J17" s="450" t="s">
        <v>13</v>
      </c>
      <c r="K17" s="450" t="s">
        <v>14</v>
      </c>
      <c r="L17" s="450" t="s">
        <v>8</v>
      </c>
      <c r="M17" s="450" t="s">
        <v>9</v>
      </c>
      <c r="N17" s="450" t="s">
        <v>10</v>
      </c>
      <c r="O17" s="450" t="s">
        <v>11</v>
      </c>
      <c r="P17" s="450" t="s">
        <v>12</v>
      </c>
      <c r="Q17" s="450" t="s">
        <v>13</v>
      </c>
      <c r="R17" s="450" t="s">
        <v>14</v>
      </c>
      <c r="S17" s="450" t="s">
        <v>8</v>
      </c>
      <c r="T17" s="450" t="s">
        <v>9</v>
      </c>
      <c r="U17" s="450" t="s">
        <v>10</v>
      </c>
      <c r="V17" s="450" t="s">
        <v>11</v>
      </c>
      <c r="W17" s="450" t="s">
        <v>12</v>
      </c>
      <c r="X17" s="450" t="s">
        <v>13</v>
      </c>
      <c r="Y17" s="450" t="s">
        <v>14</v>
      </c>
      <c r="Z17" s="450" t="s">
        <v>8</v>
      </c>
      <c r="AA17" s="450" t="s">
        <v>9</v>
      </c>
      <c r="AB17" s="450" t="s">
        <v>10</v>
      </c>
      <c r="AC17" s="450" t="s">
        <v>11</v>
      </c>
      <c r="AD17" s="450" t="s">
        <v>12</v>
      </c>
      <c r="AE17" s="450" t="s">
        <v>13</v>
      </c>
      <c r="AF17" s="450" t="s">
        <v>14</v>
      </c>
      <c r="AG17" s="450" t="s">
        <v>8</v>
      </c>
      <c r="AH17" s="450" t="s">
        <v>9</v>
      </c>
      <c r="AI17" s="450" t="s">
        <v>10</v>
      </c>
      <c r="AJ17" s="450" t="s">
        <v>11</v>
      </c>
    </row>
    <row r="18" spans="1:36" ht="18.75">
      <c r="A18" s="517" t="s">
        <v>274</v>
      </c>
      <c r="B18" s="517" t="s">
        <v>275</v>
      </c>
      <c r="C18" s="511" t="s">
        <v>276</v>
      </c>
      <c r="D18" s="511" t="s">
        <v>250</v>
      </c>
      <c r="E18" s="513" t="s">
        <v>251</v>
      </c>
      <c r="F18" s="521"/>
      <c r="G18" s="522"/>
      <c r="H18" s="514" t="s">
        <v>22</v>
      </c>
      <c r="I18" s="514"/>
      <c r="J18" s="516" t="s">
        <v>252</v>
      </c>
      <c r="K18" s="515" t="s">
        <v>22</v>
      </c>
      <c r="L18" s="515"/>
      <c r="M18" s="522"/>
      <c r="N18" s="515" t="s">
        <v>22</v>
      </c>
      <c r="O18" s="514"/>
      <c r="P18" s="520"/>
      <c r="Q18" s="515" t="s">
        <v>22</v>
      </c>
      <c r="R18" s="515"/>
      <c r="S18" s="522"/>
      <c r="T18" s="515" t="s">
        <v>22</v>
      </c>
      <c r="U18" s="515"/>
      <c r="V18" s="520"/>
      <c r="W18" s="514" t="s">
        <v>22</v>
      </c>
      <c r="X18" s="515"/>
      <c r="Y18" s="515"/>
      <c r="Z18" s="515" t="s">
        <v>22</v>
      </c>
      <c r="AA18" s="515"/>
      <c r="AB18" s="515"/>
      <c r="AC18" s="514" t="s">
        <v>22</v>
      </c>
      <c r="AD18" s="514"/>
      <c r="AE18" s="515"/>
      <c r="AF18" s="515" t="s">
        <v>22</v>
      </c>
      <c r="AG18" s="515"/>
      <c r="AH18" s="522"/>
      <c r="AI18" s="515" t="s">
        <v>22</v>
      </c>
      <c r="AJ18" s="514"/>
    </row>
    <row r="19" spans="1:36" ht="18.75">
      <c r="A19" s="511" t="s">
        <v>277</v>
      </c>
      <c r="B19" s="517" t="s">
        <v>278</v>
      </c>
      <c r="C19" s="511">
        <v>497725</v>
      </c>
      <c r="D19" s="511" t="s">
        <v>250</v>
      </c>
      <c r="E19" s="513" t="s">
        <v>251</v>
      </c>
      <c r="F19" s="514"/>
      <c r="G19" s="515"/>
      <c r="H19" s="514" t="s">
        <v>22</v>
      </c>
      <c r="I19" s="514"/>
      <c r="J19" s="515"/>
      <c r="K19" s="515" t="s">
        <v>22</v>
      </c>
      <c r="L19" s="516" t="s">
        <v>252</v>
      </c>
      <c r="M19" s="522"/>
      <c r="N19" s="515" t="s">
        <v>22</v>
      </c>
      <c r="O19" s="514"/>
      <c r="P19" s="514"/>
      <c r="Q19" s="515" t="s">
        <v>22</v>
      </c>
      <c r="R19" s="515"/>
      <c r="S19" s="515"/>
      <c r="T19" s="515" t="s">
        <v>22</v>
      </c>
      <c r="U19" s="515"/>
      <c r="V19" s="514"/>
      <c r="W19" s="514" t="s">
        <v>22</v>
      </c>
      <c r="X19" s="515"/>
      <c r="Y19" s="522"/>
      <c r="Z19" s="515" t="s">
        <v>22</v>
      </c>
      <c r="AA19" s="515"/>
      <c r="AB19" s="515"/>
      <c r="AC19" s="514" t="s">
        <v>22</v>
      </c>
      <c r="AD19" s="514"/>
      <c r="AE19" s="522"/>
      <c r="AF19" s="515" t="s">
        <v>22</v>
      </c>
      <c r="AG19" s="515"/>
      <c r="AH19" s="522"/>
      <c r="AI19" s="515" t="s">
        <v>22</v>
      </c>
      <c r="AJ19" s="514"/>
    </row>
    <row r="20" spans="1:36" ht="18.75">
      <c r="A20" s="517" t="s">
        <v>279</v>
      </c>
      <c r="B20" s="523" t="s">
        <v>280</v>
      </c>
      <c r="C20" s="511" t="s">
        <v>281</v>
      </c>
      <c r="D20" s="511" t="s">
        <v>262</v>
      </c>
      <c r="E20" s="513" t="s">
        <v>251</v>
      </c>
      <c r="F20" s="514"/>
      <c r="G20" s="515"/>
      <c r="H20" s="514" t="s">
        <v>22</v>
      </c>
      <c r="I20" s="514"/>
      <c r="J20" s="515"/>
      <c r="K20" s="515" t="s">
        <v>22</v>
      </c>
      <c r="L20" s="515"/>
      <c r="M20" s="516" t="s">
        <v>252</v>
      </c>
      <c r="N20" s="515" t="s">
        <v>22</v>
      </c>
      <c r="O20" s="514"/>
      <c r="P20" s="514"/>
      <c r="Q20" s="515" t="s">
        <v>22</v>
      </c>
      <c r="R20" s="515"/>
      <c r="S20" s="515"/>
      <c r="T20" s="515" t="s">
        <v>22</v>
      </c>
      <c r="U20" s="515"/>
      <c r="V20" s="514"/>
      <c r="W20" s="514" t="s">
        <v>22</v>
      </c>
      <c r="X20" s="515"/>
      <c r="Y20" s="515"/>
      <c r="Z20" s="515" t="s">
        <v>22</v>
      </c>
      <c r="AA20" s="515"/>
      <c r="AB20" s="522"/>
      <c r="AC20" s="514" t="s">
        <v>22</v>
      </c>
      <c r="AD20" s="514"/>
      <c r="AE20" s="515"/>
      <c r="AF20" s="515" t="s">
        <v>22</v>
      </c>
      <c r="AG20" s="515"/>
      <c r="AH20" s="515"/>
      <c r="AI20" s="515" t="s">
        <v>22</v>
      </c>
      <c r="AJ20" s="514"/>
    </row>
    <row r="21" spans="1:36" ht="18.75">
      <c r="A21" s="517" t="s">
        <v>282</v>
      </c>
      <c r="B21" s="517" t="s">
        <v>283</v>
      </c>
      <c r="C21" s="511" t="s">
        <v>284</v>
      </c>
      <c r="D21" s="511" t="s">
        <v>262</v>
      </c>
      <c r="E21" s="513" t="s">
        <v>251</v>
      </c>
      <c r="F21" s="514"/>
      <c r="G21" s="515"/>
      <c r="H21" s="514" t="s">
        <v>22</v>
      </c>
      <c r="I21" s="514"/>
      <c r="J21" s="515"/>
      <c r="K21" s="515" t="s">
        <v>22</v>
      </c>
      <c r="L21" s="515"/>
      <c r="M21" s="522"/>
      <c r="N21" s="515" t="s">
        <v>22</v>
      </c>
      <c r="O21" s="514"/>
      <c r="P21" s="514"/>
      <c r="Q21" s="515" t="s">
        <v>22</v>
      </c>
      <c r="R21" s="516" t="s">
        <v>252</v>
      </c>
      <c r="S21" s="522"/>
      <c r="T21" s="515" t="s">
        <v>22</v>
      </c>
      <c r="U21" s="515"/>
      <c r="V21" s="520"/>
      <c r="W21" s="514" t="s">
        <v>22</v>
      </c>
      <c r="X21" s="515"/>
      <c r="Y21" s="515" t="s">
        <v>22</v>
      </c>
      <c r="Z21" s="515"/>
      <c r="AA21" s="515"/>
      <c r="AB21" s="522"/>
      <c r="AC21" s="514" t="s">
        <v>22</v>
      </c>
      <c r="AD21" s="514"/>
      <c r="AE21" s="522"/>
      <c r="AF21" s="515" t="s">
        <v>22</v>
      </c>
      <c r="AG21" s="515"/>
      <c r="AH21" s="522"/>
      <c r="AI21" s="515" t="s">
        <v>22</v>
      </c>
      <c r="AJ21" s="514"/>
    </row>
    <row r="22" spans="1:36" ht="18.75">
      <c r="A22" s="517" t="s">
        <v>285</v>
      </c>
      <c r="B22" s="517" t="s">
        <v>286</v>
      </c>
      <c r="C22" s="511">
        <v>1100211</v>
      </c>
      <c r="D22" s="511" t="s">
        <v>262</v>
      </c>
      <c r="E22" s="513" t="s">
        <v>251</v>
      </c>
      <c r="F22" s="514"/>
      <c r="G22" s="515"/>
      <c r="H22" s="514"/>
      <c r="I22" s="514"/>
      <c r="J22" s="522"/>
      <c r="K22" s="515" t="s">
        <v>22</v>
      </c>
      <c r="L22" s="515"/>
      <c r="M22" s="515"/>
      <c r="N22" s="515" t="s">
        <v>22</v>
      </c>
      <c r="O22" s="514" t="s">
        <v>22</v>
      </c>
      <c r="P22" s="514"/>
      <c r="Q22" s="515" t="s">
        <v>22</v>
      </c>
      <c r="R22" s="516" t="s">
        <v>252</v>
      </c>
      <c r="S22" s="515"/>
      <c r="T22" s="515" t="s">
        <v>22</v>
      </c>
      <c r="U22" s="515"/>
      <c r="V22" s="514"/>
      <c r="W22" s="514" t="s">
        <v>22</v>
      </c>
      <c r="X22" s="515"/>
      <c r="Y22" s="515"/>
      <c r="Z22" s="515" t="s">
        <v>22</v>
      </c>
      <c r="AA22" s="515"/>
      <c r="AB22" s="515"/>
      <c r="AC22" s="514" t="s">
        <v>22</v>
      </c>
      <c r="AD22" s="514"/>
      <c r="AE22" s="515"/>
      <c r="AF22" s="515" t="s">
        <v>22</v>
      </c>
      <c r="AG22" s="515"/>
      <c r="AH22" s="515"/>
      <c r="AI22" s="515" t="s">
        <v>22</v>
      </c>
      <c r="AJ22" s="514"/>
    </row>
    <row r="23" spans="1:36" ht="18">
      <c r="A23" s="517" t="s">
        <v>287</v>
      </c>
      <c r="B23" s="517" t="s">
        <v>288</v>
      </c>
      <c r="C23" s="511">
        <v>236789</v>
      </c>
      <c r="D23" s="511" t="s">
        <v>250</v>
      </c>
      <c r="E23" s="513" t="s">
        <v>251</v>
      </c>
      <c r="F23" s="514"/>
      <c r="G23" s="515"/>
      <c r="H23" s="514" t="s">
        <v>22</v>
      </c>
      <c r="I23" s="514"/>
      <c r="J23" s="515"/>
      <c r="K23" s="515" t="s">
        <v>22</v>
      </c>
      <c r="L23" s="515"/>
      <c r="M23" s="515"/>
      <c r="N23" s="515" t="s">
        <v>22</v>
      </c>
      <c r="O23" s="514"/>
      <c r="P23" s="520"/>
      <c r="Q23" s="515" t="s">
        <v>22</v>
      </c>
      <c r="R23" s="515"/>
      <c r="S23" s="515" t="s">
        <v>252</v>
      </c>
      <c r="T23" s="515" t="s">
        <v>22</v>
      </c>
      <c r="U23" s="515"/>
      <c r="V23" s="514"/>
      <c r="W23" s="514" t="s">
        <v>22</v>
      </c>
      <c r="X23" s="515"/>
      <c r="Y23" s="515"/>
      <c r="Z23" s="515"/>
      <c r="AA23" s="515" t="s">
        <v>22</v>
      </c>
      <c r="AB23" s="515"/>
      <c r="AC23" s="514"/>
      <c r="AD23" s="514"/>
      <c r="AE23" s="522"/>
      <c r="AF23" s="515" t="s">
        <v>22</v>
      </c>
      <c r="AG23" s="515"/>
      <c r="AH23" s="515"/>
      <c r="AI23" s="515" t="s">
        <v>22</v>
      </c>
      <c r="AJ23" s="514" t="s">
        <v>22</v>
      </c>
    </row>
    <row r="24" spans="1:36" ht="18.75">
      <c r="A24" s="517" t="s">
        <v>289</v>
      </c>
      <c r="B24" s="517" t="s">
        <v>290</v>
      </c>
      <c r="C24" s="511" t="s">
        <v>291</v>
      </c>
      <c r="D24" s="511" t="s">
        <v>262</v>
      </c>
      <c r="E24" s="513" t="s">
        <v>251</v>
      </c>
      <c r="F24" s="514"/>
      <c r="G24" s="515"/>
      <c r="H24" s="514" t="s">
        <v>22</v>
      </c>
      <c r="I24" s="514"/>
      <c r="J24" s="515"/>
      <c r="K24" s="515" t="s">
        <v>22</v>
      </c>
      <c r="L24" s="515"/>
      <c r="M24" s="516"/>
      <c r="N24" s="515" t="s">
        <v>22</v>
      </c>
      <c r="O24" s="514"/>
      <c r="P24" s="514"/>
      <c r="Q24" s="524" t="s">
        <v>292</v>
      </c>
      <c r="R24" s="525"/>
      <c r="S24" s="525"/>
      <c r="T24" s="525"/>
      <c r="U24" s="525"/>
      <c r="V24" s="525"/>
      <c r="W24" s="525"/>
      <c r="X24" s="525"/>
      <c r="Y24" s="525"/>
      <c r="Z24" s="525"/>
      <c r="AA24" s="525"/>
      <c r="AB24" s="525"/>
      <c r="AC24" s="525"/>
      <c r="AD24" s="525"/>
      <c r="AE24" s="525"/>
      <c r="AF24" s="525"/>
      <c r="AG24" s="525"/>
      <c r="AH24" s="525"/>
      <c r="AI24" s="525"/>
      <c r="AJ24" s="526"/>
    </row>
    <row r="25" spans="1:36" ht="18.75">
      <c r="A25" s="517">
        <v>125652</v>
      </c>
      <c r="B25" s="517" t="s">
        <v>293</v>
      </c>
      <c r="C25" s="527">
        <v>267043</v>
      </c>
      <c r="D25" s="511" t="s">
        <v>250</v>
      </c>
      <c r="E25" s="513" t="s">
        <v>251</v>
      </c>
      <c r="F25" s="514"/>
      <c r="G25" s="515"/>
      <c r="H25" s="514" t="s">
        <v>22</v>
      </c>
      <c r="I25" s="514"/>
      <c r="J25" s="522"/>
      <c r="K25" s="515" t="s">
        <v>22</v>
      </c>
      <c r="L25" s="515"/>
      <c r="M25" s="515"/>
      <c r="N25" s="515" t="s">
        <v>22</v>
      </c>
      <c r="O25" s="514" t="s">
        <v>22</v>
      </c>
      <c r="P25" s="514"/>
      <c r="Q25" s="515" t="s">
        <v>22</v>
      </c>
      <c r="R25" s="515"/>
      <c r="S25" s="516" t="s">
        <v>252</v>
      </c>
      <c r="T25" s="515" t="s">
        <v>22</v>
      </c>
      <c r="U25" s="515"/>
      <c r="V25" s="520"/>
      <c r="W25" s="514" t="s">
        <v>22</v>
      </c>
      <c r="X25" s="515"/>
      <c r="Y25" s="515"/>
      <c r="Z25" s="515" t="s">
        <v>22</v>
      </c>
      <c r="AA25" s="515"/>
      <c r="AB25" s="515"/>
      <c r="AC25" s="514"/>
      <c r="AD25" s="514"/>
      <c r="AE25" s="515"/>
      <c r="AF25" s="515" t="s">
        <v>22</v>
      </c>
      <c r="AG25" s="515"/>
      <c r="AH25" s="522"/>
      <c r="AI25" s="515" t="s">
        <v>22</v>
      </c>
      <c r="AJ25" s="514"/>
    </row>
    <row r="26" spans="1:36" ht="18.75">
      <c r="A26" s="517">
        <v>434566</v>
      </c>
      <c r="B26" s="517" t="s">
        <v>294</v>
      </c>
      <c r="C26" s="527">
        <v>342250</v>
      </c>
      <c r="D26" s="511" t="s">
        <v>250</v>
      </c>
      <c r="E26" s="513" t="s">
        <v>251</v>
      </c>
      <c r="F26" s="514"/>
      <c r="G26" s="515"/>
      <c r="H26" s="514"/>
      <c r="I26" s="514" t="s">
        <v>22</v>
      </c>
      <c r="J26" s="522"/>
      <c r="K26" s="515" t="s">
        <v>22</v>
      </c>
      <c r="L26" s="515"/>
      <c r="M26" s="515" t="s">
        <v>22</v>
      </c>
      <c r="N26" s="515"/>
      <c r="O26" s="514"/>
      <c r="P26" s="520"/>
      <c r="Q26" s="515" t="s">
        <v>22</v>
      </c>
      <c r="R26" s="515"/>
      <c r="S26" s="515" t="s">
        <v>22</v>
      </c>
      <c r="T26" s="515"/>
      <c r="U26" s="516" t="s">
        <v>252</v>
      </c>
      <c r="V26" s="514"/>
      <c r="W26" s="514" t="s">
        <v>22</v>
      </c>
      <c r="X26" s="515"/>
      <c r="Y26" s="515" t="s">
        <v>22</v>
      </c>
      <c r="Z26" s="515"/>
      <c r="AA26" s="515"/>
      <c r="AB26" s="515"/>
      <c r="AC26" s="514" t="s">
        <v>22</v>
      </c>
      <c r="AD26" s="514"/>
      <c r="AE26" s="515" t="s">
        <v>22</v>
      </c>
      <c r="AF26" s="515"/>
      <c r="AG26" s="515"/>
      <c r="AH26" s="515"/>
      <c r="AI26" s="515" t="s">
        <v>22</v>
      </c>
      <c r="AJ26" s="514"/>
    </row>
    <row r="27" spans="1:36" ht="18">
      <c r="A27" s="517">
        <v>434493</v>
      </c>
      <c r="B27" s="517" t="s">
        <v>295</v>
      </c>
      <c r="C27" s="527">
        <v>1333270</v>
      </c>
      <c r="D27" s="511" t="s">
        <v>250</v>
      </c>
      <c r="E27" s="513" t="s">
        <v>251</v>
      </c>
      <c r="F27" s="514"/>
      <c r="G27" s="515"/>
      <c r="H27" s="514"/>
      <c r="I27" s="514" t="s">
        <v>22</v>
      </c>
      <c r="J27" s="522"/>
      <c r="K27" s="515" t="s">
        <v>22</v>
      </c>
      <c r="L27" s="515"/>
      <c r="M27" s="515" t="s">
        <v>22</v>
      </c>
      <c r="N27" s="515"/>
      <c r="O27" s="514"/>
      <c r="P27" s="520"/>
      <c r="Q27" s="515" t="s">
        <v>22</v>
      </c>
      <c r="R27" s="515"/>
      <c r="S27" s="515" t="s">
        <v>22</v>
      </c>
      <c r="T27" s="515"/>
      <c r="U27" s="515"/>
      <c r="V27" s="514"/>
      <c r="W27" s="514" t="s">
        <v>22</v>
      </c>
      <c r="X27" s="515"/>
      <c r="Y27" s="515" t="s">
        <v>22</v>
      </c>
      <c r="Z27" s="515"/>
      <c r="AA27" s="515"/>
      <c r="AB27" s="515"/>
      <c r="AC27" s="514" t="s">
        <v>22</v>
      </c>
      <c r="AD27" s="514"/>
      <c r="AE27" s="515" t="s">
        <v>22</v>
      </c>
      <c r="AF27" s="515"/>
      <c r="AG27" s="515"/>
      <c r="AH27" s="515"/>
      <c r="AI27" s="515" t="s">
        <v>22</v>
      </c>
      <c r="AJ27" s="514"/>
    </row>
    <row r="28" spans="1:36" ht="18.75">
      <c r="A28" s="517">
        <v>434167</v>
      </c>
      <c r="B28" s="517" t="s">
        <v>296</v>
      </c>
      <c r="C28" s="527">
        <v>935030</v>
      </c>
      <c r="D28" s="511" t="s">
        <v>250</v>
      </c>
      <c r="E28" s="513" t="s">
        <v>251</v>
      </c>
      <c r="F28" s="514"/>
      <c r="G28" s="515"/>
      <c r="H28" s="514"/>
      <c r="I28" s="514" t="s">
        <v>22</v>
      </c>
      <c r="J28" s="522"/>
      <c r="K28" s="515" t="s">
        <v>22</v>
      </c>
      <c r="L28" s="515"/>
      <c r="M28" s="515" t="s">
        <v>22</v>
      </c>
      <c r="N28" s="515"/>
      <c r="O28" s="514"/>
      <c r="P28" s="514"/>
      <c r="Q28" s="515" t="s">
        <v>22</v>
      </c>
      <c r="R28" s="515"/>
      <c r="S28" s="516" t="s">
        <v>252</v>
      </c>
      <c r="T28" s="515"/>
      <c r="U28" s="515" t="s">
        <v>22</v>
      </c>
      <c r="V28" s="514"/>
      <c r="W28" s="514" t="s">
        <v>22</v>
      </c>
      <c r="X28" s="515"/>
      <c r="Y28" s="515"/>
      <c r="Z28" s="515"/>
      <c r="AA28" s="515" t="s">
        <v>22</v>
      </c>
      <c r="AB28" s="515"/>
      <c r="AC28" s="514" t="s">
        <v>22</v>
      </c>
      <c r="AD28" s="514"/>
      <c r="AE28" s="515" t="s">
        <v>22</v>
      </c>
      <c r="AF28" s="515"/>
      <c r="AG28" s="515"/>
      <c r="AH28" s="515"/>
      <c r="AI28" s="515" t="s">
        <v>22</v>
      </c>
      <c r="AJ28" s="514"/>
    </row>
    <row r="29" spans="1:36" ht="18">
      <c r="A29" s="517" t="s">
        <v>297</v>
      </c>
      <c r="B29" s="517" t="s">
        <v>298</v>
      </c>
      <c r="C29" s="511">
        <v>727359</v>
      </c>
      <c r="D29" s="511" t="s">
        <v>250</v>
      </c>
      <c r="E29" s="513" t="s">
        <v>251</v>
      </c>
      <c r="F29" s="514"/>
      <c r="G29" s="515"/>
      <c r="H29" s="514" t="s">
        <v>22</v>
      </c>
      <c r="I29" s="514"/>
      <c r="J29" s="522"/>
      <c r="K29" s="515" t="s">
        <v>22</v>
      </c>
      <c r="L29" s="515"/>
      <c r="M29" s="515"/>
      <c r="N29" s="515" t="s">
        <v>22</v>
      </c>
      <c r="O29" s="514"/>
      <c r="P29" s="514"/>
      <c r="Q29" s="515" t="s">
        <v>22</v>
      </c>
      <c r="R29" s="515"/>
      <c r="S29" s="515"/>
      <c r="T29" s="515" t="s">
        <v>22</v>
      </c>
      <c r="U29" s="515"/>
      <c r="V29" s="514"/>
      <c r="W29" s="514" t="s">
        <v>22</v>
      </c>
      <c r="X29" s="515"/>
      <c r="Y29" s="515"/>
      <c r="Z29" s="515" t="s">
        <v>22</v>
      </c>
      <c r="AA29" s="515"/>
      <c r="AB29" s="522" t="s">
        <v>252</v>
      </c>
      <c r="AC29" s="514" t="s">
        <v>22</v>
      </c>
      <c r="AD29" s="514"/>
      <c r="AE29" s="515"/>
      <c r="AF29" s="515" t="s">
        <v>22</v>
      </c>
      <c r="AG29" s="515"/>
      <c r="AH29" s="515"/>
      <c r="AI29" s="515" t="s">
        <v>22</v>
      </c>
      <c r="AJ29" s="514"/>
    </row>
    <row r="30" spans="1:36" ht="18.75">
      <c r="A30" s="505" t="s">
        <v>0</v>
      </c>
      <c r="B30" s="506" t="s">
        <v>1</v>
      </c>
      <c r="C30" s="506" t="s">
        <v>68</v>
      </c>
      <c r="D30" s="507"/>
      <c r="E30" s="508" t="s">
        <v>3</v>
      </c>
      <c r="F30" s="450">
        <v>1</v>
      </c>
      <c r="G30" s="450">
        <v>2</v>
      </c>
      <c r="H30" s="450">
        <v>3</v>
      </c>
      <c r="I30" s="450">
        <v>4</v>
      </c>
      <c r="J30" s="450">
        <v>5</v>
      </c>
      <c r="K30" s="450">
        <v>6</v>
      </c>
      <c r="L30" s="450">
        <v>7</v>
      </c>
      <c r="M30" s="450">
        <v>8</v>
      </c>
      <c r="N30" s="450">
        <v>9</v>
      </c>
      <c r="O30" s="450">
        <v>10</v>
      </c>
      <c r="P30" s="450">
        <v>11</v>
      </c>
      <c r="Q30" s="450">
        <v>12</v>
      </c>
      <c r="R30" s="450">
        <v>13</v>
      </c>
      <c r="S30" s="450">
        <v>14</v>
      </c>
      <c r="T30" s="450">
        <v>15</v>
      </c>
      <c r="U30" s="450">
        <v>16</v>
      </c>
      <c r="V30" s="450">
        <v>17</v>
      </c>
      <c r="W30" s="450">
        <v>18</v>
      </c>
      <c r="X30" s="450">
        <v>19</v>
      </c>
      <c r="Y30" s="450">
        <v>20</v>
      </c>
      <c r="Z30" s="450">
        <v>21</v>
      </c>
      <c r="AA30" s="450">
        <v>22</v>
      </c>
      <c r="AB30" s="450">
        <v>23</v>
      </c>
      <c r="AC30" s="450">
        <v>24</v>
      </c>
      <c r="AD30" s="450">
        <v>25</v>
      </c>
      <c r="AE30" s="450">
        <v>26</v>
      </c>
      <c r="AF30" s="450">
        <v>27</v>
      </c>
      <c r="AG30" s="450">
        <v>28</v>
      </c>
      <c r="AH30" s="450">
        <v>29</v>
      </c>
      <c r="AI30" s="450">
        <v>30</v>
      </c>
      <c r="AJ30" s="450">
        <v>31</v>
      </c>
    </row>
    <row r="31" spans="1:36" ht="18.75">
      <c r="A31" s="505"/>
      <c r="B31" s="506" t="s">
        <v>245</v>
      </c>
      <c r="C31" s="506" t="s">
        <v>201</v>
      </c>
      <c r="D31" s="509"/>
      <c r="E31" s="510"/>
      <c r="F31" s="450" t="s">
        <v>9</v>
      </c>
      <c r="G31" s="450" t="s">
        <v>10</v>
      </c>
      <c r="H31" s="450" t="s">
        <v>11</v>
      </c>
      <c r="I31" s="450" t="s">
        <v>12</v>
      </c>
      <c r="J31" s="450" t="s">
        <v>13</v>
      </c>
      <c r="K31" s="450" t="s">
        <v>14</v>
      </c>
      <c r="L31" s="450" t="s">
        <v>8</v>
      </c>
      <c r="M31" s="450" t="s">
        <v>9</v>
      </c>
      <c r="N31" s="450" t="s">
        <v>10</v>
      </c>
      <c r="O31" s="450" t="s">
        <v>11</v>
      </c>
      <c r="P31" s="450" t="s">
        <v>12</v>
      </c>
      <c r="Q31" s="450" t="s">
        <v>13</v>
      </c>
      <c r="R31" s="450" t="s">
        <v>14</v>
      </c>
      <c r="S31" s="450" t="s">
        <v>8</v>
      </c>
      <c r="T31" s="450" t="s">
        <v>9</v>
      </c>
      <c r="U31" s="450" t="s">
        <v>10</v>
      </c>
      <c r="V31" s="450" t="s">
        <v>11</v>
      </c>
      <c r="W31" s="450" t="s">
        <v>12</v>
      </c>
      <c r="X31" s="450" t="s">
        <v>13</v>
      </c>
      <c r="Y31" s="450" t="s">
        <v>14</v>
      </c>
      <c r="Z31" s="450" t="s">
        <v>8</v>
      </c>
      <c r="AA31" s="450" t="s">
        <v>9</v>
      </c>
      <c r="AB31" s="450" t="s">
        <v>10</v>
      </c>
      <c r="AC31" s="450" t="s">
        <v>11</v>
      </c>
      <c r="AD31" s="450" t="s">
        <v>12</v>
      </c>
      <c r="AE31" s="450" t="s">
        <v>13</v>
      </c>
      <c r="AF31" s="450" t="s">
        <v>14</v>
      </c>
      <c r="AG31" s="450" t="s">
        <v>8</v>
      </c>
      <c r="AH31" s="450" t="s">
        <v>9</v>
      </c>
      <c r="AI31" s="450" t="s">
        <v>10</v>
      </c>
      <c r="AJ31" s="450" t="s">
        <v>11</v>
      </c>
    </row>
    <row r="32" spans="1:36" ht="18">
      <c r="A32" s="517" t="s">
        <v>299</v>
      </c>
      <c r="B32" s="517" t="s">
        <v>300</v>
      </c>
      <c r="C32" s="511">
        <v>645360</v>
      </c>
      <c r="D32" s="511" t="s">
        <v>250</v>
      </c>
      <c r="E32" s="513" t="s">
        <v>251</v>
      </c>
      <c r="F32" s="514" t="s">
        <v>22</v>
      </c>
      <c r="G32" s="515"/>
      <c r="H32" s="514"/>
      <c r="I32" s="514" t="s">
        <v>22</v>
      </c>
      <c r="J32" s="515"/>
      <c r="K32" s="522"/>
      <c r="L32" s="515" t="s">
        <v>22</v>
      </c>
      <c r="M32" s="515"/>
      <c r="N32" s="522"/>
      <c r="O32" s="514" t="s">
        <v>22</v>
      </c>
      <c r="P32" s="514"/>
      <c r="Q32" s="522"/>
      <c r="R32" s="515" t="s">
        <v>22</v>
      </c>
      <c r="S32" s="515"/>
      <c r="T32" s="515"/>
      <c r="U32" s="515" t="s">
        <v>22</v>
      </c>
      <c r="V32" s="514"/>
      <c r="W32" s="520"/>
      <c r="X32" s="515" t="s">
        <v>22</v>
      </c>
      <c r="Y32" s="515"/>
      <c r="Z32" s="515"/>
      <c r="AA32" s="515" t="s">
        <v>22</v>
      </c>
      <c r="AB32" s="515"/>
      <c r="AC32" s="514"/>
      <c r="AD32" s="514" t="s">
        <v>22</v>
      </c>
      <c r="AE32" s="515"/>
      <c r="AF32" s="522"/>
      <c r="AG32" s="515" t="s">
        <v>22</v>
      </c>
      <c r="AH32" s="515"/>
      <c r="AI32" s="515"/>
      <c r="AJ32" s="514" t="s">
        <v>22</v>
      </c>
    </row>
    <row r="33" spans="1:36" ht="18">
      <c r="A33" s="517" t="s">
        <v>301</v>
      </c>
      <c r="B33" s="517" t="s">
        <v>302</v>
      </c>
      <c r="C33" s="511" t="s">
        <v>303</v>
      </c>
      <c r="D33" s="511" t="s">
        <v>250</v>
      </c>
      <c r="E33" s="513" t="s">
        <v>251</v>
      </c>
      <c r="F33" s="514" t="s">
        <v>22</v>
      </c>
      <c r="G33" s="515"/>
      <c r="H33" s="514"/>
      <c r="I33" s="514" t="s">
        <v>22</v>
      </c>
      <c r="J33" s="515"/>
      <c r="K33" s="515"/>
      <c r="L33" s="515" t="s">
        <v>22</v>
      </c>
      <c r="M33" s="515"/>
      <c r="N33" s="515"/>
      <c r="O33" s="514" t="s">
        <v>22</v>
      </c>
      <c r="P33" s="514"/>
      <c r="Q33" s="515"/>
      <c r="R33" s="515" t="s">
        <v>22</v>
      </c>
      <c r="S33" s="515"/>
      <c r="T33" s="515"/>
      <c r="U33" s="515" t="s">
        <v>22</v>
      </c>
      <c r="V33" s="514"/>
      <c r="W33" s="514"/>
      <c r="X33" s="515" t="s">
        <v>22</v>
      </c>
      <c r="Y33" s="515"/>
      <c r="Z33" s="515"/>
      <c r="AA33" s="515" t="s">
        <v>22</v>
      </c>
      <c r="AB33" s="515"/>
      <c r="AC33" s="514"/>
      <c r="AD33" s="514" t="s">
        <v>22</v>
      </c>
      <c r="AE33" s="515"/>
      <c r="AF33" s="515"/>
      <c r="AG33" s="515" t="s">
        <v>22</v>
      </c>
      <c r="AH33" s="515"/>
      <c r="AI33" s="515"/>
      <c r="AJ33" s="514" t="s">
        <v>22</v>
      </c>
    </row>
    <row r="34" spans="1:36" ht="18">
      <c r="A34" s="517" t="s">
        <v>304</v>
      </c>
      <c r="B34" s="517" t="s">
        <v>305</v>
      </c>
      <c r="C34" s="511">
        <v>84566</v>
      </c>
      <c r="D34" s="511" t="s">
        <v>250</v>
      </c>
      <c r="E34" s="513" t="s">
        <v>251</v>
      </c>
      <c r="F34" s="514" t="s">
        <v>22</v>
      </c>
      <c r="G34" s="515"/>
      <c r="H34" s="514"/>
      <c r="I34" s="514" t="s">
        <v>22</v>
      </c>
      <c r="J34" s="515"/>
      <c r="K34" s="515"/>
      <c r="L34" s="515" t="s">
        <v>22</v>
      </c>
      <c r="M34" s="515"/>
      <c r="N34" s="515"/>
      <c r="O34" s="514" t="s">
        <v>22</v>
      </c>
      <c r="P34" s="514"/>
      <c r="Q34" s="515"/>
      <c r="R34" s="515" t="s">
        <v>22</v>
      </c>
      <c r="S34" s="515"/>
      <c r="T34" s="515"/>
      <c r="U34" s="515" t="s">
        <v>22</v>
      </c>
      <c r="V34" s="514"/>
      <c r="W34" s="514"/>
      <c r="X34" s="515" t="s">
        <v>22</v>
      </c>
      <c r="Y34" s="515"/>
      <c r="Z34" s="515"/>
      <c r="AA34" s="515" t="s">
        <v>22</v>
      </c>
      <c r="AB34" s="515"/>
      <c r="AC34" s="514"/>
      <c r="AD34" s="514" t="s">
        <v>22</v>
      </c>
      <c r="AE34" s="515"/>
      <c r="AF34" s="515"/>
      <c r="AG34" s="515" t="s">
        <v>22</v>
      </c>
      <c r="AH34" s="515"/>
      <c r="AI34" s="515"/>
      <c r="AJ34" s="514" t="s">
        <v>22</v>
      </c>
    </row>
    <row r="35" spans="1:36" ht="18">
      <c r="A35" s="517" t="s">
        <v>306</v>
      </c>
      <c r="B35" s="517" t="s">
        <v>307</v>
      </c>
      <c r="C35" s="511">
        <v>937569</v>
      </c>
      <c r="D35" s="511" t="s">
        <v>262</v>
      </c>
      <c r="E35" s="513" t="s">
        <v>308</v>
      </c>
      <c r="F35" s="514" t="s">
        <v>22</v>
      </c>
      <c r="G35" s="515"/>
      <c r="H35" s="514"/>
      <c r="I35" s="514" t="s">
        <v>22</v>
      </c>
      <c r="J35" s="515"/>
      <c r="K35" s="522"/>
      <c r="L35" s="515" t="s">
        <v>22</v>
      </c>
      <c r="M35" s="515"/>
      <c r="N35" s="515"/>
      <c r="O35" s="514" t="s">
        <v>22</v>
      </c>
      <c r="P35" s="514"/>
      <c r="Q35" s="515"/>
      <c r="R35" s="515" t="s">
        <v>22</v>
      </c>
      <c r="S35" s="515"/>
      <c r="T35" s="522"/>
      <c r="U35" s="515" t="s">
        <v>22</v>
      </c>
      <c r="V35" s="514"/>
      <c r="W35" s="520"/>
      <c r="X35" s="515" t="s">
        <v>22</v>
      </c>
      <c r="Y35" s="515"/>
      <c r="Z35" s="522"/>
      <c r="AA35" s="515" t="s">
        <v>22</v>
      </c>
      <c r="AB35" s="515"/>
      <c r="AC35" s="514"/>
      <c r="AD35" s="514" t="s">
        <v>22</v>
      </c>
      <c r="AE35" s="515"/>
      <c r="AF35" s="515"/>
      <c r="AG35" s="515" t="s">
        <v>22</v>
      </c>
      <c r="AH35" s="515"/>
      <c r="AI35" s="515"/>
      <c r="AJ35" s="514" t="s">
        <v>22</v>
      </c>
    </row>
    <row r="36" spans="1:36" ht="18">
      <c r="A36" s="517" t="s">
        <v>309</v>
      </c>
      <c r="B36" s="517" t="s">
        <v>310</v>
      </c>
      <c r="C36" s="511">
        <v>531827</v>
      </c>
      <c r="D36" s="511" t="s">
        <v>250</v>
      </c>
      <c r="E36" s="513" t="s">
        <v>311</v>
      </c>
      <c r="F36" s="514" t="s">
        <v>22</v>
      </c>
      <c r="G36" s="515" t="s">
        <v>21</v>
      </c>
      <c r="H36" s="514"/>
      <c r="I36" s="514" t="s">
        <v>22</v>
      </c>
      <c r="J36" s="515"/>
      <c r="K36" s="515" t="s">
        <v>21</v>
      </c>
      <c r="L36" s="515" t="s">
        <v>21</v>
      </c>
      <c r="M36" s="515" t="s">
        <v>21</v>
      </c>
      <c r="N36" s="515"/>
      <c r="O36" s="514" t="s">
        <v>22</v>
      </c>
      <c r="P36" s="514"/>
      <c r="Q36" s="515" t="s">
        <v>21</v>
      </c>
      <c r="R36" s="515"/>
      <c r="S36" s="515" t="s">
        <v>21</v>
      </c>
      <c r="T36" s="515" t="s">
        <v>21</v>
      </c>
      <c r="U36" s="515"/>
      <c r="V36" s="514"/>
      <c r="W36" s="514"/>
      <c r="X36" s="515" t="s">
        <v>21</v>
      </c>
      <c r="Y36" s="515" t="s">
        <v>21</v>
      </c>
      <c r="Z36" s="515"/>
      <c r="AA36" s="515" t="s">
        <v>21</v>
      </c>
      <c r="AB36" s="515" t="s">
        <v>21</v>
      </c>
      <c r="AC36" s="514"/>
      <c r="AD36" s="514" t="s">
        <v>22</v>
      </c>
      <c r="AE36" s="515"/>
      <c r="AF36" s="515"/>
      <c r="AG36" s="515" t="s">
        <v>21</v>
      </c>
      <c r="AH36" s="515"/>
      <c r="AI36" s="515" t="s">
        <v>21</v>
      </c>
      <c r="AJ36" s="514" t="s">
        <v>22</v>
      </c>
    </row>
    <row r="37" spans="1:36" ht="18">
      <c r="A37" s="517" t="s">
        <v>312</v>
      </c>
      <c r="B37" s="517" t="s">
        <v>313</v>
      </c>
      <c r="C37" s="511">
        <v>407835</v>
      </c>
      <c r="D37" s="511" t="s">
        <v>250</v>
      </c>
      <c r="E37" s="513" t="s">
        <v>251</v>
      </c>
      <c r="F37" s="514"/>
      <c r="G37" s="515"/>
      <c r="H37" s="520"/>
      <c r="I37" s="514" t="s">
        <v>22</v>
      </c>
      <c r="J37" s="515"/>
      <c r="K37" s="522"/>
      <c r="L37" s="515" t="s">
        <v>22</v>
      </c>
      <c r="M37" s="515" t="s">
        <v>22</v>
      </c>
      <c r="N37" s="522"/>
      <c r="O37" s="514" t="s">
        <v>22</v>
      </c>
      <c r="P37" s="514"/>
      <c r="Q37" s="515"/>
      <c r="R37" s="515" t="s">
        <v>22</v>
      </c>
      <c r="S37" s="515"/>
      <c r="T37" s="515"/>
      <c r="U37" s="515" t="s">
        <v>22</v>
      </c>
      <c r="V37" s="514"/>
      <c r="W37" s="514"/>
      <c r="X37" s="515" t="s">
        <v>22</v>
      </c>
      <c r="Y37" s="515"/>
      <c r="Z37" s="515"/>
      <c r="AA37" s="515" t="s">
        <v>22</v>
      </c>
      <c r="AB37" s="515"/>
      <c r="AC37" s="520"/>
      <c r="AD37" s="514" t="s">
        <v>22</v>
      </c>
      <c r="AE37" s="515"/>
      <c r="AF37" s="515"/>
      <c r="AG37" s="515" t="s">
        <v>22</v>
      </c>
      <c r="AH37" s="515"/>
      <c r="AI37" s="515"/>
      <c r="AJ37" s="514" t="s">
        <v>22</v>
      </c>
    </row>
    <row r="38" spans="1:36" ht="18">
      <c r="A38" s="517" t="s">
        <v>314</v>
      </c>
      <c r="B38" s="517" t="s">
        <v>315</v>
      </c>
      <c r="C38" s="511">
        <v>534682</v>
      </c>
      <c r="D38" s="511" t="s">
        <v>250</v>
      </c>
      <c r="E38" s="513" t="s">
        <v>251</v>
      </c>
      <c r="F38" s="514" t="s">
        <v>22</v>
      </c>
      <c r="G38" s="515"/>
      <c r="H38" s="520"/>
      <c r="I38" s="514" t="s">
        <v>22</v>
      </c>
      <c r="J38" s="515"/>
      <c r="K38" s="522"/>
      <c r="L38" s="515" t="s">
        <v>22</v>
      </c>
      <c r="M38" s="515"/>
      <c r="N38" s="522"/>
      <c r="O38" s="514" t="s">
        <v>22</v>
      </c>
      <c r="P38" s="514"/>
      <c r="Q38" s="515"/>
      <c r="R38" s="515" t="s">
        <v>22</v>
      </c>
      <c r="S38" s="515"/>
      <c r="T38" s="515"/>
      <c r="U38" s="515" t="s">
        <v>22</v>
      </c>
      <c r="V38" s="514"/>
      <c r="W38" s="514"/>
      <c r="X38" s="515" t="s">
        <v>22</v>
      </c>
      <c r="Y38" s="515"/>
      <c r="Z38" s="515"/>
      <c r="AA38" s="515" t="s">
        <v>22</v>
      </c>
      <c r="AB38" s="515"/>
      <c r="AC38" s="514"/>
      <c r="AD38" s="514" t="s">
        <v>22</v>
      </c>
      <c r="AE38" s="515"/>
      <c r="AF38" s="515"/>
      <c r="AG38" s="515" t="s">
        <v>22</v>
      </c>
      <c r="AH38" s="515"/>
      <c r="AI38" s="515"/>
      <c r="AJ38" s="514" t="s">
        <v>22</v>
      </c>
    </row>
    <row r="39" spans="1:36" ht="18">
      <c r="A39" s="517" t="s">
        <v>316</v>
      </c>
      <c r="B39" s="528" t="s">
        <v>317</v>
      </c>
      <c r="C39" s="527">
        <v>657818</v>
      </c>
      <c r="D39" s="511" t="s">
        <v>262</v>
      </c>
      <c r="E39" s="513" t="s">
        <v>251</v>
      </c>
      <c r="F39" s="514" t="s">
        <v>22</v>
      </c>
      <c r="G39" s="515"/>
      <c r="H39" s="514"/>
      <c r="I39" s="514" t="s">
        <v>22</v>
      </c>
      <c r="J39" s="515"/>
      <c r="K39" s="515"/>
      <c r="L39" s="515" t="s">
        <v>22</v>
      </c>
      <c r="M39" s="515"/>
      <c r="N39" s="522"/>
      <c r="O39" s="514"/>
      <c r="P39" s="514"/>
      <c r="Q39" s="515"/>
      <c r="R39" s="515" t="s">
        <v>22</v>
      </c>
      <c r="S39" s="515"/>
      <c r="T39" s="522"/>
      <c r="U39" s="515" t="s">
        <v>22</v>
      </c>
      <c r="V39" s="514"/>
      <c r="W39" s="520"/>
      <c r="X39" s="515" t="s">
        <v>22</v>
      </c>
      <c r="Y39" s="515"/>
      <c r="Z39" s="522"/>
      <c r="AA39" s="515" t="s">
        <v>22</v>
      </c>
      <c r="AB39" s="515"/>
      <c r="AC39" s="514" t="s">
        <v>22</v>
      </c>
      <c r="AD39" s="514" t="s">
        <v>22</v>
      </c>
      <c r="AE39" s="515"/>
      <c r="AF39" s="515"/>
      <c r="AG39" s="515" t="s">
        <v>22</v>
      </c>
      <c r="AH39" s="515"/>
      <c r="AI39" s="515"/>
      <c r="AJ39" s="514" t="s">
        <v>22</v>
      </c>
    </row>
    <row r="40" spans="1:36" ht="18">
      <c r="A40" s="517" t="s">
        <v>318</v>
      </c>
      <c r="B40" s="517" t="s">
        <v>319</v>
      </c>
      <c r="C40" s="511" t="s">
        <v>320</v>
      </c>
      <c r="D40" s="511" t="s">
        <v>250</v>
      </c>
      <c r="E40" s="513" t="s">
        <v>251</v>
      </c>
      <c r="F40" s="514" t="s">
        <v>22</v>
      </c>
      <c r="G40" s="515"/>
      <c r="H40" s="520"/>
      <c r="I40" s="514" t="s">
        <v>22</v>
      </c>
      <c r="J40" s="515"/>
      <c r="K40" s="515"/>
      <c r="L40" s="515" t="s">
        <v>22</v>
      </c>
      <c r="M40" s="515"/>
      <c r="N40" s="522"/>
      <c r="O40" s="514" t="s">
        <v>22</v>
      </c>
      <c r="P40" s="514"/>
      <c r="Q40" s="522"/>
      <c r="R40" s="515" t="s">
        <v>22</v>
      </c>
      <c r="S40" s="515"/>
      <c r="T40" s="515"/>
      <c r="U40" s="515" t="s">
        <v>22</v>
      </c>
      <c r="V40" s="514"/>
      <c r="W40" s="514"/>
      <c r="X40" s="515" t="s">
        <v>22</v>
      </c>
      <c r="Y40" s="515"/>
      <c r="Z40" s="515"/>
      <c r="AA40" s="515" t="s">
        <v>22</v>
      </c>
      <c r="AB40" s="515"/>
      <c r="AC40" s="514"/>
      <c r="AD40" s="514" t="s">
        <v>22</v>
      </c>
      <c r="AE40" s="515"/>
      <c r="AF40" s="515"/>
      <c r="AG40" s="515" t="s">
        <v>22</v>
      </c>
      <c r="AH40" s="515"/>
      <c r="AI40" s="515"/>
      <c r="AJ40" s="514" t="s">
        <v>22</v>
      </c>
    </row>
    <row r="41" spans="1:36" ht="18">
      <c r="A41" s="517">
        <v>432970</v>
      </c>
      <c r="B41" s="517" t="s">
        <v>321</v>
      </c>
      <c r="C41" s="527">
        <v>485128</v>
      </c>
      <c r="D41" s="511" t="s">
        <v>250</v>
      </c>
      <c r="E41" s="513" t="s">
        <v>251</v>
      </c>
      <c r="F41" s="514" t="s">
        <v>22</v>
      </c>
      <c r="G41" s="515"/>
      <c r="H41" s="514"/>
      <c r="I41" s="514"/>
      <c r="J41" s="515" t="s">
        <v>22</v>
      </c>
      <c r="K41" s="515"/>
      <c r="L41" s="515" t="s">
        <v>22</v>
      </c>
      <c r="M41" s="515"/>
      <c r="N41" s="522"/>
      <c r="O41" s="514"/>
      <c r="P41" s="514" t="s">
        <v>22</v>
      </c>
      <c r="Q41" s="522"/>
      <c r="R41" s="515" t="s">
        <v>22</v>
      </c>
      <c r="S41" s="515"/>
      <c r="T41" s="515" t="s">
        <v>22</v>
      </c>
      <c r="U41" s="515"/>
      <c r="V41" s="514" t="s">
        <v>22</v>
      </c>
      <c r="W41" s="514"/>
      <c r="X41" s="515" t="s">
        <v>22</v>
      </c>
      <c r="Y41" s="515"/>
      <c r="Z41" s="515" t="s">
        <v>22</v>
      </c>
      <c r="AA41" s="515"/>
      <c r="AB41" s="515"/>
      <c r="AC41" s="514"/>
      <c r="AD41" s="514" t="s">
        <v>22</v>
      </c>
      <c r="AE41" s="515"/>
      <c r="AF41" s="515"/>
      <c r="AG41" s="515"/>
      <c r="AH41" s="515" t="s">
        <v>22</v>
      </c>
      <c r="AI41" s="515"/>
      <c r="AJ41" s="514"/>
    </row>
    <row r="42" spans="1:36" ht="18">
      <c r="A42" s="517">
        <v>434426</v>
      </c>
      <c r="B42" s="517" t="s">
        <v>322</v>
      </c>
      <c r="C42" s="527">
        <v>602939</v>
      </c>
      <c r="D42" s="511" t="s">
        <v>250</v>
      </c>
      <c r="E42" s="513" t="s">
        <v>251</v>
      </c>
      <c r="F42" s="514"/>
      <c r="G42" s="515" t="s">
        <v>22</v>
      </c>
      <c r="H42" s="514"/>
      <c r="I42" s="514" t="s">
        <v>22</v>
      </c>
      <c r="J42" s="515"/>
      <c r="K42" s="515" t="s">
        <v>22</v>
      </c>
      <c r="L42" s="515"/>
      <c r="M42" s="515"/>
      <c r="N42" s="515"/>
      <c r="O42" s="514" t="s">
        <v>22</v>
      </c>
      <c r="P42" s="514"/>
      <c r="Q42" s="515"/>
      <c r="R42" s="515"/>
      <c r="S42" s="515" t="s">
        <v>22</v>
      </c>
      <c r="T42" s="515"/>
      <c r="U42" s="515" t="s">
        <v>22</v>
      </c>
      <c r="V42" s="514"/>
      <c r="W42" s="514"/>
      <c r="X42" s="515"/>
      <c r="Y42" s="515" t="s">
        <v>22</v>
      </c>
      <c r="Z42" s="515"/>
      <c r="AA42" s="515" t="s">
        <v>22</v>
      </c>
      <c r="AB42" s="515"/>
      <c r="AC42" s="514" t="s">
        <v>22</v>
      </c>
      <c r="AD42" s="514"/>
      <c r="AE42" s="515"/>
      <c r="AF42" s="515"/>
      <c r="AG42" s="515" t="s">
        <v>22</v>
      </c>
      <c r="AH42" s="515"/>
      <c r="AI42" s="515"/>
      <c r="AJ42" s="514"/>
    </row>
    <row r="43" spans="1:36" ht="18">
      <c r="A43" s="517" t="s">
        <v>323</v>
      </c>
      <c r="B43" s="517" t="s">
        <v>298</v>
      </c>
      <c r="C43" s="511">
        <v>422294</v>
      </c>
      <c r="D43" s="511" t="s">
        <v>250</v>
      </c>
      <c r="E43" s="513" t="s">
        <v>251</v>
      </c>
      <c r="F43" s="514" t="s">
        <v>22</v>
      </c>
      <c r="G43" s="515"/>
      <c r="H43" s="514"/>
      <c r="I43" s="514" t="s">
        <v>22</v>
      </c>
      <c r="J43" s="522"/>
      <c r="K43" s="515"/>
      <c r="L43" s="515" t="s">
        <v>22</v>
      </c>
      <c r="M43" s="515"/>
      <c r="N43" s="515"/>
      <c r="O43" s="514" t="s">
        <v>22</v>
      </c>
      <c r="P43" s="514"/>
      <c r="Q43" s="515"/>
      <c r="R43" s="515" t="s">
        <v>22</v>
      </c>
      <c r="S43" s="515"/>
      <c r="T43" s="515"/>
      <c r="U43" s="515" t="s">
        <v>22</v>
      </c>
      <c r="V43" s="514"/>
      <c r="W43" s="514"/>
      <c r="X43" s="515" t="s">
        <v>22</v>
      </c>
      <c r="Y43" s="515"/>
      <c r="Z43" s="515"/>
      <c r="AA43" s="515" t="s">
        <v>22</v>
      </c>
      <c r="AB43" s="515"/>
      <c r="AC43" s="514"/>
      <c r="AD43" s="514" t="s">
        <v>22</v>
      </c>
      <c r="AE43" s="515"/>
      <c r="AF43" s="515"/>
      <c r="AG43" s="515" t="s">
        <v>22</v>
      </c>
      <c r="AH43" s="515"/>
      <c r="AI43" s="515"/>
      <c r="AJ43" s="514"/>
    </row>
  </sheetData>
  <mergeCells count="7">
    <mergeCell ref="E30:E31"/>
    <mergeCell ref="A1:AJ1"/>
    <mergeCell ref="A2:AJ2"/>
    <mergeCell ref="A3:AJ3"/>
    <mergeCell ref="E4:E5"/>
    <mergeCell ref="E16:E17"/>
    <mergeCell ref="Q24:AJ2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workbookViewId="0">
      <selection sqref="A1:XFD1048576"/>
    </sheetView>
  </sheetViews>
  <sheetFormatPr defaultRowHeight="15"/>
  <cols>
    <col min="1" max="1" width="14.140625" customWidth="1"/>
    <col min="2" max="2" width="52.140625" customWidth="1"/>
    <col min="3" max="3" width="12.28515625" customWidth="1"/>
    <col min="4" max="4" width="11.7109375" customWidth="1"/>
    <col min="5" max="5" width="11" customWidth="1"/>
  </cols>
  <sheetData>
    <row r="1" spans="1:36" ht="23.25">
      <c r="A1" s="499" t="s">
        <v>324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</row>
    <row r="2" spans="1:36" ht="23.25">
      <c r="A2" s="529" t="s">
        <v>243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</row>
    <row r="3" spans="1:36" ht="23.25">
      <c r="A3" s="531" t="s">
        <v>325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</row>
    <row r="4" spans="1:36" ht="18.75">
      <c r="A4" s="533"/>
      <c r="B4" s="534"/>
      <c r="C4" s="534" t="s">
        <v>68</v>
      </c>
      <c r="D4" s="535"/>
      <c r="E4" s="536" t="s">
        <v>3</v>
      </c>
      <c r="F4" s="450">
        <v>1</v>
      </c>
      <c r="G4" s="450">
        <v>2</v>
      </c>
      <c r="H4" s="450">
        <v>3</v>
      </c>
      <c r="I4" s="450">
        <v>4</v>
      </c>
      <c r="J4" s="450">
        <v>5</v>
      </c>
      <c r="K4" s="450">
        <v>6</v>
      </c>
      <c r="L4" s="450">
        <v>7</v>
      </c>
      <c r="M4" s="450">
        <v>8</v>
      </c>
      <c r="N4" s="450">
        <v>9</v>
      </c>
      <c r="O4" s="450">
        <v>10</v>
      </c>
      <c r="P4" s="450">
        <v>11</v>
      </c>
      <c r="Q4" s="450">
        <v>12</v>
      </c>
      <c r="R4" s="450">
        <v>13</v>
      </c>
      <c r="S4" s="450">
        <v>14</v>
      </c>
      <c r="T4" s="450">
        <v>15</v>
      </c>
      <c r="U4" s="450">
        <v>16</v>
      </c>
      <c r="V4" s="450">
        <v>17</v>
      </c>
      <c r="W4" s="450">
        <v>18</v>
      </c>
      <c r="X4" s="450">
        <v>19</v>
      </c>
      <c r="Y4" s="450">
        <v>20</v>
      </c>
      <c r="Z4" s="450">
        <v>21</v>
      </c>
      <c r="AA4" s="450">
        <v>22</v>
      </c>
      <c r="AB4" s="450">
        <v>23</v>
      </c>
      <c r="AC4" s="450">
        <v>24</v>
      </c>
      <c r="AD4" s="450">
        <v>25</v>
      </c>
      <c r="AE4" s="450">
        <v>26</v>
      </c>
      <c r="AF4" s="450">
        <v>27</v>
      </c>
      <c r="AG4" s="450">
        <v>28</v>
      </c>
      <c r="AH4" s="450">
        <v>29</v>
      </c>
      <c r="AI4" s="450">
        <v>30</v>
      </c>
      <c r="AJ4" s="450">
        <v>31</v>
      </c>
    </row>
    <row r="5" spans="1:36" ht="18.75">
      <c r="A5" s="537"/>
      <c r="B5" s="534" t="s">
        <v>245</v>
      </c>
      <c r="C5" s="534" t="s">
        <v>201</v>
      </c>
      <c r="D5" s="538"/>
      <c r="E5" s="539"/>
      <c r="F5" s="450" t="s">
        <v>9</v>
      </c>
      <c r="G5" s="450" t="s">
        <v>10</v>
      </c>
      <c r="H5" s="450" t="s">
        <v>11</v>
      </c>
      <c r="I5" s="450" t="s">
        <v>12</v>
      </c>
      <c r="J5" s="450" t="s">
        <v>13</v>
      </c>
      <c r="K5" s="450" t="s">
        <v>14</v>
      </c>
      <c r="L5" s="450" t="s">
        <v>8</v>
      </c>
      <c r="M5" s="450" t="s">
        <v>9</v>
      </c>
      <c r="N5" s="450" t="s">
        <v>10</v>
      </c>
      <c r="O5" s="450" t="s">
        <v>11</v>
      </c>
      <c r="P5" s="450" t="s">
        <v>12</v>
      </c>
      <c r="Q5" s="450" t="s">
        <v>13</v>
      </c>
      <c r="R5" s="450" t="s">
        <v>14</v>
      </c>
      <c r="S5" s="450" t="s">
        <v>8</v>
      </c>
      <c r="T5" s="450" t="s">
        <v>9</v>
      </c>
      <c r="U5" s="450" t="s">
        <v>10</v>
      </c>
      <c r="V5" s="450" t="s">
        <v>11</v>
      </c>
      <c r="W5" s="450" t="s">
        <v>12</v>
      </c>
      <c r="X5" s="450" t="s">
        <v>13</v>
      </c>
      <c r="Y5" s="450" t="s">
        <v>14</v>
      </c>
      <c r="Z5" s="450" t="s">
        <v>8</v>
      </c>
      <c r="AA5" s="450" t="s">
        <v>9</v>
      </c>
      <c r="AB5" s="450" t="s">
        <v>10</v>
      </c>
      <c r="AC5" s="450" t="s">
        <v>11</v>
      </c>
      <c r="AD5" s="450" t="s">
        <v>12</v>
      </c>
      <c r="AE5" s="450" t="s">
        <v>13</v>
      </c>
      <c r="AF5" s="450" t="s">
        <v>14</v>
      </c>
      <c r="AG5" s="450" t="s">
        <v>8</v>
      </c>
      <c r="AH5" s="450" t="s">
        <v>9</v>
      </c>
      <c r="AI5" s="450" t="s">
        <v>10</v>
      </c>
      <c r="AJ5" s="450" t="s">
        <v>11</v>
      </c>
    </row>
    <row r="6" spans="1:36" ht="18">
      <c r="A6" s="519" t="s">
        <v>326</v>
      </c>
      <c r="B6" s="540" t="s">
        <v>327</v>
      </c>
      <c r="C6" s="541">
        <v>602458</v>
      </c>
      <c r="D6" s="541" t="s">
        <v>250</v>
      </c>
      <c r="E6" s="542" t="s">
        <v>116</v>
      </c>
      <c r="F6" s="543"/>
      <c r="G6" s="515" t="s">
        <v>23</v>
      </c>
      <c r="H6" s="544"/>
      <c r="I6" s="544"/>
      <c r="J6" s="515" t="s">
        <v>23</v>
      </c>
      <c r="K6" s="515"/>
      <c r="L6" s="515"/>
      <c r="M6" s="515" t="s">
        <v>23</v>
      </c>
      <c r="N6" s="515"/>
      <c r="O6" s="544"/>
      <c r="P6" s="544"/>
      <c r="Q6" s="545" t="s">
        <v>292</v>
      </c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6"/>
      <c r="AE6" s="546"/>
      <c r="AF6" s="546"/>
      <c r="AG6" s="546"/>
      <c r="AH6" s="546"/>
      <c r="AI6" s="546"/>
      <c r="AJ6" s="547"/>
    </row>
    <row r="7" spans="1:36" ht="18">
      <c r="A7" s="519">
        <v>142611</v>
      </c>
      <c r="B7" s="540" t="s">
        <v>328</v>
      </c>
      <c r="C7" s="541">
        <v>889182</v>
      </c>
      <c r="D7" s="541" t="s">
        <v>262</v>
      </c>
      <c r="E7" s="542" t="s">
        <v>116</v>
      </c>
      <c r="F7" s="544"/>
      <c r="G7" s="515" t="s">
        <v>23</v>
      </c>
      <c r="H7" s="544"/>
      <c r="I7" s="544"/>
      <c r="J7" s="515" t="s">
        <v>23</v>
      </c>
      <c r="K7" s="515" t="s">
        <v>37</v>
      </c>
      <c r="L7" s="515"/>
      <c r="M7" s="515" t="s">
        <v>23</v>
      </c>
      <c r="N7" s="515"/>
      <c r="O7" s="544"/>
      <c r="P7" s="544" t="s">
        <v>23</v>
      </c>
      <c r="Q7" s="515"/>
      <c r="R7" s="515"/>
      <c r="S7" s="515" t="s">
        <v>23</v>
      </c>
      <c r="T7" s="515"/>
      <c r="U7" s="515"/>
      <c r="V7" s="544" t="s">
        <v>23</v>
      </c>
      <c r="W7" s="544"/>
      <c r="X7" s="522"/>
      <c r="Y7" s="515" t="s">
        <v>23</v>
      </c>
      <c r="Z7" s="515"/>
      <c r="AA7" s="515"/>
      <c r="AB7" s="515" t="s">
        <v>23</v>
      </c>
      <c r="AC7" s="544"/>
      <c r="AD7" s="543"/>
      <c r="AE7" s="515" t="s">
        <v>23</v>
      </c>
      <c r="AF7" s="515"/>
      <c r="AG7" s="522"/>
      <c r="AH7" s="515" t="s">
        <v>23</v>
      </c>
      <c r="AI7" s="515"/>
      <c r="AJ7" s="544"/>
    </row>
    <row r="8" spans="1:36" ht="18">
      <c r="A8" s="519" t="s">
        <v>329</v>
      </c>
      <c r="B8" s="540" t="s">
        <v>330</v>
      </c>
      <c r="C8" s="541">
        <v>193516</v>
      </c>
      <c r="D8" s="541" t="s">
        <v>250</v>
      </c>
      <c r="E8" s="542" t="s">
        <v>116</v>
      </c>
      <c r="F8" s="543"/>
      <c r="G8" s="515" t="s">
        <v>23</v>
      </c>
      <c r="H8" s="544"/>
      <c r="I8" s="544"/>
      <c r="J8" s="515" t="s">
        <v>23</v>
      </c>
      <c r="K8" s="515"/>
      <c r="L8" s="515" t="s">
        <v>23</v>
      </c>
      <c r="M8" s="515"/>
      <c r="N8" s="515"/>
      <c r="O8" s="544" t="s">
        <v>23</v>
      </c>
      <c r="P8" s="544" t="s">
        <v>23</v>
      </c>
      <c r="Q8" s="515" t="s">
        <v>37</v>
      </c>
      <c r="R8" s="515"/>
      <c r="S8" s="515" t="s">
        <v>23</v>
      </c>
      <c r="T8" s="515"/>
      <c r="U8" s="515"/>
      <c r="V8" s="544"/>
      <c r="W8" s="544"/>
      <c r="X8" s="462"/>
      <c r="Y8" s="515" t="s">
        <v>23</v>
      </c>
      <c r="Z8" s="515"/>
      <c r="AA8" s="515"/>
      <c r="AB8" s="515" t="s">
        <v>23</v>
      </c>
      <c r="AC8" s="544"/>
      <c r="AD8" s="543"/>
      <c r="AE8" s="515" t="s">
        <v>23</v>
      </c>
      <c r="AF8" s="515"/>
      <c r="AG8" s="515" t="s">
        <v>23</v>
      </c>
      <c r="AH8" s="515"/>
      <c r="AI8" s="515"/>
      <c r="AJ8" s="544"/>
    </row>
    <row r="9" spans="1:36" ht="18">
      <c r="A9" s="519">
        <v>154920</v>
      </c>
      <c r="B9" s="540" t="s">
        <v>331</v>
      </c>
      <c r="C9" s="541">
        <v>999756</v>
      </c>
      <c r="D9" s="541" t="s">
        <v>250</v>
      </c>
      <c r="E9" s="542" t="s">
        <v>116</v>
      </c>
      <c r="F9" s="544" t="s">
        <v>37</v>
      </c>
      <c r="G9" s="515" t="s">
        <v>23</v>
      </c>
      <c r="H9" s="544"/>
      <c r="I9" s="544"/>
      <c r="J9" s="515" t="s">
        <v>23</v>
      </c>
      <c r="K9" s="515"/>
      <c r="L9" s="515"/>
      <c r="M9" s="515" t="s">
        <v>23</v>
      </c>
      <c r="N9" s="515"/>
      <c r="O9" s="544"/>
      <c r="P9" s="544" t="s">
        <v>23</v>
      </c>
      <c r="Q9" s="515"/>
      <c r="R9" s="515"/>
      <c r="S9" s="515" t="s">
        <v>23</v>
      </c>
      <c r="T9" s="515"/>
      <c r="U9" s="515"/>
      <c r="V9" s="544" t="s">
        <v>23</v>
      </c>
      <c r="W9" s="544"/>
      <c r="X9" s="522"/>
      <c r="Y9" s="515" t="s">
        <v>23</v>
      </c>
      <c r="Z9" s="515"/>
      <c r="AA9" s="515"/>
      <c r="AB9" s="515" t="s">
        <v>23</v>
      </c>
      <c r="AC9" s="544"/>
      <c r="AD9" s="543"/>
      <c r="AE9" s="515" t="s">
        <v>23</v>
      </c>
      <c r="AF9" s="515"/>
      <c r="AG9" s="522"/>
      <c r="AH9" s="515" t="s">
        <v>23</v>
      </c>
      <c r="AI9" s="515"/>
      <c r="AJ9" s="544"/>
    </row>
    <row r="10" spans="1:36" ht="18">
      <c r="A10" s="519" t="s">
        <v>332</v>
      </c>
      <c r="B10" s="540" t="s">
        <v>333</v>
      </c>
      <c r="C10" s="541">
        <v>388106</v>
      </c>
      <c r="D10" s="541" t="s">
        <v>250</v>
      </c>
      <c r="E10" s="542" t="s">
        <v>116</v>
      </c>
      <c r="F10" s="544"/>
      <c r="G10" s="515" t="s">
        <v>23</v>
      </c>
      <c r="H10" s="544"/>
      <c r="I10" s="544"/>
      <c r="J10" s="515" t="s">
        <v>23</v>
      </c>
      <c r="K10" s="515"/>
      <c r="L10" s="515"/>
      <c r="M10" s="515" t="s">
        <v>23</v>
      </c>
      <c r="N10" s="515"/>
      <c r="O10" s="544"/>
      <c r="P10" s="544" t="s">
        <v>23</v>
      </c>
      <c r="Q10" s="515"/>
      <c r="R10" s="515" t="s">
        <v>37</v>
      </c>
      <c r="S10" s="515" t="s">
        <v>23</v>
      </c>
      <c r="T10" s="515"/>
      <c r="U10" s="515"/>
      <c r="V10" s="544" t="s">
        <v>23</v>
      </c>
      <c r="W10" s="544"/>
      <c r="X10" s="522"/>
      <c r="Y10" s="515" t="s">
        <v>23</v>
      </c>
      <c r="Z10" s="515"/>
      <c r="AA10" s="515"/>
      <c r="AB10" s="515" t="s">
        <v>23</v>
      </c>
      <c r="AC10" s="544"/>
      <c r="AD10" s="543"/>
      <c r="AE10" s="515" t="s">
        <v>23</v>
      </c>
      <c r="AF10" s="515"/>
      <c r="AG10" s="522"/>
      <c r="AH10" s="515" t="s">
        <v>23</v>
      </c>
      <c r="AI10" s="515"/>
      <c r="AJ10" s="544"/>
    </row>
    <row r="11" spans="1:36" ht="18">
      <c r="A11" s="519" t="s">
        <v>334</v>
      </c>
      <c r="B11" s="540" t="s">
        <v>335</v>
      </c>
      <c r="C11" s="541" t="s">
        <v>336</v>
      </c>
      <c r="D11" s="541" t="s">
        <v>250</v>
      </c>
      <c r="E11" s="542" t="s">
        <v>116</v>
      </c>
      <c r="F11" s="544"/>
      <c r="G11" s="515" t="s">
        <v>23</v>
      </c>
      <c r="H11" s="544"/>
      <c r="I11" s="544"/>
      <c r="J11" s="515" t="s">
        <v>23</v>
      </c>
      <c r="K11" s="515"/>
      <c r="L11" s="515"/>
      <c r="M11" s="515" t="s">
        <v>23</v>
      </c>
      <c r="N11" s="515"/>
      <c r="O11" s="544"/>
      <c r="P11" s="544" t="s">
        <v>23</v>
      </c>
      <c r="Q11" s="515"/>
      <c r="R11" s="515"/>
      <c r="S11" s="515" t="s">
        <v>23</v>
      </c>
      <c r="T11" s="515" t="s">
        <v>37</v>
      </c>
      <c r="U11" s="515"/>
      <c r="V11" s="544" t="s">
        <v>23</v>
      </c>
      <c r="W11" s="544"/>
      <c r="X11" s="522"/>
      <c r="Y11" s="515" t="s">
        <v>23</v>
      </c>
      <c r="Z11" s="515"/>
      <c r="AA11" s="515"/>
      <c r="AB11" s="515" t="s">
        <v>23</v>
      </c>
      <c r="AC11" s="544"/>
      <c r="AD11" s="543"/>
      <c r="AE11" s="515" t="s">
        <v>23</v>
      </c>
      <c r="AF11" s="515"/>
      <c r="AG11" s="522"/>
      <c r="AH11" s="515" t="s">
        <v>23</v>
      </c>
      <c r="AI11" s="515"/>
      <c r="AJ11" s="544"/>
    </row>
    <row r="12" spans="1:36" ht="18">
      <c r="A12" s="548" t="s">
        <v>337</v>
      </c>
      <c r="B12" s="548" t="s">
        <v>338</v>
      </c>
      <c r="C12" s="549">
        <v>462408</v>
      </c>
      <c r="D12" s="541" t="s">
        <v>250</v>
      </c>
      <c r="E12" s="542" t="s">
        <v>116</v>
      </c>
      <c r="F12" s="544"/>
      <c r="G12" s="515" t="s">
        <v>23</v>
      </c>
      <c r="H12" s="544"/>
      <c r="I12" s="544"/>
      <c r="J12" s="515" t="s">
        <v>23</v>
      </c>
      <c r="K12" s="515"/>
      <c r="L12" s="515"/>
      <c r="M12" s="515" t="s">
        <v>23</v>
      </c>
      <c r="N12" s="515"/>
      <c r="O12" s="544"/>
      <c r="P12" s="544" t="s">
        <v>23</v>
      </c>
      <c r="Q12" s="515"/>
      <c r="R12" s="515"/>
      <c r="S12" s="515" t="s">
        <v>23</v>
      </c>
      <c r="T12" s="515"/>
      <c r="U12" s="515" t="s">
        <v>37</v>
      </c>
      <c r="V12" s="544" t="s">
        <v>23</v>
      </c>
      <c r="W12" s="544"/>
      <c r="X12" s="522"/>
      <c r="Y12" s="515" t="s">
        <v>23</v>
      </c>
      <c r="Z12" s="515"/>
      <c r="AA12" s="515"/>
      <c r="AB12" s="515" t="s">
        <v>23</v>
      </c>
      <c r="AC12" s="544"/>
      <c r="AD12" s="543"/>
      <c r="AE12" s="515" t="s">
        <v>23</v>
      </c>
      <c r="AF12" s="515"/>
      <c r="AG12" s="522"/>
      <c r="AH12" s="515" t="s">
        <v>23</v>
      </c>
      <c r="AI12" s="515"/>
      <c r="AJ12" s="544"/>
    </row>
    <row r="13" spans="1:36" ht="18">
      <c r="A13" s="550">
        <v>435511</v>
      </c>
      <c r="B13" s="548" t="s">
        <v>339</v>
      </c>
      <c r="C13" s="551">
        <v>782275</v>
      </c>
      <c r="D13" s="541" t="s">
        <v>250</v>
      </c>
      <c r="E13" s="542" t="s">
        <v>116</v>
      </c>
      <c r="F13" s="544"/>
      <c r="G13" s="515" t="s">
        <v>23</v>
      </c>
      <c r="H13" s="544"/>
      <c r="I13" s="544"/>
      <c r="J13" s="515" t="s">
        <v>23</v>
      </c>
      <c r="K13" s="515"/>
      <c r="L13" s="515"/>
      <c r="M13" s="515" t="s">
        <v>23</v>
      </c>
      <c r="N13" s="515"/>
      <c r="O13" s="544"/>
      <c r="P13" s="544" t="s">
        <v>23</v>
      </c>
      <c r="Q13" s="515"/>
      <c r="R13" s="515"/>
      <c r="S13" s="515" t="s">
        <v>23</v>
      </c>
      <c r="T13" s="515"/>
      <c r="U13" s="515"/>
      <c r="V13" s="544"/>
      <c r="W13" s="544"/>
      <c r="X13" s="515"/>
      <c r="Y13" s="515" t="s">
        <v>23</v>
      </c>
      <c r="Z13" s="515"/>
      <c r="AA13" s="515"/>
      <c r="AB13" s="515" t="s">
        <v>23</v>
      </c>
      <c r="AC13" s="544"/>
      <c r="AD13" s="543"/>
      <c r="AE13" s="515" t="s">
        <v>23</v>
      </c>
      <c r="AF13" s="515"/>
      <c r="AG13" s="515" t="s">
        <v>37</v>
      </c>
      <c r="AH13" s="515" t="s">
        <v>23</v>
      </c>
      <c r="AI13" s="515"/>
      <c r="AJ13" s="544" t="s">
        <v>23</v>
      </c>
    </row>
    <row r="14" spans="1:36" ht="18">
      <c r="A14" s="519">
        <v>434159</v>
      </c>
      <c r="B14" s="540" t="s">
        <v>340</v>
      </c>
      <c r="C14" s="551">
        <v>332412</v>
      </c>
      <c r="D14" s="541" t="s">
        <v>250</v>
      </c>
      <c r="E14" s="542" t="s">
        <v>116</v>
      </c>
      <c r="F14" s="543"/>
      <c r="G14" s="515" t="s">
        <v>23</v>
      </c>
      <c r="H14" s="544"/>
      <c r="I14" s="544"/>
      <c r="J14" s="515" t="s">
        <v>23</v>
      </c>
      <c r="K14" s="515"/>
      <c r="L14" s="515"/>
      <c r="M14" s="515" t="s">
        <v>23</v>
      </c>
      <c r="N14" s="515"/>
      <c r="O14" s="544"/>
      <c r="P14" s="544" t="s">
        <v>23</v>
      </c>
      <c r="Q14" s="515"/>
      <c r="R14" s="515"/>
      <c r="S14" s="515" t="s">
        <v>23</v>
      </c>
      <c r="T14" s="515"/>
      <c r="U14" s="515"/>
      <c r="V14" s="544" t="s">
        <v>23</v>
      </c>
      <c r="W14" s="544"/>
      <c r="X14" s="522"/>
      <c r="Y14" s="515" t="s">
        <v>23</v>
      </c>
      <c r="Z14" s="515" t="s">
        <v>37</v>
      </c>
      <c r="AA14" s="515"/>
      <c r="AB14" s="515" t="s">
        <v>23</v>
      </c>
      <c r="AC14" s="544"/>
      <c r="AD14" s="544"/>
      <c r="AE14" s="515" t="s">
        <v>23</v>
      </c>
      <c r="AF14" s="515"/>
      <c r="AG14" s="522"/>
      <c r="AH14" s="515" t="s">
        <v>23</v>
      </c>
      <c r="AI14" s="515"/>
      <c r="AJ14" s="544"/>
    </row>
    <row r="15" spans="1:36" ht="18">
      <c r="A15" s="519">
        <v>433845</v>
      </c>
      <c r="B15" s="540" t="s">
        <v>341</v>
      </c>
      <c r="C15" s="551">
        <v>856822</v>
      </c>
      <c r="D15" s="541" t="s">
        <v>250</v>
      </c>
      <c r="E15" s="542" t="s">
        <v>116</v>
      </c>
      <c r="F15" s="544"/>
      <c r="G15" s="515" t="s">
        <v>23</v>
      </c>
      <c r="H15" s="544"/>
      <c r="I15" s="544"/>
      <c r="J15" s="515" t="s">
        <v>23</v>
      </c>
      <c r="K15" s="515"/>
      <c r="L15" s="515"/>
      <c r="M15" s="515" t="s">
        <v>23</v>
      </c>
      <c r="N15" s="515"/>
      <c r="O15" s="544"/>
      <c r="P15" s="544" t="s">
        <v>23</v>
      </c>
      <c r="Q15" s="515"/>
      <c r="R15" s="515"/>
      <c r="S15" s="515" t="s">
        <v>23</v>
      </c>
      <c r="T15" s="515"/>
      <c r="U15" s="515"/>
      <c r="V15" s="544" t="s">
        <v>23</v>
      </c>
      <c r="W15" s="544"/>
      <c r="X15" s="522"/>
      <c r="Y15" s="515" t="s">
        <v>23</v>
      </c>
      <c r="Z15" s="515"/>
      <c r="AA15" s="515" t="s">
        <v>37</v>
      </c>
      <c r="AB15" s="515" t="s">
        <v>23</v>
      </c>
      <c r="AC15" s="544"/>
      <c r="AD15" s="543"/>
      <c r="AE15" s="515" t="s">
        <v>23</v>
      </c>
      <c r="AF15" s="515"/>
      <c r="AG15" s="515"/>
      <c r="AH15" s="515" t="s">
        <v>23</v>
      </c>
      <c r="AI15" s="515"/>
      <c r="AJ15" s="544"/>
    </row>
    <row r="16" spans="1:36" ht="18.75">
      <c r="A16" s="533"/>
      <c r="B16" s="534" t="s">
        <v>1</v>
      </c>
      <c r="C16" s="534" t="s">
        <v>68</v>
      </c>
      <c r="D16" s="535"/>
      <c r="E16" s="536" t="s">
        <v>3</v>
      </c>
      <c r="F16" s="450">
        <v>1</v>
      </c>
      <c r="G16" s="450">
        <v>2</v>
      </c>
      <c r="H16" s="450">
        <v>3</v>
      </c>
      <c r="I16" s="450">
        <v>4</v>
      </c>
      <c r="J16" s="450">
        <v>5</v>
      </c>
      <c r="K16" s="450">
        <v>6</v>
      </c>
      <c r="L16" s="450">
        <v>7</v>
      </c>
      <c r="M16" s="450">
        <v>8</v>
      </c>
      <c r="N16" s="450">
        <v>9</v>
      </c>
      <c r="O16" s="450">
        <v>10</v>
      </c>
      <c r="P16" s="450">
        <v>11</v>
      </c>
      <c r="Q16" s="450">
        <v>12</v>
      </c>
      <c r="R16" s="450">
        <v>13</v>
      </c>
      <c r="S16" s="450">
        <v>14</v>
      </c>
      <c r="T16" s="450">
        <v>15</v>
      </c>
      <c r="U16" s="450">
        <v>16</v>
      </c>
      <c r="V16" s="450">
        <v>17</v>
      </c>
      <c r="W16" s="450">
        <v>18</v>
      </c>
      <c r="X16" s="450">
        <v>19</v>
      </c>
      <c r="Y16" s="450">
        <v>20</v>
      </c>
      <c r="Z16" s="450">
        <v>21</v>
      </c>
      <c r="AA16" s="450">
        <v>22</v>
      </c>
      <c r="AB16" s="450">
        <v>23</v>
      </c>
      <c r="AC16" s="450">
        <v>24</v>
      </c>
      <c r="AD16" s="450">
        <v>25</v>
      </c>
      <c r="AE16" s="450">
        <v>26</v>
      </c>
      <c r="AF16" s="450">
        <v>27</v>
      </c>
      <c r="AG16" s="450">
        <v>28</v>
      </c>
      <c r="AH16" s="450">
        <v>29</v>
      </c>
      <c r="AI16" s="450">
        <v>30</v>
      </c>
      <c r="AJ16" s="450">
        <v>31</v>
      </c>
    </row>
    <row r="17" spans="1:36" ht="18.75">
      <c r="A17" s="537"/>
      <c r="B17" s="534" t="s">
        <v>245</v>
      </c>
      <c r="C17" s="534" t="s">
        <v>201</v>
      </c>
      <c r="D17" s="538"/>
      <c r="E17" s="539"/>
      <c r="F17" s="450" t="s">
        <v>9</v>
      </c>
      <c r="G17" s="450" t="s">
        <v>10</v>
      </c>
      <c r="H17" s="450" t="s">
        <v>11</v>
      </c>
      <c r="I17" s="450" t="s">
        <v>12</v>
      </c>
      <c r="J17" s="450" t="s">
        <v>13</v>
      </c>
      <c r="K17" s="450" t="s">
        <v>14</v>
      </c>
      <c r="L17" s="450" t="s">
        <v>8</v>
      </c>
      <c r="M17" s="450" t="s">
        <v>9</v>
      </c>
      <c r="N17" s="450" t="s">
        <v>10</v>
      </c>
      <c r="O17" s="450" t="s">
        <v>11</v>
      </c>
      <c r="P17" s="450" t="s">
        <v>12</v>
      </c>
      <c r="Q17" s="450" t="s">
        <v>13</v>
      </c>
      <c r="R17" s="450" t="s">
        <v>14</v>
      </c>
      <c r="S17" s="450" t="s">
        <v>8</v>
      </c>
      <c r="T17" s="450" t="s">
        <v>9</v>
      </c>
      <c r="U17" s="450" t="s">
        <v>10</v>
      </c>
      <c r="V17" s="450" t="s">
        <v>11</v>
      </c>
      <c r="W17" s="450" t="s">
        <v>12</v>
      </c>
      <c r="X17" s="450" t="s">
        <v>13</v>
      </c>
      <c r="Y17" s="450" t="s">
        <v>14</v>
      </c>
      <c r="Z17" s="450" t="s">
        <v>8</v>
      </c>
      <c r="AA17" s="450" t="s">
        <v>9</v>
      </c>
      <c r="AB17" s="450" t="s">
        <v>10</v>
      </c>
      <c r="AC17" s="450" t="s">
        <v>11</v>
      </c>
      <c r="AD17" s="450" t="s">
        <v>12</v>
      </c>
      <c r="AE17" s="450" t="s">
        <v>13</v>
      </c>
      <c r="AF17" s="450" t="s">
        <v>14</v>
      </c>
      <c r="AG17" s="450" t="s">
        <v>8</v>
      </c>
      <c r="AH17" s="450" t="s">
        <v>9</v>
      </c>
      <c r="AI17" s="450" t="s">
        <v>10</v>
      </c>
      <c r="AJ17" s="450" t="s">
        <v>11</v>
      </c>
    </row>
    <row r="18" spans="1:36" ht="18">
      <c r="A18" s="519" t="s">
        <v>342</v>
      </c>
      <c r="B18" s="519" t="s">
        <v>343</v>
      </c>
      <c r="C18" s="462">
        <v>612911</v>
      </c>
      <c r="D18" s="541" t="s">
        <v>250</v>
      </c>
      <c r="E18" s="542" t="s">
        <v>116</v>
      </c>
      <c r="F18" s="544"/>
      <c r="G18" s="515"/>
      <c r="H18" s="544" t="s">
        <v>23</v>
      </c>
      <c r="I18" s="544"/>
      <c r="J18" s="515" t="s">
        <v>37</v>
      </c>
      <c r="K18" s="515" t="s">
        <v>23</v>
      </c>
      <c r="L18" s="515"/>
      <c r="M18" s="515"/>
      <c r="N18" s="515" t="s">
        <v>23</v>
      </c>
      <c r="O18" s="544"/>
      <c r="P18" s="544"/>
      <c r="Q18" s="515" t="s">
        <v>23</v>
      </c>
      <c r="R18" s="515"/>
      <c r="S18" s="515" t="s">
        <v>23</v>
      </c>
      <c r="T18" s="515" t="s">
        <v>23</v>
      </c>
      <c r="U18" s="515"/>
      <c r="V18" s="544" t="s">
        <v>23</v>
      </c>
      <c r="W18" s="544"/>
      <c r="X18" s="515"/>
      <c r="Y18" s="515"/>
      <c r="Z18" s="515"/>
      <c r="AA18" s="515"/>
      <c r="AB18" s="515"/>
      <c r="AC18" s="544" t="s">
        <v>23</v>
      </c>
      <c r="AD18" s="544"/>
      <c r="AE18" s="515"/>
      <c r="AF18" s="515" t="s">
        <v>23</v>
      </c>
      <c r="AG18" s="515"/>
      <c r="AH18" s="515"/>
      <c r="AI18" s="515" t="s">
        <v>23</v>
      </c>
      <c r="AJ18" s="544"/>
    </row>
    <row r="19" spans="1:36" ht="18">
      <c r="A19" s="519" t="s">
        <v>344</v>
      </c>
      <c r="B19" s="519" t="s">
        <v>345</v>
      </c>
      <c r="C19" s="462">
        <v>731473</v>
      </c>
      <c r="D19" s="541" t="s">
        <v>250</v>
      </c>
      <c r="E19" s="542" t="s">
        <v>116</v>
      </c>
      <c r="F19" s="544"/>
      <c r="G19" s="515"/>
      <c r="H19" s="544" t="s">
        <v>23</v>
      </c>
      <c r="I19" s="544"/>
      <c r="J19" s="515"/>
      <c r="K19" s="515" t="s">
        <v>23</v>
      </c>
      <c r="L19" s="515" t="s">
        <v>37</v>
      </c>
      <c r="M19" s="515"/>
      <c r="N19" s="515" t="s">
        <v>23</v>
      </c>
      <c r="O19" s="544"/>
      <c r="P19" s="544"/>
      <c r="Q19" s="515" t="s">
        <v>23</v>
      </c>
      <c r="R19" s="515"/>
      <c r="S19" s="515"/>
      <c r="T19" s="515" t="s">
        <v>23</v>
      </c>
      <c r="U19" s="515"/>
      <c r="V19" s="544"/>
      <c r="W19" s="544" t="s">
        <v>23</v>
      </c>
      <c r="X19" s="515"/>
      <c r="Y19" s="515"/>
      <c r="Z19" s="515" t="s">
        <v>23</v>
      </c>
      <c r="AA19" s="515"/>
      <c r="AB19" s="515"/>
      <c r="AC19" s="544" t="s">
        <v>23</v>
      </c>
      <c r="AD19" s="544"/>
      <c r="AE19" s="515"/>
      <c r="AF19" s="515" t="s">
        <v>23</v>
      </c>
      <c r="AG19" s="515"/>
      <c r="AH19" s="515"/>
      <c r="AI19" s="515" t="s">
        <v>23</v>
      </c>
      <c r="AJ19" s="544"/>
    </row>
    <row r="20" spans="1:36" ht="18">
      <c r="A20" s="519" t="s">
        <v>346</v>
      </c>
      <c r="B20" s="519" t="s">
        <v>347</v>
      </c>
      <c r="C20" s="462">
        <v>731519</v>
      </c>
      <c r="D20" s="541" t="s">
        <v>250</v>
      </c>
      <c r="E20" s="542" t="s">
        <v>116</v>
      </c>
      <c r="F20" s="544"/>
      <c r="G20" s="515"/>
      <c r="H20" s="544" t="s">
        <v>23</v>
      </c>
      <c r="I20" s="544"/>
      <c r="J20" s="515"/>
      <c r="K20" s="515" t="s">
        <v>23</v>
      </c>
      <c r="L20" s="515"/>
      <c r="M20" s="515" t="s">
        <v>37</v>
      </c>
      <c r="N20" s="515" t="s">
        <v>23</v>
      </c>
      <c r="O20" s="544"/>
      <c r="P20" s="544"/>
      <c r="Q20" s="515" t="s">
        <v>23</v>
      </c>
      <c r="R20" s="515"/>
      <c r="S20" s="515"/>
      <c r="T20" s="515" t="s">
        <v>23</v>
      </c>
      <c r="U20" s="515"/>
      <c r="V20" s="544"/>
      <c r="W20" s="544" t="s">
        <v>23</v>
      </c>
      <c r="X20" s="515"/>
      <c r="Y20" s="515"/>
      <c r="Z20" s="515" t="s">
        <v>23</v>
      </c>
      <c r="AA20" s="515"/>
      <c r="AB20" s="515"/>
      <c r="AC20" s="544" t="s">
        <v>23</v>
      </c>
      <c r="AD20" s="544"/>
      <c r="AE20" s="515"/>
      <c r="AF20" s="515" t="s">
        <v>23</v>
      </c>
      <c r="AG20" s="515"/>
      <c r="AH20" s="515"/>
      <c r="AI20" s="515" t="s">
        <v>23</v>
      </c>
      <c r="AJ20" s="544"/>
    </row>
    <row r="21" spans="1:36" ht="18">
      <c r="A21" s="519" t="s">
        <v>348</v>
      </c>
      <c r="B21" s="519" t="s">
        <v>349</v>
      </c>
      <c r="C21" s="462">
        <v>408802</v>
      </c>
      <c r="D21" s="541" t="s">
        <v>250</v>
      </c>
      <c r="E21" s="542" t="s">
        <v>116</v>
      </c>
      <c r="F21" s="544"/>
      <c r="G21" s="515"/>
      <c r="H21" s="544" t="s">
        <v>23</v>
      </c>
      <c r="I21" s="544"/>
      <c r="J21" s="515"/>
      <c r="K21" s="515" t="s">
        <v>23</v>
      </c>
      <c r="L21" s="515"/>
      <c r="M21" s="515"/>
      <c r="N21" s="515" t="s">
        <v>23</v>
      </c>
      <c r="O21" s="544"/>
      <c r="P21" s="544"/>
      <c r="Q21" s="515" t="s">
        <v>23</v>
      </c>
      <c r="R21" s="515"/>
      <c r="S21" s="515" t="s">
        <v>23</v>
      </c>
      <c r="T21" s="515"/>
      <c r="U21" s="515"/>
      <c r="V21" s="544" t="s">
        <v>23</v>
      </c>
      <c r="W21" s="544"/>
      <c r="X21" s="515" t="s">
        <v>37</v>
      </c>
      <c r="Y21" s="515"/>
      <c r="Z21" s="515" t="s">
        <v>23</v>
      </c>
      <c r="AA21" s="515"/>
      <c r="AB21" s="515"/>
      <c r="AC21" s="544"/>
      <c r="AD21" s="544"/>
      <c r="AE21" s="515"/>
      <c r="AF21" s="515" t="s">
        <v>23</v>
      </c>
      <c r="AG21" s="515"/>
      <c r="AH21" s="515"/>
      <c r="AI21" s="515" t="s">
        <v>23</v>
      </c>
      <c r="AJ21" s="544" t="s">
        <v>23</v>
      </c>
    </row>
    <row r="22" spans="1:36" ht="18">
      <c r="A22" s="519" t="s">
        <v>350</v>
      </c>
      <c r="B22" s="519" t="s">
        <v>351</v>
      </c>
      <c r="C22" s="462">
        <v>530322</v>
      </c>
      <c r="D22" s="541" t="s">
        <v>250</v>
      </c>
      <c r="E22" s="542" t="s">
        <v>116</v>
      </c>
      <c r="F22" s="544"/>
      <c r="G22" s="515"/>
      <c r="H22" s="544" t="s">
        <v>23</v>
      </c>
      <c r="I22" s="544"/>
      <c r="J22" s="515"/>
      <c r="K22" s="515" t="s">
        <v>23</v>
      </c>
      <c r="L22" s="515"/>
      <c r="M22" s="515"/>
      <c r="N22" s="515" t="s">
        <v>23</v>
      </c>
      <c r="O22" s="544"/>
      <c r="P22" s="544"/>
      <c r="Q22" s="515" t="s">
        <v>23</v>
      </c>
      <c r="R22" s="515" t="s">
        <v>37</v>
      </c>
      <c r="S22" s="515"/>
      <c r="T22" s="515" t="s">
        <v>23</v>
      </c>
      <c r="U22" s="515"/>
      <c r="V22" s="544"/>
      <c r="W22" s="544" t="s">
        <v>23</v>
      </c>
      <c r="X22" s="515"/>
      <c r="Y22" s="515"/>
      <c r="Z22" s="515" t="s">
        <v>23</v>
      </c>
      <c r="AA22" s="515"/>
      <c r="AB22" s="515"/>
      <c r="AC22" s="544" t="s">
        <v>23</v>
      </c>
      <c r="AD22" s="544"/>
      <c r="AE22" s="515"/>
      <c r="AF22" s="515" t="s">
        <v>23</v>
      </c>
      <c r="AG22" s="515"/>
      <c r="AH22" s="515"/>
      <c r="AI22" s="515" t="s">
        <v>23</v>
      </c>
      <c r="AJ22" s="544"/>
    </row>
    <row r="23" spans="1:36" ht="18">
      <c r="A23" s="519">
        <v>162515</v>
      </c>
      <c r="B23" s="519" t="s">
        <v>352</v>
      </c>
      <c r="C23" s="462">
        <v>1189571</v>
      </c>
      <c r="D23" s="541" t="s">
        <v>250</v>
      </c>
      <c r="E23" s="542" t="s">
        <v>116</v>
      </c>
      <c r="F23" s="544"/>
      <c r="G23" s="515"/>
      <c r="H23" s="544" t="s">
        <v>23</v>
      </c>
      <c r="I23" s="544"/>
      <c r="J23" s="515"/>
      <c r="K23" s="515" t="s">
        <v>23</v>
      </c>
      <c r="L23" s="515"/>
      <c r="M23" s="515" t="s">
        <v>37</v>
      </c>
      <c r="N23" s="515" t="s">
        <v>23</v>
      </c>
      <c r="O23" s="544"/>
      <c r="P23" s="544"/>
      <c r="Q23" s="515" t="s">
        <v>23</v>
      </c>
      <c r="R23" s="515"/>
      <c r="S23" s="515"/>
      <c r="T23" s="515" t="s">
        <v>23</v>
      </c>
      <c r="U23" s="515"/>
      <c r="V23" s="544"/>
      <c r="W23" s="544" t="s">
        <v>23</v>
      </c>
      <c r="X23" s="522"/>
      <c r="Y23" s="515"/>
      <c r="Z23" s="515" t="s">
        <v>23</v>
      </c>
      <c r="AA23" s="515"/>
      <c r="AB23" s="515"/>
      <c r="AC23" s="544" t="s">
        <v>23</v>
      </c>
      <c r="AD23" s="543"/>
      <c r="AE23" s="515"/>
      <c r="AF23" s="515" t="s">
        <v>23</v>
      </c>
      <c r="AG23" s="522"/>
      <c r="AH23" s="515"/>
      <c r="AI23" s="515" t="s">
        <v>23</v>
      </c>
      <c r="AJ23" s="544"/>
    </row>
    <row r="24" spans="1:36" ht="18">
      <c r="A24" s="519" t="s">
        <v>353</v>
      </c>
      <c r="B24" s="519" t="s">
        <v>354</v>
      </c>
      <c r="C24" s="462">
        <v>731501</v>
      </c>
      <c r="D24" s="541" t="s">
        <v>250</v>
      </c>
      <c r="E24" s="542" t="s">
        <v>116</v>
      </c>
      <c r="F24" s="544"/>
      <c r="G24" s="515"/>
      <c r="H24" s="544" t="s">
        <v>23</v>
      </c>
      <c r="I24" s="544"/>
      <c r="J24" s="515"/>
      <c r="K24" s="515" t="s">
        <v>23</v>
      </c>
      <c r="L24" s="515"/>
      <c r="M24" s="515"/>
      <c r="N24" s="515" t="s">
        <v>23</v>
      </c>
      <c r="O24" s="544"/>
      <c r="P24" s="544"/>
      <c r="Q24" s="515" t="s">
        <v>23</v>
      </c>
      <c r="R24" s="515"/>
      <c r="S24" s="515"/>
      <c r="T24" s="515" t="s">
        <v>23</v>
      </c>
      <c r="U24" s="515" t="s">
        <v>37</v>
      </c>
      <c r="V24" s="544"/>
      <c r="W24" s="544" t="s">
        <v>23</v>
      </c>
      <c r="X24" s="515"/>
      <c r="Y24" s="515"/>
      <c r="Z24" s="515" t="s">
        <v>23</v>
      </c>
      <c r="AA24" s="515"/>
      <c r="AB24" s="515"/>
      <c r="AC24" s="544" t="s">
        <v>23</v>
      </c>
      <c r="AD24" s="544"/>
      <c r="AE24" s="515"/>
      <c r="AF24" s="515" t="s">
        <v>23</v>
      </c>
      <c r="AG24" s="515"/>
      <c r="AH24" s="515"/>
      <c r="AI24" s="515" t="s">
        <v>23</v>
      </c>
      <c r="AJ24" s="544"/>
    </row>
    <row r="25" spans="1:36" ht="18">
      <c r="A25" s="519" t="s">
        <v>355</v>
      </c>
      <c r="B25" s="519" t="s">
        <v>356</v>
      </c>
      <c r="C25" s="462">
        <v>675643</v>
      </c>
      <c r="D25" s="541" t="s">
        <v>250</v>
      </c>
      <c r="E25" s="542" t="s">
        <v>116</v>
      </c>
      <c r="F25" s="545" t="s">
        <v>357</v>
      </c>
      <c r="G25" s="546"/>
      <c r="H25" s="546"/>
      <c r="I25" s="546"/>
      <c r="J25" s="546"/>
      <c r="K25" s="546"/>
      <c r="L25" s="546"/>
      <c r="M25" s="546"/>
      <c r="N25" s="546"/>
      <c r="O25" s="546"/>
      <c r="P25" s="546"/>
      <c r="Q25" s="546"/>
      <c r="R25" s="546"/>
      <c r="S25" s="547"/>
      <c r="T25" s="515" t="s">
        <v>23</v>
      </c>
      <c r="U25" s="515"/>
      <c r="V25" s="544" t="s">
        <v>23</v>
      </c>
      <c r="W25" s="544"/>
      <c r="X25" s="515"/>
      <c r="Y25" s="515"/>
      <c r="Z25" s="515" t="s">
        <v>23</v>
      </c>
      <c r="AA25" s="515"/>
      <c r="AB25" s="515"/>
      <c r="AC25" s="544"/>
      <c r="AD25" s="544" t="s">
        <v>23</v>
      </c>
      <c r="AE25" s="515"/>
      <c r="AF25" s="515" t="s">
        <v>23</v>
      </c>
      <c r="AG25" s="515"/>
      <c r="AH25" s="515" t="s">
        <v>23</v>
      </c>
      <c r="AI25" s="515"/>
      <c r="AJ25" s="544"/>
    </row>
    <row r="26" spans="1:36" ht="18">
      <c r="A26" s="519" t="s">
        <v>358</v>
      </c>
      <c r="B26" s="519" t="s">
        <v>359</v>
      </c>
      <c r="C26" s="462">
        <v>589842</v>
      </c>
      <c r="D26" s="541" t="s">
        <v>250</v>
      </c>
      <c r="E26" s="542" t="s">
        <v>116</v>
      </c>
      <c r="F26" s="544"/>
      <c r="G26" s="515"/>
      <c r="H26" s="544" t="s">
        <v>23</v>
      </c>
      <c r="I26" s="544"/>
      <c r="J26" s="515"/>
      <c r="K26" s="515" t="s">
        <v>23</v>
      </c>
      <c r="L26" s="515"/>
      <c r="M26" s="515"/>
      <c r="N26" s="515" t="s">
        <v>23</v>
      </c>
      <c r="O26" s="544"/>
      <c r="P26" s="544"/>
      <c r="Q26" s="515" t="s">
        <v>23</v>
      </c>
      <c r="R26" s="515"/>
      <c r="S26" s="515"/>
      <c r="T26" s="515" t="s">
        <v>23</v>
      </c>
      <c r="U26" s="515"/>
      <c r="V26" s="544"/>
      <c r="W26" s="544" t="s">
        <v>23</v>
      </c>
      <c r="X26" s="515" t="s">
        <v>37</v>
      </c>
      <c r="Y26" s="515"/>
      <c r="Z26" s="515" t="s">
        <v>23</v>
      </c>
      <c r="AA26" s="515"/>
      <c r="AB26" s="515"/>
      <c r="AC26" s="544" t="s">
        <v>23</v>
      </c>
      <c r="AD26" s="544"/>
      <c r="AE26" s="515"/>
      <c r="AF26" s="515" t="s">
        <v>23</v>
      </c>
      <c r="AG26" s="515"/>
      <c r="AH26" s="515"/>
      <c r="AI26" s="515" t="s">
        <v>23</v>
      </c>
      <c r="AJ26" s="544"/>
    </row>
    <row r="27" spans="1:36" ht="18">
      <c r="A27" s="519">
        <v>432946</v>
      </c>
      <c r="B27" s="519" t="s">
        <v>360</v>
      </c>
      <c r="C27" s="462">
        <v>754949</v>
      </c>
      <c r="D27" s="541" t="s">
        <v>250</v>
      </c>
      <c r="E27" s="542" t="s">
        <v>116</v>
      </c>
      <c r="F27" s="544"/>
      <c r="G27" s="515"/>
      <c r="H27" s="544" t="s">
        <v>23</v>
      </c>
      <c r="I27" s="544"/>
      <c r="J27" s="515"/>
      <c r="K27" s="515" t="s">
        <v>23</v>
      </c>
      <c r="L27" s="515"/>
      <c r="M27" s="515"/>
      <c r="N27" s="515" t="s">
        <v>23</v>
      </c>
      <c r="O27" s="544"/>
      <c r="P27" s="544"/>
      <c r="Q27" s="515" t="s">
        <v>23</v>
      </c>
      <c r="R27" s="515"/>
      <c r="S27" s="515"/>
      <c r="T27" s="515" t="s">
        <v>23</v>
      </c>
      <c r="U27" s="515"/>
      <c r="V27" s="544"/>
      <c r="W27" s="544" t="s">
        <v>23</v>
      </c>
      <c r="X27" s="515"/>
      <c r="Y27" s="515" t="s">
        <v>37</v>
      </c>
      <c r="Z27" s="515" t="s">
        <v>23</v>
      </c>
      <c r="AA27" s="515"/>
      <c r="AB27" s="515"/>
      <c r="AC27" s="544" t="s">
        <v>23</v>
      </c>
      <c r="AD27" s="544"/>
      <c r="AE27" s="515"/>
      <c r="AF27" s="515" t="s">
        <v>23</v>
      </c>
      <c r="AG27" s="515"/>
      <c r="AH27" s="515"/>
      <c r="AI27" s="515" t="s">
        <v>23</v>
      </c>
      <c r="AJ27" s="544"/>
    </row>
    <row r="28" spans="1:36" ht="18">
      <c r="A28" s="548">
        <v>435538</v>
      </c>
      <c r="B28" s="548" t="s">
        <v>361</v>
      </c>
      <c r="C28" s="549">
        <v>799719</v>
      </c>
      <c r="D28" s="541" t="s">
        <v>250</v>
      </c>
      <c r="E28" s="542" t="s">
        <v>116</v>
      </c>
      <c r="F28" s="544"/>
      <c r="G28" s="515"/>
      <c r="H28" s="544" t="s">
        <v>23</v>
      </c>
      <c r="I28" s="544"/>
      <c r="J28" s="515"/>
      <c r="K28" s="515" t="s">
        <v>23</v>
      </c>
      <c r="L28" s="515"/>
      <c r="M28" s="515"/>
      <c r="N28" s="515" t="s">
        <v>23</v>
      </c>
      <c r="O28" s="544"/>
      <c r="P28" s="544"/>
      <c r="Q28" s="515" t="s">
        <v>23</v>
      </c>
      <c r="R28" s="515"/>
      <c r="S28" s="515"/>
      <c r="T28" s="515" t="s">
        <v>23</v>
      </c>
      <c r="U28" s="515"/>
      <c r="V28" s="544"/>
      <c r="W28" s="544" t="s">
        <v>23</v>
      </c>
      <c r="X28" s="515"/>
      <c r="Y28" s="515"/>
      <c r="Z28" s="515" t="s">
        <v>23</v>
      </c>
      <c r="AA28" s="515" t="s">
        <v>37</v>
      </c>
      <c r="AB28" s="515"/>
      <c r="AC28" s="544" t="s">
        <v>23</v>
      </c>
      <c r="AD28" s="544"/>
      <c r="AE28" s="515"/>
      <c r="AF28" s="515" t="s">
        <v>23</v>
      </c>
      <c r="AG28" s="515"/>
      <c r="AH28" s="515"/>
      <c r="AI28" s="515" t="s">
        <v>23</v>
      </c>
      <c r="AJ28" s="544"/>
    </row>
    <row r="29" spans="1:36" ht="18">
      <c r="A29" s="519" t="s">
        <v>362</v>
      </c>
      <c r="B29" s="519" t="s">
        <v>363</v>
      </c>
      <c r="C29" s="462">
        <v>657849</v>
      </c>
      <c r="D29" s="541" t="s">
        <v>262</v>
      </c>
      <c r="E29" s="542" t="s">
        <v>116</v>
      </c>
      <c r="F29" s="544"/>
      <c r="G29" s="515"/>
      <c r="H29" s="544"/>
      <c r="I29" s="544" t="s">
        <v>23</v>
      </c>
      <c r="J29" s="515" t="s">
        <v>23</v>
      </c>
      <c r="K29" s="515" t="s">
        <v>23</v>
      </c>
      <c r="L29" s="515"/>
      <c r="M29" s="515" t="s">
        <v>37</v>
      </c>
      <c r="N29" s="515"/>
      <c r="O29" s="544"/>
      <c r="P29" s="544"/>
      <c r="Q29" s="515" t="s">
        <v>23</v>
      </c>
      <c r="R29" s="515" t="s">
        <v>23</v>
      </c>
      <c r="S29" s="515"/>
      <c r="T29" s="515"/>
      <c r="U29" s="515"/>
      <c r="V29" s="544"/>
      <c r="W29" s="544" t="s">
        <v>23</v>
      </c>
      <c r="X29" s="515" t="s">
        <v>23</v>
      </c>
      <c r="Y29" s="515"/>
      <c r="Z29" s="515"/>
      <c r="AA29" s="515"/>
      <c r="AB29" s="515"/>
      <c r="AC29" s="544"/>
      <c r="AD29" s="544" t="s">
        <v>23</v>
      </c>
      <c r="AE29" s="515" t="s">
        <v>23</v>
      </c>
      <c r="AF29" s="515" t="s">
        <v>23</v>
      </c>
      <c r="AG29" s="515"/>
      <c r="AH29" s="515"/>
      <c r="AI29" s="515"/>
      <c r="AJ29" s="544"/>
    </row>
    <row r="30" spans="1:36" ht="18">
      <c r="A30" s="519" t="s">
        <v>364</v>
      </c>
      <c r="B30" s="519" t="s">
        <v>365</v>
      </c>
      <c r="C30" s="462">
        <v>64760</v>
      </c>
      <c r="D30" s="541" t="s">
        <v>250</v>
      </c>
      <c r="E30" s="542" t="s">
        <v>116</v>
      </c>
      <c r="F30" s="544"/>
      <c r="G30" s="515"/>
      <c r="H30" s="544" t="s">
        <v>23</v>
      </c>
      <c r="I30" s="544"/>
      <c r="J30" s="515"/>
      <c r="K30" s="515" t="s">
        <v>23</v>
      </c>
      <c r="L30" s="515"/>
      <c r="M30" s="515" t="s">
        <v>37</v>
      </c>
      <c r="N30" s="515" t="s">
        <v>23</v>
      </c>
      <c r="O30" s="544"/>
      <c r="P30" s="544"/>
      <c r="Q30" s="515" t="s">
        <v>23</v>
      </c>
      <c r="R30" s="515"/>
      <c r="S30" s="515"/>
      <c r="T30" s="515" t="s">
        <v>23</v>
      </c>
      <c r="U30" s="515"/>
      <c r="V30" s="544"/>
      <c r="W30" s="544" t="s">
        <v>23</v>
      </c>
      <c r="X30" s="515"/>
      <c r="Y30" s="515"/>
      <c r="Z30" s="515" t="s">
        <v>23</v>
      </c>
      <c r="AA30" s="515"/>
      <c r="AB30" s="515"/>
      <c r="AC30" s="544" t="s">
        <v>23</v>
      </c>
      <c r="AD30" s="544"/>
      <c r="AE30" s="515"/>
      <c r="AF30" s="515" t="s">
        <v>23</v>
      </c>
      <c r="AG30" s="515"/>
      <c r="AH30" s="515"/>
      <c r="AI30" s="515" t="s">
        <v>23</v>
      </c>
      <c r="AJ30" s="544"/>
    </row>
    <row r="31" spans="1:36" ht="18">
      <c r="A31" s="519" t="s">
        <v>366</v>
      </c>
      <c r="B31" s="519" t="s">
        <v>367</v>
      </c>
      <c r="C31" s="462">
        <v>106143</v>
      </c>
      <c r="D31" s="541" t="s">
        <v>250</v>
      </c>
      <c r="E31" s="542" t="s">
        <v>116</v>
      </c>
      <c r="F31" s="544"/>
      <c r="G31" s="515"/>
      <c r="H31" s="544"/>
      <c r="I31" s="544"/>
      <c r="J31" s="515"/>
      <c r="K31" s="515" t="s">
        <v>23</v>
      </c>
      <c r="L31" s="515"/>
      <c r="M31" s="515"/>
      <c r="N31" s="515" t="s">
        <v>23</v>
      </c>
      <c r="O31" s="544"/>
      <c r="P31" s="544"/>
      <c r="Q31" s="515" t="s">
        <v>23</v>
      </c>
      <c r="R31" s="515"/>
      <c r="S31" s="515"/>
      <c r="T31" s="515" t="s">
        <v>23</v>
      </c>
      <c r="U31" s="515"/>
      <c r="V31" s="544"/>
      <c r="W31" s="544" t="s">
        <v>23</v>
      </c>
      <c r="X31" s="515" t="s">
        <v>37</v>
      </c>
      <c r="Y31" s="515"/>
      <c r="Z31" s="515" t="s">
        <v>23</v>
      </c>
      <c r="AA31" s="515"/>
      <c r="AB31" s="515"/>
      <c r="AC31" s="544" t="s">
        <v>23</v>
      </c>
      <c r="AD31" s="544"/>
      <c r="AE31" s="515"/>
      <c r="AF31" s="515" t="s">
        <v>23</v>
      </c>
      <c r="AG31" s="515"/>
      <c r="AH31" s="515"/>
      <c r="AI31" s="515" t="s">
        <v>23</v>
      </c>
      <c r="AJ31" s="544" t="s">
        <v>23</v>
      </c>
    </row>
    <row r="32" spans="1:36" ht="18.75">
      <c r="A32" s="533"/>
      <c r="B32" s="534" t="s">
        <v>1</v>
      </c>
      <c r="C32" s="534" t="s">
        <v>68</v>
      </c>
      <c r="D32" s="535"/>
      <c r="E32" s="536" t="s">
        <v>3</v>
      </c>
      <c r="F32" s="450">
        <v>1</v>
      </c>
      <c r="G32" s="450">
        <v>2</v>
      </c>
      <c r="H32" s="450">
        <v>3</v>
      </c>
      <c r="I32" s="450">
        <v>4</v>
      </c>
      <c r="J32" s="450">
        <v>5</v>
      </c>
      <c r="K32" s="450">
        <v>6</v>
      </c>
      <c r="L32" s="450">
        <v>7</v>
      </c>
      <c r="M32" s="450">
        <v>8</v>
      </c>
      <c r="N32" s="450">
        <v>9</v>
      </c>
      <c r="O32" s="450">
        <v>10</v>
      </c>
      <c r="P32" s="450">
        <v>11</v>
      </c>
      <c r="Q32" s="450">
        <v>12</v>
      </c>
      <c r="R32" s="450">
        <v>13</v>
      </c>
      <c r="S32" s="450">
        <v>14</v>
      </c>
      <c r="T32" s="450">
        <v>15</v>
      </c>
      <c r="U32" s="450">
        <v>16</v>
      </c>
      <c r="V32" s="450">
        <v>17</v>
      </c>
      <c r="W32" s="450">
        <v>18</v>
      </c>
      <c r="X32" s="450">
        <v>19</v>
      </c>
      <c r="Y32" s="450">
        <v>20</v>
      </c>
      <c r="Z32" s="450">
        <v>21</v>
      </c>
      <c r="AA32" s="450">
        <v>22</v>
      </c>
      <c r="AB32" s="450">
        <v>23</v>
      </c>
      <c r="AC32" s="450">
        <v>24</v>
      </c>
      <c r="AD32" s="450">
        <v>25</v>
      </c>
      <c r="AE32" s="450">
        <v>26</v>
      </c>
      <c r="AF32" s="450">
        <v>27</v>
      </c>
      <c r="AG32" s="450">
        <v>28</v>
      </c>
      <c r="AH32" s="450">
        <v>29</v>
      </c>
      <c r="AI32" s="450">
        <v>30</v>
      </c>
      <c r="AJ32" s="450">
        <v>31</v>
      </c>
    </row>
    <row r="33" spans="1:36" ht="18.75">
      <c r="A33" s="537"/>
      <c r="B33" s="534" t="s">
        <v>245</v>
      </c>
      <c r="C33" s="534" t="s">
        <v>201</v>
      </c>
      <c r="D33" s="538"/>
      <c r="E33" s="539"/>
      <c r="F33" s="450" t="s">
        <v>9</v>
      </c>
      <c r="G33" s="450" t="s">
        <v>10</v>
      </c>
      <c r="H33" s="450" t="s">
        <v>11</v>
      </c>
      <c r="I33" s="450" t="s">
        <v>12</v>
      </c>
      <c r="J33" s="450" t="s">
        <v>13</v>
      </c>
      <c r="K33" s="450" t="s">
        <v>14</v>
      </c>
      <c r="L33" s="450" t="s">
        <v>8</v>
      </c>
      <c r="M33" s="450" t="s">
        <v>9</v>
      </c>
      <c r="N33" s="450" t="s">
        <v>10</v>
      </c>
      <c r="O33" s="450" t="s">
        <v>11</v>
      </c>
      <c r="P33" s="450" t="s">
        <v>12</v>
      </c>
      <c r="Q33" s="450" t="s">
        <v>13</v>
      </c>
      <c r="R33" s="450" t="s">
        <v>14</v>
      </c>
      <c r="S33" s="450" t="s">
        <v>8</v>
      </c>
      <c r="T33" s="450" t="s">
        <v>9</v>
      </c>
      <c r="U33" s="450" t="s">
        <v>10</v>
      </c>
      <c r="V33" s="450" t="s">
        <v>11</v>
      </c>
      <c r="W33" s="450" t="s">
        <v>12</v>
      </c>
      <c r="X33" s="450" t="s">
        <v>13</v>
      </c>
      <c r="Y33" s="450" t="s">
        <v>14</v>
      </c>
      <c r="Z33" s="450" t="s">
        <v>8</v>
      </c>
      <c r="AA33" s="450" t="s">
        <v>9</v>
      </c>
      <c r="AB33" s="450" t="s">
        <v>10</v>
      </c>
      <c r="AC33" s="450" t="s">
        <v>11</v>
      </c>
      <c r="AD33" s="450" t="s">
        <v>12</v>
      </c>
      <c r="AE33" s="450" t="s">
        <v>13</v>
      </c>
      <c r="AF33" s="450" t="s">
        <v>14</v>
      </c>
      <c r="AG33" s="450" t="s">
        <v>8</v>
      </c>
      <c r="AH33" s="450" t="s">
        <v>9</v>
      </c>
      <c r="AI33" s="450" t="s">
        <v>10</v>
      </c>
      <c r="AJ33" s="450" t="s">
        <v>11</v>
      </c>
    </row>
    <row r="34" spans="1:36" ht="18">
      <c r="A34" s="519" t="s">
        <v>368</v>
      </c>
      <c r="B34" s="519" t="s">
        <v>369</v>
      </c>
      <c r="C34" s="462" t="s">
        <v>336</v>
      </c>
      <c r="D34" s="541" t="s">
        <v>250</v>
      </c>
      <c r="E34" s="542" t="s">
        <v>116</v>
      </c>
      <c r="F34" s="544" t="s">
        <v>23</v>
      </c>
      <c r="G34" s="515"/>
      <c r="H34" s="515"/>
      <c r="I34" s="515" t="s">
        <v>23</v>
      </c>
      <c r="J34" s="515"/>
      <c r="K34" s="515"/>
      <c r="L34" s="515" t="s">
        <v>23</v>
      </c>
      <c r="M34" s="515"/>
      <c r="N34" s="522"/>
      <c r="O34" s="544" t="s">
        <v>23</v>
      </c>
      <c r="P34" s="544"/>
      <c r="Q34" s="522"/>
      <c r="R34" s="515" t="s">
        <v>23</v>
      </c>
      <c r="S34" s="515"/>
      <c r="T34" s="515"/>
      <c r="U34" s="515" t="s">
        <v>23</v>
      </c>
      <c r="V34" s="544"/>
      <c r="W34" s="544"/>
      <c r="X34" s="515" t="s">
        <v>23</v>
      </c>
      <c r="Y34" s="515"/>
      <c r="Z34" s="515"/>
      <c r="AA34" s="515" t="s">
        <v>23</v>
      </c>
      <c r="AB34" s="515"/>
      <c r="AC34" s="544"/>
      <c r="AD34" s="544" t="s">
        <v>23</v>
      </c>
      <c r="AE34" s="515"/>
      <c r="AF34" s="515"/>
      <c r="AG34" s="515" t="s">
        <v>146</v>
      </c>
      <c r="AH34" s="515"/>
      <c r="AI34" s="515"/>
      <c r="AJ34" s="544" t="s">
        <v>146</v>
      </c>
    </row>
    <row r="35" spans="1:36" ht="18">
      <c r="A35" s="548" t="s">
        <v>370</v>
      </c>
      <c r="B35" s="548" t="s">
        <v>371</v>
      </c>
      <c r="C35" s="551" t="s">
        <v>372</v>
      </c>
      <c r="D35" s="541" t="s">
        <v>250</v>
      </c>
      <c r="E35" s="542" t="s">
        <v>116</v>
      </c>
      <c r="F35" s="544" t="s">
        <v>23</v>
      </c>
      <c r="G35" s="515"/>
      <c r="H35" s="522"/>
      <c r="I35" s="515" t="s">
        <v>23</v>
      </c>
      <c r="J35" s="515"/>
      <c r="K35" s="515"/>
      <c r="L35" s="515" t="s">
        <v>23</v>
      </c>
      <c r="M35" s="515"/>
      <c r="N35" s="522"/>
      <c r="O35" s="544" t="s">
        <v>23</v>
      </c>
      <c r="P35" s="544"/>
      <c r="Q35" s="522"/>
      <c r="R35" s="515" t="s">
        <v>23</v>
      </c>
      <c r="S35" s="515"/>
      <c r="T35" s="515"/>
      <c r="U35" s="515" t="s">
        <v>23</v>
      </c>
      <c r="V35" s="544"/>
      <c r="W35" s="544"/>
      <c r="X35" s="515" t="s">
        <v>23</v>
      </c>
      <c r="Y35" s="515"/>
      <c r="Z35" s="515"/>
      <c r="AA35" s="515" t="s">
        <v>23</v>
      </c>
      <c r="AB35" s="515"/>
      <c r="AC35" s="544"/>
      <c r="AD35" s="544" t="s">
        <v>23</v>
      </c>
      <c r="AE35" s="515"/>
      <c r="AF35" s="515"/>
      <c r="AG35" s="515" t="s">
        <v>23</v>
      </c>
      <c r="AH35" s="515"/>
      <c r="AI35" s="515"/>
      <c r="AJ35" s="544" t="s">
        <v>23</v>
      </c>
    </row>
    <row r="36" spans="1:36" ht="18">
      <c r="A36" s="519" t="s">
        <v>373</v>
      </c>
      <c r="B36" s="519" t="s">
        <v>374</v>
      </c>
      <c r="C36" s="462" t="s">
        <v>375</v>
      </c>
      <c r="D36" s="541" t="s">
        <v>250</v>
      </c>
      <c r="E36" s="542" t="s">
        <v>116</v>
      </c>
      <c r="F36" s="544" t="s">
        <v>23</v>
      </c>
      <c r="G36" s="515"/>
      <c r="H36" s="515"/>
      <c r="I36" s="515" t="s">
        <v>23</v>
      </c>
      <c r="J36" s="515"/>
      <c r="K36" s="515"/>
      <c r="L36" s="515" t="s">
        <v>23</v>
      </c>
      <c r="M36" s="515"/>
      <c r="N36" s="515"/>
      <c r="O36" s="544" t="s">
        <v>23</v>
      </c>
      <c r="P36" s="544"/>
      <c r="Q36" s="515"/>
      <c r="R36" s="515" t="s">
        <v>23</v>
      </c>
      <c r="S36" s="515"/>
      <c r="T36" s="515"/>
      <c r="U36" s="515" t="s">
        <v>23</v>
      </c>
      <c r="V36" s="544"/>
      <c r="W36" s="544"/>
      <c r="X36" s="515" t="s">
        <v>23</v>
      </c>
      <c r="Y36" s="515"/>
      <c r="Z36" s="515"/>
      <c r="AA36" s="515" t="s">
        <v>23</v>
      </c>
      <c r="AB36" s="515"/>
      <c r="AC36" s="544"/>
      <c r="AD36" s="544" t="s">
        <v>23</v>
      </c>
      <c r="AE36" s="515"/>
      <c r="AF36" s="515"/>
      <c r="AG36" s="515" t="s">
        <v>23</v>
      </c>
      <c r="AH36" s="515"/>
      <c r="AI36" s="515"/>
      <c r="AJ36" s="544" t="s">
        <v>23</v>
      </c>
    </row>
    <row r="37" spans="1:36" ht="18">
      <c r="A37" s="519" t="s">
        <v>376</v>
      </c>
      <c r="B37" s="540" t="s">
        <v>377</v>
      </c>
      <c r="C37" s="541">
        <v>650059</v>
      </c>
      <c r="D37" s="541" t="s">
        <v>250</v>
      </c>
      <c r="E37" s="542" t="s">
        <v>116</v>
      </c>
      <c r="F37" s="544" t="s">
        <v>23</v>
      </c>
      <c r="G37" s="515"/>
      <c r="H37" s="515"/>
      <c r="I37" s="515" t="s">
        <v>23</v>
      </c>
      <c r="J37" s="515"/>
      <c r="K37" s="515"/>
      <c r="L37" s="515" t="s">
        <v>23</v>
      </c>
      <c r="M37" s="515"/>
      <c r="N37" s="515"/>
      <c r="O37" s="544" t="s">
        <v>23</v>
      </c>
      <c r="P37" s="544"/>
      <c r="Q37" s="515"/>
      <c r="R37" s="515" t="s">
        <v>23</v>
      </c>
      <c r="S37" s="515"/>
      <c r="T37" s="515"/>
      <c r="U37" s="515" t="s">
        <v>23</v>
      </c>
      <c r="V37" s="544"/>
      <c r="W37" s="544"/>
      <c r="X37" s="515"/>
      <c r="Y37" s="515"/>
      <c r="Z37" s="515"/>
      <c r="AA37" s="515" t="s">
        <v>23</v>
      </c>
      <c r="AB37" s="515"/>
      <c r="AC37" s="543"/>
      <c r="AD37" s="544" t="s">
        <v>23</v>
      </c>
      <c r="AE37" s="515" t="s">
        <v>23</v>
      </c>
      <c r="AF37" s="515"/>
      <c r="AG37" s="515" t="s">
        <v>23</v>
      </c>
      <c r="AH37" s="515"/>
      <c r="AI37" s="522"/>
      <c r="AJ37" s="544" t="s">
        <v>23</v>
      </c>
    </row>
    <row r="38" spans="1:36" ht="18">
      <c r="A38" s="519">
        <v>124648</v>
      </c>
      <c r="B38" s="519" t="s">
        <v>378</v>
      </c>
      <c r="C38" s="462">
        <v>344524</v>
      </c>
      <c r="D38" s="541" t="s">
        <v>250</v>
      </c>
      <c r="E38" s="542" t="s">
        <v>116</v>
      </c>
      <c r="F38" s="544" t="s">
        <v>23</v>
      </c>
      <c r="G38" s="515"/>
      <c r="H38" s="515"/>
      <c r="I38" s="515" t="s">
        <v>23</v>
      </c>
      <c r="J38" s="515"/>
      <c r="K38" s="515"/>
      <c r="L38" s="515" t="s">
        <v>23</v>
      </c>
      <c r="M38" s="515"/>
      <c r="N38" s="515"/>
      <c r="O38" s="544" t="s">
        <v>23</v>
      </c>
      <c r="P38" s="544"/>
      <c r="Q38" s="515"/>
      <c r="R38" s="515" t="s">
        <v>23</v>
      </c>
      <c r="S38" s="515"/>
      <c r="T38" s="515"/>
      <c r="U38" s="515" t="s">
        <v>23</v>
      </c>
      <c r="V38" s="544"/>
      <c r="W38" s="544"/>
      <c r="X38" s="515" t="s">
        <v>23</v>
      </c>
      <c r="Y38" s="515"/>
      <c r="Z38" s="515"/>
      <c r="AA38" s="515" t="s">
        <v>23</v>
      </c>
      <c r="AB38" s="515"/>
      <c r="AC38" s="544"/>
      <c r="AD38" s="544" t="s">
        <v>23</v>
      </c>
      <c r="AE38" s="515"/>
      <c r="AF38" s="522"/>
      <c r="AG38" s="515" t="s">
        <v>23</v>
      </c>
      <c r="AH38" s="515"/>
      <c r="AI38" s="522"/>
      <c r="AJ38" s="544" t="s">
        <v>23</v>
      </c>
    </row>
    <row r="39" spans="1:36" ht="18">
      <c r="A39" s="519" t="s">
        <v>379</v>
      </c>
      <c r="B39" s="519" t="s">
        <v>380</v>
      </c>
      <c r="C39" s="462">
        <v>708696</v>
      </c>
      <c r="D39" s="541" t="s">
        <v>250</v>
      </c>
      <c r="E39" s="542" t="s">
        <v>116</v>
      </c>
      <c r="F39" s="544" t="s">
        <v>23</v>
      </c>
      <c r="G39" s="515"/>
      <c r="H39" s="515" t="s">
        <v>23</v>
      </c>
      <c r="I39" s="515"/>
      <c r="J39" s="515"/>
      <c r="K39" s="515"/>
      <c r="L39" s="515" t="s">
        <v>23</v>
      </c>
      <c r="M39" s="515"/>
      <c r="N39" s="515"/>
      <c r="O39" s="544" t="s">
        <v>23</v>
      </c>
      <c r="P39" s="544"/>
      <c r="Q39" s="515"/>
      <c r="R39" s="515" t="s">
        <v>23</v>
      </c>
      <c r="S39" s="515"/>
      <c r="T39" s="515"/>
      <c r="U39" s="515" t="s">
        <v>23</v>
      </c>
      <c r="V39" s="544"/>
      <c r="W39" s="543"/>
      <c r="X39" s="515" t="s">
        <v>23</v>
      </c>
      <c r="Y39" s="515"/>
      <c r="Z39" s="515"/>
      <c r="AA39" s="515" t="s">
        <v>23</v>
      </c>
      <c r="AB39" s="515"/>
      <c r="AC39" s="544" t="s">
        <v>23</v>
      </c>
      <c r="AD39" s="544"/>
      <c r="AE39" s="515"/>
      <c r="AF39" s="515"/>
      <c r="AG39" s="515" t="s">
        <v>23</v>
      </c>
      <c r="AH39" s="515"/>
      <c r="AI39" s="515"/>
      <c r="AJ39" s="544" t="s">
        <v>23</v>
      </c>
    </row>
    <row r="40" spans="1:36" ht="18">
      <c r="A40" s="519">
        <v>435309</v>
      </c>
      <c r="B40" s="519" t="s">
        <v>381</v>
      </c>
      <c r="C40" s="462">
        <v>935537</v>
      </c>
      <c r="D40" s="541" t="s">
        <v>250</v>
      </c>
      <c r="E40" s="542" t="s">
        <v>116</v>
      </c>
      <c r="F40" s="544" t="s">
        <v>23</v>
      </c>
      <c r="G40" s="515"/>
      <c r="H40" s="522"/>
      <c r="I40" s="515" t="s">
        <v>23</v>
      </c>
      <c r="J40" s="515"/>
      <c r="K40" s="515"/>
      <c r="L40" s="515" t="s">
        <v>23</v>
      </c>
      <c r="M40" s="515"/>
      <c r="N40" s="515"/>
      <c r="O40" s="544" t="s">
        <v>23</v>
      </c>
      <c r="P40" s="544"/>
      <c r="Q40" s="522"/>
      <c r="R40" s="515" t="s">
        <v>23</v>
      </c>
      <c r="S40" s="515"/>
      <c r="T40" s="515"/>
      <c r="U40" s="515" t="s">
        <v>23</v>
      </c>
      <c r="V40" s="544"/>
      <c r="W40" s="543"/>
      <c r="X40" s="515" t="s">
        <v>23</v>
      </c>
      <c r="Y40" s="515"/>
      <c r="Z40" s="515"/>
      <c r="AA40" s="515" t="s">
        <v>23</v>
      </c>
      <c r="AB40" s="515"/>
      <c r="AC40" s="544"/>
      <c r="AD40" s="544" t="s">
        <v>23</v>
      </c>
      <c r="AE40" s="515"/>
      <c r="AF40" s="515"/>
      <c r="AG40" s="515" t="s">
        <v>23</v>
      </c>
      <c r="AH40" s="515"/>
      <c r="AI40" s="515"/>
      <c r="AJ40" s="544" t="s">
        <v>23</v>
      </c>
    </row>
    <row r="41" spans="1:36" ht="18">
      <c r="A41" s="519">
        <v>433144</v>
      </c>
      <c r="B41" s="519" t="s">
        <v>382</v>
      </c>
      <c r="C41" s="462">
        <v>888578</v>
      </c>
      <c r="D41" s="541" t="s">
        <v>250</v>
      </c>
      <c r="E41" s="542" t="s">
        <v>116</v>
      </c>
      <c r="F41" s="544" t="s">
        <v>23</v>
      </c>
      <c r="G41" s="515"/>
      <c r="H41" s="515"/>
      <c r="I41" s="515" t="s">
        <v>23</v>
      </c>
      <c r="J41" s="515"/>
      <c r="K41" s="515"/>
      <c r="L41" s="515" t="s">
        <v>23</v>
      </c>
      <c r="M41" s="515"/>
      <c r="N41" s="522"/>
      <c r="O41" s="544" t="s">
        <v>23</v>
      </c>
      <c r="P41" s="544"/>
      <c r="Q41" s="522"/>
      <c r="R41" s="515" t="s">
        <v>23</v>
      </c>
      <c r="S41" s="515"/>
      <c r="T41" s="515"/>
      <c r="U41" s="515" t="s">
        <v>23</v>
      </c>
      <c r="V41" s="544"/>
      <c r="W41" s="544"/>
      <c r="X41" s="515" t="s">
        <v>23</v>
      </c>
      <c r="Y41" s="515"/>
      <c r="Z41" s="515"/>
      <c r="AA41" s="515" t="s">
        <v>23</v>
      </c>
      <c r="AB41" s="515"/>
      <c r="AC41" s="544"/>
      <c r="AD41" s="544" t="s">
        <v>23</v>
      </c>
      <c r="AE41" s="515"/>
      <c r="AF41" s="515"/>
      <c r="AG41" s="515" t="s">
        <v>23</v>
      </c>
      <c r="AH41" s="515"/>
      <c r="AI41" s="515"/>
      <c r="AJ41" s="544" t="s">
        <v>23</v>
      </c>
    </row>
    <row r="42" spans="1:36" ht="18">
      <c r="A42" s="512">
        <v>433187</v>
      </c>
      <c r="B42" s="512" t="s">
        <v>383</v>
      </c>
      <c r="C42" s="552">
        <v>412829</v>
      </c>
      <c r="D42" s="541" t="s">
        <v>250</v>
      </c>
      <c r="E42" s="542" t="s">
        <v>116</v>
      </c>
      <c r="F42" s="544" t="s">
        <v>23</v>
      </c>
      <c r="G42" s="515"/>
      <c r="H42" s="515"/>
      <c r="I42" s="515" t="s">
        <v>23</v>
      </c>
      <c r="J42" s="515"/>
      <c r="K42" s="515"/>
      <c r="L42" s="515" t="s">
        <v>23</v>
      </c>
      <c r="M42" s="515"/>
      <c r="N42" s="522"/>
      <c r="O42" s="544" t="s">
        <v>23</v>
      </c>
      <c r="P42" s="544"/>
      <c r="Q42" s="522"/>
      <c r="R42" s="515" t="s">
        <v>23</v>
      </c>
      <c r="S42" s="515"/>
      <c r="T42" s="515"/>
      <c r="U42" s="515" t="s">
        <v>23</v>
      </c>
      <c r="V42" s="544"/>
      <c r="W42" s="544"/>
      <c r="X42" s="515" t="s">
        <v>23</v>
      </c>
      <c r="Y42" s="515"/>
      <c r="Z42" s="515"/>
      <c r="AA42" s="515" t="s">
        <v>23</v>
      </c>
      <c r="AB42" s="515"/>
      <c r="AC42" s="544"/>
      <c r="AD42" s="544" t="s">
        <v>23</v>
      </c>
      <c r="AE42" s="515"/>
      <c r="AF42" s="515"/>
      <c r="AG42" s="515" t="s">
        <v>23</v>
      </c>
      <c r="AH42" s="515"/>
      <c r="AI42" s="515"/>
      <c r="AJ42" s="544" t="s">
        <v>23</v>
      </c>
    </row>
    <row r="43" spans="1:36" ht="18">
      <c r="A43" s="517">
        <v>433845</v>
      </c>
      <c r="B43" s="512" t="s">
        <v>384</v>
      </c>
      <c r="C43" s="553">
        <v>877468</v>
      </c>
      <c r="D43" s="541" t="s">
        <v>250</v>
      </c>
      <c r="E43" s="542" t="s">
        <v>116</v>
      </c>
      <c r="F43" s="544" t="s">
        <v>23</v>
      </c>
      <c r="G43" s="515"/>
      <c r="H43" s="515"/>
      <c r="I43" s="515" t="s">
        <v>23</v>
      </c>
      <c r="J43" s="515"/>
      <c r="K43" s="515"/>
      <c r="L43" s="515" t="s">
        <v>23</v>
      </c>
      <c r="M43" s="515"/>
      <c r="N43" s="515"/>
      <c r="O43" s="544" t="s">
        <v>23</v>
      </c>
      <c r="P43" s="544"/>
      <c r="Q43" s="515"/>
      <c r="R43" s="515" t="s">
        <v>23</v>
      </c>
      <c r="S43" s="515"/>
      <c r="T43" s="515"/>
      <c r="U43" s="515" t="s">
        <v>23</v>
      </c>
      <c r="V43" s="544"/>
      <c r="W43" s="544"/>
      <c r="X43" s="515" t="s">
        <v>23</v>
      </c>
      <c r="Y43" s="515"/>
      <c r="Z43" s="515"/>
      <c r="AA43" s="515" t="s">
        <v>23</v>
      </c>
      <c r="AB43" s="515"/>
      <c r="AC43" s="544"/>
      <c r="AD43" s="544" t="s">
        <v>23</v>
      </c>
      <c r="AE43" s="515"/>
      <c r="AF43" s="515"/>
      <c r="AG43" s="515" t="s">
        <v>23</v>
      </c>
      <c r="AH43" s="515"/>
      <c r="AI43" s="515"/>
      <c r="AJ43" s="544" t="s">
        <v>23</v>
      </c>
    </row>
    <row r="44" spans="1:36" ht="18.75">
      <c r="A44" s="533" t="s">
        <v>385</v>
      </c>
      <c r="B44" s="534" t="s">
        <v>1</v>
      </c>
      <c r="C44" s="534" t="s">
        <v>68</v>
      </c>
      <c r="D44" s="535"/>
      <c r="E44" s="536" t="s">
        <v>3</v>
      </c>
      <c r="F44" s="450">
        <v>1</v>
      </c>
      <c r="G44" s="450">
        <v>2</v>
      </c>
      <c r="H44" s="450">
        <v>3</v>
      </c>
      <c r="I44" s="450">
        <v>4</v>
      </c>
      <c r="J44" s="450">
        <v>5</v>
      </c>
      <c r="K44" s="450">
        <v>6</v>
      </c>
      <c r="L44" s="450">
        <v>7</v>
      </c>
      <c r="M44" s="450">
        <v>8</v>
      </c>
      <c r="N44" s="450">
        <v>9</v>
      </c>
      <c r="O44" s="450">
        <v>10</v>
      </c>
      <c r="P44" s="450">
        <v>11</v>
      </c>
      <c r="Q44" s="450">
        <v>12</v>
      </c>
      <c r="R44" s="450">
        <v>13</v>
      </c>
      <c r="S44" s="450">
        <v>14</v>
      </c>
      <c r="T44" s="450">
        <v>15</v>
      </c>
      <c r="U44" s="450">
        <v>16</v>
      </c>
      <c r="V44" s="450">
        <v>17</v>
      </c>
      <c r="W44" s="450">
        <v>18</v>
      </c>
      <c r="X44" s="450">
        <v>19</v>
      </c>
      <c r="Y44" s="450">
        <v>20</v>
      </c>
      <c r="Z44" s="450">
        <v>21</v>
      </c>
      <c r="AA44" s="450">
        <v>22</v>
      </c>
      <c r="AB44" s="450">
        <v>23</v>
      </c>
      <c r="AC44" s="450">
        <v>24</v>
      </c>
      <c r="AD44" s="450">
        <v>25</v>
      </c>
      <c r="AE44" s="450">
        <v>26</v>
      </c>
      <c r="AF44" s="450">
        <v>27</v>
      </c>
      <c r="AG44" s="450">
        <v>28</v>
      </c>
      <c r="AH44" s="450">
        <v>29</v>
      </c>
      <c r="AI44" s="450">
        <v>30</v>
      </c>
      <c r="AJ44" s="450">
        <v>31</v>
      </c>
    </row>
    <row r="45" spans="1:36" ht="18.75">
      <c r="A45" s="537"/>
      <c r="B45" s="534" t="s">
        <v>245</v>
      </c>
      <c r="C45" s="534" t="s">
        <v>201</v>
      </c>
      <c r="D45" s="538"/>
      <c r="E45" s="539"/>
      <c r="F45" s="450" t="s">
        <v>9</v>
      </c>
      <c r="G45" s="450" t="s">
        <v>10</v>
      </c>
      <c r="H45" s="450" t="s">
        <v>11</v>
      </c>
      <c r="I45" s="450" t="s">
        <v>12</v>
      </c>
      <c r="J45" s="450" t="s">
        <v>13</v>
      </c>
      <c r="K45" s="450" t="s">
        <v>14</v>
      </c>
      <c r="L45" s="450" t="s">
        <v>8</v>
      </c>
      <c r="M45" s="450" t="s">
        <v>9</v>
      </c>
      <c r="N45" s="450" t="s">
        <v>10</v>
      </c>
      <c r="O45" s="450" t="s">
        <v>11</v>
      </c>
      <c r="P45" s="450" t="s">
        <v>12</v>
      </c>
      <c r="Q45" s="450" t="s">
        <v>13</v>
      </c>
      <c r="R45" s="450" t="s">
        <v>14</v>
      </c>
      <c r="S45" s="450" t="s">
        <v>8</v>
      </c>
      <c r="T45" s="450" t="s">
        <v>9</v>
      </c>
      <c r="U45" s="450" t="s">
        <v>10</v>
      </c>
      <c r="V45" s="450" t="s">
        <v>11</v>
      </c>
      <c r="W45" s="450" t="s">
        <v>12</v>
      </c>
      <c r="X45" s="450" t="s">
        <v>13</v>
      </c>
      <c r="Y45" s="450" t="s">
        <v>14</v>
      </c>
      <c r="Z45" s="450" t="s">
        <v>8</v>
      </c>
      <c r="AA45" s="450" t="s">
        <v>9</v>
      </c>
      <c r="AB45" s="450" t="s">
        <v>10</v>
      </c>
      <c r="AC45" s="450" t="s">
        <v>11</v>
      </c>
      <c r="AD45" s="450" t="s">
        <v>12</v>
      </c>
      <c r="AE45" s="450" t="s">
        <v>13</v>
      </c>
      <c r="AF45" s="450" t="s">
        <v>14</v>
      </c>
      <c r="AG45" s="450" t="s">
        <v>8</v>
      </c>
      <c r="AH45" s="450" t="s">
        <v>9</v>
      </c>
      <c r="AI45" s="450" t="s">
        <v>10</v>
      </c>
      <c r="AJ45" s="450" t="s">
        <v>11</v>
      </c>
    </row>
    <row r="46" spans="1:36" ht="18">
      <c r="A46" s="519">
        <v>433152</v>
      </c>
      <c r="B46" s="519" t="s">
        <v>386</v>
      </c>
      <c r="C46" s="462">
        <v>692138</v>
      </c>
      <c r="D46" s="541" t="s">
        <v>250</v>
      </c>
      <c r="E46" s="542" t="s">
        <v>387</v>
      </c>
      <c r="F46" s="544" t="s">
        <v>79</v>
      </c>
      <c r="G46" s="515" t="s">
        <v>79</v>
      </c>
      <c r="H46" s="543"/>
      <c r="I46" s="544" t="s">
        <v>79</v>
      </c>
      <c r="J46" s="515" t="s">
        <v>79</v>
      </c>
      <c r="K46" s="515" t="s">
        <v>79</v>
      </c>
      <c r="L46" s="515" t="s">
        <v>79</v>
      </c>
      <c r="M46" s="515" t="s">
        <v>79</v>
      </c>
      <c r="N46" s="515"/>
      <c r="O46" s="544" t="s">
        <v>79</v>
      </c>
      <c r="P46" s="544"/>
      <c r="Q46" s="515" t="s">
        <v>79</v>
      </c>
      <c r="R46" s="515" t="s">
        <v>79</v>
      </c>
      <c r="S46" s="515"/>
      <c r="T46" s="515" t="s">
        <v>79</v>
      </c>
      <c r="U46" s="515" t="s">
        <v>79</v>
      </c>
      <c r="V46" s="544"/>
      <c r="W46" s="544" t="s">
        <v>79</v>
      </c>
      <c r="X46" s="515" t="s">
        <v>79</v>
      </c>
      <c r="Y46" s="515"/>
      <c r="Z46" s="515" t="s">
        <v>79</v>
      </c>
      <c r="AA46" s="515" t="s">
        <v>79</v>
      </c>
      <c r="AB46" s="515" t="s">
        <v>79</v>
      </c>
      <c r="AC46" s="544" t="s">
        <v>79</v>
      </c>
      <c r="AD46" s="544"/>
      <c r="AE46" s="515"/>
      <c r="AF46" s="515" t="s">
        <v>79</v>
      </c>
      <c r="AG46" s="515" t="s">
        <v>79</v>
      </c>
      <c r="AH46" s="515" t="s">
        <v>79</v>
      </c>
      <c r="AI46" s="515"/>
      <c r="AJ46" s="544"/>
    </row>
    <row r="47" spans="1:36" ht="18">
      <c r="A47" s="517" t="s">
        <v>388</v>
      </c>
      <c r="B47" s="517" t="s">
        <v>389</v>
      </c>
      <c r="C47" s="553">
        <v>492425</v>
      </c>
      <c r="D47" s="541" t="s">
        <v>250</v>
      </c>
      <c r="E47" s="542" t="s">
        <v>387</v>
      </c>
      <c r="F47" s="544" t="s">
        <v>79</v>
      </c>
      <c r="G47" s="515" t="s">
        <v>79</v>
      </c>
      <c r="H47" s="543"/>
      <c r="I47" s="544" t="s">
        <v>79</v>
      </c>
      <c r="J47" s="515"/>
      <c r="K47" s="515" t="s">
        <v>79</v>
      </c>
      <c r="L47" s="515" t="s">
        <v>79</v>
      </c>
      <c r="M47" s="515" t="s">
        <v>79</v>
      </c>
      <c r="N47" s="515" t="s">
        <v>79</v>
      </c>
      <c r="O47" s="544" t="s">
        <v>79</v>
      </c>
      <c r="P47" s="544"/>
      <c r="Q47" s="515" t="s">
        <v>79</v>
      </c>
      <c r="R47" s="515" t="s">
        <v>79</v>
      </c>
      <c r="S47" s="515" t="s">
        <v>79</v>
      </c>
      <c r="T47" s="515" t="s">
        <v>79</v>
      </c>
      <c r="U47" s="515"/>
      <c r="V47" s="544"/>
      <c r="W47" s="544" t="s">
        <v>79</v>
      </c>
      <c r="X47" s="515"/>
      <c r="Y47" s="515" t="s">
        <v>79</v>
      </c>
      <c r="Z47" s="515" t="s">
        <v>79</v>
      </c>
      <c r="AA47" s="515" t="s">
        <v>79</v>
      </c>
      <c r="AB47" s="515" t="s">
        <v>79</v>
      </c>
      <c r="AC47" s="544" t="s">
        <v>79</v>
      </c>
      <c r="AD47" s="544"/>
      <c r="AE47" s="515"/>
      <c r="AF47" s="515"/>
      <c r="AG47" s="515" t="s">
        <v>79</v>
      </c>
      <c r="AH47" s="515" t="s">
        <v>79</v>
      </c>
      <c r="AI47" s="515" t="s">
        <v>79</v>
      </c>
      <c r="AJ47" s="544"/>
    </row>
  </sheetData>
  <mergeCells count="5">
    <mergeCell ref="A1:AI1"/>
    <mergeCell ref="A2:AI2"/>
    <mergeCell ref="A3:AI3"/>
    <mergeCell ref="Q6:AJ6"/>
    <mergeCell ref="F25:S2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workbookViewId="0">
      <selection sqref="A1:XFD1048576"/>
    </sheetView>
  </sheetViews>
  <sheetFormatPr defaultRowHeight="15"/>
  <cols>
    <col min="1" max="1" width="45.42578125" customWidth="1"/>
    <col min="2" max="2" width="11" customWidth="1"/>
  </cols>
  <sheetData>
    <row r="1" spans="1:33" ht="23.25">
      <c r="A1" s="554"/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</row>
    <row r="2" spans="1:33" ht="23.25">
      <c r="A2" s="530" t="s">
        <v>390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</row>
    <row r="3" spans="1:33" ht="23.25">
      <c r="A3" s="532" t="s">
        <v>391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</row>
    <row r="4" spans="1:33" ht="15.75">
      <c r="A4" s="447" t="s">
        <v>1</v>
      </c>
      <c r="B4" s="555" t="s">
        <v>3</v>
      </c>
      <c r="C4" s="450">
        <v>1</v>
      </c>
      <c r="D4" s="450">
        <v>2</v>
      </c>
      <c r="E4" s="450">
        <v>3</v>
      </c>
      <c r="F4" s="450">
        <v>4</v>
      </c>
      <c r="G4" s="450">
        <v>5</v>
      </c>
      <c r="H4" s="450">
        <v>6</v>
      </c>
      <c r="I4" s="450">
        <v>7</v>
      </c>
      <c r="J4" s="450">
        <v>8</v>
      </c>
      <c r="K4" s="450">
        <v>9</v>
      </c>
      <c r="L4" s="556">
        <v>10</v>
      </c>
      <c r="M4" s="450">
        <v>11</v>
      </c>
      <c r="N4" s="450">
        <v>12</v>
      </c>
      <c r="O4" s="450">
        <v>13</v>
      </c>
      <c r="P4" s="450">
        <v>14</v>
      </c>
      <c r="Q4" s="450">
        <v>15</v>
      </c>
      <c r="R4" s="450">
        <v>16</v>
      </c>
      <c r="S4" s="450">
        <v>17</v>
      </c>
      <c r="T4" s="450">
        <v>18</v>
      </c>
      <c r="U4" s="450">
        <v>19</v>
      </c>
      <c r="V4" s="450">
        <v>20</v>
      </c>
      <c r="W4" s="450">
        <v>21</v>
      </c>
      <c r="X4" s="450">
        <v>22</v>
      </c>
      <c r="Y4" s="450">
        <v>23</v>
      </c>
      <c r="Z4" s="450">
        <v>24</v>
      </c>
      <c r="AA4" s="450">
        <v>25</v>
      </c>
      <c r="AB4" s="450">
        <v>26</v>
      </c>
      <c r="AC4" s="450">
        <v>27</v>
      </c>
      <c r="AD4" s="450">
        <v>28</v>
      </c>
      <c r="AE4" s="450">
        <v>29</v>
      </c>
      <c r="AF4" s="450">
        <v>30</v>
      </c>
      <c r="AG4" s="450">
        <v>31</v>
      </c>
    </row>
    <row r="5" spans="1:33" ht="15.75">
      <c r="A5" s="447" t="s">
        <v>200</v>
      </c>
      <c r="B5" s="557"/>
      <c r="C5" s="558" t="s">
        <v>9</v>
      </c>
      <c r="D5" s="450" t="s">
        <v>10</v>
      </c>
      <c r="E5" s="556" t="s">
        <v>11</v>
      </c>
      <c r="F5" s="450" t="s">
        <v>12</v>
      </c>
      <c r="G5" s="450" t="s">
        <v>13</v>
      </c>
      <c r="H5" s="450" t="s">
        <v>14</v>
      </c>
      <c r="I5" s="450" t="s">
        <v>8</v>
      </c>
      <c r="J5" s="558" t="s">
        <v>9</v>
      </c>
      <c r="K5" s="450" t="s">
        <v>10</v>
      </c>
      <c r="L5" s="556" t="s">
        <v>11</v>
      </c>
      <c r="M5" s="450" t="s">
        <v>12</v>
      </c>
      <c r="N5" s="450" t="s">
        <v>13</v>
      </c>
      <c r="O5" s="450" t="s">
        <v>14</v>
      </c>
      <c r="P5" s="450" t="s">
        <v>8</v>
      </c>
      <c r="Q5" s="558" t="s">
        <v>9</v>
      </c>
      <c r="R5" s="450" t="s">
        <v>10</v>
      </c>
      <c r="S5" s="556" t="s">
        <v>11</v>
      </c>
      <c r="T5" s="450" t="s">
        <v>12</v>
      </c>
      <c r="U5" s="450" t="s">
        <v>13</v>
      </c>
      <c r="V5" s="450" t="s">
        <v>14</v>
      </c>
      <c r="W5" s="450" t="s">
        <v>8</v>
      </c>
      <c r="X5" s="558" t="s">
        <v>9</v>
      </c>
      <c r="Y5" s="450" t="s">
        <v>10</v>
      </c>
      <c r="Z5" s="450" t="s">
        <v>11</v>
      </c>
      <c r="AA5" s="558" t="s">
        <v>12</v>
      </c>
      <c r="AB5" s="450" t="s">
        <v>13</v>
      </c>
      <c r="AC5" s="450" t="s">
        <v>14</v>
      </c>
      <c r="AD5" s="450" t="s">
        <v>8</v>
      </c>
      <c r="AE5" s="558" t="s">
        <v>9</v>
      </c>
      <c r="AF5" s="450" t="s">
        <v>10</v>
      </c>
      <c r="AG5" s="450" t="s">
        <v>11</v>
      </c>
    </row>
    <row r="6" spans="1:33" ht="15.75">
      <c r="A6" s="453" t="s">
        <v>392</v>
      </c>
      <c r="B6" s="559" t="s">
        <v>393</v>
      </c>
      <c r="C6" s="464" t="s">
        <v>79</v>
      </c>
      <c r="D6" s="462" t="s">
        <v>79</v>
      </c>
      <c r="E6" s="464"/>
      <c r="F6" s="464" t="s">
        <v>79</v>
      </c>
      <c r="G6" s="462" t="s">
        <v>31</v>
      </c>
      <c r="H6" s="462"/>
      <c r="I6" s="560" t="s">
        <v>79</v>
      </c>
      <c r="J6" s="462" t="s">
        <v>31</v>
      </c>
      <c r="K6" s="462" t="s">
        <v>79</v>
      </c>
      <c r="L6" s="464" t="s">
        <v>79</v>
      </c>
      <c r="M6" s="464"/>
      <c r="N6" s="462" t="s">
        <v>79</v>
      </c>
      <c r="O6" s="462" t="s">
        <v>79</v>
      </c>
      <c r="P6" s="560" t="s">
        <v>79</v>
      </c>
      <c r="Q6" s="462" t="s">
        <v>31</v>
      </c>
      <c r="R6" s="462" t="s">
        <v>79</v>
      </c>
      <c r="S6" s="464"/>
      <c r="T6" s="464" t="s">
        <v>79</v>
      </c>
      <c r="U6" s="462" t="s">
        <v>79</v>
      </c>
      <c r="V6" s="462" t="s">
        <v>79</v>
      </c>
      <c r="W6" s="462"/>
      <c r="X6" s="462" t="s">
        <v>31</v>
      </c>
      <c r="Y6" s="462" t="s">
        <v>79</v>
      </c>
      <c r="Z6" s="464" t="s">
        <v>79</v>
      </c>
      <c r="AA6" s="464"/>
      <c r="AB6" s="462" t="s">
        <v>79</v>
      </c>
      <c r="AC6" s="462" t="s">
        <v>79</v>
      </c>
      <c r="AD6" s="560" t="s">
        <v>79</v>
      </c>
      <c r="AE6" s="462" t="s">
        <v>31</v>
      </c>
      <c r="AF6" s="462"/>
      <c r="AG6" s="464" t="s">
        <v>79</v>
      </c>
    </row>
    <row r="7" spans="1:33" ht="15.75">
      <c r="A7" s="453" t="s">
        <v>394</v>
      </c>
      <c r="B7" s="559" t="s">
        <v>395</v>
      </c>
      <c r="C7" s="464"/>
      <c r="D7" s="462"/>
      <c r="E7" s="464"/>
      <c r="F7" s="464" t="s">
        <v>22</v>
      </c>
      <c r="G7" s="462"/>
      <c r="H7" s="462" t="s">
        <v>22</v>
      </c>
      <c r="I7" s="560"/>
      <c r="J7" s="462" t="s">
        <v>22</v>
      </c>
      <c r="K7" s="462"/>
      <c r="L7" s="464" t="s">
        <v>22</v>
      </c>
      <c r="M7" s="464"/>
      <c r="N7" s="462" t="s">
        <v>22</v>
      </c>
      <c r="O7" s="462"/>
      <c r="P7" s="560" t="s">
        <v>22</v>
      </c>
      <c r="Q7" s="462"/>
      <c r="R7" s="462" t="s">
        <v>22</v>
      </c>
      <c r="S7" s="464"/>
      <c r="T7" s="464" t="s">
        <v>22</v>
      </c>
      <c r="U7" s="462"/>
      <c r="V7" s="462" t="s">
        <v>22</v>
      </c>
      <c r="W7" s="462" t="s">
        <v>22</v>
      </c>
      <c r="X7" s="462" t="s">
        <v>22</v>
      </c>
      <c r="Y7" s="462"/>
      <c r="Z7" s="464" t="s">
        <v>22</v>
      </c>
      <c r="AA7" s="464"/>
      <c r="AB7" s="462" t="s">
        <v>22</v>
      </c>
      <c r="AC7" s="462"/>
      <c r="AD7" s="560" t="s">
        <v>22</v>
      </c>
      <c r="AE7" s="462"/>
      <c r="AF7" s="462" t="s">
        <v>22</v>
      </c>
      <c r="AG7" s="464"/>
    </row>
    <row r="8" spans="1:33" ht="15.75">
      <c r="A8" s="453" t="s">
        <v>396</v>
      </c>
      <c r="B8" s="559" t="s">
        <v>395</v>
      </c>
      <c r="C8" s="464"/>
      <c r="D8" s="462" t="s">
        <v>22</v>
      </c>
      <c r="E8" s="464" t="s">
        <v>22</v>
      </c>
      <c r="F8" s="464"/>
      <c r="G8" s="561" t="s">
        <v>397</v>
      </c>
      <c r="H8" s="562"/>
      <c r="I8" s="562"/>
      <c r="J8" s="562"/>
      <c r="K8" s="562"/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3"/>
      <c r="Z8" s="464"/>
      <c r="AA8" s="464" t="s">
        <v>22</v>
      </c>
      <c r="AB8" s="462"/>
      <c r="AC8" s="462" t="s">
        <v>22</v>
      </c>
      <c r="AD8" s="560"/>
      <c r="AE8" s="462" t="s">
        <v>21</v>
      </c>
      <c r="AF8" s="462"/>
      <c r="AG8" s="464" t="s">
        <v>22</v>
      </c>
    </row>
    <row r="9" spans="1:33" ht="15.75">
      <c r="A9" s="453" t="s">
        <v>398</v>
      </c>
      <c r="B9" s="559" t="s">
        <v>399</v>
      </c>
      <c r="C9" s="464"/>
      <c r="D9" s="462" t="s">
        <v>400</v>
      </c>
      <c r="E9" s="464"/>
      <c r="F9" s="464"/>
      <c r="G9" s="462" t="s">
        <v>401</v>
      </c>
      <c r="H9" s="462" t="s">
        <v>400</v>
      </c>
      <c r="I9" s="462" t="s">
        <v>401</v>
      </c>
      <c r="J9" s="462" t="s">
        <v>400</v>
      </c>
      <c r="K9" s="462" t="s">
        <v>400</v>
      </c>
      <c r="L9" s="464"/>
      <c r="M9" s="464"/>
      <c r="N9" s="462" t="s">
        <v>401</v>
      </c>
      <c r="O9" s="462" t="s">
        <v>400</v>
      </c>
      <c r="P9" s="462" t="s">
        <v>401</v>
      </c>
      <c r="Q9" s="462" t="s">
        <v>400</v>
      </c>
      <c r="R9" s="462" t="s">
        <v>400</v>
      </c>
      <c r="S9" s="464"/>
      <c r="T9" s="464"/>
      <c r="U9" s="462" t="s">
        <v>401</v>
      </c>
      <c r="V9" s="462" t="s">
        <v>400</v>
      </c>
      <c r="W9" s="462" t="s">
        <v>401</v>
      </c>
      <c r="X9" s="462" t="s">
        <v>400</v>
      </c>
      <c r="Y9" s="462" t="s">
        <v>400</v>
      </c>
      <c r="Z9" s="464"/>
      <c r="AA9" s="464"/>
      <c r="AB9" s="462" t="s">
        <v>401</v>
      </c>
      <c r="AC9" s="462" t="s">
        <v>400</v>
      </c>
      <c r="AD9" s="462" t="s">
        <v>401</v>
      </c>
      <c r="AE9" s="462" t="s">
        <v>400</v>
      </c>
      <c r="AF9" s="462" t="s">
        <v>400</v>
      </c>
      <c r="AG9" s="464"/>
    </row>
    <row r="10" spans="1:33" ht="15.75">
      <c r="A10" s="453" t="s">
        <v>402</v>
      </c>
      <c r="B10" s="559" t="s">
        <v>399</v>
      </c>
      <c r="C10" s="464"/>
      <c r="D10" s="560" t="s">
        <v>400</v>
      </c>
      <c r="E10" s="464"/>
      <c r="F10" s="464"/>
      <c r="G10" s="462" t="s">
        <v>400</v>
      </c>
      <c r="H10" s="462" t="s">
        <v>400</v>
      </c>
      <c r="I10" s="560" t="s">
        <v>400</v>
      </c>
      <c r="J10" s="560" t="s">
        <v>400</v>
      </c>
      <c r="K10" s="560" t="s">
        <v>400</v>
      </c>
      <c r="L10" s="464"/>
      <c r="M10" s="464"/>
      <c r="N10" s="462" t="s">
        <v>400</v>
      </c>
      <c r="O10" s="462" t="s">
        <v>400</v>
      </c>
      <c r="P10" s="560" t="s">
        <v>400</v>
      </c>
      <c r="Q10" s="560" t="s">
        <v>400</v>
      </c>
      <c r="R10" s="560" t="s">
        <v>400</v>
      </c>
      <c r="S10" s="464"/>
      <c r="T10" s="464"/>
      <c r="U10" s="462" t="s">
        <v>400</v>
      </c>
      <c r="V10" s="462" t="s">
        <v>400</v>
      </c>
      <c r="W10" s="560" t="s">
        <v>400</v>
      </c>
      <c r="X10" s="560" t="s">
        <v>400</v>
      </c>
      <c r="Y10" s="560" t="s">
        <v>400</v>
      </c>
      <c r="Z10" s="464"/>
      <c r="AA10" s="464"/>
      <c r="AB10" s="462" t="s">
        <v>400</v>
      </c>
      <c r="AC10" s="462" t="s">
        <v>400</v>
      </c>
      <c r="AD10" s="560" t="s">
        <v>400</v>
      </c>
      <c r="AE10" s="560" t="s">
        <v>400</v>
      </c>
      <c r="AF10" s="560" t="s">
        <v>400</v>
      </c>
      <c r="AG10" s="464"/>
    </row>
    <row r="11" spans="1:33" ht="15.75">
      <c r="A11" s="453" t="s">
        <v>403</v>
      </c>
      <c r="B11" s="564" t="s">
        <v>56</v>
      </c>
      <c r="C11" s="468"/>
      <c r="D11" s="466"/>
      <c r="E11" s="468"/>
      <c r="F11" s="468"/>
      <c r="G11" s="466"/>
      <c r="H11" s="466"/>
      <c r="I11" s="565"/>
      <c r="J11" s="466"/>
      <c r="K11" s="466"/>
      <c r="L11" s="468"/>
      <c r="M11" s="468"/>
      <c r="N11" s="466"/>
      <c r="O11" s="466"/>
      <c r="P11" s="565"/>
      <c r="Q11" s="466"/>
      <c r="R11" s="466"/>
      <c r="S11" s="468"/>
      <c r="T11" s="468"/>
      <c r="U11" s="466"/>
      <c r="V11" s="466"/>
      <c r="W11" s="466"/>
      <c r="X11" s="466"/>
      <c r="Y11" s="466"/>
      <c r="Z11" s="468"/>
      <c r="AA11" s="468"/>
      <c r="AB11" s="466"/>
      <c r="AC11" s="466"/>
      <c r="AD11" s="565"/>
      <c r="AE11" s="466"/>
      <c r="AF11" s="466"/>
      <c r="AG11" s="468"/>
    </row>
    <row r="12" spans="1:33" ht="15.75">
      <c r="A12" s="453" t="s">
        <v>404</v>
      </c>
      <c r="B12" s="564" t="s">
        <v>56</v>
      </c>
      <c r="C12" s="468"/>
      <c r="D12" s="466"/>
      <c r="E12" s="468"/>
      <c r="F12" s="468"/>
      <c r="G12" s="466"/>
      <c r="H12" s="466"/>
      <c r="I12" s="565"/>
      <c r="J12" s="466"/>
      <c r="K12" s="466"/>
      <c r="L12" s="468"/>
      <c r="M12" s="468"/>
      <c r="N12" s="466"/>
      <c r="O12" s="466"/>
      <c r="P12" s="565"/>
      <c r="Q12" s="466"/>
      <c r="R12" s="466"/>
      <c r="S12" s="468"/>
      <c r="T12" s="468"/>
      <c r="U12" s="466"/>
      <c r="V12" s="466"/>
      <c r="W12" s="466"/>
      <c r="X12" s="466"/>
      <c r="Y12" s="466"/>
      <c r="Z12" s="468"/>
      <c r="AA12" s="468"/>
      <c r="AB12" s="466"/>
      <c r="AC12" s="466"/>
      <c r="AD12" s="565"/>
      <c r="AE12" s="466"/>
      <c r="AF12" s="466"/>
      <c r="AG12" s="468"/>
    </row>
    <row r="13" spans="1:33" ht="15.75">
      <c r="A13" s="486"/>
      <c r="B13" s="566"/>
      <c r="C13" s="567"/>
      <c r="D13" s="567"/>
      <c r="E13" s="568"/>
      <c r="F13" s="568"/>
      <c r="G13" s="568"/>
      <c r="H13" s="568"/>
      <c r="I13" s="568"/>
      <c r="J13" s="567"/>
      <c r="K13" s="567"/>
      <c r="L13" s="567"/>
      <c r="M13" s="568"/>
      <c r="N13" s="568"/>
      <c r="O13" s="568"/>
      <c r="P13" s="568"/>
      <c r="Q13" s="568"/>
      <c r="R13" s="567"/>
      <c r="S13" s="568"/>
      <c r="T13" s="568"/>
      <c r="U13" s="567"/>
      <c r="V13" s="567"/>
      <c r="W13" s="567"/>
      <c r="X13" s="567"/>
      <c r="Y13" s="567"/>
      <c r="Z13" s="567"/>
      <c r="AA13" s="567"/>
      <c r="AB13" s="567"/>
      <c r="AC13" s="568"/>
      <c r="AD13" s="568"/>
      <c r="AE13" s="568"/>
      <c r="AF13" s="568"/>
      <c r="AG13" s="568"/>
    </row>
    <row r="14" spans="1:33" ht="20.25">
      <c r="A14" s="569" t="s">
        <v>405</v>
      </c>
      <c r="B14" s="570"/>
      <c r="C14" s="570"/>
      <c r="D14" s="570"/>
      <c r="E14" s="570"/>
      <c r="F14" s="571"/>
      <c r="G14" s="571"/>
      <c r="H14" s="571"/>
      <c r="I14" s="571"/>
      <c r="J14" s="496"/>
      <c r="K14" s="496"/>
      <c r="L14" s="496"/>
      <c r="M14" s="496"/>
      <c r="N14" s="496"/>
      <c r="O14" s="572"/>
      <c r="P14" s="496"/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6"/>
      <c r="AB14" s="496"/>
      <c r="AC14" s="496"/>
      <c r="AD14" s="496"/>
      <c r="AE14" s="496"/>
      <c r="AF14" s="496"/>
      <c r="AG14" s="496"/>
    </row>
    <row r="15" spans="1:33" ht="20.25">
      <c r="A15" s="569" t="s">
        <v>406</v>
      </c>
      <c r="B15" s="570"/>
      <c r="C15" s="570"/>
      <c r="D15" s="570"/>
      <c r="E15" s="570"/>
      <c r="F15" s="571"/>
      <c r="G15" s="571"/>
      <c r="H15" s="571"/>
      <c r="I15" s="571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6"/>
      <c r="AF15" s="496"/>
      <c r="AG15" s="496"/>
    </row>
    <row r="16" spans="1:33" ht="20.25">
      <c r="A16" s="569" t="s">
        <v>407</v>
      </c>
      <c r="B16" s="570"/>
      <c r="C16" s="570"/>
      <c r="D16" s="570"/>
      <c r="E16" s="570"/>
      <c r="F16" s="571"/>
      <c r="G16" s="571"/>
      <c r="H16" s="571"/>
      <c r="I16" s="571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  <c r="AB16" s="496"/>
      <c r="AC16" s="496"/>
      <c r="AD16" s="496"/>
      <c r="AE16" s="496"/>
      <c r="AF16" s="496"/>
      <c r="AG16" s="496"/>
    </row>
    <row r="17" spans="1:33" ht="20.25">
      <c r="A17" s="569" t="s">
        <v>408</v>
      </c>
      <c r="B17" s="570"/>
      <c r="C17" s="570"/>
      <c r="D17" s="570"/>
      <c r="E17" s="570"/>
      <c r="F17" s="571"/>
      <c r="G17" s="571"/>
      <c r="H17" s="571"/>
      <c r="I17" s="571"/>
      <c r="J17" s="496"/>
      <c r="K17" s="496"/>
      <c r="L17" s="573"/>
      <c r="M17" s="573"/>
      <c r="N17" s="573"/>
      <c r="O17" s="573"/>
      <c r="P17" s="573"/>
      <c r="Q17" s="573"/>
      <c r="R17" s="573"/>
      <c r="S17" s="573"/>
      <c r="T17" s="573"/>
      <c r="U17" s="573"/>
      <c r="V17" s="573"/>
      <c r="W17" s="573"/>
      <c r="X17" s="573"/>
      <c r="Y17" s="573"/>
      <c r="Z17" s="573"/>
      <c r="AA17" s="496"/>
      <c r="AB17" s="496"/>
      <c r="AC17" s="496"/>
      <c r="AD17" s="496"/>
      <c r="AE17" s="496"/>
      <c r="AF17" s="496"/>
      <c r="AG17" s="496"/>
    </row>
    <row r="18" spans="1:33" ht="20.25">
      <c r="A18" s="574" t="s">
        <v>409</v>
      </c>
      <c r="B18" s="574"/>
      <c r="C18" s="574"/>
      <c r="D18" s="574"/>
      <c r="E18" s="574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</row>
    <row r="19" spans="1:33" ht="20.25">
      <c r="A19" s="569" t="s">
        <v>410</v>
      </c>
      <c r="B19" s="570"/>
      <c r="C19" s="570"/>
      <c r="D19" s="570"/>
      <c r="E19" s="570"/>
      <c r="F19" s="571"/>
      <c r="G19" s="571"/>
      <c r="H19" s="496"/>
      <c r="I19" s="496"/>
      <c r="J19" s="496"/>
      <c r="K19" s="496" t="s">
        <v>79</v>
      </c>
      <c r="L19" s="496"/>
      <c r="M19" s="496"/>
      <c r="N19" s="496"/>
      <c r="O19" s="496"/>
      <c r="P19" s="496"/>
      <c r="Q19" s="496"/>
      <c r="R19" s="496"/>
      <c r="S19" s="496"/>
      <c r="T19" s="496"/>
      <c r="U19" s="496"/>
      <c r="V19" s="496"/>
      <c r="W19" s="496"/>
      <c r="X19" s="496"/>
      <c r="Y19" s="496"/>
      <c r="Z19" s="496"/>
      <c r="AA19" s="496"/>
      <c r="AB19" s="496"/>
      <c r="AC19" s="496"/>
      <c r="AD19" s="496"/>
      <c r="AE19" s="496"/>
      <c r="AF19" s="496"/>
      <c r="AG19" s="496"/>
    </row>
    <row r="20" spans="1:33" ht="20.25">
      <c r="A20" s="569" t="s">
        <v>411</v>
      </c>
      <c r="B20" s="570"/>
      <c r="C20" s="570"/>
      <c r="D20" s="570"/>
      <c r="E20" s="570"/>
      <c r="F20" s="571"/>
      <c r="G20" s="571"/>
      <c r="H20" s="496"/>
      <c r="I20" s="496"/>
      <c r="J20" s="496"/>
      <c r="K20" s="496"/>
      <c r="L20" s="496"/>
      <c r="M20" s="496"/>
      <c r="N20" s="496"/>
      <c r="O20" s="496"/>
      <c r="P20" s="496"/>
      <c r="Q20" s="496"/>
      <c r="R20" s="496"/>
      <c r="S20" s="496"/>
      <c r="T20" s="496"/>
      <c r="U20" s="496"/>
      <c r="V20" s="496"/>
      <c r="W20" s="496"/>
      <c r="X20" s="496"/>
      <c r="Y20" s="496"/>
      <c r="Z20" s="496"/>
      <c r="AA20" s="496"/>
      <c r="AB20" s="496"/>
      <c r="AC20" s="496"/>
      <c r="AD20" s="496"/>
      <c r="AE20" s="496"/>
      <c r="AF20" s="496"/>
      <c r="AG20" s="496"/>
    </row>
    <row r="21" spans="1:33" ht="20.25">
      <c r="A21" s="569" t="s">
        <v>412</v>
      </c>
      <c r="B21" s="570"/>
      <c r="C21" s="570"/>
      <c r="D21" s="570"/>
      <c r="E21" s="570"/>
      <c r="F21" s="571"/>
      <c r="G21" s="571"/>
      <c r="H21" s="496"/>
      <c r="I21" s="496"/>
      <c r="J21" s="496"/>
      <c r="K21" s="496"/>
      <c r="L21" s="496"/>
      <c r="M21" s="496"/>
      <c r="N21" s="496"/>
      <c r="O21" s="496"/>
      <c r="P21" s="496"/>
      <c r="Q21" s="496"/>
      <c r="R21" s="496"/>
      <c r="S21" s="496"/>
      <c r="T21" s="496"/>
      <c r="U21" s="496"/>
      <c r="V21" s="496"/>
      <c r="W21" s="496"/>
      <c r="X21" s="496"/>
      <c r="Y21" s="496"/>
      <c r="Z21" s="496"/>
      <c r="AA21" s="496"/>
      <c r="AB21" s="496"/>
      <c r="AC21" s="496"/>
      <c r="AD21" s="496"/>
      <c r="AE21" s="496"/>
      <c r="AF21" s="496"/>
      <c r="AG21" s="496"/>
    </row>
    <row r="22" spans="1:33" ht="20.25">
      <c r="A22" s="569" t="s">
        <v>413</v>
      </c>
      <c r="B22" s="569"/>
      <c r="C22" s="569"/>
      <c r="D22" s="569"/>
      <c r="E22" s="569"/>
      <c r="F22" s="496"/>
      <c r="G22" s="496"/>
      <c r="H22" s="496"/>
      <c r="I22" s="496"/>
      <c r="J22" s="496"/>
      <c r="K22" s="496"/>
      <c r="L22" s="496"/>
      <c r="M22" s="496"/>
      <c r="N22" s="496"/>
      <c r="O22" s="496"/>
      <c r="P22" s="496"/>
      <c r="Q22" s="496"/>
      <c r="R22" s="496" t="s">
        <v>237</v>
      </c>
      <c r="S22" s="496"/>
      <c r="T22" s="496"/>
      <c r="U22" s="496"/>
      <c r="V22" s="496"/>
      <c r="W22" s="496"/>
      <c r="X22" s="496"/>
      <c r="Y22" s="496"/>
      <c r="Z22" s="496"/>
      <c r="AA22" s="496"/>
      <c r="AB22" s="496"/>
      <c r="AC22" s="496"/>
      <c r="AD22" s="496"/>
      <c r="AE22" s="496"/>
      <c r="AF22" s="496"/>
      <c r="AG22" s="496"/>
    </row>
    <row r="23" spans="1:33" ht="20.25">
      <c r="A23" s="569" t="s">
        <v>414</v>
      </c>
      <c r="B23" s="569"/>
      <c r="C23" s="569"/>
      <c r="D23" s="569"/>
      <c r="E23" s="569"/>
      <c r="F23" s="496"/>
      <c r="G23" s="496"/>
      <c r="H23" s="496"/>
      <c r="I23" s="496"/>
      <c r="J23" s="496"/>
      <c r="K23" s="496"/>
      <c r="L23" s="496"/>
      <c r="M23" s="496"/>
      <c r="N23" s="496"/>
      <c r="O23" s="496"/>
      <c r="P23" s="496"/>
      <c r="Q23" s="496"/>
      <c r="R23" s="496"/>
      <c r="S23" s="496"/>
      <c r="T23" s="496"/>
      <c r="U23" s="496"/>
      <c r="V23" s="496"/>
      <c r="W23" s="496"/>
      <c r="X23" s="496"/>
      <c r="Y23" s="496"/>
      <c r="Z23" s="496"/>
      <c r="AA23" s="496"/>
      <c r="AB23" s="496"/>
      <c r="AC23" s="496"/>
      <c r="AD23" s="496"/>
      <c r="AE23" s="496"/>
      <c r="AF23" s="496"/>
      <c r="AG23" s="496"/>
    </row>
    <row r="24" spans="1:33" ht="20.25">
      <c r="A24" s="569" t="s">
        <v>415</v>
      </c>
      <c r="B24" s="569"/>
      <c r="C24" s="569"/>
      <c r="D24" s="569"/>
      <c r="E24" s="569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6"/>
      <c r="T24" s="496"/>
      <c r="U24" s="496"/>
      <c r="V24" s="496"/>
      <c r="W24" s="496"/>
      <c r="X24" s="496"/>
      <c r="Y24" s="496"/>
      <c r="Z24" s="496"/>
      <c r="AA24" s="496"/>
      <c r="AB24" s="496"/>
      <c r="AC24" s="496"/>
      <c r="AD24" s="496"/>
      <c r="AE24" s="496"/>
      <c r="AF24" s="496"/>
      <c r="AG24" s="496"/>
    </row>
    <row r="25" spans="1:33" ht="20.25">
      <c r="A25" s="569" t="s">
        <v>416</v>
      </c>
      <c r="B25" s="569"/>
      <c r="C25" s="569"/>
      <c r="D25" s="569"/>
      <c r="E25" s="569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496"/>
      <c r="Q25" s="496"/>
      <c r="R25" s="496"/>
      <c r="S25" s="496"/>
      <c r="T25" s="496"/>
      <c r="U25" s="496"/>
      <c r="V25" s="496"/>
      <c r="W25" s="496"/>
      <c r="X25" s="496"/>
      <c r="Y25" s="496"/>
      <c r="Z25" s="496"/>
      <c r="AA25" s="496"/>
      <c r="AB25" s="496"/>
      <c r="AC25" s="496"/>
      <c r="AD25" s="496"/>
      <c r="AE25" s="496"/>
      <c r="AF25" s="496"/>
      <c r="AG25" s="496"/>
    </row>
    <row r="26" spans="1:33" ht="20.25">
      <c r="A26" s="569" t="s">
        <v>417</v>
      </c>
      <c r="B26" s="569"/>
      <c r="C26" s="569"/>
      <c r="D26" s="569"/>
      <c r="E26" s="569"/>
      <c r="F26" s="496"/>
      <c r="G26" s="496"/>
      <c r="H26" s="496"/>
      <c r="I26" s="496"/>
      <c r="J26" s="496"/>
      <c r="K26" s="496" t="s">
        <v>418</v>
      </c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  <c r="W26" s="496"/>
      <c r="X26" s="496"/>
      <c r="Y26" s="496"/>
      <c r="Z26" s="496"/>
      <c r="AA26" s="496"/>
      <c r="AB26" s="496"/>
      <c r="AC26" s="496"/>
      <c r="AD26" s="496"/>
      <c r="AE26" s="496"/>
      <c r="AF26" s="496"/>
      <c r="AG26" s="496"/>
    </row>
    <row r="27" spans="1:33" ht="20.25">
      <c r="A27" s="569" t="s">
        <v>419</v>
      </c>
      <c r="B27" s="498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  <c r="W27" s="496"/>
      <c r="X27" s="496"/>
      <c r="Y27" s="496"/>
      <c r="Z27" s="496"/>
      <c r="AA27" s="496"/>
      <c r="AB27" s="496"/>
      <c r="AC27" s="496"/>
      <c r="AD27" s="496"/>
      <c r="AE27" s="496"/>
      <c r="AF27" s="496"/>
      <c r="AG27" s="496"/>
    </row>
    <row r="28" spans="1:33" ht="20.25">
      <c r="A28" s="569" t="s">
        <v>420</v>
      </c>
      <c r="B28" s="569"/>
      <c r="C28" s="569"/>
      <c r="D28" s="569"/>
      <c r="E28" s="569"/>
      <c r="F28" s="496"/>
      <c r="G28" s="496"/>
      <c r="H28" s="496"/>
      <c r="I28" s="496"/>
      <c r="J28" s="496"/>
      <c r="K28" s="496"/>
      <c r="L28" s="496"/>
      <c r="M28" s="496"/>
      <c r="N28" s="496"/>
      <c r="O28" s="496"/>
      <c r="P28" s="496"/>
      <c r="Q28" s="496"/>
      <c r="R28" s="496"/>
      <c r="S28" s="496"/>
      <c r="T28" s="496"/>
      <c r="U28" s="496"/>
      <c r="V28" s="496"/>
      <c r="W28" s="496"/>
      <c r="X28" s="496"/>
      <c r="Y28" s="496"/>
      <c r="Z28" s="496"/>
      <c r="AA28" s="496"/>
      <c r="AB28" s="496"/>
      <c r="AC28" s="496"/>
      <c r="AD28" s="496"/>
      <c r="AE28" s="496"/>
      <c r="AF28" s="496"/>
      <c r="AG28" s="496"/>
    </row>
    <row r="29" spans="1:33">
      <c r="A29" s="496"/>
      <c r="B29" s="498"/>
      <c r="C29" s="496"/>
      <c r="D29" s="496"/>
      <c r="E29" s="496"/>
      <c r="F29" s="496"/>
      <c r="G29" s="496"/>
      <c r="H29" s="496"/>
      <c r="I29" s="496"/>
      <c r="J29" s="496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  <c r="W29" s="496"/>
      <c r="X29" s="496"/>
      <c r="Y29" s="496"/>
      <c r="Z29" s="496"/>
      <c r="AA29" s="496"/>
      <c r="AB29" s="496"/>
      <c r="AC29" s="496"/>
      <c r="AD29" s="496"/>
      <c r="AE29" s="496"/>
      <c r="AF29" s="496"/>
      <c r="AG29" s="496"/>
    </row>
    <row r="31" spans="1:33">
      <c r="O31" s="575"/>
    </row>
  </sheetData>
  <mergeCells count="5">
    <mergeCell ref="A2:AG2"/>
    <mergeCell ref="A3:AG3"/>
    <mergeCell ref="B4:B5"/>
    <mergeCell ref="G8:Y8"/>
    <mergeCell ref="L17:Z1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COORDENAÇÃO</vt:lpstr>
      <vt:lpstr>TGP</vt:lpstr>
      <vt:lpstr>RAIO X</vt:lpstr>
      <vt:lpstr>DEMAIS FUNCOES</vt:lpstr>
      <vt:lpstr>ENFERMEIROS</vt:lpstr>
      <vt:lpstr>TEC. ENFERMAGEM DIA</vt:lpstr>
      <vt:lpstr>TEC. ENFERMAGEM NOITE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Amante Feronha Santini -  mat 151602</dc:creator>
  <cp:lastModifiedBy>Carolina Amante Feronha Santini -  mat 151602</cp:lastModifiedBy>
  <cp:lastPrinted>2025-03-31T13:01:19Z</cp:lastPrinted>
  <dcterms:created xsi:type="dcterms:W3CDTF">2024-11-13T13:43:41Z</dcterms:created>
  <dcterms:modified xsi:type="dcterms:W3CDTF">2025-04-04T18:38:17Z</dcterms:modified>
</cp:coreProperties>
</file>