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85" windowWidth="15120" windowHeight="7860" activeTab="7"/>
  </bookViews>
  <sheets>
    <sheet name="COORDENAÇÃO" sheetId="5" r:id="rId1"/>
    <sheet name="TGP" sheetId="7" r:id="rId2"/>
    <sheet name="RAIO X" sheetId="4" r:id="rId3"/>
    <sheet name="DEMAIS FUNÇÕES" sheetId="3" r:id="rId4"/>
    <sheet name="ENFERMEIROS" sheetId="10" r:id="rId5"/>
    <sheet name="TEC. ENF DIA" sheetId="11" r:id="rId6"/>
    <sheet name="TEC. ENF. NOITE" sheetId="12" r:id="rId7"/>
    <sheet name="ACE" sheetId="13" r:id="rId8"/>
  </sheets>
  <calcPr calcId="144525" iterateDelta="1E-4"/>
</workbook>
</file>

<file path=xl/calcChain.xml><?xml version="1.0" encoding="utf-8"?>
<calcChain xmlns="http://schemas.openxmlformats.org/spreadsheetml/2006/main">
  <c r="AN19" i="4" l="1"/>
  <c r="AK24" i="7" l="1"/>
  <c r="AK9" i="7"/>
  <c r="AL9" i="7" s="1"/>
  <c r="AN11" i="4"/>
  <c r="AN8" i="4" l="1"/>
  <c r="AN16" i="4"/>
  <c r="AN6" i="4" l="1"/>
  <c r="AN7" i="4"/>
  <c r="AP36" i="7" l="1"/>
  <c r="AK31" i="7"/>
  <c r="AK30" i="7"/>
  <c r="AP29" i="7"/>
  <c r="AK27" i="7"/>
  <c r="AL27" i="7" s="1"/>
  <c r="AK26" i="7"/>
  <c r="AL26" i="7" s="1"/>
  <c r="AK25" i="7"/>
  <c r="AL25" i="7" s="1"/>
  <c r="AL24" i="7"/>
  <c r="AK23" i="7"/>
  <c r="AL23" i="7" s="1"/>
  <c r="AK22" i="7"/>
  <c r="AL22" i="7" s="1"/>
  <c r="AK19" i="7"/>
  <c r="AL19" i="7" s="1"/>
  <c r="AK18" i="7"/>
  <c r="AL18" i="7" s="1"/>
  <c r="AK15" i="7"/>
  <c r="AL15" i="7" s="1"/>
  <c r="AK14" i="7"/>
  <c r="AL14" i="7" s="1"/>
  <c r="AK11" i="7"/>
  <c r="AL11" i="7" s="1"/>
  <c r="AK10" i="7"/>
  <c r="AL10" i="7" s="1"/>
  <c r="AK6" i="7"/>
  <c r="AL6" i="7" s="1"/>
  <c r="AL54" i="7" l="1"/>
  <c r="AO19" i="4" l="1"/>
  <c r="AO16" i="4"/>
  <c r="AN13" i="4"/>
  <c r="AO13" i="4" s="1"/>
  <c r="AN12" i="4"/>
  <c r="AO12" i="4" s="1"/>
  <c r="AO11" i="4"/>
  <c r="AO8" i="4"/>
  <c r="AO7" i="4"/>
  <c r="AO6" i="4"/>
  <c r="BO18" i="3"/>
  <c r="BN18" i="3"/>
  <c r="BM18" i="3"/>
  <c r="BL18" i="3"/>
  <c r="BK18" i="3"/>
  <c r="BJ18" i="3"/>
  <c r="BI18" i="3"/>
  <c r="BH18" i="3"/>
  <c r="BG18" i="3"/>
  <c r="BF18" i="3"/>
  <c r="BE18" i="3"/>
  <c r="BD18" i="3"/>
  <c r="BC18" i="3"/>
  <c r="BB18" i="3"/>
  <c r="BA18" i="3"/>
  <c r="AZ18" i="3"/>
  <c r="AY18" i="3"/>
  <c r="AX18" i="3"/>
  <c r="AW18" i="3"/>
  <c r="BP18" i="3" s="1"/>
  <c r="AP18" i="3" s="1"/>
  <c r="BO17" i="3"/>
  <c r="BN17" i="3"/>
  <c r="BM17" i="3"/>
  <c r="BL17" i="3"/>
  <c r="BK17" i="3"/>
  <c r="BJ17" i="3"/>
  <c r="BI17" i="3"/>
  <c r="BH17" i="3"/>
  <c r="BG17" i="3"/>
  <c r="BF17" i="3"/>
  <c r="BE17" i="3"/>
  <c r="BD17" i="3"/>
  <c r="BC17" i="3"/>
  <c r="BB17" i="3"/>
  <c r="BA17" i="3"/>
  <c r="AZ17" i="3"/>
  <c r="AY17" i="3"/>
  <c r="AX17" i="3"/>
  <c r="AW17" i="3"/>
  <c r="BP17" i="3" s="1"/>
  <c r="AP17" i="3" s="1"/>
  <c r="BO16" i="3"/>
  <c r="BN16" i="3"/>
  <c r="BM16" i="3"/>
  <c r="BL16" i="3"/>
  <c r="BK16" i="3"/>
  <c r="BJ16" i="3"/>
  <c r="BI16" i="3"/>
  <c r="BH16" i="3"/>
  <c r="BG16" i="3"/>
  <c r="BF16" i="3"/>
  <c r="BE16" i="3"/>
  <c r="BD16" i="3"/>
  <c r="BC16" i="3"/>
  <c r="BB16" i="3"/>
  <c r="BA16" i="3"/>
  <c r="AZ16" i="3"/>
  <c r="AY16" i="3"/>
  <c r="AX16" i="3"/>
  <c r="AW16" i="3"/>
  <c r="BP16" i="3" s="1"/>
  <c r="AP16" i="3" s="1"/>
  <c r="BO15" i="3"/>
  <c r="BN15" i="3"/>
  <c r="BM15" i="3"/>
  <c r="BL15" i="3"/>
  <c r="BK15" i="3"/>
  <c r="BJ15" i="3"/>
  <c r="BI15" i="3"/>
  <c r="BH15" i="3"/>
  <c r="BG15" i="3"/>
  <c r="BF15" i="3"/>
  <c r="BE15" i="3"/>
  <c r="BD15" i="3"/>
  <c r="BC15" i="3"/>
  <c r="BB15" i="3"/>
  <c r="BA15" i="3"/>
  <c r="AZ15" i="3"/>
  <c r="AY15" i="3"/>
  <c r="AX15" i="3"/>
  <c r="AW15" i="3"/>
  <c r="BP15" i="3" s="1"/>
  <c r="AP15" i="3" s="1"/>
  <c r="BO14" i="3"/>
  <c r="BN14" i="3"/>
  <c r="BM14" i="3"/>
  <c r="BL14" i="3"/>
  <c r="BK14" i="3"/>
  <c r="BJ14" i="3"/>
  <c r="BI14" i="3"/>
  <c r="BH14" i="3"/>
  <c r="BG14" i="3"/>
  <c r="BF14" i="3"/>
  <c r="BE14" i="3"/>
  <c r="BD14" i="3"/>
  <c r="BC14" i="3"/>
  <c r="BB14" i="3"/>
  <c r="BA14" i="3"/>
  <c r="AZ14" i="3"/>
  <c r="AY14" i="3"/>
  <c r="AX14" i="3"/>
  <c r="AW14" i="3"/>
  <c r="BP14" i="3" s="1"/>
  <c r="AP14" i="3" s="1"/>
  <c r="BO13" i="3"/>
  <c r="BN13" i="3"/>
  <c r="BM13" i="3"/>
  <c r="BL13" i="3"/>
  <c r="BK13" i="3"/>
  <c r="BJ13" i="3"/>
  <c r="BI13" i="3"/>
  <c r="BH13" i="3"/>
  <c r="BG13" i="3"/>
  <c r="BF13" i="3"/>
  <c r="BE13" i="3"/>
  <c r="BD13" i="3"/>
  <c r="BC13" i="3"/>
  <c r="BB13" i="3"/>
  <c r="BA13" i="3"/>
  <c r="AZ13" i="3"/>
  <c r="AY13" i="3"/>
  <c r="AX13" i="3"/>
  <c r="AW13" i="3"/>
  <c r="BO12" i="3"/>
  <c r="BN12" i="3"/>
  <c r="BM12" i="3"/>
  <c r="BL12" i="3"/>
  <c r="BK12" i="3"/>
  <c r="BJ12" i="3"/>
  <c r="BI12" i="3"/>
  <c r="BH12" i="3"/>
  <c r="BG12" i="3"/>
  <c r="BF12" i="3"/>
  <c r="BE12" i="3"/>
  <c r="BD12" i="3"/>
  <c r="BC12" i="3"/>
  <c r="BB12" i="3"/>
  <c r="BA12" i="3"/>
  <c r="AZ12" i="3"/>
  <c r="AY12" i="3"/>
  <c r="AX12" i="3"/>
  <c r="AW12" i="3"/>
  <c r="BP10" i="3"/>
  <c r="BA10" i="3"/>
  <c r="BO9" i="3"/>
  <c r="BN9" i="3"/>
  <c r="BM9" i="3"/>
  <c r="BL9" i="3"/>
  <c r="BK9" i="3"/>
  <c r="BJ9" i="3"/>
  <c r="BI9" i="3"/>
  <c r="BH9" i="3"/>
  <c r="BG9" i="3"/>
  <c r="BF9" i="3"/>
  <c r="BE9" i="3"/>
  <c r="BD9" i="3"/>
  <c r="BC9" i="3"/>
  <c r="BB9" i="3"/>
  <c r="BA9" i="3"/>
  <c r="AZ9" i="3"/>
  <c r="AY9" i="3"/>
  <c r="AX9" i="3"/>
  <c r="AW9" i="3"/>
  <c r="AO9" i="3"/>
  <c r="AK9" i="3"/>
  <c r="BA7" i="3"/>
  <c r="BO6" i="3"/>
  <c r="BN6" i="3"/>
  <c r="BM6" i="3"/>
  <c r="BL6" i="3"/>
  <c r="BK6" i="3"/>
  <c r="BJ6" i="3"/>
  <c r="BI6" i="3"/>
  <c r="BH6" i="3"/>
  <c r="BG6" i="3"/>
  <c r="BF6" i="3"/>
  <c r="BE6" i="3"/>
  <c r="BD6" i="3"/>
  <c r="BC6" i="3"/>
  <c r="BB6" i="3"/>
  <c r="BA6" i="3"/>
  <c r="AZ6" i="3"/>
  <c r="AY6" i="3"/>
  <c r="AX6" i="3"/>
  <c r="AW6" i="3"/>
  <c r="AO12" i="5"/>
  <c r="AO9" i="5"/>
  <c r="BP13" i="3" l="1"/>
  <c r="AP13" i="3" s="1"/>
  <c r="BP12" i="3"/>
  <c r="AP12" i="3" s="1"/>
  <c r="BP9" i="3"/>
  <c r="AP9" i="3" s="1"/>
  <c r="BP6" i="3"/>
  <c r="AP6" i="3" s="1"/>
  <c r="AK6" i="3"/>
</calcChain>
</file>

<file path=xl/sharedStrings.xml><?xml version="1.0" encoding="utf-8"?>
<sst xmlns="http://schemas.openxmlformats.org/spreadsheetml/2006/main" count="3829" uniqueCount="458">
  <si>
    <r>
      <t xml:space="preserve">
ESCALA DE TRABALHO PREVISTA - UPA Sabará  
COORDENAÇÃO – ABRIL</t>
    </r>
    <r>
      <rPr>
        <b/>
        <sz val="10"/>
        <color indexed="10"/>
        <rFont val="Arial"/>
        <family val="2"/>
      </rPr>
      <t xml:space="preserve"> –</t>
    </r>
    <r>
      <rPr>
        <b/>
        <sz val="10"/>
        <rFont val="Arial"/>
        <family val="2"/>
        <charset val="1"/>
      </rPr>
      <t xml:space="preserve"> </t>
    </r>
    <r>
      <rPr>
        <b/>
        <sz val="10"/>
        <color indexed="10"/>
        <rFont val="Arial"/>
        <family val="2"/>
      </rPr>
      <t>2025</t>
    </r>
    <r>
      <rPr>
        <b/>
        <sz val="10"/>
        <rFont val="Arial"/>
        <family val="2"/>
        <charset val="1"/>
      </rPr>
      <t xml:space="preserve"> 
CARGA HORÁRIA –  DIAS 20 ÚTEIS - 120 HS
</t>
    </r>
  </si>
  <si>
    <t>Matricula</t>
  </si>
  <si>
    <t>NOME</t>
  </si>
  <si>
    <t>LOCAL</t>
  </si>
  <si>
    <t>TURNO</t>
  </si>
  <si>
    <t>CH</t>
  </si>
  <si>
    <t>CT</t>
  </si>
  <si>
    <t>HE</t>
  </si>
  <si>
    <t>Coordenação</t>
  </si>
  <si>
    <t>SEG</t>
  </si>
  <si>
    <t>TER</t>
  </si>
  <si>
    <t>QUA</t>
  </si>
  <si>
    <t>QUI</t>
  </si>
  <si>
    <t>SEX</t>
  </si>
  <si>
    <t>SÁB</t>
  </si>
  <si>
    <t>DOM</t>
  </si>
  <si>
    <t>CARLOS ALBERTO DE SOUZA MARQUES</t>
  </si>
  <si>
    <t>MEDICA</t>
  </si>
  <si>
    <t>Flexível</t>
  </si>
  <si>
    <t>RECEPÇÃO</t>
  </si>
  <si>
    <t>ANA FREGONESE</t>
  </si>
  <si>
    <t>ENFERMAGEM</t>
  </si>
  <si>
    <t>CAROLINA A.F.SANTINI</t>
  </si>
  <si>
    <t>ADMINISTRATIVA</t>
  </si>
  <si>
    <t>Legenda</t>
  </si>
  <si>
    <t>FL- Flexível</t>
  </si>
  <si>
    <t>06H</t>
  </si>
  <si>
    <t>FL1- Flexível</t>
  </si>
  <si>
    <r>
      <t xml:space="preserve">
</t>
    </r>
    <r>
      <rPr>
        <b/>
        <sz val="10"/>
        <color indexed="10"/>
        <rFont val="Arial"/>
        <family val="2"/>
      </rPr>
      <t>ESCALA DE TRABALHO UPA SABARÁ - SETEMBRO 2025</t>
    </r>
    <r>
      <rPr>
        <b/>
        <sz val="10"/>
        <rFont val="Arial"/>
        <family val="2"/>
      </rPr>
      <t xml:space="preserve">
CARGA HORÁRIA - 22 DIAS ÚTEIS - 132h
ESCALA DE PLANTÃO REALIZADA - TÉCNICO DE GESTÃO PÚBLICA
</t>
    </r>
  </si>
  <si>
    <t>Matrícula</t>
  </si>
  <si>
    <t>ESCALA DE COBERTURA TARDE - JUNHO</t>
  </si>
  <si>
    <t>APOIO</t>
  </si>
  <si>
    <t>Carolina A. F. Santini</t>
  </si>
  <si>
    <t>Coord. Adm</t>
  </si>
  <si>
    <t>FLEXÍVEL</t>
  </si>
  <si>
    <t>M</t>
  </si>
  <si>
    <t xml:space="preserve">MANHÃ </t>
  </si>
  <si>
    <t>TARDE</t>
  </si>
  <si>
    <t>15360-5</t>
  </si>
  <si>
    <t>DULCINEIA ANDRADE</t>
  </si>
  <si>
    <t>APOIO ADM</t>
  </si>
  <si>
    <t>07H-13H</t>
  </si>
  <si>
    <t>F</t>
  </si>
  <si>
    <t>11354-9</t>
  </si>
  <si>
    <t>LIA PAIVA</t>
  </si>
  <si>
    <t>12062-0</t>
  </si>
  <si>
    <t>TEREZINHA NUNES</t>
  </si>
  <si>
    <t>D</t>
  </si>
  <si>
    <t>MARCIO LUSARDI</t>
  </si>
  <si>
    <t>MARIA CRISTINA</t>
  </si>
  <si>
    <t>10320-9</t>
  </si>
  <si>
    <t>HIGINEZ ALVES</t>
  </si>
  <si>
    <t>13H-19H</t>
  </si>
  <si>
    <t>T</t>
  </si>
  <si>
    <t>LETICIA ASSAHARA</t>
  </si>
  <si>
    <t>10970-3</t>
  </si>
  <si>
    <t>GLAUBER GEHARD</t>
  </si>
  <si>
    <t>19H-7H</t>
  </si>
  <si>
    <t>SN</t>
  </si>
  <si>
    <t>12805-8</t>
  </si>
  <si>
    <t>RUI DE MELO</t>
  </si>
  <si>
    <t>P</t>
  </si>
  <si>
    <t>43501-5</t>
  </si>
  <si>
    <t>GABRIEL PAULA</t>
  </si>
  <si>
    <t>14005-8</t>
  </si>
  <si>
    <t>DANIEL RIBEIRO</t>
  </si>
  <si>
    <t>13963-7</t>
  </si>
  <si>
    <t>SILVANA BRANDÃO</t>
  </si>
  <si>
    <t>15467-9</t>
  </si>
  <si>
    <t>DANIELE ROBERTI</t>
  </si>
  <si>
    <t>EXTERNO</t>
  </si>
  <si>
    <t>Pedido de troca</t>
  </si>
  <si>
    <t>Data</t>
  </si>
  <si>
    <t>Por</t>
  </si>
  <si>
    <t>Troca realizada</t>
  </si>
  <si>
    <t xml:space="preserve">Dulci </t>
  </si>
  <si>
    <t>31 - T</t>
  </si>
  <si>
    <t>3 - T</t>
  </si>
  <si>
    <t>Lia</t>
  </si>
  <si>
    <t>Lia - 3 M, 24 M</t>
  </si>
  <si>
    <t>24 - M</t>
  </si>
  <si>
    <t>31-T</t>
  </si>
  <si>
    <t>Dulci 3 T - 31 - T</t>
  </si>
  <si>
    <t>3-M</t>
  </si>
  <si>
    <t>Cris</t>
  </si>
  <si>
    <t>Dulci 3 M</t>
  </si>
  <si>
    <t>Cris 3 T</t>
  </si>
  <si>
    <t>AVISOS</t>
  </si>
  <si>
    <t>LEGENDA</t>
  </si>
  <si>
    <r>
      <rPr>
        <b/>
        <sz val="8"/>
        <rFont val="Arial Black"/>
        <family val="2"/>
      </rPr>
      <t>FL</t>
    </r>
    <r>
      <rPr>
        <sz val="8"/>
        <rFont val="Arial Black"/>
        <family val="2"/>
      </rPr>
      <t>:</t>
    </r>
    <r>
      <rPr>
        <sz val="8"/>
        <rFont val="Arial Narrow"/>
        <family val="2"/>
      </rPr>
      <t xml:space="preserve"> HORÁRIO FLEXÍVEL</t>
    </r>
  </si>
  <si>
    <r>
      <rPr>
        <sz val="8"/>
        <rFont val="Arial Black"/>
        <family val="2"/>
      </rPr>
      <t>M</t>
    </r>
    <r>
      <rPr>
        <sz val="8"/>
        <rFont val="Arial Narrow"/>
        <family val="2"/>
      </rPr>
      <t>: MANHA - 7:00  ÀS 13:00</t>
    </r>
  </si>
  <si>
    <t>Coord. Administrativa - Mat.: 15160-2</t>
  </si>
  <si>
    <r>
      <rPr>
        <sz val="8"/>
        <rFont val="Arial Black"/>
        <family val="2"/>
      </rPr>
      <t>T</t>
    </r>
    <r>
      <rPr>
        <sz val="8"/>
        <rFont val="Arial Narrow"/>
        <family val="2"/>
      </rPr>
      <t>: TARDE - 13:00 ÀS 19:00</t>
    </r>
  </si>
  <si>
    <r>
      <rPr>
        <sz val="8"/>
        <rFont val="Arial Black"/>
        <family val="2"/>
      </rPr>
      <t>SN</t>
    </r>
    <r>
      <rPr>
        <sz val="8"/>
        <rFont val="Arial Narrow"/>
        <family val="2"/>
      </rPr>
      <t>: NOITE - 19:00 ÀS 07:00</t>
    </r>
  </si>
  <si>
    <r>
      <rPr>
        <sz val="8"/>
        <rFont val="Arial Black"/>
        <family val="2"/>
      </rPr>
      <t>P</t>
    </r>
    <r>
      <rPr>
        <sz val="8"/>
        <rFont val="Arial Narrow"/>
        <family val="2"/>
      </rPr>
      <t xml:space="preserve"> - DIA - 07:00 ÁS 19:00</t>
    </r>
  </si>
  <si>
    <t>pedido de folga</t>
  </si>
  <si>
    <r>
      <rPr>
        <b/>
        <sz val="14"/>
        <color rgb="FFFF0000"/>
        <rFont val="Arial"/>
        <family val="2"/>
      </rPr>
      <t>ESCALA DE TRABALHO DO UPA Sabará - SETEMBRO 2025</t>
    </r>
    <r>
      <rPr>
        <b/>
        <sz val="14"/>
        <color theme="1"/>
        <rFont val="Arial"/>
        <family val="2"/>
        <charset val="1"/>
      </rPr>
      <t xml:space="preserve">
CARGA HORÁRIA – 22 DIAS ÚTEIS 105,6  HS
ESCALA DE PLANTÃO Técnico de Radiologia</t>
    </r>
  </si>
  <si>
    <t>Reg. Prof.</t>
  </si>
  <si>
    <t>Tec. Rx</t>
  </si>
  <si>
    <t>12834-1</t>
  </si>
  <si>
    <t>Jeferson Lopes</t>
  </si>
  <si>
    <t xml:space="preserve">0719 </t>
  </si>
  <si>
    <t>7h-11h</t>
  </si>
  <si>
    <t>M1</t>
  </si>
  <si>
    <t>13586-0</t>
  </si>
  <si>
    <t>Dilcelia Arantes</t>
  </si>
  <si>
    <t>02224</t>
  </si>
  <si>
    <t>11h -15h</t>
  </si>
  <si>
    <t>FÉRIAS</t>
  </si>
  <si>
    <t>T3</t>
  </si>
  <si>
    <t>Gabriela Matesco</t>
  </si>
  <si>
    <t>01269 T</t>
  </si>
  <si>
    <t>15h-19h</t>
  </si>
  <si>
    <t>T1</t>
  </si>
  <si>
    <t>T2</t>
  </si>
  <si>
    <t>13590-9</t>
  </si>
  <si>
    <t>Adilson de Almeida</t>
  </si>
  <si>
    <t>03291T</t>
  </si>
  <si>
    <t>19-7h</t>
  </si>
  <si>
    <t>N</t>
  </si>
  <si>
    <t>13583-6</t>
  </si>
  <si>
    <t xml:space="preserve">Anderson Meireles </t>
  </si>
  <si>
    <t>3201T</t>
  </si>
  <si>
    <t>13585-2</t>
  </si>
  <si>
    <t>Gustavo Albuquerque</t>
  </si>
  <si>
    <t>00858</t>
  </si>
  <si>
    <t>Felipe Sambati</t>
  </si>
  <si>
    <t>Cobertura</t>
  </si>
  <si>
    <t xml:space="preserve">Paulo Albuquerque </t>
  </si>
  <si>
    <t>Dias para Cobertura</t>
  </si>
  <si>
    <t>D1</t>
  </si>
  <si>
    <t>I</t>
  </si>
  <si>
    <t>07H - 12H</t>
  </si>
  <si>
    <t>07H - 11H</t>
  </si>
  <si>
    <t>14H-19H</t>
  </si>
  <si>
    <t>11H - 15H</t>
  </si>
  <si>
    <t>10H - 15H</t>
  </si>
  <si>
    <t>15H-19H</t>
  </si>
  <si>
    <t>_____________________________________</t>
  </si>
  <si>
    <t>_____________________________</t>
  </si>
  <si>
    <t>07H-19H</t>
  </si>
  <si>
    <t>Jeferson Lopes de Albuquerque</t>
  </si>
  <si>
    <t>D2</t>
  </si>
  <si>
    <t>19H - 07H</t>
  </si>
  <si>
    <t xml:space="preserve">        Matrícula 12834-1/ Reg. Prof. 0719</t>
  </si>
  <si>
    <t>Matrícula 151602</t>
  </si>
  <si>
    <t>D3</t>
  </si>
  <si>
    <t>07H-15H</t>
  </si>
  <si>
    <t>19H -01H</t>
  </si>
  <si>
    <t xml:space="preserve">               Responsável Técnico</t>
  </si>
  <si>
    <t>Coord Administrativa</t>
  </si>
  <si>
    <t>Farmacêutica</t>
  </si>
  <si>
    <t>CRF PR</t>
  </si>
  <si>
    <t>FE</t>
  </si>
  <si>
    <t>LP</t>
  </si>
  <si>
    <t>AT</t>
  </si>
  <si>
    <t>C</t>
  </si>
  <si>
    <t>M2</t>
  </si>
  <si>
    <t>I¹</t>
  </si>
  <si>
    <t>I²</t>
  </si>
  <si>
    <t>M4</t>
  </si>
  <si>
    <t>M/SN</t>
  </si>
  <si>
    <t>T/SN</t>
  </si>
  <si>
    <t>T/I</t>
  </si>
  <si>
    <t>P/I</t>
  </si>
  <si>
    <t>M/I</t>
  </si>
  <si>
    <t>M4/T</t>
  </si>
  <si>
    <t>DCH</t>
  </si>
  <si>
    <t>THT</t>
  </si>
  <si>
    <t>M3</t>
  </si>
  <si>
    <t>Mta</t>
  </si>
  <si>
    <t>TIAGO aires</t>
  </si>
  <si>
    <t>14H30 as 20H30</t>
  </si>
  <si>
    <t>Assistente Social</t>
  </si>
  <si>
    <t>CRESS</t>
  </si>
  <si>
    <t>M5</t>
  </si>
  <si>
    <t>T6</t>
  </si>
  <si>
    <t>13765-0</t>
  </si>
  <si>
    <t>POLIANA DE PAULA AMANCIO</t>
  </si>
  <si>
    <t>6587 PR</t>
  </si>
  <si>
    <t>07h as 13h</t>
  </si>
  <si>
    <t>Rouparia</t>
  </si>
  <si>
    <t>11910-5</t>
  </si>
  <si>
    <t>JOAO VITOR DA SILVA</t>
  </si>
  <si>
    <t>não possui</t>
  </si>
  <si>
    <t>07H30 as 13H30</t>
  </si>
  <si>
    <t>Evelyne Pereira Merlini</t>
  </si>
  <si>
    <t>13h30-19h30</t>
  </si>
  <si>
    <t>11451-0</t>
  </si>
  <si>
    <t>Cleusa Simões</t>
  </si>
  <si>
    <t>externo</t>
  </si>
  <si>
    <t>Legendas:</t>
  </si>
  <si>
    <t>13H as 19H</t>
  </si>
  <si>
    <t>14:30 ÁS 20:30</t>
  </si>
  <si>
    <t>06h30 as 12h30</t>
  </si>
  <si>
    <t>_________________________</t>
  </si>
  <si>
    <t>08H AS 14H</t>
  </si>
  <si>
    <t>Carolina F. Santini</t>
  </si>
  <si>
    <t>BH</t>
  </si>
  <si>
    <t>Banco de horas</t>
  </si>
  <si>
    <t>Matrícula 15160-2</t>
  </si>
  <si>
    <t>Coord. Administrativa</t>
  </si>
  <si>
    <t>ESCOLHA DE HORAS EXTRAS</t>
  </si>
  <si>
    <t>DIA</t>
  </si>
  <si>
    <t>SERVIDOR</t>
  </si>
  <si>
    <t>P (D1/D2)</t>
  </si>
  <si>
    <t>P (D1e D2)</t>
  </si>
  <si>
    <t>D2N</t>
  </si>
  <si>
    <t>T1N</t>
  </si>
  <si>
    <t>TSN</t>
  </si>
  <si>
    <t xml:space="preserve"> a partir do dia 22 cobertura faturamento - Dani</t>
  </si>
  <si>
    <t>11H-19H</t>
  </si>
  <si>
    <t>T4</t>
  </si>
  <si>
    <t>FL</t>
  </si>
  <si>
    <t>CIRURGIA prevista</t>
  </si>
  <si>
    <r>
      <t xml:space="preserve">ESCALA DE TRABALHO PREVISTA UPA Sabará – Setembro -  2025
</t>
    </r>
    <r>
      <rPr>
        <b/>
        <sz val="10"/>
        <rFont val="Arial"/>
        <family val="2"/>
        <charset val="1"/>
      </rPr>
      <t xml:space="preserve">CARGA HORÁRIA – 22 DIAS ÚTEIS - 132 HS
</t>
    </r>
    <r>
      <rPr>
        <b/>
        <sz val="9"/>
        <rFont val="Arial"/>
        <family val="2"/>
        <charset val="1"/>
      </rPr>
      <t>ESCALA DE PLANTÃO – DEMAIS FUNÇÕES</t>
    </r>
  </si>
  <si>
    <t>ESCALA UPA SABARÁ - SETEMBRO - 2025
CARGA HORÁRIA - 22 DIAS ÚTEIS 132H
ESCALA DE PLANTÃO - ENFERMEIROS</t>
  </si>
  <si>
    <t xml:space="preserve">Reg. Prof. </t>
  </si>
  <si>
    <t>Enfermeiro</t>
  </si>
  <si>
    <t>COREN</t>
  </si>
  <si>
    <t>SAB</t>
  </si>
  <si>
    <t>ANA PAULA F. PAGLIARINI</t>
  </si>
  <si>
    <t>FLEX</t>
  </si>
  <si>
    <t>CESAR AUGUSTO DE OLIVEIRA</t>
  </si>
  <si>
    <t>07-19H</t>
  </si>
  <si>
    <t>TERMINO CONRATO 17/09</t>
  </si>
  <si>
    <t>MAITHE GOMES LIMA</t>
  </si>
  <si>
    <t>13815-0</t>
  </si>
  <si>
    <t>LUCIANA PINHEIRO</t>
  </si>
  <si>
    <t>15702-3</t>
  </si>
  <si>
    <t>MICHEL ADEMAR DA CONCEIÇÃO</t>
  </si>
  <si>
    <t>15706-6</t>
  </si>
  <si>
    <t>JOAS SOARES LAURIANO</t>
  </si>
  <si>
    <t>15695-7</t>
  </si>
  <si>
    <t>LETICIA COUTINHO DE OLIVEIRA</t>
  </si>
  <si>
    <t>13944-0</t>
  </si>
  <si>
    <t>MANOEL ARANTES</t>
  </si>
  <si>
    <t>19h-07H</t>
  </si>
  <si>
    <t>MAIRA LENA LIMA LEITE</t>
  </si>
  <si>
    <t>13615-8</t>
  </si>
  <si>
    <t>NEIVA MEIRA T. CARMO</t>
  </si>
  <si>
    <t>VIVIAN SAYURI N. EBURNIO</t>
  </si>
  <si>
    <t>ANADIR DE ALMEIDA FERREIRA</t>
  </si>
  <si>
    <t>MANUELA PIRES DE AZEVEDO</t>
  </si>
  <si>
    <t>Enfermeiros FLUXISTAS</t>
  </si>
  <si>
    <t>13614-0</t>
  </si>
  <si>
    <t>TANIA V. P. R. T. SANTOS</t>
  </si>
  <si>
    <t>10- 22H</t>
  </si>
  <si>
    <t>FLUXO</t>
  </si>
  <si>
    <t>DEBORA CRISTINA Y.I.MORITA</t>
  </si>
  <si>
    <t xml:space="preserve"> </t>
  </si>
  <si>
    <t>Enfermeiros EXTERNOS</t>
  </si>
  <si>
    <t>F - FRENTE (ACOLHIMENTO, POS E HIDRATAÇÃO)</t>
  </si>
  <si>
    <t>P- PLANTÃO DIURNO 07 - 19HS</t>
  </si>
  <si>
    <t>IA - INTERMEDIÁRIO DAS 19H À 01H</t>
  </si>
  <si>
    <t>E- FUNDOS (ENFERMARIA E EMERGENCIA)</t>
  </si>
  <si>
    <t>M- MANHÃ - 07 - 13HS</t>
  </si>
  <si>
    <t>IB - INTERMEDIÁRIO DA 01 ÀS 07HS</t>
  </si>
  <si>
    <t>FLUXO - ORGANIZAÇÃO DOS ATENDIMENTOS</t>
  </si>
  <si>
    <t>T- TARDE - 13 - 19HS</t>
  </si>
  <si>
    <t>IAF - FLUXO 10 ÀS 16HS</t>
  </si>
  <si>
    <t>SN - SERVIÇO NOTURNO - 19 - 07HS</t>
  </si>
  <si>
    <t>IBF - FLUXO 16 ÀS 22H</t>
  </si>
  <si>
    <t>BH - BANCO DE HORAS</t>
  </si>
  <si>
    <t>FLUXO I - 19 AS 01H</t>
  </si>
  <si>
    <t>ESCALA UPA SABARÁ - SETEMBRO  -  2025</t>
  </si>
  <si>
    <t>CARGA HORÁRIA - 22 DIAS ÚTEIS - 132 HS</t>
  </si>
  <si>
    <t>ESCALA DE PLANTÃO TÉCNICOS DE ENFERMAGEM DIURNO</t>
  </si>
  <si>
    <t>PROFISSIONAIS</t>
  </si>
  <si>
    <t>CATEGORIA</t>
  </si>
  <si>
    <t>13649-2</t>
  </si>
  <si>
    <t>AP MARCIA SPINASSI</t>
  </si>
  <si>
    <t>235203</t>
  </si>
  <si>
    <t>AUX ENF</t>
  </si>
  <si>
    <t>7h00 às 19h00</t>
  </si>
  <si>
    <t>14190-9</t>
  </si>
  <si>
    <t>CLÓVIS E .DA COSTA</t>
  </si>
  <si>
    <t>492325</t>
  </si>
  <si>
    <t>JAQUELINE SOUZA DE ALMEIDA</t>
  </si>
  <si>
    <t>13715-4</t>
  </si>
  <si>
    <t>ELISÂNGELA S.S.S.PEREIRA</t>
  </si>
  <si>
    <t>263106</t>
  </si>
  <si>
    <t xml:space="preserve">M.NILZA  BORGES </t>
  </si>
  <si>
    <t>TEC ENF</t>
  </si>
  <si>
    <t>13164-4</t>
  </si>
  <si>
    <t xml:space="preserve">MARTA LUISA ROSA DA SILVA </t>
  </si>
  <si>
    <t>15086-0</t>
  </si>
  <si>
    <t>MARTA REGINA M. OLIVEIRA</t>
  </si>
  <si>
    <t>13h00 às 19h00</t>
  </si>
  <si>
    <t>13026-5</t>
  </si>
  <si>
    <t>SUELY B DE O RODRIGUES</t>
  </si>
  <si>
    <t>13740-5</t>
  </si>
  <si>
    <t>VERA L. GLOOR DE OLIVEIRA</t>
  </si>
  <si>
    <t>492782</t>
  </si>
  <si>
    <t>15779-1</t>
  </si>
  <si>
    <t>GIULIANO ELIDIO ARLINDO</t>
  </si>
  <si>
    <t>DANIELA VANESSA DE LIMA</t>
  </si>
  <si>
    <t>ELIANE DE SOUZA</t>
  </si>
  <si>
    <t>MAYARA PAIXÃO FERREIRA</t>
  </si>
  <si>
    <t>TERMINO DE CONTRATO 17/09</t>
  </si>
  <si>
    <t>13705-7</t>
  </si>
  <si>
    <t>ANA CAROLINA DA C. RAMOS</t>
  </si>
  <si>
    <t>665004</t>
  </si>
  <si>
    <t>13689-1</t>
  </si>
  <si>
    <t>ADRIANA BORBA ALVES</t>
  </si>
  <si>
    <t>15120-3</t>
  </si>
  <si>
    <t>BIANCO ZAMPARO</t>
  </si>
  <si>
    <t>710920</t>
  </si>
  <si>
    <t>15329-0</t>
  </si>
  <si>
    <t>J WALDECI FREITAS</t>
  </si>
  <si>
    <t>11435-9</t>
  </si>
  <si>
    <t>ROSELAINE YANES PALMIERI</t>
  </si>
  <si>
    <t>15085-1</t>
  </si>
  <si>
    <t>VERA LÚCIA SANTOS</t>
  </si>
  <si>
    <t>1034610</t>
  </si>
  <si>
    <t>SUZAMAR TREVISAN RODRIGUES</t>
  </si>
  <si>
    <t>15818-6</t>
  </si>
  <si>
    <t>ROSE DAIANE F. GONÇALVES</t>
  </si>
  <si>
    <t>CAROLINE LETTRARI DONEGAL</t>
  </si>
  <si>
    <t>SANDRA MARIA DELMILIO</t>
  </si>
  <si>
    <t>JOCELAINE DE S. B. R. SANTOS</t>
  </si>
  <si>
    <t>GIOVANNI FRANCESCO NEGRI</t>
  </si>
  <si>
    <t>12471-0</t>
  </si>
  <si>
    <t>WALDENIR GOMES BRITO</t>
  </si>
  <si>
    <t>13747-2</t>
  </si>
  <si>
    <t>AP FÁTIMA DE JESUS</t>
  </si>
  <si>
    <t>13729-4</t>
  </si>
  <si>
    <t>BENTO (ANDRE LUIS)</t>
  </si>
  <si>
    <t>541438</t>
  </si>
  <si>
    <t>81507-1</t>
  </si>
  <si>
    <t>BRUNO DE ARAGÃO R0DRIGUES</t>
  </si>
  <si>
    <t>14279-4</t>
  </si>
  <si>
    <t>CRISTIANE DE CASSIA P.PADILHA</t>
  </si>
  <si>
    <t>7h00 às 13h00</t>
  </si>
  <si>
    <t>AF</t>
  </si>
  <si>
    <t>12946-1</t>
  </si>
  <si>
    <t>KARINA CARVALHO</t>
  </si>
  <si>
    <t>13h30 às 19h30</t>
  </si>
  <si>
    <t>13865-7</t>
  </si>
  <si>
    <t>FATIMA CORDEIRO TORRES</t>
  </si>
  <si>
    <t>13859-2</t>
  </si>
  <si>
    <t>MARIA FERNANDA GALVÃO</t>
  </si>
  <si>
    <t>15105-0</t>
  </si>
  <si>
    <t>ANGELA CELESTE TELES BELTRAN</t>
  </si>
  <si>
    <t>14091-0</t>
  </si>
  <si>
    <t>REGINA L M. RABELO</t>
  </si>
  <si>
    <t>731494</t>
  </si>
  <si>
    <t>MARIA MADALENA BRAVO SILVA</t>
  </si>
  <si>
    <t>LARISSA DE ANDRADE LOPES</t>
  </si>
  <si>
    <t>ELISANGELA DE SOUZA FERREIRA</t>
  </si>
  <si>
    <t>JULIET CRISTINA DA SILVA</t>
  </si>
  <si>
    <t>12147-9</t>
  </si>
  <si>
    <t>ESCALA PREVISTA UPA SABARÁ - SETEMBRO -  2025</t>
  </si>
  <si>
    <t>CARGA HORÁRIA - 22 DIAS ÚTEIS - 132H</t>
  </si>
  <si>
    <t>ESCALA DE PLANTÃO TÉCNICOS DE ENFERMAGEM NOTURNO</t>
  </si>
  <si>
    <t>13222-5</t>
  </si>
  <si>
    <t>ANGELITA VENANCIO TRUCOLO</t>
  </si>
  <si>
    <t>11829-0</t>
  </si>
  <si>
    <t>JOSEFA IVANEIDE DA SILVA</t>
  </si>
  <si>
    <t>LILIAN SOARES DOS SANTOS PONCE</t>
  </si>
  <si>
    <t>12219-0</t>
  </si>
  <si>
    <t>MARCELO FABIANI SILVA</t>
  </si>
  <si>
    <t>13887-8</t>
  </si>
  <si>
    <t>MARIA APARECIDA DA SILVA</t>
  </si>
  <si>
    <t>388029</t>
  </si>
  <si>
    <t>13725-1</t>
  </si>
  <si>
    <t>ROSANGELA AP. REIS CASAGRANDE</t>
  </si>
  <si>
    <t>15786-4</t>
  </si>
  <si>
    <t>FABRICIO ANTONIO DE LIMA</t>
  </si>
  <si>
    <t>15740-6</t>
  </si>
  <si>
    <t>EDNA RODRIGUES B. DANIEL</t>
  </si>
  <si>
    <t>15978-6</t>
  </si>
  <si>
    <t>LENARA DO CARMO B. TRINDADE</t>
  </si>
  <si>
    <t>43415-9</t>
  </si>
  <si>
    <t>EDVANA CRISTINA BARBOSA</t>
  </si>
  <si>
    <t>13180-6</t>
  </si>
  <si>
    <t>DENISE BOAVENTURA</t>
  </si>
  <si>
    <t>12389-7</t>
  </si>
  <si>
    <t>ELIANIA DA SILVA</t>
  </si>
  <si>
    <t>12172-0</t>
  </si>
  <si>
    <t>JOÃO BATISTA DE OLIVEIRA FILHO</t>
  </si>
  <si>
    <t xml:space="preserve">SN </t>
  </si>
  <si>
    <t>12926-7</t>
  </si>
  <si>
    <t>LUCILENE A SILVA MENDES</t>
  </si>
  <si>
    <t>12420-6</t>
  </si>
  <si>
    <t>MARCIO LEANDRO DE OLIVEIRA</t>
  </si>
  <si>
    <t xml:space="preserve">NILZA MOREIRA PINHO </t>
  </si>
  <si>
    <t>ATESTADO ATÉ 26/09</t>
  </si>
  <si>
    <t>10628-3</t>
  </si>
  <si>
    <t>SILVANA TEIXEIRA</t>
  </si>
  <si>
    <t>13268-3</t>
  </si>
  <si>
    <t>SILVIA LOPES DA SILVA</t>
  </si>
  <si>
    <t>12851-1</t>
  </si>
  <si>
    <t>ISMAR DA CRUZ REIS JUNIOR</t>
  </si>
  <si>
    <t>14262-0</t>
  </si>
  <si>
    <t>VANESSA LUIZA HONORATO FRANDINI</t>
  </si>
  <si>
    <t>13679-4</t>
  </si>
  <si>
    <t>THIAGO GONÇALVES MEDEIROS</t>
  </si>
  <si>
    <t>FÉRIAS 24 A 13/10</t>
  </si>
  <si>
    <t>11128-7</t>
  </si>
  <si>
    <t>VANDERLUCIA CALDEIRA DA SILVA</t>
  </si>
  <si>
    <t>10722-0</t>
  </si>
  <si>
    <t>EDNA REGINA DA SILVA</t>
  </si>
  <si>
    <t>14169-0</t>
  </si>
  <si>
    <t>JOSÉ M. BARBOSA JR</t>
  </si>
  <si>
    <t>901599</t>
  </si>
  <si>
    <t>13712-0</t>
  </si>
  <si>
    <t>LISANIA PINTO</t>
  </si>
  <si>
    <t>741333</t>
  </si>
  <si>
    <t>13680-8</t>
  </si>
  <si>
    <t>MARIA REGINA RODRIGUES SILVA</t>
  </si>
  <si>
    <t>NERCI APDA DE CASTRO DESTACIO</t>
  </si>
  <si>
    <t>13694-8</t>
  </si>
  <si>
    <t>SIMONE PEREIRA DA SILVA</t>
  </si>
  <si>
    <t>MARIA JOSÉ DE LIMA MACHADO</t>
  </si>
  <si>
    <t>ROSILAINE MORAIS CARVALHO</t>
  </si>
  <si>
    <t>KARINA FERREIRA DE OLIVEIRA</t>
  </si>
  <si>
    <t>EUNICE MACIEL ANESIO</t>
  </si>
  <si>
    <t>THAIS VIDAL DOS SANTOS SOUZA</t>
  </si>
  <si>
    <t>LEILA APARECIDA DA SILVA</t>
  </si>
  <si>
    <t>CARGA HORÁRIA - 23 DIAS ÚTEIS - 138 HS</t>
  </si>
  <si>
    <t>EDILAINE CRISTINA SARTORI</t>
  </si>
  <si>
    <t>19H - 01H</t>
  </si>
  <si>
    <t>12422-2</t>
  </si>
  <si>
    <t>MARIA APARECIDA DA  SILVA</t>
  </si>
  <si>
    <t>ESCALA UPA SABARÁ - SETEMBRO  2025 - 22 DIAS ÚTEIS - 176H</t>
  </si>
  <si>
    <t>ESCALA DE PLANTÃO - AGENTES CONTROLE ENDEMIAS - NOTIFICAÇÕES RDNO, GAL</t>
  </si>
  <si>
    <t>SIRLENE CARRETI</t>
  </si>
  <si>
    <t>19 - 01H</t>
  </si>
  <si>
    <t>P1</t>
  </si>
  <si>
    <t>EDNA Apª. BARBOSA DA SILVA</t>
  </si>
  <si>
    <t>07 -19H</t>
  </si>
  <si>
    <t>férias 08 a 27/09</t>
  </si>
  <si>
    <t>P4</t>
  </si>
  <si>
    <t>FRANCESCA A. WILLY AMARAL</t>
  </si>
  <si>
    <t>EDMARA DOS SANTOS PEREIRA</t>
  </si>
  <si>
    <t>07 - 16H</t>
  </si>
  <si>
    <t>P2</t>
  </si>
  <si>
    <t>MÁRCIA TOMOKO HORITA</t>
  </si>
  <si>
    <t>DALSON LUIS HIDALGO</t>
  </si>
  <si>
    <t xml:space="preserve">LUCIANA TOMITA </t>
  </si>
  <si>
    <r>
      <rPr>
        <b/>
        <sz val="16"/>
        <rFont val="Arial"/>
        <family val="2"/>
      </rPr>
      <t>P</t>
    </r>
    <r>
      <rPr>
        <sz val="16"/>
        <rFont val="Arial"/>
        <family val="2"/>
      </rPr>
      <t xml:space="preserve"> - 07 AS 19HS, COM 1 HORA DE INTERVALO REGISTRADO NO PONTO</t>
    </r>
  </si>
  <si>
    <r>
      <rPr>
        <b/>
        <sz val="16"/>
        <rFont val="Arial"/>
        <family val="2"/>
      </rPr>
      <t>M</t>
    </r>
    <r>
      <rPr>
        <sz val="16"/>
        <rFont val="Arial"/>
        <family val="2"/>
      </rPr>
      <t xml:space="preserve"> - 07 AS 13HS</t>
    </r>
  </si>
  <si>
    <r>
      <rPr>
        <b/>
        <sz val="16"/>
        <rFont val="Arial"/>
        <family val="2"/>
      </rPr>
      <t>T</t>
    </r>
    <r>
      <rPr>
        <sz val="16"/>
        <rFont val="Arial"/>
        <family val="2"/>
      </rPr>
      <t xml:space="preserve"> - 13 AS 19HS</t>
    </r>
  </si>
  <si>
    <r>
      <rPr>
        <b/>
        <sz val="16"/>
        <rFont val="Arial"/>
        <family val="2"/>
      </rPr>
      <t>M1</t>
    </r>
    <r>
      <rPr>
        <sz val="16"/>
        <rFont val="Arial"/>
        <family val="2"/>
      </rPr>
      <t>- 07 AS 12HS</t>
    </r>
  </si>
  <si>
    <r>
      <rPr>
        <b/>
        <sz val="16"/>
        <rFont val="Arial"/>
        <family val="2"/>
      </rPr>
      <t>T*</t>
    </r>
    <r>
      <rPr>
        <sz val="16"/>
        <rFont val="Arial"/>
        <family val="2"/>
      </rPr>
      <t>- 12 AS 19HS</t>
    </r>
  </si>
  <si>
    <r>
      <rPr>
        <b/>
        <sz val="16"/>
        <rFont val="Arial"/>
        <family val="2"/>
      </rPr>
      <t>P*</t>
    </r>
    <r>
      <rPr>
        <sz val="16"/>
        <rFont val="Arial"/>
        <family val="2"/>
      </rPr>
      <t>- 07 AS 20HS, COM 1 HORA DE INTERVALO REGISTRADO NO PONTO</t>
    </r>
  </si>
  <si>
    <r>
      <rPr>
        <b/>
        <sz val="16"/>
        <rFont val="Arial"/>
        <family val="2"/>
      </rPr>
      <t>I</t>
    </r>
    <r>
      <rPr>
        <sz val="16"/>
        <rFont val="Arial"/>
        <family val="2"/>
      </rPr>
      <t xml:space="preserve"> - 19 A 01H</t>
    </r>
  </si>
  <si>
    <r>
      <rPr>
        <b/>
        <sz val="16"/>
        <rFont val="Arial"/>
        <family val="2"/>
      </rPr>
      <t>I1</t>
    </r>
    <r>
      <rPr>
        <sz val="16"/>
        <rFont val="Arial"/>
        <family val="2"/>
      </rPr>
      <t>- 18 A 01H</t>
    </r>
  </si>
  <si>
    <r>
      <rPr>
        <b/>
        <sz val="16"/>
        <rFont val="Arial"/>
        <family val="2"/>
      </rPr>
      <t>I2</t>
    </r>
    <r>
      <rPr>
        <sz val="16"/>
        <rFont val="Arial"/>
        <family val="2"/>
      </rPr>
      <t>- 16 A 01H, COM 1H DE INTERVALO REGISTRADO NO PONTO</t>
    </r>
  </si>
  <si>
    <r>
      <rPr>
        <b/>
        <sz val="16"/>
        <rFont val="Arial"/>
        <family val="2"/>
      </rPr>
      <t>T/I</t>
    </r>
    <r>
      <rPr>
        <sz val="16"/>
        <rFont val="Arial"/>
        <family val="2"/>
      </rPr>
      <t xml:space="preserve"> - 13 A 01H, COM 1H INTERVALO REGISTRADA NO PONTO</t>
    </r>
  </si>
  <si>
    <r>
      <rPr>
        <b/>
        <sz val="16"/>
        <rFont val="Arial"/>
        <family val="2"/>
      </rPr>
      <t>P1</t>
    </r>
    <r>
      <rPr>
        <sz val="16"/>
        <rFont val="Arial"/>
        <family val="2"/>
      </rPr>
      <t xml:space="preserve"> - 07 AS 16HS, COM 1H INTERVALO REGISTRADA NO PONTO</t>
    </r>
  </si>
  <si>
    <r>
      <rPr>
        <b/>
        <sz val="16"/>
        <rFont val="Arial"/>
        <family val="2"/>
      </rPr>
      <t>P1*</t>
    </r>
    <r>
      <rPr>
        <sz val="16"/>
        <rFont val="Arial"/>
        <family val="2"/>
      </rPr>
      <t xml:space="preserve"> - 07 AS 15HS, COM 1H INTERVALO REGISTRADA NO PONTO</t>
    </r>
  </si>
  <si>
    <r>
      <rPr>
        <b/>
        <sz val="16"/>
        <rFont val="Arial"/>
        <family val="2"/>
      </rPr>
      <t>P2</t>
    </r>
    <r>
      <rPr>
        <sz val="16"/>
        <rFont val="Arial"/>
        <family val="2"/>
      </rPr>
      <t xml:space="preserve"> - 10 AS 19H, COM 1 H INTERVALO REGISTRADA NO PONTO</t>
    </r>
  </si>
  <si>
    <r>
      <rPr>
        <b/>
        <sz val="16"/>
        <rFont val="Arial"/>
        <family val="2"/>
      </rPr>
      <t>P3</t>
    </r>
    <r>
      <rPr>
        <sz val="16"/>
        <rFont val="Arial"/>
        <family val="2"/>
      </rPr>
      <t xml:space="preserve"> - 11 AS 23H, COM 1H INTERVALO REGISTRADO NO PONTO</t>
    </r>
  </si>
  <si>
    <r>
      <rPr>
        <b/>
        <sz val="16"/>
        <rFont val="Arial"/>
        <family val="2"/>
      </rPr>
      <t>P4</t>
    </r>
    <r>
      <rPr>
        <sz val="16"/>
        <rFont val="Arial"/>
        <family val="2"/>
      </rPr>
      <t xml:space="preserve">  - 08 AS 19HS, COM 1H DE INTERVALO, REGISTRDO NO PONTO</t>
    </r>
  </si>
  <si>
    <r>
      <rPr>
        <b/>
        <sz val="16"/>
        <rFont val="Arial"/>
        <family val="2"/>
      </rPr>
      <t>P5</t>
    </r>
    <r>
      <rPr>
        <sz val="16"/>
        <rFont val="Arial"/>
        <family val="2"/>
      </rPr>
      <t xml:space="preserve"> - 10 AS 20HS, COM 1 HORA DE INTERVALO, REGISTRADO NO PONTO</t>
    </r>
  </si>
  <si>
    <r>
      <rPr>
        <b/>
        <sz val="16"/>
        <rFont val="Arial"/>
        <family val="2"/>
      </rPr>
      <t>I3</t>
    </r>
    <r>
      <rPr>
        <sz val="16"/>
        <rFont val="Arial"/>
        <family val="2"/>
      </rPr>
      <t xml:space="preserve"> - 19 AS 23H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</si>
</sst>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8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FF0000"/>
      <name val="Arial"/>
      <family val="2"/>
      <charset val="1"/>
    </font>
    <font>
      <b/>
      <sz val="10"/>
      <color indexed="10"/>
      <name val="Arial"/>
      <family val="2"/>
    </font>
    <font>
      <b/>
      <sz val="10"/>
      <name val="Arial"/>
      <family val="2"/>
      <charset val="1"/>
    </font>
    <font>
      <b/>
      <sz val="8"/>
      <color rgb="FF000000"/>
      <name val="Calibri"/>
      <family val="2"/>
      <charset val="1"/>
    </font>
    <font>
      <b/>
      <sz val="8"/>
      <name val="Calibri"/>
      <family val="2"/>
      <charset val="1"/>
    </font>
    <font>
      <b/>
      <sz val="7"/>
      <color rgb="FF000000"/>
      <name val="Arial Narrow"/>
      <family val="2"/>
      <charset val="1"/>
    </font>
    <font>
      <b/>
      <sz val="6.5"/>
      <name val="Arial"/>
      <family val="2"/>
      <charset val="1"/>
    </font>
    <font>
      <b/>
      <sz val="9"/>
      <name val="Arial"/>
      <family val="2"/>
      <charset val="1"/>
    </font>
    <font>
      <b/>
      <sz val="9"/>
      <name val="Arial Narrow"/>
      <family val="2"/>
      <charset val="1"/>
    </font>
    <font>
      <b/>
      <sz val="8"/>
      <name val="Arial"/>
      <family val="2"/>
      <charset val="1"/>
    </font>
    <font>
      <sz val="11"/>
      <name val="Calibri"/>
      <family val="2"/>
      <charset val="1"/>
    </font>
    <font>
      <sz val="8"/>
      <name val="Calibri"/>
      <family val="2"/>
      <charset val="1"/>
    </font>
    <font>
      <b/>
      <sz val="9"/>
      <color rgb="FF000000"/>
      <name val="Arial Narrow"/>
      <family val="2"/>
    </font>
    <font>
      <b/>
      <sz val="8"/>
      <name val="Calibri"/>
      <family val="2"/>
    </font>
    <font>
      <sz val="8"/>
      <name val="Calibri"/>
      <family val="2"/>
    </font>
    <font>
      <sz val="9"/>
      <name val="Arial"/>
      <family val="2"/>
      <charset val="1"/>
    </font>
    <font>
      <sz val="9"/>
      <name val="Arial Narrow"/>
      <family val="2"/>
      <charset val="1"/>
    </font>
    <font>
      <b/>
      <sz val="6"/>
      <color rgb="FF000000"/>
      <name val="Calibri"/>
      <family val="2"/>
      <charset val="1"/>
    </font>
    <font>
      <b/>
      <sz val="7"/>
      <color rgb="FF000000"/>
      <name val="Calibri"/>
      <family val="2"/>
      <charset val="1"/>
    </font>
    <font>
      <sz val="7"/>
      <color rgb="FF000000"/>
      <name val="Albertus MT"/>
      <family val="2"/>
      <charset val="1"/>
    </font>
    <font>
      <sz val="8"/>
      <color rgb="FF000000"/>
      <name val="Calibri"/>
      <family val="2"/>
      <charset val="1"/>
    </font>
    <font>
      <sz val="7"/>
      <color rgb="FF000000"/>
      <name val="Arial"/>
      <family val="2"/>
      <charset val="1"/>
    </font>
    <font>
      <b/>
      <sz val="7"/>
      <color rgb="FF000000"/>
      <name val="Arial"/>
      <family val="2"/>
      <charset val="1"/>
    </font>
    <font>
      <sz val="9"/>
      <color rgb="FF000000"/>
      <name val="Calibri"/>
      <family val="2"/>
      <charset val="1"/>
    </font>
    <font>
      <sz val="7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0"/>
      <name val="Arial"/>
      <family val="2"/>
    </font>
    <font>
      <b/>
      <sz val="7"/>
      <name val="Arial"/>
      <family val="2"/>
    </font>
    <font>
      <b/>
      <sz val="8"/>
      <name val="Arial"/>
      <family val="2"/>
    </font>
    <font>
      <b/>
      <sz val="6"/>
      <color indexed="8"/>
      <name val="Arial"/>
      <family val="2"/>
    </font>
    <font>
      <sz val="6"/>
      <name val="Arial"/>
      <family val="2"/>
    </font>
    <font>
      <b/>
      <sz val="7"/>
      <color indexed="8"/>
      <name val="Arial"/>
      <family val="2"/>
    </font>
    <font>
      <sz val="8"/>
      <name val="Arial"/>
      <family val="2"/>
    </font>
    <font>
      <sz val="10"/>
      <color theme="0"/>
      <name val="Arial"/>
      <family val="2"/>
    </font>
    <font>
      <b/>
      <sz val="8"/>
      <color indexed="8"/>
      <name val="Arial"/>
      <family val="2"/>
    </font>
    <font>
      <b/>
      <sz val="8"/>
      <color theme="1"/>
      <name val="Arial"/>
      <family val="2"/>
    </font>
    <font>
      <sz val="8"/>
      <color indexed="8"/>
      <name val="Calibri"/>
      <family val="2"/>
    </font>
    <font>
      <b/>
      <sz val="8"/>
      <color theme="1"/>
      <name val="Calibri"/>
      <family val="2"/>
      <charset val="1"/>
    </font>
    <font>
      <b/>
      <sz val="8"/>
      <color theme="1"/>
      <name val="Calibri"/>
      <family val="2"/>
      <scheme val="minor"/>
    </font>
    <font>
      <b/>
      <sz val="10"/>
      <color indexed="8"/>
      <name val="Arial"/>
      <family val="2"/>
    </font>
    <font>
      <sz val="8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9"/>
      <color rgb="FF000000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</font>
    <font>
      <sz val="8"/>
      <color rgb="FFFF0000"/>
      <name val="Arial"/>
      <family val="2"/>
    </font>
    <font>
      <sz val="11"/>
      <name val="Calibri"/>
      <family val="2"/>
    </font>
    <font>
      <b/>
      <sz val="6"/>
      <name val="Arial"/>
      <family val="2"/>
    </font>
    <font>
      <sz val="6"/>
      <color rgb="FFFF0000"/>
      <name val="Arial"/>
      <family val="2"/>
    </font>
    <font>
      <b/>
      <sz val="8"/>
      <color rgb="FFFF0000"/>
      <name val="Arial"/>
      <family val="2"/>
    </font>
    <font>
      <b/>
      <sz val="6"/>
      <color rgb="FFFF0000"/>
      <name val="Arial"/>
      <family val="2"/>
    </font>
    <font>
      <sz val="11"/>
      <color rgb="FFFF0000"/>
      <name val="Calibri"/>
      <family val="2"/>
    </font>
    <font>
      <b/>
      <sz val="8"/>
      <color rgb="FFFF0000"/>
      <name val="Arial"/>
      <family val="2"/>
      <charset val="1"/>
    </font>
    <font>
      <b/>
      <sz val="9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  <font>
      <sz val="8"/>
      <name val="Arial Narrow"/>
      <family val="2"/>
    </font>
    <font>
      <b/>
      <sz val="8"/>
      <name val="Arial Black"/>
      <family val="2"/>
    </font>
    <font>
      <sz val="8"/>
      <name val="Arial Black"/>
      <family val="2"/>
    </font>
    <font>
      <sz val="6"/>
      <color indexed="8"/>
      <name val="Arial"/>
      <family val="2"/>
    </font>
    <font>
      <sz val="6"/>
      <name val="Arial Narrow"/>
      <family val="2"/>
    </font>
    <font>
      <sz val="9"/>
      <name val="Arial Narrow"/>
      <family val="2"/>
    </font>
    <font>
      <sz val="7"/>
      <name val="Arial"/>
      <family val="2"/>
    </font>
    <font>
      <sz val="9"/>
      <color indexed="8"/>
      <name val="Calibri"/>
      <family val="2"/>
    </font>
    <font>
      <sz val="5"/>
      <name val="Arial"/>
      <family val="2"/>
    </font>
    <font>
      <sz val="10"/>
      <name val="Arial"/>
      <family val="2"/>
    </font>
    <font>
      <b/>
      <sz val="6"/>
      <color indexed="10"/>
      <name val="Arial"/>
      <family val="2"/>
    </font>
    <font>
      <sz val="5"/>
      <color indexed="8"/>
      <name val="Calibri"/>
      <family val="2"/>
    </font>
    <font>
      <sz val="7"/>
      <color indexed="10"/>
      <name val="Arial"/>
      <family val="2"/>
    </font>
    <font>
      <sz val="5"/>
      <color indexed="8"/>
      <name val="Albertus MT"/>
      <family val="2"/>
    </font>
    <font>
      <sz val="8"/>
      <color rgb="FF212529"/>
      <name val="Arial"/>
      <family val="2"/>
    </font>
    <font>
      <sz val="10"/>
      <color indexed="8"/>
      <name val="Calibri"/>
      <family val="2"/>
    </font>
    <font>
      <b/>
      <sz val="14"/>
      <color theme="1"/>
      <name val="Arial"/>
      <family val="2"/>
    </font>
    <font>
      <b/>
      <sz val="14"/>
      <color rgb="FFFF0000"/>
      <name val="Arial"/>
      <family val="2"/>
    </font>
    <font>
      <b/>
      <sz val="14"/>
      <color theme="1"/>
      <name val="Arial"/>
      <family val="2"/>
      <charset val="1"/>
    </font>
    <font>
      <b/>
      <sz val="16"/>
      <name val="Calibri"/>
      <family val="2"/>
      <charset val="1"/>
    </font>
    <font>
      <b/>
      <sz val="16"/>
      <name val="Arial Narrow"/>
      <family val="2"/>
      <charset val="1"/>
    </font>
    <font>
      <b/>
      <sz val="14"/>
      <name val="Arial"/>
      <family val="2"/>
      <charset val="1"/>
    </font>
    <font>
      <b/>
      <sz val="16"/>
      <name val="Arial"/>
      <family val="2"/>
      <charset val="1"/>
    </font>
    <font>
      <sz val="10"/>
      <color rgb="FF000000"/>
      <name val="Calibri"/>
      <family val="2"/>
      <charset val="1"/>
    </font>
    <font>
      <b/>
      <sz val="11"/>
      <name val="Arial"/>
      <family val="2"/>
      <charset val="1"/>
    </font>
    <font>
      <b/>
      <sz val="16"/>
      <name val="Arial"/>
      <family val="2"/>
    </font>
    <font>
      <sz val="10"/>
      <name val="Verdana"/>
      <family val="2"/>
      <charset val="1"/>
    </font>
    <font>
      <sz val="16"/>
      <color theme="1"/>
      <name val="Arial"/>
      <family val="2"/>
      <charset val="1"/>
    </font>
    <font>
      <sz val="16"/>
      <color theme="1"/>
      <name val="Arial"/>
      <family val="2"/>
    </font>
    <font>
      <sz val="16"/>
      <name val="Arial"/>
      <family val="2"/>
      <charset val="1"/>
    </font>
    <font>
      <sz val="14"/>
      <color theme="1"/>
      <name val="Arial Narrow"/>
      <family val="2"/>
      <charset val="1"/>
    </font>
    <font>
      <sz val="10"/>
      <color theme="1"/>
      <name val="Verdana"/>
      <family val="2"/>
      <charset val="1"/>
    </font>
    <font>
      <sz val="10"/>
      <color theme="1"/>
      <name val="Calibri"/>
      <family val="2"/>
      <charset val="1"/>
    </font>
    <font>
      <b/>
      <sz val="16"/>
      <color theme="0"/>
      <name val="Arial"/>
      <family val="2"/>
    </font>
    <font>
      <sz val="14"/>
      <name val="Arial Narrow"/>
      <family val="2"/>
      <charset val="1"/>
    </font>
    <font>
      <sz val="16"/>
      <color rgb="FF000000"/>
      <name val="Arial"/>
      <family val="2"/>
    </font>
    <font>
      <sz val="16"/>
      <color rgb="FF000000"/>
      <name val="Arial"/>
      <family val="2"/>
      <charset val="1"/>
    </font>
    <font>
      <sz val="16"/>
      <color rgb="FF00B050"/>
      <name val="Arial"/>
      <family val="2"/>
      <charset val="1"/>
    </font>
    <font>
      <sz val="16"/>
      <name val="Arial Narrow"/>
      <family val="2"/>
      <charset val="1"/>
    </font>
    <font>
      <sz val="16"/>
      <name val="Arial"/>
      <family val="2"/>
    </font>
    <font>
      <b/>
      <sz val="16"/>
      <color rgb="FF00B050"/>
      <name val="Arial"/>
      <family val="2"/>
    </font>
    <font>
      <b/>
      <sz val="16"/>
      <color theme="1"/>
      <name val="Arial"/>
      <family val="2"/>
    </font>
    <font>
      <b/>
      <sz val="16"/>
      <color rgb="FFFF0000"/>
      <name val="Calibri"/>
      <family val="2"/>
    </font>
    <font>
      <b/>
      <sz val="16"/>
      <color rgb="FFFF0000"/>
      <name val="Arial"/>
      <family val="2"/>
    </font>
    <font>
      <b/>
      <sz val="16"/>
      <color rgb="FFFF0000"/>
      <name val="Calibri"/>
      <family val="2"/>
      <charset val="1"/>
    </font>
    <font>
      <b/>
      <sz val="16"/>
      <color rgb="FFFF0000"/>
      <name val="Arial"/>
      <family val="2"/>
      <charset val="1"/>
    </font>
    <font>
      <b/>
      <sz val="16"/>
      <color rgb="FFFF0000"/>
      <name val="Arial Narrow"/>
      <family val="2"/>
      <charset val="1"/>
    </font>
    <font>
      <b/>
      <sz val="10"/>
      <color rgb="FFFF0000"/>
      <name val="Verdana"/>
      <family val="2"/>
      <charset val="1"/>
    </font>
    <font>
      <b/>
      <sz val="11"/>
      <color rgb="FFFF0000"/>
      <name val="Calibri"/>
      <family val="2"/>
      <scheme val="minor"/>
    </font>
    <font>
      <sz val="16"/>
      <color rgb="FF000000"/>
      <name val="Calibri"/>
      <family val="2"/>
      <charset val="1"/>
    </font>
    <font>
      <sz val="16"/>
      <color rgb="FFFF0000"/>
      <name val="Arial"/>
      <family val="2"/>
      <charset val="1"/>
    </font>
    <font>
      <sz val="16"/>
      <color rgb="FFFF0000"/>
      <name val="Arial Narrow"/>
      <family val="2"/>
      <charset val="1"/>
    </font>
    <font>
      <sz val="10"/>
      <color rgb="FFFF0000"/>
      <name val="Verdana"/>
      <family val="2"/>
      <charset val="1"/>
    </font>
    <font>
      <b/>
      <sz val="12"/>
      <color rgb="FFFF0000"/>
      <name val="Calibri"/>
      <family val="2"/>
      <charset val="1"/>
    </font>
    <font>
      <b/>
      <sz val="12"/>
      <color rgb="FFFF0000"/>
      <name val="Arial"/>
      <family val="2"/>
      <charset val="1"/>
    </font>
    <font>
      <b/>
      <sz val="12"/>
      <color rgb="FFFF0000"/>
      <name val="Arial Narrow"/>
      <family val="2"/>
      <charset val="1"/>
    </font>
    <font>
      <sz val="12"/>
      <name val="Arial"/>
      <family val="2"/>
      <charset val="1"/>
    </font>
    <font>
      <b/>
      <sz val="12"/>
      <name val="Arial"/>
      <family val="2"/>
      <charset val="1"/>
    </font>
    <font>
      <sz val="12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  <charset val="1"/>
    </font>
    <font>
      <b/>
      <sz val="12"/>
      <color rgb="FF000000"/>
      <name val="Calibri"/>
      <family val="2"/>
      <charset val="1"/>
    </font>
    <font>
      <sz val="8"/>
      <name val="Arial"/>
      <family val="2"/>
      <charset val="1"/>
    </font>
    <font>
      <b/>
      <u/>
      <sz val="12"/>
      <name val="Arial"/>
      <family val="2"/>
      <charset val="1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name val="Arial"/>
      <family val="2"/>
    </font>
    <font>
      <b/>
      <sz val="9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/>
      <sz val="9"/>
      <name val="Calibri"/>
      <family val="2"/>
      <charset val="1"/>
    </font>
    <font>
      <b/>
      <sz val="8.5"/>
      <name val="Arial"/>
      <family val="2"/>
      <charset val="1"/>
    </font>
    <font>
      <sz val="9"/>
      <name val="Calibri"/>
      <family val="2"/>
      <charset val="1"/>
    </font>
    <font>
      <sz val="9"/>
      <color theme="1"/>
      <name val="Calibri"/>
      <family val="2"/>
      <charset val="1"/>
    </font>
    <font>
      <sz val="10"/>
      <name val="Calibri"/>
      <family val="2"/>
      <charset val="1"/>
    </font>
    <font>
      <b/>
      <sz val="10"/>
      <color rgb="FF000000"/>
      <name val="Arial"/>
      <family val="2"/>
      <charset val="1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10"/>
      <name val="Calibri"/>
      <family val="2"/>
      <scheme val="minor"/>
    </font>
    <font>
      <b/>
      <sz val="9"/>
      <color rgb="FF000000"/>
      <name val="Calibri"/>
      <family val="2"/>
      <charset val="1"/>
    </font>
    <font>
      <sz val="10"/>
      <color theme="1"/>
      <name val="Arial"/>
      <family val="2"/>
    </font>
    <font>
      <b/>
      <sz val="8"/>
      <color theme="0"/>
      <name val="Arial"/>
      <family val="2"/>
    </font>
    <font>
      <b/>
      <u/>
      <sz val="9"/>
      <name val="Arial"/>
      <family val="2"/>
    </font>
    <font>
      <b/>
      <sz val="8"/>
      <color theme="0"/>
      <name val="Calibri"/>
      <family val="2"/>
    </font>
    <font>
      <b/>
      <sz val="18"/>
      <color rgb="FFFF0000"/>
      <name val="Arial"/>
      <family val="2"/>
    </font>
    <font>
      <sz val="10"/>
      <color rgb="FF000000"/>
      <name val="Times New Roman"/>
      <family val="1"/>
    </font>
    <font>
      <sz val="11"/>
      <name val="Arial"/>
      <family val="2"/>
    </font>
    <font>
      <b/>
      <sz val="11"/>
      <name val="Arial"/>
      <family val="2"/>
    </font>
    <font>
      <b/>
      <sz val="10"/>
      <color theme="1"/>
      <name val="Arial"/>
      <family val="2"/>
    </font>
    <font>
      <sz val="7.5"/>
      <name val="Arial"/>
      <family val="2"/>
    </font>
    <font>
      <sz val="14"/>
      <name val="Calibri"/>
      <family val="2"/>
      <charset val="1"/>
    </font>
    <font>
      <sz val="14"/>
      <name val="Arial"/>
      <family val="2"/>
      <charset val="1"/>
    </font>
    <font>
      <sz val="14"/>
      <name val="Arial"/>
      <family val="2"/>
    </font>
    <font>
      <b/>
      <i/>
      <sz val="14"/>
      <name val="Arial"/>
      <family val="2"/>
    </font>
    <font>
      <sz val="12"/>
      <color rgb="FF000000"/>
      <name val="Calibri"/>
      <family val="2"/>
      <charset val="1"/>
    </font>
    <font>
      <b/>
      <sz val="16"/>
      <color indexed="10"/>
      <name val="Arial"/>
      <family val="2"/>
    </font>
    <font>
      <b/>
      <sz val="18"/>
      <color indexed="10"/>
      <name val="Arial"/>
      <family val="2"/>
    </font>
    <font>
      <b/>
      <sz val="18"/>
      <name val="Arial"/>
      <family val="2"/>
    </font>
    <font>
      <b/>
      <sz val="14"/>
      <name val="Calibri"/>
      <family val="2"/>
      <scheme val="minor"/>
    </font>
    <font>
      <b/>
      <sz val="14"/>
      <name val="Arial Narrow"/>
      <family val="2"/>
    </font>
    <font>
      <b/>
      <sz val="12"/>
      <name val="Arial Narrow"/>
      <family val="2"/>
    </font>
    <font>
      <sz val="14"/>
      <name val="Arial Narrow"/>
      <family val="2"/>
    </font>
    <font>
      <sz val="12"/>
      <name val="Arial Narrow"/>
      <family val="2"/>
    </font>
    <font>
      <b/>
      <sz val="14"/>
      <name val="Arial"/>
      <family val="2"/>
    </font>
    <font>
      <sz val="14"/>
      <color rgb="FF000000"/>
      <name val="Arial"/>
      <family val="2"/>
    </font>
    <font>
      <sz val="16"/>
      <name val="Arial Narrow"/>
      <family val="2"/>
    </font>
    <font>
      <sz val="20"/>
      <color theme="1"/>
      <name val="Calibri"/>
      <family val="2"/>
      <scheme val="minor"/>
    </font>
  </fonts>
  <fills count="52">
    <fill>
      <patternFill patternType="none"/>
    </fill>
    <fill>
      <patternFill patternType="gray125"/>
    </fill>
    <fill>
      <patternFill patternType="solid">
        <fgColor rgb="FFFAC090"/>
        <bgColor rgb="FFFCD5B5"/>
      </patternFill>
    </fill>
    <fill>
      <patternFill patternType="solid">
        <fgColor theme="9" tint="0.39997558519241921"/>
        <bgColor rgb="FF993300"/>
      </patternFill>
    </fill>
    <fill>
      <patternFill patternType="solid">
        <fgColor theme="9" tint="0.39997558519241921"/>
        <bgColor rgb="FFFAC090"/>
      </patternFill>
    </fill>
    <fill>
      <patternFill patternType="solid">
        <fgColor rgb="FFFAC090"/>
        <bgColor rgb="FFFFA6A6"/>
      </patternFill>
    </fill>
    <fill>
      <patternFill patternType="solid">
        <fgColor theme="9" tint="0.39997558519241921"/>
        <bgColor rgb="FFFFA6A6"/>
      </patternFill>
    </fill>
    <fill>
      <patternFill patternType="solid">
        <fgColor rgb="FFFFFFFF"/>
        <bgColor rgb="FFCCFFFF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rgb="FFCCFFFF"/>
      </patternFill>
    </fill>
    <fill>
      <patternFill patternType="solid">
        <fgColor theme="9" tint="0.39997558519241921"/>
        <bgColor rgb="FFFCD5B5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31"/>
      </patternFill>
    </fill>
    <fill>
      <patternFill patternType="solid">
        <fgColor theme="6" tint="0.59999389629810485"/>
        <bgColor indexed="31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31"/>
      </patternFill>
    </fill>
    <fill>
      <patternFill patternType="solid">
        <fgColor theme="0"/>
        <bgColor rgb="FFFFA6A6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theme="6" tint="0.59999389629810485"/>
        <bgColor indexed="26"/>
      </patternFill>
    </fill>
    <fill>
      <patternFill patternType="solid">
        <fgColor rgb="FFFFFF00"/>
        <bgColor indexed="26"/>
      </patternFill>
    </fill>
    <fill>
      <patternFill patternType="solid">
        <fgColor theme="0" tint="-0.34998626667073579"/>
        <bgColor indexed="26"/>
      </patternFill>
    </fill>
    <fill>
      <patternFill patternType="solid">
        <fgColor theme="9" tint="0.39997558519241921"/>
        <bgColor rgb="FFF2DCDB"/>
      </patternFill>
    </fill>
    <fill>
      <patternFill patternType="solid">
        <fgColor theme="9" tint="0.39997558519241921"/>
        <bgColor rgb="FFF7D1D5"/>
      </patternFill>
    </fill>
    <fill>
      <patternFill patternType="solid">
        <fgColor rgb="FFFFFFFF"/>
        <bgColor rgb="FFFDEADA"/>
      </patternFill>
    </fill>
    <fill>
      <patternFill patternType="solid">
        <fgColor theme="0"/>
        <bgColor rgb="FFBFBFBF"/>
      </patternFill>
    </fill>
    <fill>
      <patternFill patternType="solid">
        <fgColor theme="0" tint="-0.249977111117893"/>
        <bgColor rgb="FFBFBFBF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rgb="FFBFBFBF"/>
      </patternFill>
    </fill>
    <fill>
      <patternFill patternType="solid">
        <fgColor theme="0"/>
        <bgColor rgb="FFFDEADA"/>
      </patternFill>
    </fill>
    <fill>
      <patternFill patternType="solid">
        <fgColor theme="0"/>
        <bgColor rgb="FFF7D1D5"/>
      </patternFill>
    </fill>
    <fill>
      <patternFill patternType="solid">
        <fgColor rgb="FFFFB66C"/>
        <bgColor rgb="FFFAC090"/>
      </patternFill>
    </fill>
    <fill>
      <patternFill patternType="solid">
        <fgColor theme="0"/>
        <bgColor rgb="FFFAC090"/>
      </patternFill>
    </fill>
    <fill>
      <patternFill patternType="solid">
        <fgColor rgb="FFBFBFBF"/>
        <bgColor rgb="FFB2B2B2"/>
      </patternFill>
    </fill>
    <fill>
      <patternFill patternType="solid">
        <fgColor theme="9" tint="0.59999389629810485"/>
        <bgColor rgb="FFFAC09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22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rgb="FFB2B2B2"/>
      </patternFill>
    </fill>
    <fill>
      <patternFill patternType="solid">
        <fgColor rgb="FFFFFF00"/>
        <bgColor indexed="64"/>
      </patternFill>
    </fill>
    <fill>
      <patternFill patternType="solid">
        <fgColor rgb="FFB7B7B7"/>
        <bgColor indexed="64"/>
      </patternFill>
    </fill>
    <fill>
      <patternFill patternType="solid">
        <fgColor theme="9" tint="0.39997558519241921"/>
        <bgColor indexed="26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AC090"/>
        <bgColor rgb="FFE6B9B8"/>
      </patternFill>
    </fill>
    <fill>
      <patternFill patternType="solid">
        <fgColor theme="9" tint="0.39997558519241921"/>
        <bgColor indexed="22"/>
      </patternFill>
    </fill>
    <fill>
      <patternFill patternType="solid">
        <fgColor theme="5" tint="0.79998168889431442"/>
        <bgColor indexed="64"/>
      </patternFill>
    </fill>
  </fills>
  <borders count="6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6">
    <xf numFmtId="0" fontId="0" fillId="0" borderId="0"/>
    <xf numFmtId="0" fontId="13" fillId="0" borderId="0"/>
    <xf numFmtId="0" fontId="13" fillId="0" borderId="0"/>
    <xf numFmtId="0" fontId="125" fillId="0" borderId="0"/>
    <xf numFmtId="0" fontId="13" fillId="0" borderId="0"/>
    <xf numFmtId="0" fontId="146" fillId="0" borderId="0"/>
  </cellStyleXfs>
  <cellXfs count="710">
    <xf numFmtId="0" fontId="0" fillId="0" borderId="0" xfId="0"/>
    <xf numFmtId="0" fontId="3" fillId="0" borderId="2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0" xfId="0" applyFont="1" applyAlignment="1">
      <alignment wrapText="1"/>
    </xf>
    <xf numFmtId="0" fontId="3" fillId="0" borderId="5" xfId="0" applyFont="1" applyBorder="1" applyAlignment="1">
      <alignment wrapText="1"/>
    </xf>
    <xf numFmtId="0" fontId="3" fillId="0" borderId="7" xfId="0" applyFont="1" applyBorder="1" applyAlignment="1">
      <alignment wrapText="1"/>
    </xf>
    <xf numFmtId="0" fontId="3" fillId="0" borderId="8" xfId="0" applyFont="1" applyBorder="1" applyAlignment="1">
      <alignment wrapText="1"/>
    </xf>
    <xf numFmtId="0" fontId="7" fillId="2" borderId="10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/>
    </xf>
    <xf numFmtId="0" fontId="9" fillId="4" borderId="10" xfId="0" applyFont="1" applyFill="1" applyBorder="1" applyAlignment="1">
      <alignment horizontal="center"/>
    </xf>
    <xf numFmtId="0" fontId="12" fillId="5" borderId="10" xfId="0" applyFont="1" applyFill="1" applyBorder="1" applyAlignment="1">
      <alignment horizontal="center"/>
    </xf>
    <xf numFmtId="0" fontId="9" fillId="6" borderId="10" xfId="0" applyFont="1" applyFill="1" applyBorder="1" applyAlignment="1">
      <alignment horizontal="center"/>
    </xf>
    <xf numFmtId="0" fontId="13" fillId="0" borderId="10" xfId="1" applyBorder="1" applyAlignment="1">
      <alignment horizontal="center"/>
    </xf>
    <xf numFmtId="0" fontId="14" fillId="0" borderId="10" xfId="1" applyFont="1" applyBorder="1" applyAlignment="1">
      <alignment horizontal="center"/>
    </xf>
    <xf numFmtId="0" fontId="6" fillId="7" borderId="10" xfId="0" applyFont="1" applyFill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6" fillId="8" borderId="10" xfId="1" applyFont="1" applyFill="1" applyBorder="1" applyAlignment="1">
      <alignment vertical="center"/>
    </xf>
    <xf numFmtId="0" fontId="14" fillId="8" borderId="10" xfId="1" applyFont="1" applyFill="1" applyBorder="1" applyAlignment="1">
      <alignment horizontal="center" vertical="center"/>
    </xf>
    <xf numFmtId="0" fontId="18" fillId="9" borderId="10" xfId="1" applyFont="1" applyFill="1" applyBorder="1" applyAlignment="1">
      <alignment horizontal="center" vertical="center"/>
    </xf>
    <xf numFmtId="0" fontId="19" fillId="9" borderId="10" xfId="0" applyFont="1" applyFill="1" applyBorder="1" applyAlignment="1">
      <alignment horizontal="center" vertical="center" shrinkToFit="1"/>
    </xf>
    <xf numFmtId="0" fontId="19" fillId="9" borderId="11" xfId="0" applyFont="1" applyFill="1" applyBorder="1" applyAlignment="1">
      <alignment horizontal="center" vertical="center" shrinkToFit="1"/>
    </xf>
    <xf numFmtId="0" fontId="6" fillId="2" borderId="10" xfId="0" applyFont="1" applyFill="1" applyBorder="1" applyAlignment="1">
      <alignment horizontal="center" vertical="center"/>
    </xf>
    <xf numFmtId="0" fontId="20" fillId="2" borderId="10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21" fillId="7" borderId="10" xfId="0" applyFont="1" applyFill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10" borderId="10" xfId="0" applyFont="1" applyFill="1" applyBorder="1" applyAlignment="1">
      <alignment horizontal="center" vertical="center"/>
    </xf>
    <xf numFmtId="0" fontId="8" fillId="10" borderId="10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/>
    </xf>
    <xf numFmtId="0" fontId="11" fillId="2" borderId="10" xfId="0" applyFont="1" applyFill="1" applyBorder="1" applyAlignment="1">
      <alignment horizontal="center" shrinkToFit="1"/>
    </xf>
    <xf numFmtId="0" fontId="11" fillId="2" borderId="11" xfId="0" applyFont="1" applyFill="1" applyBorder="1" applyAlignment="1">
      <alignment horizontal="center" shrinkToFit="1"/>
    </xf>
    <xf numFmtId="0" fontId="22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5" fillId="0" borderId="10" xfId="0" applyFont="1" applyBorder="1" applyAlignment="1">
      <alignment horizontal="center" vertical="center"/>
    </xf>
    <xf numFmtId="0" fontId="22" fillId="0" borderId="0" xfId="0" applyFont="1"/>
    <xf numFmtId="0" fontId="26" fillId="0" borderId="0" xfId="0" applyFont="1" applyAlignment="1">
      <alignment horizontal="left" vertical="center"/>
    </xf>
    <xf numFmtId="0" fontId="24" fillId="0" borderId="0" xfId="0" applyFont="1"/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vertical="center"/>
    </xf>
    <xf numFmtId="0" fontId="27" fillId="0" borderId="0" xfId="0" applyFont="1"/>
    <xf numFmtId="0" fontId="27" fillId="0" borderId="0" xfId="0" applyFont="1" applyAlignment="1">
      <alignment horizontal="center"/>
    </xf>
    <xf numFmtId="0" fontId="26" fillId="0" borderId="0" xfId="0" applyFont="1" applyAlignment="1">
      <alignment vertical="center"/>
    </xf>
    <xf numFmtId="0" fontId="29" fillId="11" borderId="0" xfId="0" applyFont="1" applyFill="1" applyBorder="1" applyAlignment="1">
      <alignment horizontal="center" vertical="center" wrapText="1"/>
    </xf>
    <xf numFmtId="0" fontId="30" fillId="12" borderId="28" xfId="0" applyFont="1" applyFill="1" applyBorder="1" applyAlignment="1">
      <alignment horizontal="center" vertical="center"/>
    </xf>
    <xf numFmtId="0" fontId="9" fillId="5" borderId="10" xfId="0" applyFont="1" applyFill="1" applyBorder="1" applyAlignment="1">
      <alignment horizontal="center"/>
    </xf>
    <xf numFmtId="0" fontId="31" fillId="12" borderId="10" xfId="0" applyFont="1" applyFill="1" applyBorder="1" applyAlignment="1">
      <alignment horizontal="center"/>
    </xf>
    <xf numFmtId="0" fontId="31" fillId="13" borderId="0" xfId="0" applyFont="1" applyFill="1" applyBorder="1" applyAlignment="1">
      <alignment horizontal="center" vertical="center" shrinkToFit="1"/>
    </xf>
    <xf numFmtId="0" fontId="30" fillId="12" borderId="10" xfId="0" applyFont="1" applyFill="1" applyBorder="1" applyAlignment="1">
      <alignment horizontal="center" vertical="center"/>
    </xf>
    <xf numFmtId="0" fontId="32" fillId="14" borderId="10" xfId="0" applyFont="1" applyFill="1" applyBorder="1" applyAlignment="1">
      <alignment horizontal="center"/>
    </xf>
    <xf numFmtId="0" fontId="33" fillId="8" borderId="9" xfId="0" applyFont="1" applyFill="1" applyBorder="1" applyAlignment="1">
      <alignment horizontal="center" vertical="center"/>
    </xf>
    <xf numFmtId="0" fontId="31" fillId="8" borderId="10" xfId="0" applyFont="1" applyFill="1" applyBorder="1" applyAlignment="1">
      <alignment vertical="center"/>
    </xf>
    <xf numFmtId="0" fontId="34" fillId="0" borderId="10" xfId="0" applyFont="1" applyFill="1" applyBorder="1" applyAlignment="1">
      <alignment horizontal="center" vertical="center"/>
    </xf>
    <xf numFmtId="17" fontId="33" fillId="15" borderId="10" xfId="0" applyNumberFormat="1" applyFont="1" applyFill="1" applyBorder="1" applyAlignment="1">
      <alignment horizontal="center" vertical="center"/>
    </xf>
    <xf numFmtId="0" fontId="35" fillId="8" borderId="10" xfId="1" applyFont="1" applyFill="1" applyBorder="1" applyAlignment="1">
      <alignment horizontal="center" vertical="center"/>
    </xf>
    <xf numFmtId="0" fontId="35" fillId="16" borderId="10" xfId="1" applyFont="1" applyFill="1" applyBorder="1" applyAlignment="1">
      <alignment horizontal="center" vertical="center"/>
    </xf>
    <xf numFmtId="0" fontId="36" fillId="17" borderId="16" xfId="0" applyFont="1" applyFill="1" applyBorder="1" applyAlignment="1">
      <alignment horizontal="center" vertical="center"/>
    </xf>
    <xf numFmtId="0" fontId="35" fillId="18" borderId="17" xfId="0" applyFont="1" applyFill="1" applyBorder="1" applyAlignment="1">
      <alignment horizontal="center" vertical="center"/>
    </xf>
    <xf numFmtId="1" fontId="37" fillId="8" borderId="10" xfId="0" applyNumberFormat="1" applyFont="1" applyFill="1" applyBorder="1" applyAlignment="1">
      <alignment horizontal="center" vertical="center"/>
    </xf>
    <xf numFmtId="1" fontId="38" fillId="8" borderId="11" xfId="0" applyNumberFormat="1" applyFont="1" applyFill="1" applyBorder="1" applyAlignment="1">
      <alignment horizontal="center" vertical="center"/>
    </xf>
    <xf numFmtId="1" fontId="38" fillId="11" borderId="0" xfId="0" applyNumberFormat="1" applyFont="1" applyFill="1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center"/>
    </xf>
    <xf numFmtId="0" fontId="39" fillId="0" borderId="10" xfId="0" applyFont="1" applyBorder="1" applyAlignment="1">
      <alignment horizontal="center"/>
    </xf>
    <xf numFmtId="0" fontId="40" fillId="0" borderId="9" xfId="0" applyFont="1" applyBorder="1" applyAlignment="1">
      <alignment horizontal="left" vertical="center"/>
    </xf>
    <xf numFmtId="0" fontId="40" fillId="0" borderId="10" xfId="0" applyFont="1" applyBorder="1" applyAlignment="1">
      <alignment horizontal="left" vertical="center"/>
    </xf>
    <xf numFmtId="0" fontId="41" fillId="19" borderId="10" xfId="0" applyFont="1" applyFill="1" applyBorder="1" applyAlignment="1">
      <alignment horizontal="left" vertical="center"/>
    </xf>
    <xf numFmtId="0" fontId="41" fillId="0" borderId="10" xfId="0" applyFont="1" applyBorder="1" applyAlignment="1">
      <alignment horizontal="center" vertical="center"/>
    </xf>
    <xf numFmtId="0" fontId="35" fillId="16" borderId="10" xfId="1" applyFont="1" applyFill="1" applyBorder="1" applyAlignment="1">
      <alignment vertical="center"/>
    </xf>
    <xf numFmtId="0" fontId="35" fillId="20" borderId="10" xfId="0" applyFont="1" applyFill="1" applyBorder="1" applyAlignment="1">
      <alignment horizontal="center" vertical="center"/>
    </xf>
    <xf numFmtId="0" fontId="31" fillId="12" borderId="10" xfId="0" applyFont="1" applyFill="1" applyBorder="1" applyAlignment="1">
      <alignment horizontal="center" vertical="center"/>
    </xf>
    <xf numFmtId="0" fontId="31" fillId="12" borderId="17" xfId="0" applyFont="1" applyFill="1" applyBorder="1" applyAlignment="1">
      <alignment horizontal="center" vertical="center"/>
    </xf>
    <xf numFmtId="0" fontId="31" fillId="12" borderId="10" xfId="0" applyFont="1" applyFill="1" applyBorder="1" applyAlignment="1">
      <alignment horizontal="center" vertical="center" shrinkToFit="1"/>
    </xf>
    <xf numFmtId="1" fontId="37" fillId="14" borderId="11" xfId="0" applyNumberFormat="1" applyFont="1" applyFill="1" applyBorder="1" applyAlignment="1">
      <alignment horizontal="center" vertical="center"/>
    </xf>
    <xf numFmtId="1" fontId="37" fillId="11" borderId="0" xfId="0" applyNumberFormat="1" applyFont="1" applyFill="1" applyBorder="1" applyAlignment="1">
      <alignment horizontal="center" vertical="center"/>
    </xf>
    <xf numFmtId="0" fontId="42" fillId="14" borderId="10" xfId="0" applyFont="1" applyFill="1" applyBorder="1" applyAlignment="1">
      <alignment horizontal="center" vertical="center"/>
    </xf>
    <xf numFmtId="0" fontId="35" fillId="12" borderId="17" xfId="0" applyFont="1" applyFill="1" applyBorder="1" applyAlignment="1">
      <alignment horizontal="center" vertical="center"/>
    </xf>
    <xf numFmtId="0" fontId="35" fillId="12" borderId="10" xfId="0" applyFont="1" applyFill="1" applyBorder="1" applyAlignment="1">
      <alignment horizontal="center" vertical="center" shrinkToFit="1"/>
    </xf>
    <xf numFmtId="0" fontId="39" fillId="8" borderId="10" xfId="0" applyFont="1" applyFill="1" applyBorder="1" applyAlignment="1">
      <alignment horizontal="center"/>
    </xf>
    <xf numFmtId="0" fontId="43" fillId="0" borderId="9" xfId="0" applyFont="1" applyBorder="1" applyAlignment="1">
      <alignment horizontal="center" vertical="center"/>
    </xf>
    <xf numFmtId="0" fontId="44" fillId="0" borderId="10" xfId="0" applyFont="1" applyBorder="1" applyAlignment="1">
      <alignment horizontal="center" vertical="center"/>
    </xf>
    <xf numFmtId="0" fontId="6" fillId="19" borderId="10" xfId="0" applyFont="1" applyFill="1" applyBorder="1" applyAlignment="1">
      <alignment horizontal="left" vertical="center"/>
    </xf>
    <xf numFmtId="0" fontId="42" fillId="21" borderId="10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45" fillId="0" borderId="0" xfId="0" applyFont="1"/>
    <xf numFmtId="0" fontId="6" fillId="0" borderId="29" xfId="0" applyFont="1" applyBorder="1" applyAlignment="1">
      <alignment horizontal="left" vertical="center"/>
    </xf>
    <xf numFmtId="0" fontId="40" fillId="19" borderId="10" xfId="0" applyFont="1" applyFill="1" applyBorder="1" applyAlignment="1">
      <alignment horizontal="left" vertical="center"/>
    </xf>
    <xf numFmtId="0" fontId="46" fillId="8" borderId="10" xfId="1" applyFont="1" applyFill="1" applyBorder="1" applyAlignment="1">
      <alignment horizontal="center" vertical="center"/>
    </xf>
    <xf numFmtId="0" fontId="46" fillId="8" borderId="10" xfId="1" applyFont="1" applyFill="1" applyBorder="1" applyAlignment="1">
      <alignment vertical="center"/>
    </xf>
    <xf numFmtId="0" fontId="46" fillId="16" borderId="10" xfId="1" applyFont="1" applyFill="1" applyBorder="1" applyAlignment="1">
      <alignment vertical="center"/>
    </xf>
    <xf numFmtId="0" fontId="46" fillId="20" borderId="10" xfId="0" applyFont="1" applyFill="1" applyBorder="1" applyAlignment="1">
      <alignment horizontal="center" vertical="center"/>
    </xf>
    <xf numFmtId="1" fontId="38" fillId="8" borderId="10" xfId="0" applyNumberFormat="1" applyFont="1" applyFill="1" applyBorder="1" applyAlignment="1">
      <alignment horizontal="center" vertical="center"/>
    </xf>
    <xf numFmtId="0" fontId="0" fillId="0" borderId="0" xfId="0" applyFont="1"/>
    <xf numFmtId="0" fontId="0" fillId="0" borderId="10" xfId="0" applyFont="1" applyBorder="1" applyAlignment="1">
      <alignment horizontal="center"/>
    </xf>
    <xf numFmtId="0" fontId="47" fillId="0" borderId="10" xfId="0" applyFont="1" applyBorder="1" applyAlignment="1">
      <alignment horizontal="center"/>
    </xf>
    <xf numFmtId="0" fontId="48" fillId="8" borderId="10" xfId="1" applyFont="1" applyFill="1" applyBorder="1" applyAlignment="1">
      <alignment horizontal="center" vertical="center"/>
    </xf>
    <xf numFmtId="0" fontId="46" fillId="16" borderId="10" xfId="1" applyFont="1" applyFill="1" applyBorder="1" applyAlignment="1">
      <alignment horizontal="center" vertical="center"/>
    </xf>
    <xf numFmtId="0" fontId="44" fillId="0" borderId="9" xfId="0" applyFont="1" applyBorder="1" applyAlignment="1">
      <alignment horizontal="left" vertical="center"/>
    </xf>
    <xf numFmtId="0" fontId="44" fillId="0" borderId="10" xfId="0" applyFont="1" applyBorder="1" applyAlignment="1">
      <alignment horizontal="left" vertical="center"/>
    </xf>
    <xf numFmtId="0" fontId="49" fillId="0" borderId="0" xfId="0" applyFont="1"/>
    <xf numFmtId="0" fontId="17" fillId="0" borderId="10" xfId="0" applyFont="1" applyBorder="1" applyAlignment="1">
      <alignment horizontal="center"/>
    </xf>
    <xf numFmtId="0" fontId="33" fillId="0" borderId="9" xfId="0" applyFont="1" applyFill="1" applyBorder="1" applyAlignment="1">
      <alignment horizontal="center" vertical="center"/>
    </xf>
    <xf numFmtId="0" fontId="31" fillId="0" borderId="10" xfId="0" applyFont="1" applyFill="1" applyBorder="1" applyAlignment="1">
      <alignment vertical="center"/>
    </xf>
    <xf numFmtId="0" fontId="50" fillId="0" borderId="10" xfId="0" applyFont="1" applyFill="1" applyBorder="1" applyAlignment="1">
      <alignment horizontal="left" vertical="center"/>
    </xf>
    <xf numFmtId="0" fontId="33" fillId="15" borderId="10" xfId="0" applyFont="1" applyFill="1" applyBorder="1" applyAlignment="1">
      <alignment horizontal="center" vertical="center"/>
    </xf>
    <xf numFmtId="0" fontId="35" fillId="8" borderId="10" xfId="0" applyFont="1" applyFill="1" applyBorder="1" applyAlignment="1">
      <alignment horizontal="center" vertical="center"/>
    </xf>
    <xf numFmtId="0" fontId="35" fillId="16" borderId="10" xfId="0" applyFont="1" applyFill="1" applyBorder="1" applyAlignment="1">
      <alignment horizontal="center" vertical="center"/>
    </xf>
    <xf numFmtId="0" fontId="35" fillId="12" borderId="10" xfId="0" applyFont="1" applyFill="1" applyBorder="1" applyAlignment="1">
      <alignment horizontal="center" vertical="center"/>
    </xf>
    <xf numFmtId="1" fontId="37" fillId="14" borderId="10" xfId="0" applyNumberFormat="1" applyFont="1" applyFill="1" applyBorder="1" applyAlignment="1">
      <alignment horizontal="center" vertical="center"/>
    </xf>
    <xf numFmtId="0" fontId="51" fillId="0" borderId="4" xfId="0" applyFont="1" applyFill="1" applyBorder="1" applyAlignment="1">
      <alignment horizontal="center" vertical="center"/>
    </xf>
    <xf numFmtId="0" fontId="52" fillId="0" borderId="0" xfId="0" applyFont="1" applyFill="1" applyBorder="1" applyAlignment="1">
      <alignment vertical="center"/>
    </xf>
    <xf numFmtId="0" fontId="53" fillId="0" borderId="0" xfId="0" applyFont="1" applyFill="1" applyBorder="1" applyAlignment="1">
      <alignment horizontal="left" vertical="center"/>
    </xf>
    <xf numFmtId="0" fontId="54" fillId="0" borderId="0" xfId="0" applyFont="1" applyBorder="1"/>
    <xf numFmtId="0" fontId="55" fillId="0" borderId="0" xfId="0" applyFont="1" applyBorder="1" applyAlignment="1">
      <alignment horizontal="center" vertical="center"/>
    </xf>
    <xf numFmtId="0" fontId="48" fillId="20" borderId="0" xfId="0" applyFont="1" applyFill="1" applyBorder="1" applyAlignment="1">
      <alignment horizontal="center" vertical="center"/>
    </xf>
    <xf numFmtId="0" fontId="48" fillId="18" borderId="0" xfId="0" applyFont="1" applyFill="1" applyBorder="1" applyAlignment="1">
      <alignment horizontal="center" vertical="center"/>
    </xf>
    <xf numFmtId="1" fontId="52" fillId="8" borderId="0" xfId="0" applyNumberFormat="1" applyFont="1" applyFill="1" applyBorder="1" applyAlignment="1">
      <alignment horizontal="center" vertical="center"/>
    </xf>
    <xf numFmtId="1" fontId="52" fillId="8" borderId="5" xfId="0" applyNumberFormat="1" applyFont="1" applyFill="1" applyBorder="1" applyAlignment="1">
      <alignment horizontal="center" vertical="center"/>
    </xf>
    <xf numFmtId="1" fontId="52" fillId="11" borderId="0" xfId="0" applyNumberFormat="1" applyFont="1" applyFill="1" applyBorder="1" applyAlignment="1">
      <alignment horizontal="center" vertical="center"/>
    </xf>
    <xf numFmtId="0" fontId="54" fillId="0" borderId="0" xfId="0" applyFont="1"/>
    <xf numFmtId="0" fontId="33" fillId="8" borderId="4" xfId="0" applyFont="1" applyFill="1" applyBorder="1" applyAlignment="1">
      <alignment horizontal="center" vertical="center"/>
    </xf>
    <xf numFmtId="0" fontId="31" fillId="8" borderId="0" xfId="0" applyFont="1" applyFill="1" applyBorder="1" applyAlignment="1">
      <alignment vertical="center"/>
    </xf>
    <xf numFmtId="0" fontId="50" fillId="8" borderId="0" xfId="0" applyFont="1" applyFill="1" applyBorder="1" applyAlignment="1">
      <alignment horizontal="left" vertical="center"/>
    </xf>
    <xf numFmtId="0" fontId="56" fillId="8" borderId="31" xfId="0" applyFont="1" applyFill="1" applyBorder="1" applyAlignment="1">
      <alignment vertical="center"/>
    </xf>
    <xf numFmtId="0" fontId="57" fillId="8" borderId="32" xfId="0" applyFont="1" applyFill="1" applyBorder="1" applyAlignment="1">
      <alignment horizontal="center" vertical="center"/>
    </xf>
    <xf numFmtId="0" fontId="58" fillId="8" borderId="32" xfId="0" applyFont="1" applyFill="1" applyBorder="1" applyAlignment="1">
      <alignment horizontal="center" vertical="center"/>
    </xf>
    <xf numFmtId="0" fontId="58" fillId="8" borderId="33" xfId="0" applyFont="1" applyFill="1" applyBorder="1" applyAlignment="1">
      <alignment horizontal="center" vertical="center"/>
    </xf>
    <xf numFmtId="0" fontId="35" fillId="8" borderId="0" xfId="0" applyFont="1" applyFill="1" applyBorder="1" applyAlignment="1">
      <alignment horizontal="center"/>
    </xf>
    <xf numFmtId="0" fontId="35" fillId="8" borderId="0" xfId="0" applyFont="1" applyFill="1" applyBorder="1" applyAlignment="1">
      <alignment horizontal="center" vertical="center"/>
    </xf>
    <xf numFmtId="0" fontId="35" fillId="18" borderId="0" xfId="0" applyFont="1" applyFill="1" applyBorder="1" applyAlignment="1">
      <alignment horizontal="center" vertical="center"/>
    </xf>
    <xf numFmtId="1" fontId="37" fillId="8" borderId="0" xfId="0" applyNumberFormat="1" applyFont="1" applyFill="1" applyBorder="1" applyAlignment="1">
      <alignment horizontal="center" vertical="center"/>
    </xf>
    <xf numFmtId="1" fontId="37" fillId="8" borderId="5" xfId="0" applyNumberFormat="1" applyFont="1" applyFill="1" applyBorder="1" applyAlignment="1">
      <alignment horizontal="center" vertical="center"/>
    </xf>
    <xf numFmtId="0" fontId="31" fillId="0" borderId="10" xfId="0" applyFont="1" applyFill="1" applyBorder="1" applyAlignment="1">
      <alignment horizontal="center" vertical="center"/>
    </xf>
    <xf numFmtId="0" fontId="59" fillId="0" borderId="34" xfId="0" applyFont="1" applyBorder="1" applyAlignment="1">
      <alignment horizontal="left"/>
    </xf>
    <xf numFmtId="0" fontId="59" fillId="0" borderId="0" xfId="0" applyFont="1" applyBorder="1" applyAlignment="1">
      <alignment horizontal="left"/>
    </xf>
    <xf numFmtId="0" fontId="59" fillId="0" borderId="35" xfId="0" applyFont="1" applyBorder="1" applyAlignment="1">
      <alignment horizontal="left"/>
    </xf>
    <xf numFmtId="0" fontId="32" fillId="0" borderId="4" xfId="0" applyFont="1" applyFill="1" applyBorder="1" applyAlignment="1">
      <alignment horizontal="center" vertical="center"/>
    </xf>
    <xf numFmtId="0" fontId="60" fillId="0" borderId="10" xfId="0" applyFont="1" applyFill="1" applyBorder="1" applyAlignment="1">
      <alignment horizontal="left" vertical="center"/>
    </xf>
    <xf numFmtId="0" fontId="31" fillId="0" borderId="0" xfId="0" applyFont="1" applyFill="1" applyBorder="1" applyAlignment="1">
      <alignment vertical="center"/>
    </xf>
    <xf numFmtId="0" fontId="63" fillId="8" borderId="0" xfId="0" applyFont="1" applyFill="1" applyBorder="1" applyAlignment="1">
      <alignment horizontal="center" vertical="center"/>
    </xf>
    <xf numFmtId="0" fontId="31" fillId="8" borderId="0" xfId="0" applyFont="1" applyFill="1" applyBorder="1" applyAlignment="1">
      <alignment horizontal="center"/>
    </xf>
    <xf numFmtId="0" fontId="30" fillId="22" borderId="4" xfId="0" applyFont="1" applyFill="1" applyBorder="1" applyAlignment="1">
      <alignment horizontal="center" vertical="center"/>
    </xf>
    <xf numFmtId="0" fontId="60" fillId="8" borderId="10" xfId="0" applyFont="1" applyFill="1" applyBorder="1" applyAlignment="1">
      <alignment horizontal="left"/>
    </xf>
    <xf numFmtId="0" fontId="64" fillId="8" borderId="0" xfId="0" applyFont="1" applyFill="1" applyBorder="1" applyAlignment="1">
      <alignment horizontal="center"/>
    </xf>
    <xf numFmtId="0" fontId="66" fillId="22" borderId="0" xfId="0" applyFont="1" applyFill="1" applyBorder="1"/>
    <xf numFmtId="0" fontId="66" fillId="22" borderId="0" xfId="0" applyFont="1" applyFill="1" applyBorder="1" applyAlignment="1">
      <alignment vertical="center"/>
    </xf>
    <xf numFmtId="0" fontId="31" fillId="8" borderId="0" xfId="0" applyFont="1" applyFill="1" applyBorder="1" applyAlignment="1">
      <alignment horizontal="center" vertical="center"/>
    </xf>
    <xf numFmtId="0" fontId="31" fillId="8" borderId="0" xfId="0" applyFont="1" applyFill="1" applyBorder="1" applyAlignment="1">
      <alignment vertical="top"/>
    </xf>
    <xf numFmtId="0" fontId="66" fillId="22" borderId="4" xfId="0" applyFont="1" applyFill="1" applyBorder="1" applyAlignment="1">
      <alignment horizontal="center" vertical="center"/>
    </xf>
    <xf numFmtId="0" fontId="60" fillId="8" borderId="10" xfId="0" applyFont="1" applyFill="1" applyBorder="1" applyAlignment="1">
      <alignment horizontal="left" vertical="center"/>
    </xf>
    <xf numFmtId="0" fontId="64" fillId="8" borderId="0" xfId="0" applyFont="1" applyFill="1" applyBorder="1" applyAlignment="1">
      <alignment horizontal="center" vertical="center"/>
    </xf>
    <xf numFmtId="0" fontId="65" fillId="8" borderId="37" xfId="0" applyFont="1" applyFill="1" applyBorder="1" applyAlignment="1"/>
    <xf numFmtId="0" fontId="67" fillId="22" borderId="7" xfId="0" applyFont="1" applyFill="1" applyBorder="1"/>
    <xf numFmtId="0" fontId="67" fillId="22" borderId="38" xfId="0" applyFont="1" applyFill="1" applyBorder="1"/>
    <xf numFmtId="0" fontId="66" fillId="22" borderId="0" xfId="0" applyFont="1" applyFill="1" applyBorder="1" applyAlignment="1">
      <alignment horizontal="center" vertical="center"/>
    </xf>
    <xf numFmtId="0" fontId="68" fillId="0" borderId="0" xfId="0" applyFont="1" applyFill="1" applyBorder="1" applyAlignment="1">
      <alignment horizontal="center" vertical="center" shrinkToFit="1"/>
    </xf>
    <xf numFmtId="1" fontId="69" fillId="0" borderId="5" xfId="0" applyNumberFormat="1" applyFont="1" applyFill="1" applyBorder="1" applyAlignment="1">
      <alignment horizontal="center" vertical="center" shrinkToFit="1"/>
    </xf>
    <xf numFmtId="1" fontId="69" fillId="11" borderId="0" xfId="0" applyNumberFormat="1" applyFont="1" applyFill="1" applyBorder="1" applyAlignment="1">
      <alignment horizontal="center" vertical="center" shrinkToFit="1"/>
    </xf>
    <xf numFmtId="0" fontId="70" fillId="22" borderId="4" xfId="0" applyFont="1" applyFill="1" applyBorder="1" applyAlignment="1">
      <alignment horizontal="center" vertical="center"/>
    </xf>
    <xf numFmtId="0" fontId="71" fillId="0" borderId="0" xfId="0" applyFont="1"/>
    <xf numFmtId="0" fontId="0" fillId="8" borderId="0" xfId="0" applyFill="1"/>
    <xf numFmtId="0" fontId="0" fillId="0" borderId="0" xfId="0" applyBorder="1"/>
    <xf numFmtId="0" fontId="0" fillId="23" borderId="0" xfId="0" applyFill="1" applyBorder="1"/>
    <xf numFmtId="0" fontId="73" fillId="22" borderId="0" xfId="0" applyFont="1" applyFill="1" applyBorder="1"/>
    <xf numFmtId="0" fontId="71" fillId="15" borderId="0" xfId="0" applyFont="1" applyFill="1" applyBorder="1"/>
    <xf numFmtId="0" fontId="71" fillId="15" borderId="5" xfId="0" applyFont="1" applyFill="1" applyBorder="1"/>
    <xf numFmtId="0" fontId="71" fillId="24" borderId="0" xfId="0" applyFont="1" applyFill="1" applyBorder="1"/>
    <xf numFmtId="0" fontId="0" fillId="15" borderId="39" xfId="0" applyFill="1" applyBorder="1" applyAlignment="1">
      <alignment horizontal="center"/>
    </xf>
    <xf numFmtId="0" fontId="60" fillId="8" borderId="40" xfId="0" applyFont="1" applyFill="1" applyBorder="1" applyAlignment="1"/>
    <xf numFmtId="0" fontId="64" fillId="8" borderId="36" xfId="0" applyFont="1" applyFill="1" applyBorder="1" applyAlignment="1"/>
    <xf numFmtId="0" fontId="0" fillId="0" borderId="36" xfId="0" applyBorder="1"/>
    <xf numFmtId="0" fontId="71" fillId="0" borderId="36" xfId="0" applyFont="1" applyBorder="1"/>
    <xf numFmtId="0" fontId="0" fillId="8" borderId="36" xfId="0" applyFill="1" applyBorder="1"/>
    <xf numFmtId="0" fontId="0" fillId="22" borderId="36" xfId="0" applyFill="1" applyBorder="1"/>
    <xf numFmtId="0" fontId="0" fillId="23" borderId="36" xfId="0" applyFill="1" applyBorder="1"/>
    <xf numFmtId="0" fontId="73" fillId="22" borderId="36" xfId="0" applyFont="1" applyFill="1" applyBorder="1"/>
    <xf numFmtId="0" fontId="71" fillId="15" borderId="36" xfId="0" applyFont="1" applyFill="1" applyBorder="1"/>
    <xf numFmtId="0" fontId="71" fillId="15" borderId="41" xfId="0" applyFont="1" applyFill="1" applyBorder="1"/>
    <xf numFmtId="0" fontId="0" fillId="8" borderId="4" xfId="0" applyFill="1" applyBorder="1" applyAlignment="1">
      <alignment horizontal="center"/>
    </xf>
    <xf numFmtId="0" fontId="0" fillId="8" borderId="0" xfId="0" applyFill="1" applyBorder="1"/>
    <xf numFmtId="0" fontId="0" fillId="8" borderId="0" xfId="0" applyFill="1" applyBorder="1" applyAlignment="1">
      <alignment horizontal="center"/>
    </xf>
    <xf numFmtId="0" fontId="71" fillId="8" borderId="0" xfId="0" applyFont="1" applyFill="1" applyBorder="1"/>
    <xf numFmtId="0" fontId="0" fillId="18" borderId="0" xfId="0" applyFill="1" applyBorder="1"/>
    <xf numFmtId="0" fontId="71" fillId="22" borderId="0" xfId="0" applyFont="1" applyFill="1" applyBorder="1"/>
    <xf numFmtId="0" fontId="0" fillId="15" borderId="0" xfId="0" applyFill="1" applyBorder="1" applyAlignment="1">
      <alignment horizontal="center"/>
    </xf>
    <xf numFmtId="0" fontId="64" fillId="8" borderId="0" xfId="0" applyFont="1" applyFill="1" applyBorder="1" applyAlignment="1"/>
    <xf numFmtId="0" fontId="0" fillId="22" borderId="0" xfId="0" applyFill="1" applyBorder="1"/>
    <xf numFmtId="0" fontId="0" fillId="25" borderId="0" xfId="0" applyFill="1" applyAlignment="1">
      <alignment horizontal="center"/>
    </xf>
    <xf numFmtId="0" fontId="0" fillId="15" borderId="0" xfId="0" applyFill="1"/>
    <xf numFmtId="0" fontId="34" fillId="8" borderId="0" xfId="0" applyFont="1" applyFill="1" applyBorder="1" applyAlignment="1">
      <alignment horizontal="center" vertical="center"/>
    </xf>
    <xf numFmtId="17" fontId="66" fillId="22" borderId="0" xfId="0" applyNumberFormat="1" applyFont="1" applyFill="1" applyBorder="1" applyAlignment="1">
      <alignment horizontal="center" vertical="center"/>
    </xf>
    <xf numFmtId="0" fontId="74" fillId="8" borderId="0" xfId="0" applyFont="1" applyFill="1" applyBorder="1" applyAlignment="1">
      <alignment horizontal="center"/>
    </xf>
    <xf numFmtId="0" fontId="33" fillId="8" borderId="0" xfId="0" applyFont="1" applyFill="1" applyBorder="1" applyAlignment="1">
      <alignment horizontal="center"/>
    </xf>
    <xf numFmtId="0" fontId="33" fillId="22" borderId="0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0" fontId="33" fillId="8" borderId="0" xfId="0" applyFont="1" applyFill="1" applyBorder="1" applyAlignment="1">
      <alignment horizontal="center" vertical="center"/>
    </xf>
    <xf numFmtId="0" fontId="68" fillId="0" borderId="0" xfId="0" applyFont="1" applyFill="1" applyBorder="1" applyAlignment="1">
      <alignment horizontal="center" vertical="center"/>
    </xf>
    <xf numFmtId="1" fontId="69" fillId="0" borderId="0" xfId="0" applyNumberFormat="1" applyFont="1" applyFill="1" applyBorder="1" applyAlignment="1">
      <alignment horizontal="center" vertical="center" shrinkToFit="1"/>
    </xf>
    <xf numFmtId="0" fontId="30" fillId="22" borderId="0" xfId="0" applyFont="1" applyFill="1" applyBorder="1" applyAlignment="1">
      <alignment horizontal="center" vertical="center"/>
    </xf>
    <xf numFmtId="0" fontId="64" fillId="8" borderId="0" xfId="0" applyFont="1" applyFill="1" applyBorder="1" applyAlignment="1">
      <alignment horizontal="left"/>
    </xf>
    <xf numFmtId="0" fontId="60" fillId="8" borderId="0" xfId="0" applyFont="1" applyFill="1" applyBorder="1" applyAlignment="1"/>
    <xf numFmtId="0" fontId="64" fillId="8" borderId="0" xfId="0" applyFont="1" applyFill="1" applyBorder="1" applyAlignment="1">
      <alignment horizontal="left" vertical="center"/>
    </xf>
    <xf numFmtId="0" fontId="60" fillId="8" borderId="0" xfId="0" applyFont="1" applyFill="1" applyBorder="1" applyAlignment="1">
      <alignment vertical="center"/>
    </xf>
    <xf numFmtId="0" fontId="0" fillId="0" borderId="0" xfId="0" applyFill="1" applyBorder="1"/>
    <xf numFmtId="0" fontId="70" fillId="22" borderId="0" xfId="0" applyFont="1" applyFill="1" applyBorder="1" applyAlignment="1">
      <alignment horizontal="center" vertical="center"/>
    </xf>
    <xf numFmtId="0" fontId="39" fillId="22" borderId="0" xfId="0" applyFont="1" applyFill="1" applyBorder="1"/>
    <xf numFmtId="0" fontId="0" fillId="22" borderId="0" xfId="0" applyFill="1" applyAlignment="1">
      <alignment horizontal="center"/>
    </xf>
    <xf numFmtId="0" fontId="0" fillId="22" borderId="0" xfId="0" applyFill="1"/>
    <xf numFmtId="0" fontId="0" fillId="15" borderId="0" xfId="0" applyFill="1" applyAlignment="1">
      <alignment horizontal="center"/>
    </xf>
    <xf numFmtId="0" fontId="71" fillId="22" borderId="0" xfId="0" applyFont="1" applyFill="1"/>
    <xf numFmtId="0" fontId="71" fillId="15" borderId="0" xfId="0" applyFont="1" applyFill="1"/>
    <xf numFmtId="1" fontId="71" fillId="15" borderId="0" xfId="0" applyNumberFormat="1" applyFont="1" applyFill="1"/>
    <xf numFmtId="1" fontId="71" fillId="24" borderId="0" xfId="0" applyNumberFormat="1" applyFont="1" applyFill="1"/>
    <xf numFmtId="0" fontId="46" fillId="8" borderId="0" xfId="0" applyFont="1" applyFill="1" applyBorder="1" applyAlignment="1">
      <alignment horizontal="center"/>
    </xf>
    <xf numFmtId="0" fontId="71" fillId="24" borderId="0" xfId="0" applyFont="1" applyFill="1"/>
    <xf numFmtId="0" fontId="75" fillId="22" borderId="0" xfId="0" applyFont="1" applyFill="1" applyBorder="1"/>
    <xf numFmtId="0" fontId="0" fillId="26" borderId="0" xfId="0" applyFill="1"/>
    <xf numFmtId="0" fontId="0" fillId="20" borderId="0" xfId="0" applyFill="1"/>
    <xf numFmtId="0" fontId="0" fillId="23" borderId="0" xfId="0" applyFill="1"/>
    <xf numFmtId="0" fontId="71" fillId="23" borderId="0" xfId="0" applyFont="1" applyFill="1"/>
    <xf numFmtId="0" fontId="71" fillId="13" borderId="0" xfId="0" applyFont="1" applyFill="1"/>
    <xf numFmtId="0" fontId="0" fillId="0" borderId="0" xfId="0" applyAlignment="1">
      <alignment vertical="center"/>
    </xf>
    <xf numFmtId="0" fontId="80" fillId="27" borderId="10" xfId="0" applyFont="1" applyFill="1" applyBorder="1" applyAlignment="1">
      <alignment horizontal="center" vertical="center"/>
    </xf>
    <xf numFmtId="0" fontId="81" fillId="5" borderId="10" xfId="0" applyFont="1" applyFill="1" applyBorder="1" applyAlignment="1">
      <alignment horizontal="center"/>
    </xf>
    <xf numFmtId="0" fontId="82" fillId="28" borderId="10" xfId="0" applyFont="1" applyFill="1" applyBorder="1" applyAlignment="1">
      <alignment horizontal="center" vertical="center"/>
    </xf>
    <xf numFmtId="0" fontId="83" fillId="0" borderId="0" xfId="0" applyFont="1" applyAlignment="1">
      <alignment vertical="center"/>
    </xf>
    <xf numFmtId="0" fontId="84" fillId="5" borderId="10" xfId="0" applyFont="1" applyFill="1" applyBorder="1" applyAlignment="1">
      <alignment horizontal="center"/>
    </xf>
    <xf numFmtId="0" fontId="85" fillId="14" borderId="10" xfId="0" applyFont="1" applyFill="1" applyBorder="1" applyAlignment="1">
      <alignment horizontal="center" vertical="center"/>
    </xf>
    <xf numFmtId="0" fontId="86" fillId="0" borderId="0" xfId="0" applyFont="1" applyAlignment="1">
      <alignment horizontal="center"/>
    </xf>
    <xf numFmtId="0" fontId="87" fillId="29" borderId="9" xfId="0" applyFont="1" applyFill="1" applyBorder="1" applyAlignment="1">
      <alignment horizontal="left" vertical="center"/>
    </xf>
    <xf numFmtId="0" fontId="87" fillId="29" borderId="10" xfId="0" applyFont="1" applyFill="1" applyBorder="1" applyAlignment="1">
      <alignment horizontal="left" vertical="center"/>
    </xf>
    <xf numFmtId="49" fontId="87" fillId="29" borderId="10" xfId="0" applyNumberFormat="1" applyFont="1" applyFill="1" applyBorder="1" applyAlignment="1">
      <alignment horizontal="center" vertical="center"/>
    </xf>
    <xf numFmtId="0" fontId="87" fillId="29" borderId="10" xfId="0" applyFont="1" applyFill="1" applyBorder="1" applyAlignment="1">
      <alignment horizontal="center" vertical="center"/>
    </xf>
    <xf numFmtId="0" fontId="88" fillId="30" borderId="10" xfId="2" applyFont="1" applyFill="1" applyBorder="1" applyAlignment="1">
      <alignment horizontal="center" vertical="center"/>
    </xf>
    <xf numFmtId="0" fontId="88" fillId="31" borderId="10" xfId="2" applyFont="1" applyFill="1" applyBorder="1" applyAlignment="1">
      <alignment horizontal="center" vertical="center"/>
    </xf>
    <xf numFmtId="0" fontId="87" fillId="32" borderId="10" xfId="2" applyFont="1" applyFill="1" applyBorder="1" applyAlignment="1">
      <alignment horizontal="center" vertical="center"/>
    </xf>
    <xf numFmtId="0" fontId="89" fillId="28" borderId="10" xfId="0" applyFont="1" applyFill="1" applyBorder="1" applyAlignment="1">
      <alignment horizontal="center" vertical="center"/>
    </xf>
    <xf numFmtId="2" fontId="90" fillId="28" borderId="10" xfId="0" applyNumberFormat="1" applyFont="1" applyFill="1" applyBorder="1" applyAlignment="1">
      <alignment horizontal="center" vertical="center" shrinkToFit="1"/>
    </xf>
    <xf numFmtId="2" fontId="90" fillId="28" borderId="11" xfId="0" applyNumberFormat="1" applyFont="1" applyFill="1" applyBorder="1" applyAlignment="1">
      <alignment horizontal="center" vertical="center" shrinkToFit="1"/>
    </xf>
    <xf numFmtId="0" fontId="91" fillId="0" borderId="0" xfId="0" applyFont="1" applyAlignment="1">
      <alignment horizontal="center"/>
    </xf>
    <xf numFmtId="0" fontId="92" fillId="0" borderId="0" xfId="0" applyFont="1" applyAlignment="1">
      <alignment vertical="center"/>
    </xf>
    <xf numFmtId="0" fontId="87" fillId="0" borderId="9" xfId="0" applyFont="1" applyBorder="1" applyAlignment="1">
      <alignment horizontal="left" vertical="center"/>
    </xf>
    <xf numFmtId="0" fontId="87" fillId="0" borderId="10" xfId="0" applyFont="1" applyBorder="1" applyAlignment="1">
      <alignment horizontal="left" vertical="center"/>
    </xf>
    <xf numFmtId="49" fontId="87" fillId="0" borderId="10" xfId="0" applyNumberFormat="1" applyFont="1" applyBorder="1" applyAlignment="1">
      <alignment horizontal="center" vertical="center"/>
    </xf>
    <xf numFmtId="2" fontId="94" fillId="28" borderId="10" xfId="0" applyNumberFormat="1" applyFont="1" applyFill="1" applyBorder="1" applyAlignment="1">
      <alignment horizontal="center" vertical="center" shrinkToFit="1"/>
    </xf>
    <xf numFmtId="0" fontId="89" fillId="0" borderId="9" xfId="0" applyFont="1" applyBorder="1" applyAlignment="1">
      <alignment horizontal="left" vertical="center"/>
    </xf>
    <xf numFmtId="0" fontId="89" fillId="0" borderId="10" xfId="0" applyFont="1" applyBorder="1" applyAlignment="1">
      <alignment horizontal="left" vertical="center"/>
    </xf>
    <xf numFmtId="49" fontId="89" fillId="0" borderId="10" xfId="0" applyNumberFormat="1" applyFont="1" applyBorder="1" applyAlignment="1">
      <alignment horizontal="center" vertical="center"/>
    </xf>
    <xf numFmtId="0" fontId="89" fillId="29" borderId="10" xfId="0" applyFont="1" applyFill="1" applyBorder="1" applyAlignment="1">
      <alignment horizontal="center" vertical="center"/>
    </xf>
    <xf numFmtId="0" fontId="95" fillId="30" borderId="10" xfId="2" applyFont="1" applyFill="1" applyBorder="1" applyAlignment="1">
      <alignment horizontal="center" vertical="center"/>
    </xf>
    <xf numFmtId="0" fontId="95" fillId="31" borderId="10" xfId="2" applyFont="1" applyFill="1" applyBorder="1" applyAlignment="1">
      <alignment horizontal="center" vertical="center"/>
    </xf>
    <xf numFmtId="0" fontId="96" fillId="32" borderId="10" xfId="2" applyFont="1" applyFill="1" applyBorder="1" applyAlignment="1">
      <alignment horizontal="center" vertical="center"/>
    </xf>
    <xf numFmtId="0" fontId="79" fillId="27" borderId="9" xfId="0" applyFont="1" applyFill="1" applyBorder="1" applyAlignment="1">
      <alignment horizontal="left" vertical="center"/>
    </xf>
    <xf numFmtId="0" fontId="89" fillId="0" borderId="9" xfId="0" applyFont="1" applyBorder="1" applyAlignment="1">
      <alignment horizontal="center" vertical="center"/>
    </xf>
    <xf numFmtId="0" fontId="89" fillId="30" borderId="10" xfId="2" applyFont="1" applyFill="1" applyBorder="1" applyAlignment="1">
      <alignment vertical="center"/>
    </xf>
    <xf numFmtId="0" fontId="89" fillId="31" borderId="10" xfId="2" applyFont="1" applyFill="1" applyBorder="1" applyAlignment="1">
      <alignment vertical="center"/>
    </xf>
    <xf numFmtId="0" fontId="97" fillId="30" borderId="10" xfId="2" applyFont="1" applyFill="1" applyBorder="1" applyAlignment="1">
      <alignment vertical="center"/>
    </xf>
    <xf numFmtId="0" fontId="89" fillId="30" borderId="10" xfId="2" applyFont="1" applyFill="1" applyBorder="1" applyAlignment="1">
      <alignment horizontal="center" vertical="center"/>
    </xf>
    <xf numFmtId="0" fontId="89" fillId="32" borderId="10" xfId="2" applyFont="1" applyFill="1" applyBorder="1" applyAlignment="1">
      <alignment horizontal="center" vertical="center"/>
    </xf>
    <xf numFmtId="2" fontId="98" fillId="28" borderId="10" xfId="0" applyNumberFormat="1" applyFont="1" applyFill="1" applyBorder="1" applyAlignment="1">
      <alignment horizontal="center" vertical="center" shrinkToFit="1"/>
    </xf>
    <xf numFmtId="0" fontId="99" fillId="30" borderId="10" xfId="2" applyFont="1" applyFill="1" applyBorder="1" applyAlignment="1">
      <alignment vertical="center"/>
    </xf>
    <xf numFmtId="0" fontId="99" fillId="31" borderId="10" xfId="2" applyFont="1" applyFill="1" applyBorder="1" applyAlignment="1">
      <alignment vertical="center"/>
    </xf>
    <xf numFmtId="0" fontId="100" fillId="30" borderId="10" xfId="2" applyFont="1" applyFill="1" applyBorder="1" applyAlignment="1">
      <alignment vertical="center"/>
    </xf>
    <xf numFmtId="0" fontId="89" fillId="32" borderId="10" xfId="2" applyFont="1" applyFill="1" applyBorder="1" applyAlignment="1">
      <alignment vertical="center"/>
    </xf>
    <xf numFmtId="0" fontId="96" fillId="0" borderId="0" xfId="0" applyFont="1" applyAlignment="1">
      <alignment horizontal="center"/>
    </xf>
    <xf numFmtId="49" fontId="101" fillId="0" borderId="10" xfId="0" applyNumberFormat="1" applyFont="1" applyBorder="1" applyAlignment="1">
      <alignment horizontal="center" vertical="center"/>
    </xf>
    <xf numFmtId="0" fontId="88" fillId="29" borderId="10" xfId="0" applyFont="1" applyFill="1" applyBorder="1" applyAlignment="1">
      <alignment horizontal="center" vertical="center"/>
    </xf>
    <xf numFmtId="0" fontId="87" fillId="30" borderId="10" xfId="2" applyFont="1" applyFill="1" applyBorder="1" applyAlignment="1">
      <alignment horizontal="center" vertical="center"/>
    </xf>
    <xf numFmtId="0" fontId="79" fillId="27" borderId="9" xfId="0" applyFont="1" applyFill="1" applyBorder="1" applyAlignment="1">
      <alignment horizontal="center" vertical="center"/>
    </xf>
    <xf numFmtId="0" fontId="95" fillId="0" borderId="0" xfId="0" applyFont="1" applyAlignment="1">
      <alignment horizontal="center"/>
    </xf>
    <xf numFmtId="0" fontId="96" fillId="30" borderId="10" xfId="2" applyFont="1" applyFill="1" applyBorder="1" applyAlignment="1">
      <alignment horizontal="center" vertical="center"/>
    </xf>
    <xf numFmtId="2" fontId="98" fillId="28" borderId="11" xfId="0" applyNumberFormat="1" applyFont="1" applyFill="1" applyBorder="1" applyAlignment="1">
      <alignment horizontal="center" vertical="center" shrinkToFit="1"/>
    </xf>
    <xf numFmtId="0" fontId="96" fillId="8" borderId="10" xfId="2" applyFont="1" applyFill="1" applyBorder="1" applyAlignment="1">
      <alignment horizontal="center" vertical="center"/>
    </xf>
    <xf numFmtId="0" fontId="103" fillId="8" borderId="10" xfId="2" applyFont="1" applyFill="1" applyBorder="1" applyAlignment="1">
      <alignment horizontal="center" vertical="center"/>
    </xf>
    <xf numFmtId="0" fontId="103" fillId="30" borderId="10" xfId="2" applyFont="1" applyFill="1" applyBorder="1" applyAlignment="1">
      <alignment horizontal="center" vertical="center"/>
    </xf>
    <xf numFmtId="0" fontId="104" fillId="0" borderId="10" xfId="0" applyFont="1" applyBorder="1" applyAlignment="1">
      <alignment vertical="center"/>
    </xf>
    <xf numFmtId="0" fontId="105" fillId="0" borderId="17" xfId="0" applyFont="1" applyBorder="1" applyAlignment="1">
      <alignment horizontal="left" vertical="center"/>
    </xf>
    <xf numFmtId="49" fontId="105" fillId="0" borderId="10" xfId="0" applyNumberFormat="1" applyFont="1" applyBorder="1" applyAlignment="1">
      <alignment horizontal="center" vertical="center"/>
    </xf>
    <xf numFmtId="0" fontId="105" fillId="29" borderId="10" xfId="0" applyFont="1" applyFill="1" applyBorder="1" applyAlignment="1">
      <alignment horizontal="center" vertical="center"/>
    </xf>
    <xf numFmtId="0" fontId="105" fillId="30" borderId="10" xfId="2" applyFont="1" applyFill="1" applyBorder="1" applyAlignment="1">
      <alignment horizontal="center" vertical="center"/>
    </xf>
    <xf numFmtId="0" fontId="105" fillId="8" borderId="10" xfId="2" applyFont="1" applyFill="1" applyBorder="1" applyAlignment="1">
      <alignment horizontal="center" vertical="center"/>
    </xf>
    <xf numFmtId="0" fontId="105" fillId="28" borderId="10" xfId="0" applyFont="1" applyFill="1" applyBorder="1" applyAlignment="1">
      <alignment horizontal="center" vertical="center"/>
    </xf>
    <xf numFmtId="2" fontId="106" fillId="28" borderId="10" xfId="0" applyNumberFormat="1" applyFont="1" applyFill="1" applyBorder="1" applyAlignment="1">
      <alignment horizontal="center" vertical="center" shrinkToFit="1"/>
    </xf>
    <xf numFmtId="2" fontId="106" fillId="28" borderId="11" xfId="0" applyNumberFormat="1" applyFont="1" applyFill="1" applyBorder="1" applyAlignment="1">
      <alignment horizontal="center" vertical="center" shrinkToFit="1"/>
    </xf>
    <xf numFmtId="0" fontId="107" fillId="0" borderId="0" xfId="0" applyFont="1" applyAlignment="1">
      <alignment horizontal="center"/>
    </xf>
    <xf numFmtId="0" fontId="108" fillId="0" borderId="0" xfId="0" applyFont="1"/>
    <xf numFmtId="0" fontId="109" fillId="0" borderId="10" xfId="0" applyFont="1" applyBorder="1" applyAlignment="1">
      <alignment vertical="center"/>
    </xf>
    <xf numFmtId="0" fontId="89" fillId="0" borderId="17" xfId="0" applyFont="1" applyBorder="1" applyAlignment="1">
      <alignment horizontal="left" vertical="center"/>
    </xf>
    <xf numFmtId="0" fontId="110" fillId="30" borderId="10" xfId="2" applyFont="1" applyFill="1" applyBorder="1" applyAlignment="1">
      <alignment horizontal="center" vertical="center"/>
    </xf>
    <xf numFmtId="0" fontId="110" fillId="8" borderId="10" xfId="2" applyFont="1" applyFill="1" applyBorder="1" applyAlignment="1">
      <alignment horizontal="center" vertical="center"/>
    </xf>
    <xf numFmtId="0" fontId="110" fillId="28" borderId="10" xfId="0" applyFont="1" applyFill="1" applyBorder="1" applyAlignment="1">
      <alignment horizontal="center" vertical="center"/>
    </xf>
    <xf numFmtId="2" fontId="111" fillId="28" borderId="10" xfId="0" applyNumberFormat="1" applyFont="1" applyFill="1" applyBorder="1" applyAlignment="1">
      <alignment horizontal="center" vertical="center" shrinkToFit="1"/>
    </xf>
    <xf numFmtId="2" fontId="111" fillId="28" borderId="11" xfId="0" applyNumberFormat="1" applyFont="1" applyFill="1" applyBorder="1" applyAlignment="1">
      <alignment horizontal="center" vertical="center" shrinkToFit="1"/>
    </xf>
    <xf numFmtId="0" fontId="112" fillId="0" borderId="0" xfId="0" applyFont="1" applyAlignment="1">
      <alignment horizontal="center"/>
    </xf>
    <xf numFmtId="0" fontId="1" fillId="0" borderId="0" xfId="0" applyFont="1"/>
    <xf numFmtId="0" fontId="113" fillId="8" borderId="0" xfId="0" applyFont="1" applyFill="1" applyAlignment="1">
      <alignment vertical="center"/>
    </xf>
    <xf numFmtId="0" fontId="114" fillId="8" borderId="0" xfId="0" applyFont="1" applyFill="1" applyAlignment="1">
      <alignment horizontal="left" vertical="center"/>
    </xf>
    <xf numFmtId="49" fontId="114" fillId="8" borderId="0" xfId="0" applyNumberFormat="1" applyFont="1" applyFill="1" applyAlignment="1">
      <alignment horizontal="center" vertical="center"/>
    </xf>
    <xf numFmtId="0" fontId="114" fillId="34" borderId="0" xfId="0" applyFont="1" applyFill="1" applyAlignment="1">
      <alignment horizontal="center" vertical="center"/>
    </xf>
    <xf numFmtId="0" fontId="114" fillId="30" borderId="0" xfId="2" applyFont="1" applyFill="1" applyAlignment="1">
      <alignment horizontal="center" vertical="center"/>
    </xf>
    <xf numFmtId="0" fontId="114" fillId="8" borderId="0" xfId="2" applyFont="1" applyFill="1" applyAlignment="1">
      <alignment horizontal="center" vertical="center"/>
    </xf>
    <xf numFmtId="0" fontId="114" fillId="35" borderId="0" xfId="0" applyFont="1" applyFill="1" applyAlignment="1">
      <alignment horizontal="center" vertical="center"/>
    </xf>
    <xf numFmtId="2" fontId="115" fillId="35" borderId="0" xfId="0" applyNumberFormat="1" applyFont="1" applyFill="1" applyAlignment="1">
      <alignment horizontal="center" vertical="center" shrinkToFit="1"/>
    </xf>
    <xf numFmtId="2" fontId="115" fillId="35" borderId="5" xfId="0" applyNumberFormat="1" applyFont="1" applyFill="1" applyBorder="1" applyAlignment="1">
      <alignment horizontal="center" vertical="center" shrinkToFit="1"/>
    </xf>
    <xf numFmtId="0" fontId="107" fillId="8" borderId="0" xfId="0" applyFont="1" applyFill="1" applyAlignment="1">
      <alignment horizontal="center"/>
    </xf>
    <xf numFmtId="0" fontId="108" fillId="8" borderId="0" xfId="0" applyFont="1" applyFill="1"/>
    <xf numFmtId="0" fontId="116" fillId="0" borderId="4" xfId="0" applyFont="1" applyBorder="1" applyAlignment="1">
      <alignment vertical="center"/>
    </xf>
    <xf numFmtId="0" fontId="116" fillId="0" borderId="0" xfId="0" applyFont="1" applyAlignment="1">
      <alignment vertical="center"/>
    </xf>
    <xf numFmtId="0" fontId="117" fillId="0" borderId="0" xfId="0" applyFont="1" applyAlignment="1">
      <alignment horizontal="center" vertical="center"/>
    </xf>
    <xf numFmtId="0" fontId="117" fillId="0" borderId="0" xfId="0" applyFont="1" applyAlignment="1">
      <alignment vertical="center"/>
    </xf>
    <xf numFmtId="0" fontId="118" fillId="0" borderId="0" xfId="0" applyFont="1" applyAlignment="1">
      <alignment vertical="center"/>
    </xf>
    <xf numFmtId="0" fontId="116" fillId="0" borderId="0" xfId="0" applyFont="1" applyAlignment="1">
      <alignment horizontal="center" vertical="center"/>
    </xf>
    <xf numFmtId="0" fontId="116" fillId="0" borderId="0" xfId="0" applyFont="1" applyAlignment="1">
      <alignment wrapText="1"/>
    </xf>
    <xf numFmtId="0" fontId="118" fillId="0" borderId="5" xfId="0" applyFont="1" applyBorder="1" applyAlignment="1">
      <alignment vertical="center"/>
    </xf>
    <xf numFmtId="0" fontId="117" fillId="0" borderId="10" xfId="0" applyFont="1" applyBorder="1" applyAlignment="1">
      <alignment horizontal="center" vertical="center"/>
    </xf>
    <xf numFmtId="0" fontId="117" fillId="0" borderId="0" xfId="0" applyFont="1" applyBorder="1" applyAlignment="1">
      <alignment horizontal="center" vertical="center"/>
    </xf>
    <xf numFmtId="0" fontId="116" fillId="0" borderId="0" xfId="0" applyFont="1" applyAlignment="1">
      <alignment horizontal="center" wrapText="1"/>
    </xf>
    <xf numFmtId="0" fontId="119" fillId="29" borderId="10" xfId="0" applyFont="1" applyFill="1" applyBorder="1" applyAlignment="1">
      <alignment horizontal="center" vertical="center"/>
    </xf>
    <xf numFmtId="0" fontId="120" fillId="29" borderId="10" xfId="0" applyFont="1" applyFill="1" applyBorder="1" applyAlignment="1">
      <alignment horizontal="center" vertical="center"/>
    </xf>
    <xf numFmtId="0" fontId="119" fillId="0" borderId="10" xfId="0" applyFont="1" applyBorder="1" applyAlignment="1">
      <alignment horizontal="center" vertical="center"/>
    </xf>
    <xf numFmtId="0" fontId="116" fillId="0" borderId="10" xfId="0" applyFont="1" applyBorder="1" applyAlignment="1">
      <alignment horizontal="center" vertical="center"/>
    </xf>
    <xf numFmtId="0" fontId="116" fillId="0" borderId="5" xfId="0" applyFont="1" applyBorder="1" applyAlignment="1">
      <alignment vertical="center"/>
    </xf>
    <xf numFmtId="0" fontId="122" fillId="29" borderId="10" xfId="0" applyFont="1" applyFill="1" applyBorder="1" applyAlignment="1">
      <alignment horizontal="center" vertical="center"/>
    </xf>
    <xf numFmtId="0" fontId="116" fillId="29" borderId="10" xfId="0" applyFont="1" applyFill="1" applyBorder="1" applyAlignment="1">
      <alignment horizontal="center" vertical="center"/>
    </xf>
    <xf numFmtId="0" fontId="118" fillId="8" borderId="0" xfId="0" applyFont="1" applyFill="1"/>
    <xf numFmtId="0" fontId="116" fillId="0" borderId="0" xfId="2" applyFont="1" applyAlignment="1">
      <alignment vertical="center"/>
    </xf>
    <xf numFmtId="0" fontId="116" fillId="0" borderId="0" xfId="2" applyFont="1" applyAlignment="1">
      <alignment horizontal="center" vertical="center"/>
    </xf>
    <xf numFmtId="0" fontId="123" fillId="0" borderId="0" xfId="2" applyFont="1" applyAlignment="1">
      <alignment horizontal="center" vertical="center"/>
    </xf>
    <xf numFmtId="0" fontId="124" fillId="0" borderId="0" xfId="0" applyFont="1" applyAlignment="1">
      <alignment vertical="center"/>
    </xf>
    <xf numFmtId="0" fontId="126" fillId="0" borderId="0" xfId="3" applyFont="1" applyAlignment="1">
      <alignment vertical="center" readingOrder="1"/>
    </xf>
    <xf numFmtId="0" fontId="29" fillId="29" borderId="10" xfId="0" applyFont="1" applyFill="1" applyBorder="1" applyAlignment="1">
      <alignment horizontal="center" vertical="center"/>
    </xf>
    <xf numFmtId="0" fontId="118" fillId="0" borderId="0" xfId="0" applyFont="1" applyBorder="1" applyAlignment="1">
      <alignment vertical="center"/>
    </xf>
    <xf numFmtId="0" fontId="0" fillId="0" borderId="36" xfId="0" applyBorder="1" applyAlignment="1">
      <alignment vertical="center"/>
    </xf>
    <xf numFmtId="0" fontId="118" fillId="0" borderId="36" xfId="0" applyFont="1" applyBorder="1" applyAlignment="1">
      <alignment vertical="center"/>
    </xf>
    <xf numFmtId="0" fontId="118" fillId="0" borderId="41" xfId="0" applyFont="1" applyBorder="1" applyAlignment="1">
      <alignment vertical="center"/>
    </xf>
    <xf numFmtId="0" fontId="127" fillId="0" borderId="0" xfId="4" applyFont="1" applyBorder="1" applyAlignment="1">
      <alignment horizontal="center" vertical="center" wrapText="1"/>
    </xf>
    <xf numFmtId="0" fontId="128" fillId="0" borderId="0" xfId="0" applyFont="1"/>
    <xf numFmtId="0" fontId="129" fillId="4" borderId="9" xfId="4" applyFont="1" applyFill="1" applyBorder="1" applyAlignment="1">
      <alignment horizontal="center" vertical="center"/>
    </xf>
    <xf numFmtId="0" fontId="11" fillId="4" borderId="10" xfId="4" applyFont="1" applyFill="1" applyBorder="1" applyAlignment="1">
      <alignment horizontal="center" vertical="center"/>
    </xf>
    <xf numFmtId="0" fontId="130" fillId="14" borderId="10" xfId="0" applyFont="1" applyFill="1" applyBorder="1" applyAlignment="1">
      <alignment horizontal="center"/>
    </xf>
    <xf numFmtId="0" fontId="11" fillId="37" borderId="0" xfId="4" applyFont="1" applyFill="1" applyBorder="1" applyAlignment="1">
      <alignment horizontal="center" vertical="center" shrinkToFit="1"/>
    </xf>
    <xf numFmtId="0" fontId="5" fillId="0" borderId="10" xfId="0" applyFont="1" applyBorder="1" applyAlignment="1" applyProtection="1">
      <alignment horizontal="center" vertical="center" readingOrder="1"/>
      <protection locked="0"/>
    </xf>
    <xf numFmtId="0" fontId="120" fillId="0" borderId="0" xfId="0" applyFont="1" applyAlignment="1">
      <alignment horizontal="center"/>
    </xf>
    <xf numFmtId="0" fontId="5" fillId="38" borderId="10" xfId="0" applyFont="1" applyFill="1" applyBorder="1" applyAlignment="1">
      <alignment horizontal="center" vertical="center" readingOrder="1"/>
    </xf>
    <xf numFmtId="0" fontId="5" fillId="38" borderId="10" xfId="0" applyFont="1" applyFill="1" applyBorder="1" applyAlignment="1" applyProtection="1">
      <alignment horizontal="center" vertical="center" readingOrder="1"/>
      <protection locked="0"/>
    </xf>
    <xf numFmtId="0" fontId="12" fillId="38" borderId="10" xfId="0" applyFont="1" applyFill="1" applyBorder="1" applyAlignment="1">
      <alignment horizontal="center" vertical="center" readingOrder="1"/>
    </xf>
    <xf numFmtId="0" fontId="18" fillId="0" borderId="9" xfId="4" applyFont="1" applyBorder="1" applyAlignment="1">
      <alignment horizontal="center" vertical="center"/>
    </xf>
    <xf numFmtId="0" fontId="18" fillId="0" borderId="10" xfId="4" applyFont="1" applyBorder="1" applyAlignment="1">
      <alignment horizontal="center" vertical="center"/>
    </xf>
    <xf numFmtId="0" fontId="10" fillId="0" borderId="10" xfId="4" applyFont="1" applyBorder="1" applyAlignment="1">
      <alignment horizontal="center" vertical="center"/>
    </xf>
    <xf numFmtId="0" fontId="18" fillId="4" borderId="10" xfId="4" applyFont="1" applyFill="1" applyBorder="1" applyAlignment="1">
      <alignment horizontal="center" vertical="center"/>
    </xf>
    <xf numFmtId="0" fontId="131" fillId="8" borderId="10" xfId="1" applyFont="1" applyFill="1" applyBorder="1" applyAlignment="1">
      <alignment horizontal="center" vertical="center"/>
    </xf>
    <xf numFmtId="0" fontId="18" fillId="36" borderId="10" xfId="4" applyFont="1" applyFill="1" applyBorder="1" applyAlignment="1">
      <alignment horizontal="center" vertical="center"/>
    </xf>
    <xf numFmtId="0" fontId="19" fillId="36" borderId="10" xfId="4" applyFont="1" applyFill="1" applyBorder="1" applyAlignment="1">
      <alignment horizontal="center" vertical="center" shrinkToFit="1"/>
    </xf>
    <xf numFmtId="0" fontId="19" fillId="36" borderId="11" xfId="4" applyFont="1" applyFill="1" applyBorder="1" applyAlignment="1">
      <alignment horizontal="center" vertical="center" shrinkToFit="1"/>
    </xf>
    <xf numFmtId="0" fontId="19" fillId="37" borderId="0" xfId="4" applyFont="1" applyFill="1" applyBorder="1" applyAlignment="1">
      <alignment horizontal="center" vertical="center" shrinkToFit="1"/>
    </xf>
    <xf numFmtId="0" fontId="5" fillId="0" borderId="10" xfId="0" applyFont="1" applyBorder="1" applyAlignment="1">
      <alignment vertical="center" readingOrder="1"/>
    </xf>
    <xf numFmtId="0" fontId="120" fillId="38" borderId="10" xfId="0" applyFont="1" applyFill="1" applyBorder="1" applyAlignment="1">
      <alignment horizontal="right" vertical="center" readingOrder="1"/>
    </xf>
    <xf numFmtId="0" fontId="12" fillId="0" borderId="10" xfId="0" applyFont="1" applyBorder="1" applyAlignment="1" applyProtection="1">
      <alignment horizontal="center" vertical="center" readingOrder="1"/>
      <protection locked="0"/>
    </xf>
    <xf numFmtId="0" fontId="18" fillId="4" borderId="10" xfId="0" applyFont="1" applyFill="1" applyBorder="1" applyAlignment="1">
      <alignment horizontal="center" vertical="center"/>
    </xf>
    <xf numFmtId="0" fontId="18" fillId="39" borderId="10" xfId="4" applyFont="1" applyFill="1" applyBorder="1" applyAlignment="1">
      <alignment horizontal="center" vertical="center"/>
    </xf>
    <xf numFmtId="0" fontId="120" fillId="0" borderId="45" xfId="0" applyFont="1" applyBorder="1" applyAlignment="1">
      <alignment horizontal="center" vertical="center"/>
    </xf>
    <xf numFmtId="0" fontId="120" fillId="0" borderId="46" xfId="0" applyFont="1" applyBorder="1" applyAlignment="1">
      <alignment horizontal="center" vertical="center"/>
    </xf>
    <xf numFmtId="0" fontId="10" fillId="0" borderId="33" xfId="4" applyFont="1" applyBorder="1" applyAlignment="1">
      <alignment horizontal="center" vertical="center"/>
    </xf>
    <xf numFmtId="17" fontId="128" fillId="40" borderId="29" xfId="1" applyNumberFormat="1" applyFont="1" applyFill="1" applyBorder="1" applyAlignment="1">
      <alignment horizontal="center" vertical="center"/>
    </xf>
    <xf numFmtId="0" fontId="132" fillId="8" borderId="10" xfId="1" applyFont="1" applyFill="1" applyBorder="1" applyAlignment="1">
      <alignment horizontal="center" vertical="center"/>
    </xf>
    <xf numFmtId="0" fontId="69" fillId="41" borderId="9" xfId="0" applyFont="1" applyFill="1" applyBorder="1" applyAlignment="1">
      <alignment horizontal="center" vertical="center"/>
    </xf>
    <xf numFmtId="0" fontId="120" fillId="0" borderId="10" xfId="0" applyFont="1" applyBorder="1" applyAlignment="1">
      <alignment horizontal="center" vertical="center"/>
    </xf>
    <xf numFmtId="17" fontId="128" fillId="40" borderId="10" xfId="1" applyNumberFormat="1" applyFont="1" applyFill="1" applyBorder="1" applyAlignment="1">
      <alignment horizontal="center" vertical="center"/>
    </xf>
    <xf numFmtId="0" fontId="133" fillId="8" borderId="10" xfId="1" applyFont="1" applyFill="1" applyBorder="1" applyAlignment="1">
      <alignment horizontal="center" vertical="center"/>
    </xf>
    <xf numFmtId="0" fontId="0" fillId="0" borderId="4" xfId="0" applyBorder="1"/>
    <xf numFmtId="0" fontId="2" fillId="0" borderId="0" xfId="0" applyFont="1" applyBorder="1"/>
    <xf numFmtId="0" fontId="0" fillId="0" borderId="5" xfId="0" applyBorder="1"/>
    <xf numFmtId="0" fontId="120" fillId="42" borderId="4" xfId="0" applyFont="1" applyFill="1" applyBorder="1" applyAlignment="1">
      <alignment horizontal="left" vertical="center"/>
    </xf>
    <xf numFmtId="0" fontId="120" fillId="42" borderId="0" xfId="0" applyFont="1" applyFill="1" applyBorder="1" applyAlignment="1">
      <alignment horizontal="left" vertical="center"/>
    </xf>
    <xf numFmtId="0" fontId="134" fillId="0" borderId="0" xfId="1" applyFont="1" applyBorder="1" applyAlignment="1">
      <alignment horizontal="center" vertical="center"/>
    </xf>
    <xf numFmtId="17" fontId="128" fillId="0" borderId="0" xfId="1" applyNumberFormat="1" applyFont="1" applyBorder="1" applyAlignment="1">
      <alignment horizontal="center" vertical="center"/>
    </xf>
    <xf numFmtId="0" fontId="131" fillId="43" borderId="0" xfId="1" applyFont="1" applyFill="1" applyBorder="1" applyAlignment="1">
      <alignment horizontal="center" vertical="center"/>
    </xf>
    <xf numFmtId="0" fontId="131" fillId="44" borderId="0" xfId="1" applyFont="1" applyFill="1" applyBorder="1" applyAlignment="1">
      <alignment horizontal="center" vertical="center"/>
    </xf>
    <xf numFmtId="0" fontId="120" fillId="42" borderId="4" xfId="0" applyFont="1" applyFill="1" applyBorder="1" applyAlignment="1">
      <alignment vertical="center"/>
    </xf>
    <xf numFmtId="0" fontId="135" fillId="0" borderId="31" xfId="4" applyFont="1" applyBorder="1" applyAlignment="1">
      <alignment horizontal="left" vertical="center"/>
    </xf>
    <xf numFmtId="0" fontId="134" fillId="0" borderId="33" xfId="1" applyFont="1" applyBorder="1" applyAlignment="1">
      <alignment horizontal="center" vertical="center"/>
    </xf>
    <xf numFmtId="0" fontId="5" fillId="0" borderId="0" xfId="0" applyFont="1" applyAlignment="1">
      <alignment vertical="center" readingOrder="1"/>
    </xf>
    <xf numFmtId="0" fontId="5" fillId="0" borderId="0" xfId="0" applyFont="1" applyAlignment="1" applyProtection="1">
      <alignment horizontal="center" vertical="center" readingOrder="1"/>
      <protection locked="0"/>
    </xf>
    <xf numFmtId="0" fontId="5" fillId="38" borderId="0" xfId="0" applyFont="1" applyFill="1" applyAlignment="1">
      <alignment horizontal="center" vertical="center" readingOrder="1"/>
    </xf>
    <xf numFmtId="0" fontId="120" fillId="38" borderId="0" xfId="0" applyFont="1" applyFill="1" applyAlignment="1">
      <alignment horizontal="right" vertical="center" readingOrder="1"/>
    </xf>
    <xf numFmtId="0" fontId="135" fillId="42" borderId="4" xfId="0" applyFont="1" applyFill="1" applyBorder="1" applyAlignment="1">
      <alignment horizontal="center" vertical="center"/>
    </xf>
    <xf numFmtId="0" fontId="135" fillId="42" borderId="34" xfId="0" applyFont="1" applyFill="1" applyBorder="1" applyAlignment="1">
      <alignment horizontal="center" vertical="center"/>
    </xf>
    <xf numFmtId="0" fontId="136" fillId="0" borderId="35" xfId="4" applyFont="1" applyBorder="1" applyAlignment="1">
      <alignment horizontal="center" vertical="center"/>
    </xf>
    <xf numFmtId="0" fontId="18" fillId="0" borderId="0" xfId="4" applyFont="1" applyBorder="1" applyAlignment="1">
      <alignment vertical="center"/>
    </xf>
    <xf numFmtId="0" fontId="18" fillId="8" borderId="0" xfId="4" applyFont="1" applyFill="1" applyBorder="1" applyAlignment="1">
      <alignment vertical="center"/>
    </xf>
    <xf numFmtId="0" fontId="135" fillId="0" borderId="0" xfId="4" applyFont="1" applyBorder="1" applyAlignment="1">
      <alignment vertical="center"/>
    </xf>
    <xf numFmtId="0" fontId="135" fillId="44" borderId="4" xfId="0" applyFont="1" applyFill="1" applyBorder="1" applyAlignment="1">
      <alignment horizontal="center" vertical="center"/>
    </xf>
    <xf numFmtId="0" fontId="137" fillId="0" borderId="34" xfId="0" applyFont="1" applyBorder="1" applyAlignment="1">
      <alignment horizontal="center" vertical="center"/>
    </xf>
    <xf numFmtId="0" fontId="136" fillId="42" borderId="35" xfId="4" applyFont="1" applyFill="1" applyBorder="1" applyAlignment="1">
      <alignment horizontal="center" vertical="center"/>
    </xf>
    <xf numFmtId="0" fontId="137" fillId="0" borderId="4" xfId="0" applyFont="1" applyBorder="1" applyAlignment="1">
      <alignment horizontal="center" vertical="center"/>
    </xf>
    <xf numFmtId="0" fontId="135" fillId="44" borderId="34" xfId="0" applyFont="1" applyFill="1" applyBorder="1" applyAlignment="1">
      <alignment horizontal="center" vertical="center"/>
    </xf>
    <xf numFmtId="0" fontId="131" fillId="0" borderId="0" xfId="1" applyFont="1" applyBorder="1" applyAlignment="1">
      <alignment horizontal="center" vertical="center"/>
    </xf>
    <xf numFmtId="0" fontId="18" fillId="0" borderId="0" xfId="4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138" fillId="0" borderId="35" xfId="0" applyFont="1" applyBorder="1" applyAlignment="1">
      <alignment horizontal="center" vertical="center"/>
    </xf>
    <xf numFmtId="0" fontId="26" fillId="0" borderId="0" xfId="4" applyFont="1" applyBorder="1" applyAlignment="1">
      <alignment vertical="center"/>
    </xf>
    <xf numFmtId="0" fontId="137" fillId="0" borderId="0" xfId="4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139" fillId="44" borderId="37" xfId="0" applyFont="1" applyFill="1" applyBorder="1" applyAlignment="1">
      <alignment horizontal="center" vertical="center"/>
    </xf>
    <xf numFmtId="0" fontId="136" fillId="42" borderId="38" xfId="4" applyFont="1" applyFill="1" applyBorder="1" applyAlignment="1">
      <alignment horizontal="center" vertical="center"/>
    </xf>
    <xf numFmtId="0" fontId="69" fillId="44" borderId="4" xfId="0" applyFont="1" applyFill="1" applyBorder="1" applyAlignment="1">
      <alignment horizontal="center" vertical="center"/>
    </xf>
    <xf numFmtId="0" fontId="139" fillId="44" borderId="0" xfId="0" applyFont="1" applyFill="1" applyBorder="1" applyAlignment="1">
      <alignment horizontal="center" vertical="center"/>
    </xf>
    <xf numFmtId="0" fontId="136" fillId="42" borderId="0" xfId="4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37" fillId="0" borderId="0" xfId="0" applyFont="1" applyBorder="1" applyAlignment="1">
      <alignment horizontal="center" vertical="center"/>
    </xf>
    <xf numFmtId="0" fontId="140" fillId="0" borderId="0" xfId="0" applyFont="1" applyBorder="1" applyAlignment="1">
      <alignment vertical="center"/>
    </xf>
    <xf numFmtId="0" fontId="26" fillId="0" borderId="0" xfId="0" applyFont="1" applyBorder="1" applyAlignment="1">
      <alignment vertical="center"/>
    </xf>
    <xf numFmtId="0" fontId="0" fillId="0" borderId="39" xfId="0" applyBorder="1" applyAlignment="1">
      <alignment vertical="center"/>
    </xf>
    <xf numFmtId="0" fontId="69" fillId="44" borderId="36" xfId="0" applyFont="1" applyFill="1" applyBorder="1" applyAlignment="1">
      <alignment horizontal="center" vertical="center"/>
    </xf>
    <xf numFmtId="0" fontId="2" fillId="0" borderId="36" xfId="0" applyFont="1" applyBorder="1" applyAlignment="1">
      <alignment vertical="center"/>
    </xf>
    <xf numFmtId="0" fontId="0" fillId="0" borderId="41" xfId="0" applyBorder="1"/>
    <xf numFmtId="0" fontId="2" fillId="0" borderId="0" xfId="0" applyFont="1"/>
    <xf numFmtId="0" fontId="99" fillId="30" borderId="10" xfId="2" applyFont="1" applyFill="1" applyBorder="1" applyAlignment="1">
      <alignment horizontal="center" vertical="center"/>
    </xf>
    <xf numFmtId="0" fontId="99" fillId="31" borderId="10" xfId="2" applyFont="1" applyFill="1" applyBorder="1" applyAlignment="1">
      <alignment horizontal="center" vertical="center"/>
    </xf>
    <xf numFmtId="0" fontId="141" fillId="45" borderId="47" xfId="0" applyFont="1" applyFill="1" applyBorder="1" applyAlignment="1">
      <alignment wrapText="1"/>
    </xf>
    <xf numFmtId="0" fontId="141" fillId="45" borderId="48" xfId="0" applyFont="1" applyFill="1" applyBorder="1" applyAlignment="1">
      <alignment wrapText="1"/>
    </xf>
    <xf numFmtId="0" fontId="141" fillId="45" borderId="49" xfId="0" applyFont="1" applyFill="1" applyBorder="1" applyAlignment="1">
      <alignment wrapText="1"/>
    </xf>
    <xf numFmtId="0" fontId="141" fillId="0" borderId="50" xfId="0" applyFont="1" applyBorder="1" applyAlignment="1">
      <alignment horizontal="center" wrapText="1"/>
    </xf>
    <xf numFmtId="0" fontId="141" fillId="46" borderId="50" xfId="0" applyFont="1" applyFill="1" applyBorder="1" applyAlignment="1">
      <alignment horizontal="center" wrapText="1"/>
    </xf>
    <xf numFmtId="0" fontId="141" fillId="45" borderId="54" xfId="0" applyFont="1" applyFill="1" applyBorder="1" applyAlignment="1">
      <alignment wrapText="1"/>
    </xf>
    <xf numFmtId="0" fontId="141" fillId="45" borderId="56" xfId="0" applyFont="1" applyFill="1" applyBorder="1" applyAlignment="1">
      <alignment wrapText="1"/>
    </xf>
    <xf numFmtId="0" fontId="141" fillId="46" borderId="57" xfId="0" applyFont="1" applyFill="1" applyBorder="1" applyAlignment="1">
      <alignment horizontal="center" wrapText="1"/>
    </xf>
    <xf numFmtId="0" fontId="141" fillId="0" borderId="57" xfId="0" applyFont="1" applyBorder="1" applyAlignment="1">
      <alignment horizontal="center" wrapText="1"/>
    </xf>
    <xf numFmtId="0" fontId="141" fillId="45" borderId="61" xfId="0" applyFont="1" applyFill="1" applyBorder="1" applyAlignment="1">
      <alignment wrapText="1"/>
    </xf>
    <xf numFmtId="0" fontId="141" fillId="0" borderId="55" xfId="0" applyFont="1" applyBorder="1" applyAlignment="1">
      <alignment horizontal="center" wrapText="1"/>
    </xf>
    <xf numFmtId="0" fontId="141" fillId="46" borderId="55" xfId="0" applyFont="1" applyFill="1" applyBorder="1" applyAlignment="1">
      <alignment horizontal="center" wrapText="1"/>
    </xf>
    <xf numFmtId="0" fontId="141" fillId="20" borderId="50" xfId="0" applyFont="1" applyFill="1" applyBorder="1" applyAlignment="1">
      <alignment horizontal="center" wrapText="1"/>
    </xf>
    <xf numFmtId="0" fontId="141" fillId="20" borderId="50" xfId="0" applyFont="1" applyFill="1" applyBorder="1" applyAlignment="1">
      <alignment wrapText="1"/>
    </xf>
    <xf numFmtId="0" fontId="93" fillId="30" borderId="15" xfId="2" applyFont="1" applyFill="1" applyBorder="1" applyAlignment="1">
      <alignment vertical="center"/>
    </xf>
    <xf numFmtId="0" fontId="38" fillId="8" borderId="10" xfId="1" applyFont="1" applyFill="1" applyBorder="1" applyAlignment="1">
      <alignment horizontal="center" vertical="center"/>
    </xf>
    <xf numFmtId="0" fontId="48" fillId="16" borderId="10" xfId="1" applyFont="1" applyFill="1" applyBorder="1" applyAlignment="1">
      <alignment vertical="center"/>
    </xf>
    <xf numFmtId="0" fontId="31" fillId="8" borderId="10" xfId="1" applyFont="1" applyFill="1" applyBorder="1" applyAlignment="1">
      <alignment horizontal="center" vertical="center"/>
    </xf>
    <xf numFmtId="0" fontId="16" fillId="16" borderId="10" xfId="1" applyFont="1" applyFill="1" applyBorder="1" applyAlignment="1">
      <alignment vertical="center"/>
    </xf>
    <xf numFmtId="0" fontId="14" fillId="16" borderId="10" xfId="1" applyFont="1" applyFill="1" applyBorder="1" applyAlignment="1">
      <alignment horizontal="center" vertical="center"/>
    </xf>
    <xf numFmtId="0" fontId="7" fillId="16" borderId="10" xfId="1" applyFont="1" applyFill="1" applyBorder="1" applyAlignment="1">
      <alignment vertical="center"/>
    </xf>
    <xf numFmtId="0" fontId="131" fillId="16" borderId="10" xfId="1" applyFont="1" applyFill="1" applyBorder="1" applyAlignment="1">
      <alignment horizontal="center" vertical="center"/>
    </xf>
    <xf numFmtId="0" fontId="133" fillId="16" borderId="10" xfId="1" applyFont="1" applyFill="1" applyBorder="1" applyAlignment="1">
      <alignment horizontal="center" vertical="center"/>
    </xf>
    <xf numFmtId="0" fontId="57" fillId="16" borderId="10" xfId="1" applyFont="1" applyFill="1" applyBorder="1" applyAlignment="1">
      <alignment horizontal="center" vertical="center"/>
    </xf>
    <xf numFmtId="0" fontId="132" fillId="16" borderId="10" xfId="1" applyFont="1" applyFill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6" fillId="0" borderId="12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0" fontId="23" fillId="0" borderId="0" xfId="0" applyFont="1" applyAlignment="1">
      <alignment horizontal="center"/>
    </xf>
    <xf numFmtId="0" fontId="25" fillId="0" borderId="15" xfId="0" applyFont="1" applyBorder="1" applyAlignment="1">
      <alignment horizontal="center" vertical="center"/>
    </xf>
    <xf numFmtId="0" fontId="25" fillId="0" borderId="16" xfId="0" applyFont="1" applyBorder="1" applyAlignment="1">
      <alignment horizontal="center" vertical="center"/>
    </xf>
    <xf numFmtId="0" fontId="25" fillId="0" borderId="17" xfId="0" applyFont="1" applyBorder="1" applyAlignment="1">
      <alignment horizontal="center" vertical="center"/>
    </xf>
    <xf numFmtId="0" fontId="11" fillId="10" borderId="11" xfId="0" applyFont="1" applyFill="1" applyBorder="1" applyAlignment="1">
      <alignment horizontal="center" shrinkToFit="1"/>
    </xf>
    <xf numFmtId="0" fontId="11" fillId="2" borderId="11" xfId="0" applyFont="1" applyFill="1" applyBorder="1" applyAlignment="1">
      <alignment horizontal="center" shrinkToFit="1"/>
    </xf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10" fillId="10" borderId="10" xfId="0" applyFont="1" applyFill="1" applyBorder="1" applyAlignment="1">
      <alignment horizontal="center"/>
    </xf>
    <xf numFmtId="0" fontId="11" fillId="10" borderId="10" xfId="0" applyFont="1" applyFill="1" applyBorder="1" applyAlignment="1">
      <alignment horizontal="center" shrinkToFit="1"/>
    </xf>
    <xf numFmtId="0" fontId="11" fillId="2" borderId="10" xfId="0" applyFont="1" applyFill="1" applyBorder="1" applyAlignment="1">
      <alignment horizontal="center" shrinkToFit="1"/>
    </xf>
    <xf numFmtId="0" fontId="144" fillId="17" borderId="15" xfId="1" applyFont="1" applyFill="1" applyBorder="1" applyAlignment="1">
      <alignment horizontal="center" vertical="center"/>
    </xf>
    <xf numFmtId="0" fontId="144" fillId="17" borderId="16" xfId="1" applyFont="1" applyFill="1" applyBorder="1" applyAlignment="1">
      <alignment horizontal="center" vertical="center"/>
    </xf>
    <xf numFmtId="0" fontId="144" fillId="17" borderId="17" xfId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/>
    </xf>
    <xf numFmtId="0" fontId="142" fillId="17" borderId="15" xfId="1" applyFont="1" applyFill="1" applyBorder="1" applyAlignment="1">
      <alignment horizontal="center" vertical="center"/>
    </xf>
    <xf numFmtId="0" fontId="142" fillId="17" borderId="16" xfId="1" applyFont="1" applyFill="1" applyBorder="1" applyAlignment="1">
      <alignment horizontal="center" vertical="center"/>
    </xf>
    <xf numFmtId="0" fontId="142" fillId="17" borderId="17" xfId="1" applyFont="1" applyFill="1" applyBorder="1" applyAlignment="1">
      <alignment horizontal="center" vertical="center"/>
    </xf>
    <xf numFmtId="0" fontId="143" fillId="8" borderId="0" xfId="0" applyFont="1" applyFill="1" applyBorder="1" applyAlignment="1">
      <alignment horizontal="left" vertical="center"/>
    </xf>
    <xf numFmtId="0" fontId="143" fillId="8" borderId="35" xfId="0" applyFont="1" applyFill="1" applyBorder="1" applyAlignment="1">
      <alignment horizontal="left" vertical="center"/>
    </xf>
    <xf numFmtId="0" fontId="0" fillId="15" borderId="0" xfId="0" applyFill="1" applyBorder="1" applyAlignment="1">
      <alignment horizontal="center"/>
    </xf>
    <xf numFmtId="0" fontId="66" fillId="22" borderId="0" xfId="0" applyFont="1" applyFill="1" applyBorder="1" applyAlignment="1">
      <alignment horizontal="center" vertical="center"/>
    </xf>
    <xf numFmtId="0" fontId="31" fillId="8" borderId="0" xfId="0" applyFont="1" applyFill="1" applyBorder="1" applyAlignment="1">
      <alignment horizontal="center"/>
    </xf>
    <xf numFmtId="0" fontId="60" fillId="8" borderId="0" xfId="0" applyFont="1" applyFill="1" applyBorder="1" applyAlignment="1">
      <alignment horizontal="center" vertical="center"/>
    </xf>
    <xf numFmtId="0" fontId="72" fillId="22" borderId="0" xfId="0" applyFont="1" applyFill="1" applyBorder="1" applyAlignment="1">
      <alignment horizontal="center" vertical="center"/>
    </xf>
    <xf numFmtId="0" fontId="31" fillId="8" borderId="0" xfId="0" applyFont="1" applyFill="1" applyBorder="1" applyAlignment="1">
      <alignment horizontal="center" vertical="top"/>
    </xf>
    <xf numFmtId="0" fontId="31" fillId="8" borderId="0" xfId="0" applyFont="1" applyFill="1" applyBorder="1" applyAlignment="1">
      <alignment horizontal="center" vertical="center"/>
    </xf>
    <xf numFmtId="0" fontId="30" fillId="12" borderId="30" xfId="0" applyFont="1" applyFill="1" applyBorder="1" applyAlignment="1">
      <alignment horizontal="center" vertical="center"/>
    </xf>
    <xf numFmtId="0" fontId="30" fillId="12" borderId="27" xfId="0" applyFont="1" applyFill="1" applyBorder="1" applyAlignment="1">
      <alignment horizontal="center" vertical="center"/>
    </xf>
    <xf numFmtId="0" fontId="30" fillId="12" borderId="29" xfId="0" applyFont="1" applyFill="1" applyBorder="1" applyAlignment="1">
      <alignment horizontal="center" vertical="center"/>
    </xf>
    <xf numFmtId="0" fontId="30" fillId="12" borderId="28" xfId="0" applyFont="1" applyFill="1" applyBorder="1" applyAlignment="1">
      <alignment horizontal="center" vertical="center"/>
    </xf>
    <xf numFmtId="0" fontId="30" fillId="12" borderId="10" xfId="0" applyFont="1" applyFill="1" applyBorder="1" applyAlignment="1">
      <alignment horizontal="center" vertical="center"/>
    </xf>
    <xf numFmtId="0" fontId="30" fillId="12" borderId="9" xfId="0" applyFont="1" applyFill="1" applyBorder="1" applyAlignment="1">
      <alignment horizontal="center" vertical="center"/>
    </xf>
    <xf numFmtId="0" fontId="49" fillId="0" borderId="36" xfId="0" applyFont="1" applyBorder="1" applyAlignment="1">
      <alignment horizontal="center"/>
    </xf>
    <xf numFmtId="0" fontId="65" fillId="8" borderId="34" xfId="0" applyFont="1" applyFill="1" applyBorder="1" applyAlignment="1">
      <alignment horizontal="left" vertical="center"/>
    </xf>
    <xf numFmtId="0" fontId="65" fillId="8" borderId="0" xfId="0" applyFont="1" applyFill="1" applyBorder="1" applyAlignment="1">
      <alignment horizontal="left" vertical="center"/>
    </xf>
    <xf numFmtId="0" fontId="65" fillId="8" borderId="35" xfId="0" applyFont="1" applyFill="1" applyBorder="1" applyAlignment="1">
      <alignment horizontal="left" vertical="center"/>
    </xf>
    <xf numFmtId="0" fontId="31" fillId="8" borderId="2" xfId="0" applyFont="1" applyFill="1" applyBorder="1" applyAlignment="1">
      <alignment horizontal="center" vertical="top"/>
    </xf>
    <xf numFmtId="0" fontId="0" fillId="0" borderId="10" xfId="0" applyBorder="1" applyAlignment="1">
      <alignment horizontal="center"/>
    </xf>
    <xf numFmtId="0" fontId="31" fillId="12" borderId="17" xfId="0" applyFont="1" applyFill="1" applyBorder="1" applyAlignment="1">
      <alignment horizontal="center" vertical="center"/>
    </xf>
    <xf numFmtId="0" fontId="31" fillId="12" borderId="10" xfId="0" applyFont="1" applyFill="1" applyBorder="1" applyAlignment="1">
      <alignment horizontal="center" vertical="center" shrinkToFit="1"/>
    </xf>
    <xf numFmtId="0" fontId="31" fillId="12" borderId="11" xfId="0" applyFont="1" applyFill="1" applyBorder="1" applyAlignment="1">
      <alignment horizontal="center" vertical="center" shrinkToFit="1"/>
    </xf>
    <xf numFmtId="0" fontId="29" fillId="0" borderId="18" xfId="0" applyFont="1" applyFill="1" applyBorder="1" applyAlignment="1">
      <alignment horizontal="center" vertical="center" wrapText="1"/>
    </xf>
    <xf numFmtId="0" fontId="29" fillId="0" borderId="19" xfId="0" applyFont="1" applyFill="1" applyBorder="1" applyAlignment="1">
      <alignment horizontal="center" vertical="center" wrapText="1"/>
    </xf>
    <xf numFmtId="0" fontId="29" fillId="0" borderId="20" xfId="0" applyFont="1" applyFill="1" applyBorder="1" applyAlignment="1">
      <alignment horizontal="center" vertical="center" wrapText="1"/>
    </xf>
    <xf numFmtId="0" fontId="29" fillId="0" borderId="21" xfId="0" applyFont="1" applyFill="1" applyBorder="1" applyAlignment="1">
      <alignment horizontal="center" vertical="center" wrapText="1"/>
    </xf>
    <xf numFmtId="0" fontId="29" fillId="0" borderId="22" xfId="0" applyFont="1" applyFill="1" applyBorder="1" applyAlignment="1">
      <alignment horizontal="center" vertical="center" wrapText="1"/>
    </xf>
    <xf numFmtId="0" fontId="29" fillId="0" borderId="23" xfId="0" applyFont="1" applyFill="1" applyBorder="1" applyAlignment="1">
      <alignment horizontal="center" vertical="center" wrapText="1"/>
    </xf>
    <xf numFmtId="0" fontId="29" fillId="0" borderId="24" xfId="0" applyFont="1" applyFill="1" applyBorder="1" applyAlignment="1">
      <alignment horizontal="center" vertical="center" wrapText="1"/>
    </xf>
    <xf numFmtId="0" fontId="29" fillId="0" borderId="25" xfId="0" applyFont="1" applyFill="1" applyBorder="1" applyAlignment="1">
      <alignment horizontal="center" vertical="center" wrapText="1"/>
    </xf>
    <xf numFmtId="0" fontId="29" fillId="0" borderId="26" xfId="0" applyFont="1" applyFill="1" applyBorder="1" applyAlignment="1">
      <alignment horizontal="center" vertical="center" wrapText="1"/>
    </xf>
    <xf numFmtId="0" fontId="120" fillId="0" borderId="0" xfId="0" applyFont="1" applyBorder="1" applyAlignment="1">
      <alignment horizontal="center" vertical="center"/>
    </xf>
    <xf numFmtId="0" fontId="120" fillId="29" borderId="0" xfId="0" applyFont="1" applyFill="1" applyBorder="1" applyAlignment="1">
      <alignment horizontal="center" vertical="center"/>
    </xf>
    <xf numFmtId="0" fontId="116" fillId="0" borderId="0" xfId="0" applyFont="1" applyAlignment="1">
      <alignment horizontal="center" vertical="top"/>
    </xf>
    <xf numFmtId="0" fontId="121" fillId="0" borderId="0" xfId="0" applyFont="1" applyAlignment="1">
      <alignment horizontal="center" vertical="top"/>
    </xf>
    <xf numFmtId="0" fontId="116" fillId="0" borderId="0" xfId="0" applyFont="1" applyAlignment="1">
      <alignment horizontal="center" wrapText="1"/>
    </xf>
    <xf numFmtId="0" fontId="102" fillId="0" borderId="15" xfId="0" applyFont="1" applyBorder="1" applyAlignment="1">
      <alignment horizontal="center" vertical="center"/>
    </xf>
    <xf numFmtId="0" fontId="102" fillId="0" borderId="16" xfId="0" applyFont="1" applyBorder="1" applyAlignment="1">
      <alignment horizontal="center" vertical="center"/>
    </xf>
    <xf numFmtId="0" fontId="102" fillId="0" borderId="17" xfId="0" applyFont="1" applyBorder="1" applyAlignment="1">
      <alignment horizontal="center" vertical="center"/>
    </xf>
    <xf numFmtId="0" fontId="104" fillId="0" borderId="15" xfId="0" applyFont="1" applyBorder="1" applyAlignment="1">
      <alignment horizontal="center" vertical="center"/>
    </xf>
    <xf numFmtId="0" fontId="104" fillId="0" borderId="17" xfId="0" applyFont="1" applyBorder="1" applyAlignment="1">
      <alignment horizontal="center" vertical="center"/>
    </xf>
    <xf numFmtId="0" fontId="116" fillId="0" borderId="0" xfId="0" applyFont="1" applyAlignment="1">
      <alignment horizontal="center" vertical="center"/>
    </xf>
    <xf numFmtId="0" fontId="117" fillId="0" borderId="0" xfId="0" applyFont="1" applyBorder="1" applyAlignment="1">
      <alignment horizontal="center" vertical="center"/>
    </xf>
    <xf numFmtId="0" fontId="80" fillId="27" borderId="10" xfId="0" applyFont="1" applyFill="1" applyBorder="1" applyAlignment="1">
      <alignment horizontal="center" vertical="center"/>
    </xf>
    <xf numFmtId="0" fontId="80" fillId="28" borderId="11" xfId="0" applyFont="1" applyFill="1" applyBorder="1" applyAlignment="1">
      <alignment horizontal="center" vertical="center" shrinkToFit="1"/>
    </xf>
    <xf numFmtId="0" fontId="82" fillId="28" borderId="10" xfId="0" applyFont="1" applyFill="1" applyBorder="1" applyAlignment="1">
      <alignment horizontal="center" vertical="center"/>
    </xf>
    <xf numFmtId="0" fontId="80" fillId="28" borderId="10" xfId="0" applyFont="1" applyFill="1" applyBorder="1" applyAlignment="1">
      <alignment horizontal="center" vertical="center" shrinkToFit="1"/>
    </xf>
    <xf numFmtId="0" fontId="93" fillId="33" borderId="15" xfId="2" applyFont="1" applyFill="1" applyBorder="1" applyAlignment="1">
      <alignment horizontal="center" vertical="center"/>
    </xf>
    <xf numFmtId="0" fontId="93" fillId="33" borderId="16" xfId="2" applyFont="1" applyFill="1" applyBorder="1" applyAlignment="1">
      <alignment horizontal="center" vertical="center"/>
    </xf>
    <xf numFmtId="0" fontId="93" fillId="33" borderId="17" xfId="2" applyFont="1" applyFill="1" applyBorder="1" applyAlignment="1">
      <alignment horizontal="center" vertical="center"/>
    </xf>
    <xf numFmtId="0" fontId="141" fillId="46" borderId="51" xfId="0" applyFont="1" applyFill="1" applyBorder="1" applyAlignment="1">
      <alignment horizontal="center" wrapText="1"/>
    </xf>
    <xf numFmtId="0" fontId="141" fillId="46" borderId="52" xfId="0" applyFont="1" applyFill="1" applyBorder="1" applyAlignment="1">
      <alignment horizontal="center" wrapText="1"/>
    </xf>
    <xf numFmtId="0" fontId="141" fillId="46" borderId="53" xfId="0" applyFont="1" applyFill="1" applyBorder="1" applyAlignment="1">
      <alignment horizontal="center" wrapText="1"/>
    </xf>
    <xf numFmtId="0" fontId="141" fillId="0" borderId="51" xfId="0" applyFont="1" applyBorder="1" applyAlignment="1">
      <alignment wrapText="1"/>
    </xf>
    <xf numFmtId="0" fontId="141" fillId="0" borderId="52" xfId="0" applyFont="1" applyBorder="1" applyAlignment="1">
      <alignment wrapText="1"/>
    </xf>
    <xf numFmtId="0" fontId="141" fillId="0" borderId="53" xfId="0" applyFont="1" applyBorder="1" applyAlignment="1">
      <alignment wrapText="1"/>
    </xf>
    <xf numFmtId="0" fontId="76" fillId="0" borderId="42" xfId="0" applyFont="1" applyBorder="1" applyAlignment="1">
      <alignment horizontal="center" vertical="center" wrapText="1"/>
    </xf>
    <xf numFmtId="0" fontId="78" fillId="0" borderId="42" xfId="0" applyFont="1" applyBorder="1" applyAlignment="1">
      <alignment horizontal="center" vertical="center" wrapText="1"/>
    </xf>
    <xf numFmtId="0" fontId="79" fillId="27" borderId="9" xfId="0" applyFont="1" applyFill="1" applyBorder="1" applyAlignment="1">
      <alignment horizontal="center" vertical="center"/>
    </xf>
    <xf numFmtId="0" fontId="80" fillId="27" borderId="10" xfId="0" applyFont="1" applyFill="1" applyBorder="1" applyAlignment="1">
      <alignment horizontal="center" vertical="center" wrapText="1"/>
    </xf>
    <xf numFmtId="0" fontId="141" fillId="0" borderId="51" xfId="0" applyFont="1" applyBorder="1" applyAlignment="1">
      <alignment horizontal="center" wrapText="1"/>
    </xf>
    <xf numFmtId="0" fontId="141" fillId="0" borderId="52" xfId="0" applyFont="1" applyBorder="1" applyAlignment="1">
      <alignment horizontal="center" wrapText="1"/>
    </xf>
    <xf numFmtId="0" fontId="141" fillId="0" borderId="53" xfId="0" applyFont="1" applyBorder="1" applyAlignment="1">
      <alignment horizontal="center" wrapText="1"/>
    </xf>
    <xf numFmtId="0" fontId="141" fillId="0" borderId="62" xfId="0" applyFont="1" applyBorder="1" applyAlignment="1">
      <alignment horizontal="center"/>
    </xf>
    <xf numFmtId="0" fontId="141" fillId="0" borderId="63" xfId="0" applyFont="1" applyBorder="1" applyAlignment="1">
      <alignment horizontal="center"/>
    </xf>
    <xf numFmtId="0" fontId="141" fillId="0" borderId="64" xfId="0" applyFont="1" applyBorder="1" applyAlignment="1">
      <alignment horizontal="center"/>
    </xf>
    <xf numFmtId="0" fontId="141" fillId="0" borderId="58" xfId="0" applyFont="1" applyBorder="1" applyAlignment="1">
      <alignment wrapText="1"/>
    </xf>
    <xf numFmtId="0" fontId="141" fillId="0" borderId="59" xfId="0" applyFont="1" applyBorder="1" applyAlignment="1">
      <alignment wrapText="1"/>
    </xf>
    <xf numFmtId="0" fontId="141" fillId="0" borderId="60" xfId="0" applyFont="1" applyBorder="1" applyAlignment="1">
      <alignment wrapText="1"/>
    </xf>
    <xf numFmtId="0" fontId="0" fillId="0" borderId="0" xfId="0" applyBorder="1" applyAlignment="1">
      <alignment horizontal="center" vertical="center"/>
    </xf>
    <xf numFmtId="0" fontId="11" fillId="4" borderId="29" xfId="4" applyFont="1" applyFill="1" applyBorder="1" applyAlignment="1">
      <alignment horizontal="center" vertical="center"/>
    </xf>
    <xf numFmtId="0" fontId="11" fillId="4" borderId="28" xfId="4" applyFont="1" applyFill="1" applyBorder="1" applyAlignment="1">
      <alignment horizontal="center" vertical="center"/>
    </xf>
    <xf numFmtId="0" fontId="10" fillId="36" borderId="29" xfId="4" applyFont="1" applyFill="1" applyBorder="1" applyAlignment="1">
      <alignment horizontal="center" vertical="center"/>
    </xf>
    <xf numFmtId="0" fontId="10" fillId="36" borderId="28" xfId="4" applyFont="1" applyFill="1" applyBorder="1" applyAlignment="1">
      <alignment horizontal="center" vertical="center"/>
    </xf>
    <xf numFmtId="0" fontId="11" fillId="36" borderId="29" xfId="4" applyFont="1" applyFill="1" applyBorder="1" applyAlignment="1">
      <alignment horizontal="center" vertical="center" shrinkToFit="1"/>
    </xf>
    <xf numFmtId="0" fontId="11" fillId="36" borderId="28" xfId="4" applyFont="1" applyFill="1" applyBorder="1" applyAlignment="1">
      <alignment horizontal="center" vertical="center" shrinkToFit="1"/>
    </xf>
    <xf numFmtId="0" fontId="11" fillId="36" borderId="43" xfId="4" applyFont="1" applyFill="1" applyBorder="1" applyAlignment="1">
      <alignment horizontal="center" vertical="center" shrinkToFit="1"/>
    </xf>
    <xf numFmtId="0" fontId="11" fillId="36" borderId="44" xfId="4" applyFont="1" applyFill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/>
    </xf>
    <xf numFmtId="0" fontId="127" fillId="0" borderId="1" xfId="4" applyFont="1" applyBorder="1" applyAlignment="1">
      <alignment horizontal="center" vertical="center" wrapText="1"/>
    </xf>
    <xf numFmtId="0" fontId="127" fillId="0" borderId="2" xfId="4" applyFont="1" applyBorder="1" applyAlignment="1">
      <alignment horizontal="center" vertical="center" wrapText="1"/>
    </xf>
    <xf numFmtId="0" fontId="127" fillId="0" borderId="3" xfId="4" applyFont="1" applyBorder="1" applyAlignment="1">
      <alignment horizontal="center" vertical="center" wrapText="1"/>
    </xf>
    <xf numFmtId="0" fontId="127" fillId="0" borderId="4" xfId="4" applyFont="1" applyBorder="1" applyAlignment="1">
      <alignment horizontal="center" vertical="center" wrapText="1"/>
    </xf>
    <xf numFmtId="0" fontId="127" fillId="0" borderId="0" xfId="4" applyFont="1" applyBorder="1" applyAlignment="1">
      <alignment horizontal="center" vertical="center" wrapText="1"/>
    </xf>
    <xf numFmtId="0" fontId="127" fillId="0" borderId="5" xfId="4" applyFont="1" applyBorder="1" applyAlignment="1">
      <alignment horizontal="center" vertical="center" wrapText="1"/>
    </xf>
    <xf numFmtId="0" fontId="127" fillId="0" borderId="6" xfId="4" applyFont="1" applyBorder="1" applyAlignment="1">
      <alignment horizontal="center" vertical="center" wrapText="1"/>
    </xf>
    <xf numFmtId="0" fontId="127" fillId="0" borderId="7" xfId="4" applyFont="1" applyBorder="1" applyAlignment="1">
      <alignment horizontal="center" vertical="center" wrapText="1"/>
    </xf>
    <xf numFmtId="0" fontId="127" fillId="0" borderId="8" xfId="4" applyFont="1" applyBorder="1" applyAlignment="1">
      <alignment horizontal="center" vertical="center" wrapText="1"/>
    </xf>
    <xf numFmtId="0" fontId="145" fillId="0" borderId="10" xfId="0" applyFont="1" applyBorder="1" applyAlignment="1">
      <alignment horizontal="center" vertical="center" wrapText="1"/>
    </xf>
    <xf numFmtId="0" fontId="119" fillId="12" borderId="40" xfId="4" applyFont="1" applyFill="1" applyBorder="1" applyAlignment="1">
      <alignment horizontal="center" vertical="center"/>
    </xf>
    <xf numFmtId="0" fontId="119" fillId="12" borderId="10" xfId="4" applyFont="1" applyFill="1" applyBorder="1" applyAlignment="1">
      <alignment horizontal="left" vertical="center"/>
    </xf>
    <xf numFmtId="0" fontId="29" fillId="12" borderId="10" xfId="4" applyFont="1" applyFill="1" applyBorder="1" applyAlignment="1">
      <alignment horizontal="center" vertical="center"/>
    </xf>
    <xf numFmtId="0" fontId="119" fillId="12" borderId="29" xfId="4" applyFont="1" applyFill="1" applyBorder="1" applyAlignment="1">
      <alignment horizontal="center" vertical="center"/>
    </xf>
    <xf numFmtId="0" fontId="119" fillId="12" borderId="10" xfId="0" applyFont="1" applyFill="1" applyBorder="1" applyAlignment="1">
      <alignment horizontal="center" vertical="center"/>
    </xf>
    <xf numFmtId="0" fontId="119" fillId="12" borderId="28" xfId="4" applyFont="1" applyFill="1" applyBorder="1" applyAlignment="1">
      <alignment horizontal="center" vertical="center"/>
    </xf>
    <xf numFmtId="0" fontId="119" fillId="12" borderId="28" xfId="4" applyFont="1" applyFill="1" applyBorder="1" applyAlignment="1">
      <alignment horizontal="center" vertical="center"/>
    </xf>
    <xf numFmtId="0" fontId="119" fillId="0" borderId="10" xfId="4" applyFont="1" applyFill="1" applyBorder="1" applyAlignment="1">
      <alignment horizontal="center" vertical="center"/>
    </xf>
    <xf numFmtId="0" fontId="119" fillId="0" borderId="10" xfId="4" applyFont="1" applyFill="1" applyBorder="1" applyAlignment="1">
      <alignment horizontal="left" vertical="center"/>
    </xf>
    <xf numFmtId="1" fontId="29" fillId="0" borderId="65" xfId="5" applyNumberFormat="1" applyFont="1" applyFill="1" applyBorder="1" applyAlignment="1">
      <alignment horizontal="center" vertical="center" shrinkToFit="1"/>
    </xf>
    <xf numFmtId="0" fontId="69" fillId="47" borderId="15" xfId="4" applyFont="1" applyFill="1" applyBorder="1" applyAlignment="1">
      <alignment horizontal="center" vertical="center"/>
    </xf>
    <xf numFmtId="0" fontId="147" fillId="8" borderId="10" xfId="0" applyFont="1" applyFill="1" applyBorder="1" applyAlignment="1">
      <alignment horizontal="center" vertical="center"/>
    </xf>
    <xf numFmtId="0" fontId="148" fillId="48" borderId="10" xfId="0" applyFont="1" applyFill="1" applyBorder="1" applyAlignment="1">
      <alignment horizontal="center" vertical="center"/>
    </xf>
    <xf numFmtId="0" fontId="119" fillId="12" borderId="10" xfId="4" applyFont="1" applyFill="1" applyBorder="1" applyAlignment="1">
      <alignment horizontal="center" vertical="center"/>
    </xf>
    <xf numFmtId="1" fontId="29" fillId="0" borderId="0" xfId="5" applyNumberFormat="1" applyFont="1" applyFill="1" applyBorder="1" applyAlignment="1">
      <alignment horizontal="center" vertical="center" shrinkToFit="1"/>
    </xf>
    <xf numFmtId="0" fontId="126" fillId="47" borderId="15" xfId="4" applyFont="1" applyFill="1" applyBorder="1" applyAlignment="1">
      <alignment horizontal="center" vertical="center"/>
    </xf>
    <xf numFmtId="0" fontId="119" fillId="8" borderId="10" xfId="0" applyFont="1" applyFill="1" applyBorder="1" applyAlignment="1">
      <alignment horizontal="center" vertical="center"/>
    </xf>
    <xf numFmtId="0" fontId="126" fillId="8" borderId="10" xfId="0" applyFont="1" applyFill="1" applyBorder="1" applyAlignment="1">
      <alignment horizontal="center" vertical="center"/>
    </xf>
    <xf numFmtId="0" fontId="148" fillId="8" borderId="10" xfId="0" applyFont="1" applyFill="1" applyBorder="1" applyAlignment="1">
      <alignment horizontal="center" vertical="center"/>
    </xf>
    <xf numFmtId="0" fontId="119" fillId="48" borderId="10" xfId="0" applyFont="1" applyFill="1" applyBorder="1" applyAlignment="1">
      <alignment horizontal="center" vertical="center"/>
    </xf>
    <xf numFmtId="0" fontId="126" fillId="48" borderId="10" xfId="0" applyFont="1" applyFill="1" applyBorder="1" applyAlignment="1">
      <alignment horizontal="center" vertical="center"/>
    </xf>
    <xf numFmtId="0" fontId="119" fillId="45" borderId="15" xfId="0" applyFont="1" applyFill="1" applyBorder="1" applyAlignment="1">
      <alignment horizontal="center" vertical="center"/>
    </xf>
    <xf numFmtId="0" fontId="119" fillId="45" borderId="16" xfId="0" applyFont="1" applyFill="1" applyBorder="1" applyAlignment="1">
      <alignment horizontal="center" vertical="center"/>
    </xf>
    <xf numFmtId="0" fontId="119" fillId="45" borderId="17" xfId="0" applyFont="1" applyFill="1" applyBorder="1" applyAlignment="1">
      <alignment horizontal="center" vertical="center"/>
    </xf>
    <xf numFmtId="1" fontId="119" fillId="0" borderId="66" xfId="5" applyNumberFormat="1" applyFont="1" applyFill="1" applyBorder="1" applyAlignment="1">
      <alignment horizontal="center" vertical="center" shrinkToFit="1"/>
    </xf>
    <xf numFmtId="1" fontId="119" fillId="0" borderId="65" xfId="5" applyNumberFormat="1" applyFont="1" applyFill="1" applyBorder="1" applyAlignment="1">
      <alignment horizontal="center" vertical="center" shrinkToFit="1"/>
    </xf>
    <xf numFmtId="0" fontId="29" fillId="0" borderId="17" xfId="0" applyFont="1" applyBorder="1" applyAlignment="1">
      <alignment horizontal="center" vertical="center" readingOrder="1"/>
    </xf>
    <xf numFmtId="1" fontId="119" fillId="0" borderId="0" xfId="5" applyNumberFormat="1" applyFont="1" applyFill="1" applyBorder="1" applyAlignment="1">
      <alignment horizontal="center" vertical="center" shrinkToFit="1"/>
    </xf>
    <xf numFmtId="0" fontId="149" fillId="0" borderId="10" xfId="0" applyFont="1" applyBorder="1" applyAlignment="1">
      <alignment horizontal="center"/>
    </xf>
    <xf numFmtId="1" fontId="29" fillId="0" borderId="37" xfId="5" applyNumberFormat="1" applyFont="1" applyFill="1" applyBorder="1" applyAlignment="1">
      <alignment horizontal="center" vertical="center" shrinkToFit="1"/>
    </xf>
    <xf numFmtId="0" fontId="29" fillId="0" borderId="10" xfId="0" applyFont="1" applyBorder="1" applyAlignment="1">
      <alignment horizontal="center" vertical="center" readingOrder="1"/>
    </xf>
    <xf numFmtId="1" fontId="29" fillId="0" borderId="10" xfId="5" applyNumberFormat="1" applyFont="1" applyFill="1" applyBorder="1" applyAlignment="1">
      <alignment horizontal="center" vertical="center" shrinkToFit="1"/>
    </xf>
    <xf numFmtId="0" fontId="126" fillId="47" borderId="31" xfId="4" applyFont="1" applyFill="1" applyBorder="1" applyAlignment="1">
      <alignment horizontal="center" vertical="center"/>
    </xf>
    <xf numFmtId="0" fontId="119" fillId="45" borderId="10" xfId="0" applyFont="1" applyFill="1" applyBorder="1" applyAlignment="1">
      <alignment horizontal="center" vertical="center"/>
    </xf>
    <xf numFmtId="0" fontId="119" fillId="18" borderId="29" xfId="4" applyFont="1" applyFill="1" applyBorder="1" applyAlignment="1">
      <alignment horizontal="center" vertical="center"/>
    </xf>
    <xf numFmtId="0" fontId="119" fillId="0" borderId="29" xfId="4" applyFont="1" applyFill="1" applyBorder="1" applyAlignment="1">
      <alignment horizontal="left" vertical="center"/>
    </xf>
    <xf numFmtId="1" fontId="29" fillId="0" borderId="66" xfId="5" applyNumberFormat="1" applyFont="1" applyFill="1" applyBorder="1" applyAlignment="1">
      <alignment horizontal="center" vertical="center" shrinkToFit="1"/>
    </xf>
    <xf numFmtId="0" fontId="126" fillId="8" borderId="29" xfId="0" applyFont="1" applyFill="1" applyBorder="1" applyAlignment="1">
      <alignment horizontal="center" vertical="center"/>
    </xf>
    <xf numFmtId="0" fontId="147" fillId="8" borderId="29" xfId="0" applyFont="1" applyFill="1" applyBorder="1" applyAlignment="1">
      <alignment horizontal="center" vertical="center"/>
    </xf>
    <xf numFmtId="0" fontId="119" fillId="8" borderId="29" xfId="0" applyFont="1" applyFill="1" applyBorder="1" applyAlignment="1">
      <alignment horizontal="center" vertical="center"/>
    </xf>
    <xf numFmtId="0" fontId="148" fillId="8" borderId="29" xfId="0" applyFont="1" applyFill="1" applyBorder="1" applyAlignment="1">
      <alignment horizontal="center" vertical="center"/>
    </xf>
    <xf numFmtId="0" fontId="119" fillId="18" borderId="29" xfId="0" applyFont="1" applyFill="1" applyBorder="1" applyAlignment="1">
      <alignment horizontal="center" vertical="center"/>
    </xf>
    <xf numFmtId="0" fontId="126" fillId="47" borderId="10" xfId="4" applyFont="1" applyFill="1" applyBorder="1" applyAlignment="1">
      <alignment horizontal="center" vertical="center"/>
    </xf>
    <xf numFmtId="0" fontId="119" fillId="0" borderId="40" xfId="4" applyFont="1" applyFill="1" applyBorder="1" applyAlignment="1">
      <alignment horizontal="center" vertical="center"/>
    </xf>
    <xf numFmtId="0" fontId="119" fillId="0" borderId="40" xfId="4" applyFont="1" applyFill="1" applyBorder="1" applyAlignment="1">
      <alignment horizontal="left" vertical="center"/>
    </xf>
    <xf numFmtId="1" fontId="29" fillId="0" borderId="40" xfId="5" applyNumberFormat="1" applyFont="1" applyFill="1" applyBorder="1" applyAlignment="1">
      <alignment horizontal="center" vertical="center" shrinkToFit="1"/>
    </xf>
    <xf numFmtId="0" fontId="126" fillId="47" borderId="40" xfId="4" applyFont="1" applyFill="1" applyBorder="1" applyAlignment="1">
      <alignment horizontal="center" vertical="center"/>
    </xf>
    <xf numFmtId="0" fontId="126" fillId="8" borderId="40" xfId="0" applyFont="1" applyFill="1" applyBorder="1" applyAlignment="1">
      <alignment horizontal="center" vertical="center"/>
    </xf>
    <xf numFmtId="0" fontId="147" fillId="8" borderId="40" xfId="0" applyFont="1" applyFill="1" applyBorder="1" applyAlignment="1">
      <alignment horizontal="center" vertical="center"/>
    </xf>
    <xf numFmtId="0" fontId="119" fillId="8" borderId="40" xfId="0" applyFont="1" applyFill="1" applyBorder="1" applyAlignment="1">
      <alignment horizontal="center" vertical="center"/>
    </xf>
    <xf numFmtId="0" fontId="119" fillId="0" borderId="0" xfId="4" applyFont="1" applyFill="1" applyBorder="1" applyAlignment="1">
      <alignment horizontal="center" vertical="center"/>
    </xf>
    <xf numFmtId="0" fontId="119" fillId="0" borderId="0" xfId="4" applyFont="1" applyFill="1" applyBorder="1" applyAlignment="1">
      <alignment horizontal="left" vertical="center"/>
    </xf>
    <xf numFmtId="0" fontId="126" fillId="0" borderId="0" xfId="4" applyFont="1" applyFill="1" applyBorder="1" applyAlignment="1">
      <alignment horizontal="center" vertical="center"/>
    </xf>
    <xf numFmtId="0" fontId="147" fillId="0" borderId="0" xfId="0" applyFont="1" applyFill="1" applyBorder="1" applyAlignment="1">
      <alignment horizontal="center" vertical="center"/>
    </xf>
    <xf numFmtId="0" fontId="147" fillId="8" borderId="0" xfId="0" applyFont="1" applyFill="1" applyBorder="1" applyAlignment="1">
      <alignment horizontal="center" vertical="center"/>
    </xf>
    <xf numFmtId="0" fontId="126" fillId="0" borderId="0" xfId="0" applyFont="1" applyFill="1" applyBorder="1" applyAlignment="1">
      <alignment horizontal="center" vertical="center"/>
    </xf>
    <xf numFmtId="0" fontId="126" fillId="0" borderId="0" xfId="0" applyFont="1"/>
    <xf numFmtId="0" fontId="69" fillId="0" borderId="0" xfId="0" applyFont="1"/>
    <xf numFmtId="0" fontId="126" fillId="0" borderId="0" xfId="0" applyFont="1" applyAlignment="1">
      <alignment horizontal="left"/>
    </xf>
    <xf numFmtId="0" fontId="150" fillId="0" borderId="0" xfId="0" applyFont="1" applyAlignment="1">
      <alignment horizontal="left"/>
    </xf>
    <xf numFmtId="0" fontId="150" fillId="0" borderId="0" xfId="0" applyFont="1"/>
    <xf numFmtId="0" fontId="126" fillId="0" borderId="0" xfId="0" applyFont="1" applyAlignment="1">
      <alignment horizontal="left"/>
    </xf>
    <xf numFmtId="0" fontId="66" fillId="0" borderId="0" xfId="0" applyFont="1"/>
    <xf numFmtId="0" fontId="151" fillId="49" borderId="10" xfId="0" applyFont="1" applyFill="1" applyBorder="1" applyAlignment="1">
      <alignment vertical="center"/>
    </xf>
    <xf numFmtId="0" fontId="94" fillId="49" borderId="10" xfId="0" applyFont="1" applyFill="1" applyBorder="1" applyAlignment="1">
      <alignment horizontal="center" vertical="center"/>
    </xf>
    <xf numFmtId="0" fontId="94" fillId="49" borderId="29" xfId="0" applyFont="1" applyFill="1" applyBorder="1" applyAlignment="1">
      <alignment horizontal="center" vertical="center"/>
    </xf>
    <xf numFmtId="0" fontId="94" fillId="49" borderId="29" xfId="0" applyFont="1" applyFill="1" applyBorder="1" applyAlignment="1">
      <alignment horizontal="center" vertical="center"/>
    </xf>
    <xf numFmtId="0" fontId="126" fillId="12" borderId="10" xfId="0" applyFont="1" applyFill="1" applyBorder="1" applyAlignment="1">
      <alignment horizontal="center" vertical="center"/>
    </xf>
    <xf numFmtId="0" fontId="94" fillId="49" borderId="28" xfId="0" applyFont="1" applyFill="1" applyBorder="1" applyAlignment="1">
      <alignment horizontal="center" vertical="center"/>
    </xf>
    <xf numFmtId="0" fontId="94" fillId="49" borderId="28" xfId="0" applyFont="1" applyFill="1" applyBorder="1" applyAlignment="1">
      <alignment horizontal="center" vertical="center"/>
    </xf>
    <xf numFmtId="0" fontId="152" fillId="42" borderId="10" xfId="0" applyFont="1" applyFill="1" applyBorder="1" applyAlignment="1">
      <alignment horizontal="center" vertical="center"/>
    </xf>
    <xf numFmtId="0" fontId="153" fillId="42" borderId="10" xfId="0" applyFont="1" applyFill="1" applyBorder="1" applyAlignment="1">
      <alignment horizontal="left" vertical="center"/>
    </xf>
    <xf numFmtId="0" fontId="116" fillId="49" borderId="10" xfId="0" applyFont="1" applyFill="1" applyBorder="1" applyAlignment="1">
      <alignment horizontal="center" vertical="center"/>
    </xf>
    <xf numFmtId="0" fontId="153" fillId="8" borderId="10" xfId="0" applyFont="1" applyFill="1" applyBorder="1" applyAlignment="1">
      <alignment horizontal="center" vertical="center"/>
    </xf>
    <xf numFmtId="0" fontId="153" fillId="48" borderId="10" xfId="0" applyFont="1" applyFill="1" applyBorder="1" applyAlignment="1">
      <alignment horizontal="center" vertical="center"/>
    </xf>
    <xf numFmtId="0" fontId="154" fillId="48" borderId="10" xfId="0" applyFont="1" applyFill="1" applyBorder="1" applyAlignment="1">
      <alignment horizontal="center" vertical="center"/>
    </xf>
    <xf numFmtId="0" fontId="154" fillId="8" borderId="10" xfId="0" applyFont="1" applyFill="1" applyBorder="1" applyAlignment="1">
      <alignment horizontal="center" vertical="center"/>
    </xf>
    <xf numFmtId="0" fontId="152" fillId="42" borderId="10" xfId="0" applyFont="1" applyFill="1" applyBorder="1" applyAlignment="1">
      <alignment horizontal="left" vertical="center"/>
    </xf>
    <xf numFmtId="0" fontId="153" fillId="8" borderId="15" xfId="0" applyFont="1" applyFill="1" applyBorder="1" applyAlignment="1">
      <alignment horizontal="center" vertical="center"/>
    </xf>
    <xf numFmtId="0" fontId="153" fillId="8" borderId="10" xfId="0" applyFont="1" applyFill="1" applyBorder="1" applyAlignment="1">
      <alignment horizontal="left" vertical="center"/>
    </xf>
    <xf numFmtId="0" fontId="153" fillId="45" borderId="15" xfId="0" applyFont="1" applyFill="1" applyBorder="1" applyAlignment="1">
      <alignment horizontal="center" vertical="center"/>
    </xf>
    <xf numFmtId="0" fontId="153" fillId="45" borderId="16" xfId="0" applyFont="1" applyFill="1" applyBorder="1" applyAlignment="1">
      <alignment horizontal="center" vertical="center"/>
    </xf>
    <xf numFmtId="0" fontId="153" fillId="45" borderId="17" xfId="0" applyFont="1" applyFill="1" applyBorder="1" applyAlignment="1">
      <alignment horizontal="center" vertical="center"/>
    </xf>
    <xf numFmtId="0" fontId="152" fillId="42" borderId="10" xfId="0" applyFont="1" applyFill="1" applyBorder="1" applyAlignment="1">
      <alignment vertical="center"/>
    </xf>
    <xf numFmtId="0" fontId="152" fillId="42" borderId="15" xfId="0" applyFont="1" applyFill="1" applyBorder="1" applyAlignment="1">
      <alignment horizontal="center" vertical="center"/>
    </xf>
    <xf numFmtId="0" fontId="152" fillId="0" borderId="10" xfId="0" applyFont="1" applyBorder="1" applyAlignment="1">
      <alignment horizontal="left" vertical="center"/>
    </xf>
    <xf numFmtId="0" fontId="0" fillId="48" borderId="0" xfId="0" applyFont="1" applyFill="1"/>
    <xf numFmtId="0" fontId="155" fillId="0" borderId="0" xfId="0" applyFont="1"/>
    <xf numFmtId="0" fontId="156" fillId="0" borderId="31" xfId="0" applyFont="1" applyBorder="1" applyAlignment="1">
      <alignment horizontal="center" wrapText="1"/>
    </xf>
    <xf numFmtId="0" fontId="156" fillId="0" borderId="32" xfId="0" applyFont="1" applyBorder="1" applyAlignment="1">
      <alignment horizontal="center" wrapText="1"/>
    </xf>
    <xf numFmtId="0" fontId="85" fillId="0" borderId="34" xfId="0" applyFont="1" applyBorder="1" applyAlignment="1">
      <alignment horizontal="center" vertical="center" wrapText="1"/>
    </xf>
    <xf numFmtId="0" fontId="85" fillId="0" borderId="0" xfId="0" applyFont="1" applyBorder="1" applyAlignment="1">
      <alignment horizontal="center" vertical="center" wrapText="1"/>
    </xf>
    <xf numFmtId="0" fontId="85" fillId="0" borderId="37" xfId="0" applyFont="1" applyBorder="1" applyAlignment="1">
      <alignment horizontal="center" vertical="center"/>
    </xf>
    <xf numFmtId="0" fontId="85" fillId="0" borderId="7" xfId="0" applyFont="1" applyBorder="1" applyAlignment="1">
      <alignment horizontal="center" vertical="center"/>
    </xf>
    <xf numFmtId="0" fontId="157" fillId="0" borderId="31" xfId="0" applyFont="1" applyBorder="1" applyAlignment="1">
      <alignment horizontal="center" wrapText="1"/>
    </xf>
    <xf numFmtId="0" fontId="157" fillId="0" borderId="32" xfId="0" applyFont="1" applyBorder="1" applyAlignment="1">
      <alignment horizontal="center" wrapText="1"/>
    </xf>
    <xf numFmtId="0" fontId="158" fillId="0" borderId="34" xfId="0" applyFont="1" applyBorder="1" applyAlignment="1">
      <alignment horizontal="center" vertical="center" wrapText="1"/>
    </xf>
    <xf numFmtId="0" fontId="158" fillId="0" borderId="0" xfId="0" applyFont="1" applyBorder="1" applyAlignment="1">
      <alignment horizontal="center" vertical="center" wrapText="1"/>
    </xf>
    <xf numFmtId="0" fontId="158" fillId="0" borderId="37" xfId="0" applyFont="1" applyBorder="1" applyAlignment="1">
      <alignment horizontal="center" vertical="center" wrapText="1"/>
    </xf>
    <xf numFmtId="0" fontId="158" fillId="0" borderId="7" xfId="0" applyFont="1" applyBorder="1" applyAlignment="1">
      <alignment horizontal="center" vertical="center" wrapText="1"/>
    </xf>
    <xf numFmtId="0" fontId="159" fillId="50" borderId="10" xfId="0" quotePrefix="1" applyFont="1" applyFill="1" applyBorder="1" applyAlignment="1">
      <alignment vertical="center"/>
    </xf>
    <xf numFmtId="0" fontId="160" fillId="50" borderId="10" xfId="0" applyFont="1" applyFill="1" applyBorder="1" applyAlignment="1">
      <alignment horizontal="center" vertical="center"/>
    </xf>
    <xf numFmtId="0" fontId="161" fillId="50" borderId="10" xfId="0" applyFont="1" applyFill="1" applyBorder="1" applyAlignment="1">
      <alignment horizontal="center" vertical="center"/>
    </xf>
    <xf numFmtId="0" fontId="160" fillId="50" borderId="29" xfId="0" applyFont="1" applyFill="1" applyBorder="1" applyAlignment="1">
      <alignment horizontal="center" vertical="center"/>
    </xf>
    <xf numFmtId="0" fontId="161" fillId="50" borderId="29" xfId="0" applyFont="1" applyFill="1" applyBorder="1" applyAlignment="1">
      <alignment vertical="center"/>
    </xf>
    <xf numFmtId="0" fontId="159" fillId="50" borderId="10" xfId="0" applyFont="1" applyFill="1" applyBorder="1" applyAlignment="1">
      <alignment vertical="center"/>
    </xf>
    <xf numFmtId="0" fontId="99" fillId="8" borderId="10" xfId="0" applyFont="1" applyFill="1" applyBorder="1" applyAlignment="1">
      <alignment horizontal="left" vertical="center"/>
    </xf>
    <xf numFmtId="0" fontId="162" fillId="0" borderId="10" xfId="0" applyFont="1" applyFill="1" applyBorder="1" applyAlignment="1">
      <alignment horizontal="left" vertical="center"/>
    </xf>
    <xf numFmtId="0" fontId="163" fillId="8" borderId="10" xfId="0" applyFont="1" applyFill="1" applyBorder="1" applyAlignment="1">
      <alignment horizontal="center" vertical="center"/>
    </xf>
    <xf numFmtId="0" fontId="126" fillId="47" borderId="10" xfId="0" applyFont="1" applyFill="1" applyBorder="1" applyAlignment="1">
      <alignment horizontal="center" vertical="center"/>
    </xf>
    <xf numFmtId="0" fontId="164" fillId="8" borderId="10" xfId="0" applyFont="1" applyFill="1" applyBorder="1" applyAlignment="1">
      <alignment horizontal="center" vertical="center"/>
    </xf>
    <xf numFmtId="0" fontId="99" fillId="42" borderId="10" xfId="0" applyFont="1" applyFill="1" applyBorder="1" applyAlignment="1">
      <alignment horizontal="left" vertical="center"/>
    </xf>
    <xf numFmtId="0" fontId="162" fillId="42" borderId="10" xfId="0" applyFont="1" applyFill="1" applyBorder="1" applyAlignment="1">
      <alignment horizontal="left" vertical="center"/>
    </xf>
    <xf numFmtId="0" fontId="163" fillId="42" borderId="15" xfId="0" applyFont="1" applyFill="1" applyBorder="1" applyAlignment="1">
      <alignment horizontal="center" vertical="center"/>
    </xf>
    <xf numFmtId="0" fontId="165" fillId="0" borderId="0" xfId="0" applyFont="1"/>
    <xf numFmtId="0" fontId="163" fillId="42" borderId="10" xfId="0" applyFont="1" applyFill="1" applyBorder="1" applyAlignment="1">
      <alignment horizontal="center" vertical="center"/>
    </xf>
    <xf numFmtId="0" fontId="153" fillId="51" borderId="15" xfId="0" applyFont="1" applyFill="1" applyBorder="1" applyAlignment="1">
      <alignment horizontal="center" vertical="center"/>
    </xf>
    <xf numFmtId="0" fontId="153" fillId="51" borderId="16" xfId="0" applyFont="1" applyFill="1" applyBorder="1" applyAlignment="1">
      <alignment horizontal="center" vertical="center"/>
    </xf>
    <xf numFmtId="0" fontId="153" fillId="51" borderId="17" xfId="0" applyFont="1" applyFill="1" applyBorder="1" applyAlignment="1">
      <alignment horizontal="center" vertical="center"/>
    </xf>
    <xf numFmtId="0" fontId="166" fillId="42" borderId="10" xfId="0" applyFont="1" applyFill="1" applyBorder="1" applyAlignment="1">
      <alignment horizontal="left" vertical="center"/>
    </xf>
    <xf numFmtId="0" fontId="164" fillId="8" borderId="0" xfId="0" applyFont="1" applyFill="1" applyBorder="1" applyAlignment="1">
      <alignment horizontal="center" vertical="center"/>
    </xf>
    <xf numFmtId="0" fontId="126" fillId="42" borderId="15" xfId="0" applyFont="1" applyFill="1" applyBorder="1" applyAlignment="1">
      <alignment horizontal="center" vertical="center"/>
    </xf>
    <xf numFmtId="0" fontId="116" fillId="42" borderId="10" xfId="0" applyFont="1" applyFill="1" applyBorder="1" applyAlignment="1">
      <alignment horizontal="center" vertical="center"/>
    </xf>
    <xf numFmtId="0" fontId="167" fillId="0" borderId="0" xfId="0" applyFont="1"/>
    <xf numFmtId="0" fontId="147" fillId="47" borderId="10" xfId="4" applyFont="1" applyFill="1" applyBorder="1" applyAlignment="1">
      <alignment horizontal="center" vertical="center"/>
    </xf>
    <xf numFmtId="0" fontId="126" fillId="51" borderId="15" xfId="0" applyFont="1" applyFill="1" applyBorder="1" applyAlignment="1">
      <alignment horizontal="center" vertical="center"/>
    </xf>
    <xf numFmtId="0" fontId="126" fillId="51" borderId="16" xfId="0" applyFont="1" applyFill="1" applyBorder="1" applyAlignment="1">
      <alignment horizontal="center" vertical="center"/>
    </xf>
    <xf numFmtId="0" fontId="126" fillId="51" borderId="17" xfId="0" applyFont="1" applyFill="1" applyBorder="1" applyAlignment="1">
      <alignment horizontal="center" vertical="center"/>
    </xf>
    <xf numFmtId="0" fontId="57" fillId="47" borderId="10" xfId="4" applyFont="1" applyFill="1" applyBorder="1" applyAlignment="1">
      <alignment horizontal="center" vertical="center"/>
    </xf>
    <xf numFmtId="0" fontId="57" fillId="22" borderId="0" xfId="4" applyFont="1" applyFill="1" applyBorder="1" applyAlignment="1">
      <alignment horizontal="center" vertical="center"/>
    </xf>
    <xf numFmtId="0" fontId="119" fillId="8" borderId="0" xfId="0" applyFont="1" applyFill="1" applyBorder="1" applyAlignment="1">
      <alignment horizontal="center" vertical="center"/>
    </xf>
    <xf numFmtId="0" fontId="126" fillId="8" borderId="0" xfId="0" applyFont="1" applyFill="1" applyBorder="1" applyAlignment="1">
      <alignment horizontal="center" vertical="center"/>
    </xf>
    <xf numFmtId="0" fontId="99" fillId="0" borderId="0" xfId="0" applyFont="1"/>
    <xf numFmtId="0" fontId="99" fillId="0" borderId="0" xfId="0" applyFont="1" applyAlignment="1"/>
    <xf numFmtId="0" fontId="126" fillId="0" borderId="0" xfId="0" applyFont="1" applyAlignment="1"/>
    <xf numFmtId="0" fontId="119" fillId="0" borderId="0" xfId="0" applyFont="1"/>
    <xf numFmtId="0" fontId="126" fillId="0" borderId="0" xfId="0" applyFont="1" applyAlignment="1">
      <alignment horizontal="center"/>
    </xf>
    <xf numFmtId="0" fontId="99" fillId="0" borderId="0" xfId="0" applyFont="1" applyAlignment="1">
      <alignment horizontal="left"/>
    </xf>
    <xf numFmtId="0" fontId="85" fillId="0" borderId="7" xfId="0" applyFont="1" applyBorder="1" applyAlignment="1">
      <alignment horizontal="center" vertical="center" wrapText="1"/>
    </xf>
    <xf numFmtId="0" fontId="150" fillId="8" borderId="0" xfId="0" applyFont="1" applyFill="1"/>
  </cellXfs>
  <cellStyles count="6">
    <cellStyle name="Normal" xfId="0" builtinId="0"/>
    <cellStyle name="Normal 2" xfId="5"/>
    <cellStyle name="Normal 4" xfId="1"/>
    <cellStyle name="Normal 4 2" xfId="2"/>
    <cellStyle name="Normal 5" xfId="4"/>
    <cellStyle name="Normal 6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3"/>
  <sheetViews>
    <sheetView workbookViewId="0">
      <selection activeCell="K29" sqref="K29"/>
    </sheetView>
  </sheetViews>
  <sheetFormatPr defaultRowHeight="15"/>
  <cols>
    <col min="2" max="2" width="28.7109375" customWidth="1"/>
    <col min="3" max="3" width="10" customWidth="1"/>
    <col min="5" max="34" width="3.7109375" customWidth="1"/>
    <col min="35" max="38" width="3.7109375" hidden="1" customWidth="1"/>
    <col min="39" max="41" width="3.7109375" customWidth="1"/>
  </cols>
  <sheetData>
    <row r="1" spans="1:41">
      <c r="A1" s="468" t="s">
        <v>0</v>
      </c>
      <c r="B1" s="469"/>
      <c r="C1" s="469"/>
      <c r="D1" s="469"/>
      <c r="E1" s="469"/>
      <c r="F1" s="469"/>
      <c r="G1" s="469"/>
      <c r="H1" s="469"/>
      <c r="I1" s="469"/>
      <c r="J1" s="469"/>
      <c r="K1" s="469"/>
      <c r="L1" s="469"/>
      <c r="M1" s="469"/>
      <c r="N1" s="469"/>
      <c r="O1" s="469"/>
      <c r="P1" s="469"/>
      <c r="Q1" s="469"/>
      <c r="R1" s="469"/>
      <c r="S1" s="469"/>
      <c r="T1" s="469"/>
      <c r="U1" s="469"/>
      <c r="V1" s="469"/>
      <c r="W1" s="469"/>
      <c r="X1" s="469"/>
      <c r="Y1" s="469"/>
      <c r="Z1" s="469"/>
      <c r="AA1" s="469"/>
      <c r="AB1" s="469"/>
      <c r="AC1" s="469"/>
      <c r="AD1" s="469"/>
      <c r="AE1" s="469"/>
      <c r="AF1" s="469"/>
      <c r="AG1" s="469"/>
      <c r="AH1" s="469"/>
      <c r="AI1" s="469"/>
      <c r="AJ1" s="469"/>
      <c r="AK1" s="469"/>
      <c r="AL1" s="469"/>
      <c r="AM1" s="1"/>
      <c r="AN1" s="1"/>
      <c r="AO1" s="2"/>
    </row>
    <row r="2" spans="1:41">
      <c r="A2" s="470"/>
      <c r="B2" s="471"/>
      <c r="C2" s="471"/>
      <c r="D2" s="471"/>
      <c r="E2" s="471"/>
      <c r="F2" s="471"/>
      <c r="G2" s="471"/>
      <c r="H2" s="471"/>
      <c r="I2" s="471"/>
      <c r="J2" s="471"/>
      <c r="K2" s="471"/>
      <c r="L2" s="471"/>
      <c r="M2" s="471"/>
      <c r="N2" s="471"/>
      <c r="O2" s="471"/>
      <c r="P2" s="471"/>
      <c r="Q2" s="471"/>
      <c r="R2" s="471"/>
      <c r="S2" s="471"/>
      <c r="T2" s="471"/>
      <c r="U2" s="471"/>
      <c r="V2" s="471"/>
      <c r="W2" s="471"/>
      <c r="X2" s="471"/>
      <c r="Y2" s="471"/>
      <c r="Z2" s="471"/>
      <c r="AA2" s="471"/>
      <c r="AB2" s="471"/>
      <c r="AC2" s="471"/>
      <c r="AD2" s="471"/>
      <c r="AE2" s="471"/>
      <c r="AF2" s="471"/>
      <c r="AG2" s="471"/>
      <c r="AH2" s="471"/>
      <c r="AI2" s="471"/>
      <c r="AJ2" s="471"/>
      <c r="AK2" s="471"/>
      <c r="AL2" s="471"/>
      <c r="AM2" s="3"/>
      <c r="AN2" s="3"/>
      <c r="AO2" s="4"/>
    </row>
    <row r="3" spans="1:41">
      <c r="A3" s="472"/>
      <c r="B3" s="473"/>
      <c r="C3" s="473"/>
      <c r="D3" s="473"/>
      <c r="E3" s="473"/>
      <c r="F3" s="473"/>
      <c r="G3" s="473"/>
      <c r="H3" s="473"/>
      <c r="I3" s="473"/>
      <c r="J3" s="473"/>
      <c r="K3" s="473"/>
      <c r="L3" s="473"/>
      <c r="M3" s="473"/>
      <c r="N3" s="473"/>
      <c r="O3" s="473"/>
      <c r="P3" s="473"/>
      <c r="Q3" s="473"/>
      <c r="R3" s="473"/>
      <c r="S3" s="473"/>
      <c r="T3" s="473"/>
      <c r="U3" s="473"/>
      <c r="V3" s="473"/>
      <c r="W3" s="473"/>
      <c r="X3" s="473"/>
      <c r="Y3" s="473"/>
      <c r="Z3" s="473"/>
      <c r="AA3" s="473"/>
      <c r="AB3" s="473"/>
      <c r="AC3" s="473"/>
      <c r="AD3" s="473"/>
      <c r="AE3" s="473"/>
      <c r="AF3" s="473"/>
      <c r="AG3" s="473"/>
      <c r="AH3" s="473"/>
      <c r="AI3" s="473"/>
      <c r="AJ3" s="473"/>
      <c r="AK3" s="473"/>
      <c r="AL3" s="473"/>
      <c r="AM3" s="5"/>
      <c r="AN3" s="5"/>
      <c r="AO3" s="6"/>
    </row>
    <row r="4" spans="1:41">
      <c r="A4" s="459" t="s">
        <v>1</v>
      </c>
      <c r="B4" s="474" t="s">
        <v>2</v>
      </c>
      <c r="C4" s="7" t="s">
        <v>3</v>
      </c>
      <c r="D4" s="461" t="s">
        <v>4</v>
      </c>
      <c r="E4" s="8">
        <v>1</v>
      </c>
      <c r="F4" s="8">
        <v>2</v>
      </c>
      <c r="G4" s="8">
        <v>3</v>
      </c>
      <c r="H4" s="8">
        <v>4</v>
      </c>
      <c r="I4" s="8">
        <v>5</v>
      </c>
      <c r="J4" s="8">
        <v>6</v>
      </c>
      <c r="K4" s="8">
        <v>7</v>
      </c>
      <c r="L4" s="8">
        <v>8</v>
      </c>
      <c r="M4" s="8">
        <v>9</v>
      </c>
      <c r="N4" s="8">
        <v>10</v>
      </c>
      <c r="O4" s="8">
        <v>11</v>
      </c>
      <c r="P4" s="8">
        <v>12</v>
      </c>
      <c r="Q4" s="8">
        <v>13</v>
      </c>
      <c r="R4" s="8">
        <v>14</v>
      </c>
      <c r="S4" s="8">
        <v>15</v>
      </c>
      <c r="T4" s="8">
        <v>16</v>
      </c>
      <c r="U4" s="8">
        <v>17</v>
      </c>
      <c r="V4" s="8">
        <v>18</v>
      </c>
      <c r="W4" s="8">
        <v>19</v>
      </c>
      <c r="X4" s="8">
        <v>20</v>
      </c>
      <c r="Y4" s="8">
        <v>21</v>
      </c>
      <c r="Z4" s="8">
        <v>22</v>
      </c>
      <c r="AA4" s="8">
        <v>23</v>
      </c>
      <c r="AB4" s="8">
        <v>24</v>
      </c>
      <c r="AC4" s="8">
        <v>25</v>
      </c>
      <c r="AD4" s="8">
        <v>26</v>
      </c>
      <c r="AE4" s="8">
        <v>27</v>
      </c>
      <c r="AF4" s="8">
        <v>28</v>
      </c>
      <c r="AG4" s="8">
        <v>29</v>
      </c>
      <c r="AH4" s="8">
        <v>30</v>
      </c>
      <c r="AI4" s="9">
        <v>31</v>
      </c>
      <c r="AJ4" s="9">
        <v>29</v>
      </c>
      <c r="AK4" s="9">
        <v>30</v>
      </c>
      <c r="AL4" s="9">
        <v>31</v>
      </c>
      <c r="AM4" s="475" t="s">
        <v>5</v>
      </c>
      <c r="AN4" s="464" t="s">
        <v>6</v>
      </c>
      <c r="AO4" s="458" t="s">
        <v>7</v>
      </c>
    </row>
    <row r="5" spans="1:41">
      <c r="A5" s="459"/>
      <c r="B5" s="474"/>
      <c r="C5" s="7" t="s">
        <v>8</v>
      </c>
      <c r="D5" s="461"/>
      <c r="E5" s="10" t="s">
        <v>9</v>
      </c>
      <c r="F5" s="10" t="s">
        <v>10</v>
      </c>
      <c r="G5" s="10" t="s">
        <v>11</v>
      </c>
      <c r="H5" s="10" t="s">
        <v>12</v>
      </c>
      <c r="I5" s="10" t="s">
        <v>13</v>
      </c>
      <c r="J5" s="10" t="s">
        <v>14</v>
      </c>
      <c r="K5" s="10" t="s">
        <v>15</v>
      </c>
      <c r="L5" s="10" t="s">
        <v>9</v>
      </c>
      <c r="M5" s="10" t="s">
        <v>10</v>
      </c>
      <c r="N5" s="10" t="s">
        <v>11</v>
      </c>
      <c r="O5" s="10" t="s">
        <v>12</v>
      </c>
      <c r="P5" s="10" t="s">
        <v>13</v>
      </c>
      <c r="Q5" s="10" t="s">
        <v>14</v>
      </c>
      <c r="R5" s="10" t="s">
        <v>15</v>
      </c>
      <c r="S5" s="10" t="s">
        <v>9</v>
      </c>
      <c r="T5" s="10" t="s">
        <v>10</v>
      </c>
      <c r="U5" s="10" t="s">
        <v>11</v>
      </c>
      <c r="V5" s="10" t="s">
        <v>12</v>
      </c>
      <c r="W5" s="10" t="s">
        <v>13</v>
      </c>
      <c r="X5" s="10" t="s">
        <v>14</v>
      </c>
      <c r="Y5" s="10" t="s">
        <v>15</v>
      </c>
      <c r="Z5" s="10" t="s">
        <v>9</v>
      </c>
      <c r="AA5" s="10" t="s">
        <v>10</v>
      </c>
      <c r="AB5" s="10" t="s">
        <v>11</v>
      </c>
      <c r="AC5" s="10" t="s">
        <v>12</v>
      </c>
      <c r="AD5" s="10" t="s">
        <v>13</v>
      </c>
      <c r="AE5" s="10" t="s">
        <v>14</v>
      </c>
      <c r="AF5" s="10" t="s">
        <v>15</v>
      </c>
      <c r="AG5" s="10" t="s">
        <v>9</v>
      </c>
      <c r="AH5" s="10" t="s">
        <v>10</v>
      </c>
      <c r="AI5" s="10" t="s">
        <v>11</v>
      </c>
      <c r="AJ5" s="11" t="s">
        <v>11</v>
      </c>
      <c r="AK5" s="11" t="s">
        <v>12</v>
      </c>
      <c r="AL5" s="11" t="s">
        <v>13</v>
      </c>
      <c r="AM5" s="475"/>
      <c r="AN5" s="464"/>
      <c r="AO5" s="458"/>
    </row>
    <row r="6" spans="1:41">
      <c r="A6" s="12">
        <v>129038</v>
      </c>
      <c r="B6" s="13" t="s">
        <v>16</v>
      </c>
      <c r="C6" s="14" t="s">
        <v>17</v>
      </c>
      <c r="D6" s="15" t="s">
        <v>18</v>
      </c>
      <c r="E6" s="16"/>
      <c r="F6" s="16" t="s">
        <v>213</v>
      </c>
      <c r="G6" s="16" t="s">
        <v>213</v>
      </c>
      <c r="H6" s="16" t="s">
        <v>213</v>
      </c>
      <c r="I6" s="16"/>
      <c r="J6" s="440"/>
      <c r="K6" s="440"/>
      <c r="L6" s="16"/>
      <c r="M6" s="16" t="s">
        <v>213</v>
      </c>
      <c r="N6" s="16" t="s">
        <v>213</v>
      </c>
      <c r="O6" s="465" t="s">
        <v>108</v>
      </c>
      <c r="P6" s="466"/>
      <c r="Q6" s="466"/>
      <c r="R6" s="466"/>
      <c r="S6" s="466"/>
      <c r="T6" s="466"/>
      <c r="U6" s="466"/>
      <c r="V6" s="466"/>
      <c r="W6" s="466"/>
      <c r="X6" s="466"/>
      <c r="Y6" s="466"/>
      <c r="Z6" s="466"/>
      <c r="AA6" s="466"/>
      <c r="AB6" s="466"/>
      <c r="AC6" s="466"/>
      <c r="AD6" s="466"/>
      <c r="AE6" s="466"/>
      <c r="AF6" s="466"/>
      <c r="AG6" s="466"/>
      <c r="AH6" s="467"/>
      <c r="AI6" s="16"/>
      <c r="AJ6" s="17"/>
      <c r="AK6" s="17"/>
      <c r="AL6" s="17"/>
      <c r="AM6" s="18">
        <v>96</v>
      </c>
      <c r="AN6" s="19">
        <v>96</v>
      </c>
      <c r="AO6" s="20">
        <v>96</v>
      </c>
    </row>
    <row r="7" spans="1:41">
      <c r="A7" s="459" t="s">
        <v>1</v>
      </c>
      <c r="B7" s="460" t="s">
        <v>2</v>
      </c>
      <c r="C7" s="21" t="s">
        <v>3</v>
      </c>
      <c r="D7" s="461" t="s">
        <v>4</v>
      </c>
      <c r="E7" s="8">
        <v>1</v>
      </c>
      <c r="F7" s="8">
        <v>2</v>
      </c>
      <c r="G7" s="8">
        <v>3</v>
      </c>
      <c r="H7" s="8">
        <v>4</v>
      </c>
      <c r="I7" s="8">
        <v>5</v>
      </c>
      <c r="J7" s="8">
        <v>6</v>
      </c>
      <c r="K7" s="8">
        <v>7</v>
      </c>
      <c r="L7" s="8">
        <v>8</v>
      </c>
      <c r="M7" s="8">
        <v>9</v>
      </c>
      <c r="N7" s="8">
        <v>10</v>
      </c>
      <c r="O7" s="8">
        <v>11</v>
      </c>
      <c r="P7" s="8">
        <v>12</v>
      </c>
      <c r="Q7" s="8">
        <v>13</v>
      </c>
      <c r="R7" s="8">
        <v>14</v>
      </c>
      <c r="S7" s="8">
        <v>15</v>
      </c>
      <c r="T7" s="8">
        <v>16</v>
      </c>
      <c r="U7" s="8">
        <v>17</v>
      </c>
      <c r="V7" s="8">
        <v>18</v>
      </c>
      <c r="W7" s="8">
        <v>19</v>
      </c>
      <c r="X7" s="8">
        <v>20</v>
      </c>
      <c r="Y7" s="8">
        <v>21</v>
      </c>
      <c r="Z7" s="8">
        <v>22</v>
      </c>
      <c r="AA7" s="8">
        <v>23</v>
      </c>
      <c r="AB7" s="8">
        <v>24</v>
      </c>
      <c r="AC7" s="8">
        <v>25</v>
      </c>
      <c r="AD7" s="8">
        <v>26</v>
      </c>
      <c r="AE7" s="8">
        <v>27</v>
      </c>
      <c r="AF7" s="8">
        <v>28</v>
      </c>
      <c r="AG7" s="8">
        <v>29</v>
      </c>
      <c r="AH7" s="8">
        <v>30</v>
      </c>
      <c r="AI7" s="9">
        <v>28</v>
      </c>
      <c r="AJ7" s="9">
        <v>29</v>
      </c>
      <c r="AK7" s="9">
        <v>30</v>
      </c>
      <c r="AL7" s="9">
        <v>31</v>
      </c>
      <c r="AM7" s="462"/>
      <c r="AN7" s="463"/>
      <c r="AO7" s="457"/>
    </row>
    <row r="8" spans="1:41">
      <c r="A8" s="459"/>
      <c r="B8" s="460"/>
      <c r="C8" s="22" t="s">
        <v>19</v>
      </c>
      <c r="D8" s="461"/>
      <c r="E8" s="10" t="s">
        <v>9</v>
      </c>
      <c r="F8" s="10" t="s">
        <v>10</v>
      </c>
      <c r="G8" s="10" t="s">
        <v>11</v>
      </c>
      <c r="H8" s="10" t="s">
        <v>12</v>
      </c>
      <c r="I8" s="10" t="s">
        <v>13</v>
      </c>
      <c r="J8" s="10" t="s">
        <v>14</v>
      </c>
      <c r="K8" s="10" t="s">
        <v>15</v>
      </c>
      <c r="L8" s="10" t="s">
        <v>9</v>
      </c>
      <c r="M8" s="10" t="s">
        <v>10</v>
      </c>
      <c r="N8" s="10" t="s">
        <v>11</v>
      </c>
      <c r="O8" s="10" t="s">
        <v>12</v>
      </c>
      <c r="P8" s="10" t="s">
        <v>13</v>
      </c>
      <c r="Q8" s="10" t="s">
        <v>14</v>
      </c>
      <c r="R8" s="10" t="s">
        <v>15</v>
      </c>
      <c r="S8" s="10" t="s">
        <v>9</v>
      </c>
      <c r="T8" s="10" t="s">
        <v>10</v>
      </c>
      <c r="U8" s="10" t="s">
        <v>11</v>
      </c>
      <c r="V8" s="10" t="s">
        <v>12</v>
      </c>
      <c r="W8" s="10" t="s">
        <v>13</v>
      </c>
      <c r="X8" s="10" t="s">
        <v>14</v>
      </c>
      <c r="Y8" s="10" t="s">
        <v>15</v>
      </c>
      <c r="Z8" s="10" t="s">
        <v>9</v>
      </c>
      <c r="AA8" s="10" t="s">
        <v>10</v>
      </c>
      <c r="AB8" s="10" t="s">
        <v>11</v>
      </c>
      <c r="AC8" s="10" t="s">
        <v>12</v>
      </c>
      <c r="AD8" s="10" t="s">
        <v>13</v>
      </c>
      <c r="AE8" s="10" t="s">
        <v>14</v>
      </c>
      <c r="AF8" s="10" t="s">
        <v>15</v>
      </c>
      <c r="AG8" s="10" t="s">
        <v>9</v>
      </c>
      <c r="AH8" s="10" t="s">
        <v>10</v>
      </c>
      <c r="AI8" s="10" t="s">
        <v>11</v>
      </c>
      <c r="AJ8" s="11" t="s">
        <v>11</v>
      </c>
      <c r="AK8" s="11" t="s">
        <v>12</v>
      </c>
      <c r="AL8" s="11" t="s">
        <v>13</v>
      </c>
      <c r="AM8" s="462"/>
      <c r="AN8" s="463"/>
      <c r="AO8" s="457"/>
    </row>
    <row r="9" spans="1:41">
      <c r="A9" s="23"/>
      <c r="B9" s="24" t="s">
        <v>20</v>
      </c>
      <c r="C9" s="25" t="s">
        <v>21</v>
      </c>
      <c r="D9" s="15" t="s">
        <v>18</v>
      </c>
      <c r="E9" s="16" t="s">
        <v>213</v>
      </c>
      <c r="F9" s="16" t="s">
        <v>213</v>
      </c>
      <c r="G9" s="16" t="s">
        <v>213</v>
      </c>
      <c r="H9" s="16" t="s">
        <v>213</v>
      </c>
      <c r="I9" s="16" t="s">
        <v>213</v>
      </c>
      <c r="J9" s="441"/>
      <c r="K9" s="440"/>
      <c r="L9" s="16" t="s">
        <v>213</v>
      </c>
      <c r="M9" s="16" t="s">
        <v>213</v>
      </c>
      <c r="N9" s="16" t="s">
        <v>213</v>
      </c>
      <c r="O9" s="16" t="s">
        <v>213</v>
      </c>
      <c r="P9" s="16" t="s">
        <v>213</v>
      </c>
      <c r="Q9" s="441"/>
      <c r="R9" s="440"/>
      <c r="S9" s="16" t="s">
        <v>213</v>
      </c>
      <c r="T9" s="16" t="s">
        <v>213</v>
      </c>
      <c r="U9" s="16" t="s">
        <v>213</v>
      </c>
      <c r="V9" s="16" t="s">
        <v>213</v>
      </c>
      <c r="W9" s="16" t="s">
        <v>213</v>
      </c>
      <c r="X9" s="441"/>
      <c r="Y9" s="441"/>
      <c r="Z9" s="16" t="s">
        <v>213</v>
      </c>
      <c r="AA9" s="16" t="s">
        <v>213</v>
      </c>
      <c r="AB9" s="16" t="s">
        <v>213</v>
      </c>
      <c r="AC9" s="16" t="s">
        <v>213</v>
      </c>
      <c r="AD9" s="16" t="s">
        <v>213</v>
      </c>
      <c r="AE9" s="441"/>
      <c r="AF9" s="440"/>
      <c r="AG9" s="16" t="s">
        <v>213</v>
      </c>
      <c r="AH9" s="16" t="s">
        <v>213</v>
      </c>
      <c r="AI9" s="16"/>
      <c r="AJ9" s="17"/>
      <c r="AK9" s="17"/>
      <c r="AL9" s="17"/>
      <c r="AM9" s="18">
        <v>114</v>
      </c>
      <c r="AN9" s="19">
        <v>114</v>
      </c>
      <c r="AO9" s="20">
        <f>AN9-AM9</f>
        <v>0</v>
      </c>
    </row>
    <row r="10" spans="1:41">
      <c r="A10" s="459" t="s">
        <v>1</v>
      </c>
      <c r="B10" s="460" t="s">
        <v>2</v>
      </c>
      <c r="C10" s="21" t="s">
        <v>3</v>
      </c>
      <c r="D10" s="461" t="s">
        <v>4</v>
      </c>
      <c r="E10" s="8">
        <v>1</v>
      </c>
      <c r="F10" s="8">
        <v>2</v>
      </c>
      <c r="G10" s="8">
        <v>3</v>
      </c>
      <c r="H10" s="8">
        <v>4</v>
      </c>
      <c r="I10" s="8">
        <v>5</v>
      </c>
      <c r="J10" s="8">
        <v>6</v>
      </c>
      <c r="K10" s="8">
        <v>7</v>
      </c>
      <c r="L10" s="8">
        <v>8</v>
      </c>
      <c r="M10" s="8">
        <v>9</v>
      </c>
      <c r="N10" s="8">
        <v>10</v>
      </c>
      <c r="O10" s="8">
        <v>11</v>
      </c>
      <c r="P10" s="8">
        <v>12</v>
      </c>
      <c r="Q10" s="8">
        <v>13</v>
      </c>
      <c r="R10" s="8">
        <v>14</v>
      </c>
      <c r="S10" s="8">
        <v>15</v>
      </c>
      <c r="T10" s="8">
        <v>16</v>
      </c>
      <c r="U10" s="8">
        <v>17</v>
      </c>
      <c r="V10" s="8">
        <v>18</v>
      </c>
      <c r="W10" s="8">
        <v>19</v>
      </c>
      <c r="X10" s="8">
        <v>20</v>
      </c>
      <c r="Y10" s="8">
        <v>21</v>
      </c>
      <c r="Z10" s="8">
        <v>22</v>
      </c>
      <c r="AA10" s="8">
        <v>23</v>
      </c>
      <c r="AB10" s="8">
        <v>24</v>
      </c>
      <c r="AC10" s="8">
        <v>25</v>
      </c>
      <c r="AD10" s="8">
        <v>26</v>
      </c>
      <c r="AE10" s="8">
        <v>27</v>
      </c>
      <c r="AF10" s="8">
        <v>28</v>
      </c>
      <c r="AG10" s="8">
        <v>29</v>
      </c>
      <c r="AH10" s="8">
        <v>30</v>
      </c>
      <c r="AI10" s="9">
        <v>28</v>
      </c>
      <c r="AJ10" s="9">
        <v>29</v>
      </c>
      <c r="AK10" s="9">
        <v>30</v>
      </c>
      <c r="AL10" s="9">
        <v>31</v>
      </c>
      <c r="AM10" s="462"/>
      <c r="AN10" s="463"/>
      <c r="AO10" s="457"/>
    </row>
    <row r="11" spans="1:41">
      <c r="A11" s="459"/>
      <c r="B11" s="460"/>
      <c r="C11" s="22" t="s">
        <v>19</v>
      </c>
      <c r="D11" s="461"/>
      <c r="E11" s="10" t="s">
        <v>9</v>
      </c>
      <c r="F11" s="10" t="s">
        <v>10</v>
      </c>
      <c r="G11" s="10" t="s">
        <v>11</v>
      </c>
      <c r="H11" s="10" t="s">
        <v>12</v>
      </c>
      <c r="I11" s="10" t="s">
        <v>13</v>
      </c>
      <c r="J11" s="10" t="s">
        <v>14</v>
      </c>
      <c r="K11" s="10" t="s">
        <v>15</v>
      </c>
      <c r="L11" s="10" t="s">
        <v>9</v>
      </c>
      <c r="M11" s="10" t="s">
        <v>10</v>
      </c>
      <c r="N11" s="10" t="s">
        <v>11</v>
      </c>
      <c r="O11" s="10" t="s">
        <v>12</v>
      </c>
      <c r="P11" s="10" t="s">
        <v>13</v>
      </c>
      <c r="Q11" s="10" t="s">
        <v>14</v>
      </c>
      <c r="R11" s="10" t="s">
        <v>15</v>
      </c>
      <c r="S11" s="10" t="s">
        <v>9</v>
      </c>
      <c r="T11" s="10" t="s">
        <v>10</v>
      </c>
      <c r="U11" s="10" t="s">
        <v>11</v>
      </c>
      <c r="V11" s="10" t="s">
        <v>12</v>
      </c>
      <c r="W11" s="10" t="s">
        <v>13</v>
      </c>
      <c r="X11" s="10" t="s">
        <v>14</v>
      </c>
      <c r="Y11" s="10" t="s">
        <v>15</v>
      </c>
      <c r="Z11" s="10" t="s">
        <v>9</v>
      </c>
      <c r="AA11" s="10" t="s">
        <v>10</v>
      </c>
      <c r="AB11" s="10" t="s">
        <v>11</v>
      </c>
      <c r="AC11" s="10" t="s">
        <v>12</v>
      </c>
      <c r="AD11" s="10" t="s">
        <v>13</v>
      </c>
      <c r="AE11" s="10" t="s">
        <v>14</v>
      </c>
      <c r="AF11" s="10" t="s">
        <v>15</v>
      </c>
      <c r="AG11" s="10" t="s">
        <v>9</v>
      </c>
      <c r="AH11" s="10" t="s">
        <v>10</v>
      </c>
      <c r="AI11" s="10" t="s">
        <v>11</v>
      </c>
      <c r="AJ11" s="11" t="s">
        <v>11</v>
      </c>
      <c r="AK11" s="11" t="s">
        <v>12</v>
      </c>
      <c r="AL11" s="11" t="s">
        <v>13</v>
      </c>
      <c r="AM11" s="462"/>
      <c r="AN11" s="463"/>
      <c r="AO11" s="457"/>
    </row>
    <row r="12" spans="1:41">
      <c r="A12" s="26">
        <v>151602</v>
      </c>
      <c r="B12" s="24" t="s">
        <v>22</v>
      </c>
      <c r="C12" s="25" t="s">
        <v>23</v>
      </c>
      <c r="D12" s="15" t="s">
        <v>18</v>
      </c>
      <c r="E12" s="16" t="s">
        <v>213</v>
      </c>
      <c r="F12" s="16" t="s">
        <v>213</v>
      </c>
      <c r="G12" s="16" t="s">
        <v>213</v>
      </c>
      <c r="H12" s="16" t="s">
        <v>213</v>
      </c>
      <c r="I12" s="16" t="s">
        <v>213</v>
      </c>
      <c r="J12" s="441"/>
      <c r="K12" s="440"/>
      <c r="L12" s="16" t="s">
        <v>213</v>
      </c>
      <c r="M12" s="16" t="s">
        <v>213</v>
      </c>
      <c r="N12" s="16" t="s">
        <v>213</v>
      </c>
      <c r="O12" s="16" t="s">
        <v>213</v>
      </c>
      <c r="P12" s="16" t="s">
        <v>213</v>
      </c>
      <c r="Q12" s="442"/>
      <c r="R12" s="440"/>
      <c r="S12" s="16" t="s">
        <v>213</v>
      </c>
      <c r="T12" s="16" t="s">
        <v>213</v>
      </c>
      <c r="U12" s="16" t="s">
        <v>213</v>
      </c>
      <c r="V12" s="16" t="s">
        <v>213</v>
      </c>
      <c r="W12" s="16" t="s">
        <v>213</v>
      </c>
      <c r="X12" s="442"/>
      <c r="Y12" s="442"/>
      <c r="Z12" s="16" t="s">
        <v>213</v>
      </c>
      <c r="AA12" s="16" t="s">
        <v>213</v>
      </c>
      <c r="AB12" s="16" t="s">
        <v>213</v>
      </c>
      <c r="AC12" s="16" t="s">
        <v>213</v>
      </c>
      <c r="AD12" s="16" t="s">
        <v>213</v>
      </c>
      <c r="AE12" s="442"/>
      <c r="AF12" s="440"/>
      <c r="AG12" s="16" t="s">
        <v>213</v>
      </c>
      <c r="AH12" s="16" t="s">
        <v>213</v>
      </c>
      <c r="AI12" s="16"/>
      <c r="AJ12" s="17"/>
      <c r="AK12" s="17"/>
      <c r="AL12" s="17"/>
      <c r="AM12" s="18">
        <v>114</v>
      </c>
      <c r="AN12" s="19">
        <v>114</v>
      </c>
      <c r="AO12" s="20">
        <f>AN12-AM12</f>
        <v>0</v>
      </c>
    </row>
    <row r="13" spans="1:41">
      <c r="A13" s="27"/>
      <c r="B13" s="28"/>
      <c r="C13" s="28"/>
      <c r="D13" s="2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30"/>
      <c r="AN13" s="31"/>
      <c r="AO13" s="32"/>
    </row>
    <row r="15" spans="1:41">
      <c r="AL15" s="449"/>
      <c r="AM15" s="449"/>
    </row>
    <row r="16" spans="1:41">
      <c r="AL16" s="449"/>
      <c r="AM16" s="449"/>
    </row>
    <row r="17" spans="2:39" ht="15.75" thickBot="1"/>
    <row r="18" spans="2:39">
      <c r="B18" s="450" t="s">
        <v>24</v>
      </c>
      <c r="C18" s="451"/>
      <c r="D18" s="451"/>
      <c r="E18" s="451"/>
      <c r="F18" s="451"/>
      <c r="G18" s="451"/>
      <c r="H18" s="451"/>
      <c r="I18" s="452"/>
      <c r="J18" s="33"/>
      <c r="K18" s="453"/>
      <c r="L18" s="453"/>
      <c r="M18" s="453"/>
      <c r="N18" s="453"/>
      <c r="O18" s="453"/>
      <c r="P18" s="33"/>
      <c r="Q18" s="33"/>
      <c r="R18" s="33"/>
      <c r="S18" s="34"/>
      <c r="T18" s="34"/>
      <c r="U18" s="34"/>
      <c r="V18" s="33"/>
      <c r="W18" s="33"/>
      <c r="X18" s="33"/>
      <c r="Y18" s="33"/>
      <c r="Z18" s="33"/>
    </row>
    <row r="19" spans="2:39">
      <c r="B19" s="35" t="s">
        <v>25</v>
      </c>
      <c r="C19" s="454" t="s">
        <v>26</v>
      </c>
      <c r="D19" s="455"/>
      <c r="E19" s="455"/>
      <c r="F19" s="455"/>
      <c r="G19" s="455"/>
      <c r="H19" s="455"/>
      <c r="I19" s="456"/>
      <c r="J19" s="36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</row>
    <row r="20" spans="2:39">
      <c r="B20" s="35" t="s">
        <v>27</v>
      </c>
      <c r="C20" s="454" t="s">
        <v>26</v>
      </c>
      <c r="D20" s="455"/>
      <c r="E20" s="455"/>
      <c r="F20" s="455"/>
      <c r="G20" s="455"/>
      <c r="H20" s="455"/>
      <c r="I20" s="456"/>
      <c r="J20" s="38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448"/>
      <c r="AB20" s="448"/>
      <c r="AC20" s="448"/>
      <c r="AD20" s="448"/>
      <c r="AE20" s="448"/>
      <c r="AF20" s="448"/>
      <c r="AG20" s="448"/>
      <c r="AH20" s="448"/>
      <c r="AI20" s="448"/>
      <c r="AJ20" s="448"/>
      <c r="AK20" s="448"/>
      <c r="AL20" s="448"/>
      <c r="AM20" s="448"/>
    </row>
    <row r="21" spans="2:39">
      <c r="B21" s="39"/>
      <c r="C21" s="40"/>
      <c r="D21" s="38"/>
      <c r="E21" s="41"/>
      <c r="F21" s="41"/>
      <c r="G21" s="41"/>
      <c r="H21" s="41"/>
      <c r="I21" s="38"/>
      <c r="J21" s="38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447"/>
      <c r="AB21" s="447"/>
      <c r="AC21" s="447"/>
      <c r="AD21" s="447"/>
      <c r="AE21" s="447"/>
      <c r="AF21" s="447"/>
      <c r="AG21" s="447"/>
      <c r="AH21" s="447"/>
      <c r="AI21" s="447"/>
      <c r="AJ21" s="447"/>
      <c r="AK21" s="447"/>
      <c r="AL21" s="447"/>
      <c r="AM21" s="447"/>
    </row>
    <row r="22" spans="2:39">
      <c r="B22" s="42"/>
      <c r="C22" s="41"/>
      <c r="D22" s="41"/>
      <c r="E22" s="41"/>
      <c r="F22" s="41"/>
      <c r="G22" s="41"/>
      <c r="H22" s="41"/>
      <c r="I22" s="41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48"/>
      <c r="AB22" s="448"/>
      <c r="AC22" s="448"/>
      <c r="AD22" s="448"/>
      <c r="AE22" s="448"/>
      <c r="AF22" s="448"/>
      <c r="AG22" s="448"/>
      <c r="AH22" s="448"/>
      <c r="AI22" s="448"/>
      <c r="AJ22" s="448"/>
      <c r="AK22" s="448"/>
      <c r="AL22" s="448"/>
      <c r="AM22" s="448"/>
    </row>
    <row r="23" spans="2:39">
      <c r="B23" s="42"/>
      <c r="C23" s="41"/>
      <c r="D23" s="41"/>
      <c r="E23" s="41"/>
      <c r="F23" s="41"/>
      <c r="G23" s="41"/>
      <c r="H23" s="41"/>
      <c r="I23" s="41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48"/>
      <c r="AB23" s="448"/>
      <c r="AC23" s="448"/>
      <c r="AD23" s="448"/>
      <c r="AE23" s="448"/>
      <c r="AF23" s="448"/>
      <c r="AG23" s="448"/>
      <c r="AH23" s="448"/>
      <c r="AI23" s="448"/>
      <c r="AJ23" s="448"/>
      <c r="AK23" s="448"/>
      <c r="AL23" s="448"/>
      <c r="AM23" s="448"/>
    </row>
  </sheetData>
  <mergeCells count="30">
    <mergeCell ref="A1:AL3"/>
    <mergeCell ref="A4:A5"/>
    <mergeCell ref="B4:B5"/>
    <mergeCell ref="D4:D5"/>
    <mergeCell ref="AM4:AM5"/>
    <mergeCell ref="AO10:AO11"/>
    <mergeCell ref="AO4:AO5"/>
    <mergeCell ref="A7:A8"/>
    <mergeCell ref="B7:B8"/>
    <mergeCell ref="D7:D8"/>
    <mergeCell ref="AM7:AM8"/>
    <mergeCell ref="AN7:AN8"/>
    <mergeCell ref="AO7:AO8"/>
    <mergeCell ref="AN4:AN5"/>
    <mergeCell ref="A10:A11"/>
    <mergeCell ref="B10:B11"/>
    <mergeCell ref="D10:D11"/>
    <mergeCell ref="AM10:AM11"/>
    <mergeCell ref="AN10:AN11"/>
    <mergeCell ref="O6:AH6"/>
    <mergeCell ref="B18:I18"/>
    <mergeCell ref="K18:O18"/>
    <mergeCell ref="C19:I19"/>
    <mergeCell ref="C20:I20"/>
    <mergeCell ref="AA20:AM20"/>
    <mergeCell ref="AA21:AM21"/>
    <mergeCell ref="AA22:AM22"/>
    <mergeCell ref="AA23:AM23"/>
    <mergeCell ref="AL15:AM15"/>
    <mergeCell ref="AL16:AM16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WR177"/>
  <sheetViews>
    <sheetView workbookViewId="0">
      <selection activeCell="AL41" sqref="A1:AL41"/>
    </sheetView>
  </sheetViews>
  <sheetFormatPr defaultColWidth="11.5703125" defaultRowHeight="15"/>
  <cols>
    <col min="1" max="1" width="8.28515625" style="63" customWidth="1"/>
    <col min="2" max="2" width="21.28515625" customWidth="1"/>
    <col min="3" max="3" width="9.85546875" style="63" customWidth="1"/>
    <col min="4" max="4" width="6.140625" customWidth="1"/>
    <col min="5" max="5" width="3.28515625" style="161" customWidth="1"/>
    <col min="6" max="6" width="3.28515625" customWidth="1"/>
    <col min="7" max="7" width="3.7109375" customWidth="1"/>
    <col min="8" max="8" width="4" customWidth="1"/>
    <col min="9" max="9" width="3.28515625" customWidth="1"/>
    <col min="10" max="10" width="3.5703125" customWidth="1"/>
    <col min="11" max="11" width="3.28515625" customWidth="1"/>
    <col min="12" max="12" width="3.28515625" style="220" customWidth="1"/>
    <col min="13" max="19" width="3.28515625" customWidth="1"/>
    <col min="20" max="20" width="3.28515625" style="220" customWidth="1"/>
    <col min="21" max="33" width="3.28515625" customWidth="1"/>
    <col min="34" max="34" width="2.85546875" customWidth="1"/>
    <col min="35" max="35" width="1" style="221" hidden="1" customWidth="1"/>
    <col min="36" max="37" width="3.28515625" style="222" customWidth="1"/>
    <col min="38" max="38" width="5.140625" style="222" customWidth="1"/>
    <col min="39" max="39" width="5.140625" style="223" customWidth="1"/>
    <col min="40" max="40" width="3.28515625" customWidth="1"/>
    <col min="41" max="41" width="3.140625" customWidth="1"/>
    <col min="42" max="42" width="14.7109375" customWidth="1"/>
    <col min="43" max="43" width="12.28515625" customWidth="1"/>
    <col min="44" max="44" width="4" customWidth="1"/>
    <col min="45" max="45" width="14.7109375" customWidth="1"/>
    <col min="46" max="46" width="12.7109375" customWidth="1"/>
    <col min="47" max="234" width="9.140625" customWidth="1"/>
    <col min="258" max="258" width="8.28515625" customWidth="1"/>
    <col min="259" max="259" width="21.28515625" customWidth="1"/>
    <col min="260" max="260" width="9.85546875" customWidth="1"/>
    <col min="261" max="261" width="6.140625" customWidth="1"/>
    <col min="262" max="291" width="3.28515625" customWidth="1"/>
    <col min="292" max="292" width="11.5703125" hidden="1" customWidth="1"/>
    <col min="293" max="294" width="3.28515625" customWidth="1"/>
    <col min="295" max="295" width="5.140625" customWidth="1"/>
    <col min="296" max="296" width="3.28515625" customWidth="1"/>
    <col min="297" max="297" width="3.140625" customWidth="1"/>
    <col min="298" max="298" width="14.7109375" customWidth="1"/>
    <col min="299" max="299" width="12.28515625" customWidth="1"/>
    <col min="300" max="300" width="4" customWidth="1"/>
    <col min="301" max="301" width="14.7109375" customWidth="1"/>
    <col min="302" max="302" width="12.7109375" customWidth="1"/>
    <col min="303" max="490" width="9.140625" customWidth="1"/>
    <col min="514" max="514" width="8.28515625" customWidth="1"/>
    <col min="515" max="515" width="21.28515625" customWidth="1"/>
    <col min="516" max="516" width="9.85546875" customWidth="1"/>
    <col min="517" max="517" width="6.140625" customWidth="1"/>
    <col min="518" max="547" width="3.28515625" customWidth="1"/>
    <col min="548" max="548" width="11.5703125" hidden="1" customWidth="1"/>
    <col min="549" max="550" width="3.28515625" customWidth="1"/>
    <col min="551" max="551" width="5.140625" customWidth="1"/>
    <col min="552" max="552" width="3.28515625" customWidth="1"/>
    <col min="553" max="553" width="3.140625" customWidth="1"/>
    <col min="554" max="554" width="14.7109375" customWidth="1"/>
    <col min="555" max="555" width="12.28515625" customWidth="1"/>
    <col min="556" max="556" width="4" customWidth="1"/>
    <col min="557" max="557" width="14.7109375" customWidth="1"/>
    <col min="558" max="558" width="12.7109375" customWidth="1"/>
    <col min="559" max="746" width="9.140625" customWidth="1"/>
    <col min="770" max="770" width="8.28515625" customWidth="1"/>
    <col min="771" max="771" width="21.28515625" customWidth="1"/>
    <col min="772" max="772" width="9.85546875" customWidth="1"/>
    <col min="773" max="773" width="6.140625" customWidth="1"/>
    <col min="774" max="803" width="3.28515625" customWidth="1"/>
    <col min="804" max="804" width="11.5703125" hidden="1" customWidth="1"/>
    <col min="805" max="806" width="3.28515625" customWidth="1"/>
    <col min="807" max="807" width="5.140625" customWidth="1"/>
    <col min="808" max="808" width="3.28515625" customWidth="1"/>
    <col min="809" max="809" width="3.140625" customWidth="1"/>
    <col min="810" max="810" width="14.7109375" customWidth="1"/>
    <col min="811" max="811" width="12.28515625" customWidth="1"/>
    <col min="812" max="812" width="4" customWidth="1"/>
    <col min="813" max="813" width="14.7109375" customWidth="1"/>
    <col min="814" max="814" width="12.7109375" customWidth="1"/>
    <col min="815" max="1002" width="9.140625" customWidth="1"/>
    <col min="1026" max="1026" width="8.28515625" customWidth="1"/>
    <col min="1027" max="1027" width="21.28515625" customWidth="1"/>
    <col min="1028" max="1028" width="9.85546875" customWidth="1"/>
    <col min="1029" max="1029" width="6.140625" customWidth="1"/>
    <col min="1030" max="1059" width="3.28515625" customWidth="1"/>
    <col min="1060" max="1060" width="11.5703125" hidden="1" customWidth="1"/>
    <col min="1061" max="1062" width="3.28515625" customWidth="1"/>
    <col min="1063" max="1063" width="5.140625" customWidth="1"/>
    <col min="1064" max="1064" width="3.28515625" customWidth="1"/>
    <col min="1065" max="1065" width="3.140625" customWidth="1"/>
    <col min="1066" max="1066" width="14.7109375" customWidth="1"/>
    <col min="1067" max="1067" width="12.28515625" customWidth="1"/>
    <col min="1068" max="1068" width="4" customWidth="1"/>
    <col min="1069" max="1069" width="14.7109375" customWidth="1"/>
    <col min="1070" max="1070" width="12.7109375" customWidth="1"/>
    <col min="1071" max="1258" width="9.140625" customWidth="1"/>
    <col min="1282" max="1282" width="8.28515625" customWidth="1"/>
    <col min="1283" max="1283" width="21.28515625" customWidth="1"/>
    <col min="1284" max="1284" width="9.85546875" customWidth="1"/>
    <col min="1285" max="1285" width="6.140625" customWidth="1"/>
    <col min="1286" max="1315" width="3.28515625" customWidth="1"/>
    <col min="1316" max="1316" width="11.5703125" hidden="1" customWidth="1"/>
    <col min="1317" max="1318" width="3.28515625" customWidth="1"/>
    <col min="1319" max="1319" width="5.140625" customWidth="1"/>
    <col min="1320" max="1320" width="3.28515625" customWidth="1"/>
    <col min="1321" max="1321" width="3.140625" customWidth="1"/>
    <col min="1322" max="1322" width="14.7109375" customWidth="1"/>
    <col min="1323" max="1323" width="12.28515625" customWidth="1"/>
    <col min="1324" max="1324" width="4" customWidth="1"/>
    <col min="1325" max="1325" width="14.7109375" customWidth="1"/>
    <col min="1326" max="1326" width="12.7109375" customWidth="1"/>
    <col min="1327" max="1514" width="9.140625" customWidth="1"/>
    <col min="1538" max="1538" width="8.28515625" customWidth="1"/>
    <col min="1539" max="1539" width="21.28515625" customWidth="1"/>
    <col min="1540" max="1540" width="9.85546875" customWidth="1"/>
    <col min="1541" max="1541" width="6.140625" customWidth="1"/>
    <col min="1542" max="1571" width="3.28515625" customWidth="1"/>
    <col min="1572" max="1572" width="11.5703125" hidden="1" customWidth="1"/>
    <col min="1573" max="1574" width="3.28515625" customWidth="1"/>
    <col min="1575" max="1575" width="5.140625" customWidth="1"/>
    <col min="1576" max="1576" width="3.28515625" customWidth="1"/>
    <col min="1577" max="1577" width="3.140625" customWidth="1"/>
    <col min="1578" max="1578" width="14.7109375" customWidth="1"/>
    <col min="1579" max="1579" width="12.28515625" customWidth="1"/>
    <col min="1580" max="1580" width="4" customWidth="1"/>
    <col min="1581" max="1581" width="14.7109375" customWidth="1"/>
    <col min="1582" max="1582" width="12.7109375" customWidth="1"/>
    <col min="1583" max="1770" width="9.140625" customWidth="1"/>
    <col min="1794" max="1794" width="8.28515625" customWidth="1"/>
    <col min="1795" max="1795" width="21.28515625" customWidth="1"/>
    <col min="1796" max="1796" width="9.85546875" customWidth="1"/>
    <col min="1797" max="1797" width="6.140625" customWidth="1"/>
    <col min="1798" max="1827" width="3.28515625" customWidth="1"/>
    <col min="1828" max="1828" width="11.5703125" hidden="1" customWidth="1"/>
    <col min="1829" max="1830" width="3.28515625" customWidth="1"/>
    <col min="1831" max="1831" width="5.140625" customWidth="1"/>
    <col min="1832" max="1832" width="3.28515625" customWidth="1"/>
    <col min="1833" max="1833" width="3.140625" customWidth="1"/>
    <col min="1834" max="1834" width="14.7109375" customWidth="1"/>
    <col min="1835" max="1835" width="12.28515625" customWidth="1"/>
    <col min="1836" max="1836" width="4" customWidth="1"/>
    <col min="1837" max="1837" width="14.7109375" customWidth="1"/>
    <col min="1838" max="1838" width="12.7109375" customWidth="1"/>
    <col min="1839" max="2026" width="9.140625" customWidth="1"/>
    <col min="2050" max="2050" width="8.28515625" customWidth="1"/>
    <col min="2051" max="2051" width="21.28515625" customWidth="1"/>
    <col min="2052" max="2052" width="9.85546875" customWidth="1"/>
    <col min="2053" max="2053" width="6.140625" customWidth="1"/>
    <col min="2054" max="2083" width="3.28515625" customWidth="1"/>
    <col min="2084" max="2084" width="11.5703125" hidden="1" customWidth="1"/>
    <col min="2085" max="2086" width="3.28515625" customWidth="1"/>
    <col min="2087" max="2087" width="5.140625" customWidth="1"/>
    <col min="2088" max="2088" width="3.28515625" customWidth="1"/>
    <col min="2089" max="2089" width="3.140625" customWidth="1"/>
    <col min="2090" max="2090" width="14.7109375" customWidth="1"/>
    <col min="2091" max="2091" width="12.28515625" customWidth="1"/>
    <col min="2092" max="2092" width="4" customWidth="1"/>
    <col min="2093" max="2093" width="14.7109375" customWidth="1"/>
    <col min="2094" max="2094" width="12.7109375" customWidth="1"/>
    <col min="2095" max="2282" width="9.140625" customWidth="1"/>
    <col min="2306" max="2306" width="8.28515625" customWidth="1"/>
    <col min="2307" max="2307" width="21.28515625" customWidth="1"/>
    <col min="2308" max="2308" width="9.85546875" customWidth="1"/>
    <col min="2309" max="2309" width="6.140625" customWidth="1"/>
    <col min="2310" max="2339" width="3.28515625" customWidth="1"/>
    <col min="2340" max="2340" width="11.5703125" hidden="1" customWidth="1"/>
    <col min="2341" max="2342" width="3.28515625" customWidth="1"/>
    <col min="2343" max="2343" width="5.140625" customWidth="1"/>
    <col min="2344" max="2344" width="3.28515625" customWidth="1"/>
    <col min="2345" max="2345" width="3.140625" customWidth="1"/>
    <col min="2346" max="2346" width="14.7109375" customWidth="1"/>
    <col min="2347" max="2347" width="12.28515625" customWidth="1"/>
    <col min="2348" max="2348" width="4" customWidth="1"/>
    <col min="2349" max="2349" width="14.7109375" customWidth="1"/>
    <col min="2350" max="2350" width="12.7109375" customWidth="1"/>
    <col min="2351" max="2538" width="9.140625" customWidth="1"/>
    <col min="2562" max="2562" width="8.28515625" customWidth="1"/>
    <col min="2563" max="2563" width="21.28515625" customWidth="1"/>
    <col min="2564" max="2564" width="9.85546875" customWidth="1"/>
    <col min="2565" max="2565" width="6.140625" customWidth="1"/>
    <col min="2566" max="2595" width="3.28515625" customWidth="1"/>
    <col min="2596" max="2596" width="11.5703125" hidden="1" customWidth="1"/>
    <col min="2597" max="2598" width="3.28515625" customWidth="1"/>
    <col min="2599" max="2599" width="5.140625" customWidth="1"/>
    <col min="2600" max="2600" width="3.28515625" customWidth="1"/>
    <col min="2601" max="2601" width="3.140625" customWidth="1"/>
    <col min="2602" max="2602" width="14.7109375" customWidth="1"/>
    <col min="2603" max="2603" width="12.28515625" customWidth="1"/>
    <col min="2604" max="2604" width="4" customWidth="1"/>
    <col min="2605" max="2605" width="14.7109375" customWidth="1"/>
    <col min="2606" max="2606" width="12.7109375" customWidth="1"/>
    <col min="2607" max="2794" width="9.140625" customWidth="1"/>
    <col min="2818" max="2818" width="8.28515625" customWidth="1"/>
    <col min="2819" max="2819" width="21.28515625" customWidth="1"/>
    <col min="2820" max="2820" width="9.85546875" customWidth="1"/>
    <col min="2821" max="2821" width="6.140625" customWidth="1"/>
    <col min="2822" max="2851" width="3.28515625" customWidth="1"/>
    <col min="2852" max="2852" width="11.5703125" hidden="1" customWidth="1"/>
    <col min="2853" max="2854" width="3.28515625" customWidth="1"/>
    <col min="2855" max="2855" width="5.140625" customWidth="1"/>
    <col min="2856" max="2856" width="3.28515625" customWidth="1"/>
    <col min="2857" max="2857" width="3.140625" customWidth="1"/>
    <col min="2858" max="2858" width="14.7109375" customWidth="1"/>
    <col min="2859" max="2859" width="12.28515625" customWidth="1"/>
    <col min="2860" max="2860" width="4" customWidth="1"/>
    <col min="2861" max="2861" width="14.7109375" customWidth="1"/>
    <col min="2862" max="2862" width="12.7109375" customWidth="1"/>
    <col min="2863" max="3050" width="9.140625" customWidth="1"/>
    <col min="3074" max="3074" width="8.28515625" customWidth="1"/>
    <col min="3075" max="3075" width="21.28515625" customWidth="1"/>
    <col min="3076" max="3076" width="9.85546875" customWidth="1"/>
    <col min="3077" max="3077" width="6.140625" customWidth="1"/>
    <col min="3078" max="3107" width="3.28515625" customWidth="1"/>
    <col min="3108" max="3108" width="11.5703125" hidden="1" customWidth="1"/>
    <col min="3109" max="3110" width="3.28515625" customWidth="1"/>
    <col min="3111" max="3111" width="5.140625" customWidth="1"/>
    <col min="3112" max="3112" width="3.28515625" customWidth="1"/>
    <col min="3113" max="3113" width="3.140625" customWidth="1"/>
    <col min="3114" max="3114" width="14.7109375" customWidth="1"/>
    <col min="3115" max="3115" width="12.28515625" customWidth="1"/>
    <col min="3116" max="3116" width="4" customWidth="1"/>
    <col min="3117" max="3117" width="14.7109375" customWidth="1"/>
    <col min="3118" max="3118" width="12.7109375" customWidth="1"/>
    <col min="3119" max="3306" width="9.140625" customWidth="1"/>
    <col min="3330" max="3330" width="8.28515625" customWidth="1"/>
    <col min="3331" max="3331" width="21.28515625" customWidth="1"/>
    <col min="3332" max="3332" width="9.85546875" customWidth="1"/>
    <col min="3333" max="3333" width="6.140625" customWidth="1"/>
    <col min="3334" max="3363" width="3.28515625" customWidth="1"/>
    <col min="3364" max="3364" width="11.5703125" hidden="1" customWidth="1"/>
    <col min="3365" max="3366" width="3.28515625" customWidth="1"/>
    <col min="3367" max="3367" width="5.140625" customWidth="1"/>
    <col min="3368" max="3368" width="3.28515625" customWidth="1"/>
    <col min="3369" max="3369" width="3.140625" customWidth="1"/>
    <col min="3370" max="3370" width="14.7109375" customWidth="1"/>
    <col min="3371" max="3371" width="12.28515625" customWidth="1"/>
    <col min="3372" max="3372" width="4" customWidth="1"/>
    <col min="3373" max="3373" width="14.7109375" customWidth="1"/>
    <col min="3374" max="3374" width="12.7109375" customWidth="1"/>
    <col min="3375" max="3562" width="9.140625" customWidth="1"/>
    <col min="3586" max="3586" width="8.28515625" customWidth="1"/>
    <col min="3587" max="3587" width="21.28515625" customWidth="1"/>
    <col min="3588" max="3588" width="9.85546875" customWidth="1"/>
    <col min="3589" max="3589" width="6.140625" customWidth="1"/>
    <col min="3590" max="3619" width="3.28515625" customWidth="1"/>
    <col min="3620" max="3620" width="11.5703125" hidden="1" customWidth="1"/>
    <col min="3621" max="3622" width="3.28515625" customWidth="1"/>
    <col min="3623" max="3623" width="5.140625" customWidth="1"/>
    <col min="3624" max="3624" width="3.28515625" customWidth="1"/>
    <col min="3625" max="3625" width="3.140625" customWidth="1"/>
    <col min="3626" max="3626" width="14.7109375" customWidth="1"/>
    <col min="3627" max="3627" width="12.28515625" customWidth="1"/>
    <col min="3628" max="3628" width="4" customWidth="1"/>
    <col min="3629" max="3629" width="14.7109375" customWidth="1"/>
    <col min="3630" max="3630" width="12.7109375" customWidth="1"/>
    <col min="3631" max="3818" width="9.140625" customWidth="1"/>
    <col min="3842" max="3842" width="8.28515625" customWidth="1"/>
    <col min="3843" max="3843" width="21.28515625" customWidth="1"/>
    <col min="3844" max="3844" width="9.85546875" customWidth="1"/>
    <col min="3845" max="3845" width="6.140625" customWidth="1"/>
    <col min="3846" max="3875" width="3.28515625" customWidth="1"/>
    <col min="3876" max="3876" width="11.5703125" hidden="1" customWidth="1"/>
    <col min="3877" max="3878" width="3.28515625" customWidth="1"/>
    <col min="3879" max="3879" width="5.140625" customWidth="1"/>
    <col min="3880" max="3880" width="3.28515625" customWidth="1"/>
    <col min="3881" max="3881" width="3.140625" customWidth="1"/>
    <col min="3882" max="3882" width="14.7109375" customWidth="1"/>
    <col min="3883" max="3883" width="12.28515625" customWidth="1"/>
    <col min="3884" max="3884" width="4" customWidth="1"/>
    <col min="3885" max="3885" width="14.7109375" customWidth="1"/>
    <col min="3886" max="3886" width="12.7109375" customWidth="1"/>
    <col min="3887" max="4074" width="9.140625" customWidth="1"/>
    <col min="4098" max="4098" width="8.28515625" customWidth="1"/>
    <col min="4099" max="4099" width="21.28515625" customWidth="1"/>
    <col min="4100" max="4100" width="9.85546875" customWidth="1"/>
    <col min="4101" max="4101" width="6.140625" customWidth="1"/>
    <col min="4102" max="4131" width="3.28515625" customWidth="1"/>
    <col min="4132" max="4132" width="11.5703125" hidden="1" customWidth="1"/>
    <col min="4133" max="4134" width="3.28515625" customWidth="1"/>
    <col min="4135" max="4135" width="5.140625" customWidth="1"/>
    <col min="4136" max="4136" width="3.28515625" customWidth="1"/>
    <col min="4137" max="4137" width="3.140625" customWidth="1"/>
    <col min="4138" max="4138" width="14.7109375" customWidth="1"/>
    <col min="4139" max="4139" width="12.28515625" customWidth="1"/>
    <col min="4140" max="4140" width="4" customWidth="1"/>
    <col min="4141" max="4141" width="14.7109375" customWidth="1"/>
    <col min="4142" max="4142" width="12.7109375" customWidth="1"/>
    <col min="4143" max="4330" width="9.140625" customWidth="1"/>
    <col min="4354" max="4354" width="8.28515625" customWidth="1"/>
    <col min="4355" max="4355" width="21.28515625" customWidth="1"/>
    <col min="4356" max="4356" width="9.85546875" customWidth="1"/>
    <col min="4357" max="4357" width="6.140625" customWidth="1"/>
    <col min="4358" max="4387" width="3.28515625" customWidth="1"/>
    <col min="4388" max="4388" width="11.5703125" hidden="1" customWidth="1"/>
    <col min="4389" max="4390" width="3.28515625" customWidth="1"/>
    <col min="4391" max="4391" width="5.140625" customWidth="1"/>
    <col min="4392" max="4392" width="3.28515625" customWidth="1"/>
    <col min="4393" max="4393" width="3.140625" customWidth="1"/>
    <col min="4394" max="4394" width="14.7109375" customWidth="1"/>
    <col min="4395" max="4395" width="12.28515625" customWidth="1"/>
    <col min="4396" max="4396" width="4" customWidth="1"/>
    <col min="4397" max="4397" width="14.7109375" customWidth="1"/>
    <col min="4398" max="4398" width="12.7109375" customWidth="1"/>
    <col min="4399" max="4586" width="9.140625" customWidth="1"/>
    <col min="4610" max="4610" width="8.28515625" customWidth="1"/>
    <col min="4611" max="4611" width="21.28515625" customWidth="1"/>
    <col min="4612" max="4612" width="9.85546875" customWidth="1"/>
    <col min="4613" max="4613" width="6.140625" customWidth="1"/>
    <col min="4614" max="4643" width="3.28515625" customWidth="1"/>
    <col min="4644" max="4644" width="11.5703125" hidden="1" customWidth="1"/>
    <col min="4645" max="4646" width="3.28515625" customWidth="1"/>
    <col min="4647" max="4647" width="5.140625" customWidth="1"/>
    <col min="4648" max="4648" width="3.28515625" customWidth="1"/>
    <col min="4649" max="4649" width="3.140625" customWidth="1"/>
    <col min="4650" max="4650" width="14.7109375" customWidth="1"/>
    <col min="4651" max="4651" width="12.28515625" customWidth="1"/>
    <col min="4652" max="4652" width="4" customWidth="1"/>
    <col min="4653" max="4653" width="14.7109375" customWidth="1"/>
    <col min="4654" max="4654" width="12.7109375" customWidth="1"/>
    <col min="4655" max="4842" width="9.140625" customWidth="1"/>
    <col min="4866" max="4866" width="8.28515625" customWidth="1"/>
    <col min="4867" max="4867" width="21.28515625" customWidth="1"/>
    <col min="4868" max="4868" width="9.85546875" customWidth="1"/>
    <col min="4869" max="4869" width="6.140625" customWidth="1"/>
    <col min="4870" max="4899" width="3.28515625" customWidth="1"/>
    <col min="4900" max="4900" width="11.5703125" hidden="1" customWidth="1"/>
    <col min="4901" max="4902" width="3.28515625" customWidth="1"/>
    <col min="4903" max="4903" width="5.140625" customWidth="1"/>
    <col min="4904" max="4904" width="3.28515625" customWidth="1"/>
    <col min="4905" max="4905" width="3.140625" customWidth="1"/>
    <col min="4906" max="4906" width="14.7109375" customWidth="1"/>
    <col min="4907" max="4907" width="12.28515625" customWidth="1"/>
    <col min="4908" max="4908" width="4" customWidth="1"/>
    <col min="4909" max="4909" width="14.7109375" customWidth="1"/>
    <col min="4910" max="4910" width="12.7109375" customWidth="1"/>
    <col min="4911" max="5098" width="9.140625" customWidth="1"/>
    <col min="5122" max="5122" width="8.28515625" customWidth="1"/>
    <col min="5123" max="5123" width="21.28515625" customWidth="1"/>
    <col min="5124" max="5124" width="9.85546875" customWidth="1"/>
    <col min="5125" max="5125" width="6.140625" customWidth="1"/>
    <col min="5126" max="5155" width="3.28515625" customWidth="1"/>
    <col min="5156" max="5156" width="11.5703125" hidden="1" customWidth="1"/>
    <col min="5157" max="5158" width="3.28515625" customWidth="1"/>
    <col min="5159" max="5159" width="5.140625" customWidth="1"/>
    <col min="5160" max="5160" width="3.28515625" customWidth="1"/>
    <col min="5161" max="5161" width="3.140625" customWidth="1"/>
    <col min="5162" max="5162" width="14.7109375" customWidth="1"/>
    <col min="5163" max="5163" width="12.28515625" customWidth="1"/>
    <col min="5164" max="5164" width="4" customWidth="1"/>
    <col min="5165" max="5165" width="14.7109375" customWidth="1"/>
    <col min="5166" max="5166" width="12.7109375" customWidth="1"/>
    <col min="5167" max="5354" width="9.140625" customWidth="1"/>
    <col min="5378" max="5378" width="8.28515625" customWidth="1"/>
    <col min="5379" max="5379" width="21.28515625" customWidth="1"/>
    <col min="5380" max="5380" width="9.85546875" customWidth="1"/>
    <col min="5381" max="5381" width="6.140625" customWidth="1"/>
    <col min="5382" max="5411" width="3.28515625" customWidth="1"/>
    <col min="5412" max="5412" width="11.5703125" hidden="1" customWidth="1"/>
    <col min="5413" max="5414" width="3.28515625" customWidth="1"/>
    <col min="5415" max="5415" width="5.140625" customWidth="1"/>
    <col min="5416" max="5416" width="3.28515625" customWidth="1"/>
    <col min="5417" max="5417" width="3.140625" customWidth="1"/>
    <col min="5418" max="5418" width="14.7109375" customWidth="1"/>
    <col min="5419" max="5419" width="12.28515625" customWidth="1"/>
    <col min="5420" max="5420" width="4" customWidth="1"/>
    <col min="5421" max="5421" width="14.7109375" customWidth="1"/>
    <col min="5422" max="5422" width="12.7109375" customWidth="1"/>
    <col min="5423" max="5610" width="9.140625" customWidth="1"/>
    <col min="5634" max="5634" width="8.28515625" customWidth="1"/>
    <col min="5635" max="5635" width="21.28515625" customWidth="1"/>
    <col min="5636" max="5636" width="9.85546875" customWidth="1"/>
    <col min="5637" max="5637" width="6.140625" customWidth="1"/>
    <col min="5638" max="5667" width="3.28515625" customWidth="1"/>
    <col min="5668" max="5668" width="11.5703125" hidden="1" customWidth="1"/>
    <col min="5669" max="5670" width="3.28515625" customWidth="1"/>
    <col min="5671" max="5671" width="5.140625" customWidth="1"/>
    <col min="5672" max="5672" width="3.28515625" customWidth="1"/>
    <col min="5673" max="5673" width="3.140625" customWidth="1"/>
    <col min="5674" max="5674" width="14.7109375" customWidth="1"/>
    <col min="5675" max="5675" width="12.28515625" customWidth="1"/>
    <col min="5676" max="5676" width="4" customWidth="1"/>
    <col min="5677" max="5677" width="14.7109375" customWidth="1"/>
    <col min="5678" max="5678" width="12.7109375" customWidth="1"/>
    <col min="5679" max="5866" width="9.140625" customWidth="1"/>
    <col min="5890" max="5890" width="8.28515625" customWidth="1"/>
    <col min="5891" max="5891" width="21.28515625" customWidth="1"/>
    <col min="5892" max="5892" width="9.85546875" customWidth="1"/>
    <col min="5893" max="5893" width="6.140625" customWidth="1"/>
    <col min="5894" max="5923" width="3.28515625" customWidth="1"/>
    <col min="5924" max="5924" width="11.5703125" hidden="1" customWidth="1"/>
    <col min="5925" max="5926" width="3.28515625" customWidth="1"/>
    <col min="5927" max="5927" width="5.140625" customWidth="1"/>
    <col min="5928" max="5928" width="3.28515625" customWidth="1"/>
    <col min="5929" max="5929" width="3.140625" customWidth="1"/>
    <col min="5930" max="5930" width="14.7109375" customWidth="1"/>
    <col min="5931" max="5931" width="12.28515625" customWidth="1"/>
    <col min="5932" max="5932" width="4" customWidth="1"/>
    <col min="5933" max="5933" width="14.7109375" customWidth="1"/>
    <col min="5934" max="5934" width="12.7109375" customWidth="1"/>
    <col min="5935" max="6122" width="9.140625" customWidth="1"/>
    <col min="6146" max="6146" width="8.28515625" customWidth="1"/>
    <col min="6147" max="6147" width="21.28515625" customWidth="1"/>
    <col min="6148" max="6148" width="9.85546875" customWidth="1"/>
    <col min="6149" max="6149" width="6.140625" customWidth="1"/>
    <col min="6150" max="6179" width="3.28515625" customWidth="1"/>
    <col min="6180" max="6180" width="11.5703125" hidden="1" customWidth="1"/>
    <col min="6181" max="6182" width="3.28515625" customWidth="1"/>
    <col min="6183" max="6183" width="5.140625" customWidth="1"/>
    <col min="6184" max="6184" width="3.28515625" customWidth="1"/>
    <col min="6185" max="6185" width="3.140625" customWidth="1"/>
    <col min="6186" max="6186" width="14.7109375" customWidth="1"/>
    <col min="6187" max="6187" width="12.28515625" customWidth="1"/>
    <col min="6188" max="6188" width="4" customWidth="1"/>
    <col min="6189" max="6189" width="14.7109375" customWidth="1"/>
    <col min="6190" max="6190" width="12.7109375" customWidth="1"/>
    <col min="6191" max="6378" width="9.140625" customWidth="1"/>
    <col min="6402" max="6402" width="8.28515625" customWidth="1"/>
    <col min="6403" max="6403" width="21.28515625" customWidth="1"/>
    <col min="6404" max="6404" width="9.85546875" customWidth="1"/>
    <col min="6405" max="6405" width="6.140625" customWidth="1"/>
    <col min="6406" max="6435" width="3.28515625" customWidth="1"/>
    <col min="6436" max="6436" width="11.5703125" hidden="1" customWidth="1"/>
    <col min="6437" max="6438" width="3.28515625" customWidth="1"/>
    <col min="6439" max="6439" width="5.140625" customWidth="1"/>
    <col min="6440" max="6440" width="3.28515625" customWidth="1"/>
    <col min="6441" max="6441" width="3.140625" customWidth="1"/>
    <col min="6442" max="6442" width="14.7109375" customWidth="1"/>
    <col min="6443" max="6443" width="12.28515625" customWidth="1"/>
    <col min="6444" max="6444" width="4" customWidth="1"/>
    <col min="6445" max="6445" width="14.7109375" customWidth="1"/>
    <col min="6446" max="6446" width="12.7109375" customWidth="1"/>
    <col min="6447" max="6634" width="9.140625" customWidth="1"/>
    <col min="6658" max="6658" width="8.28515625" customWidth="1"/>
    <col min="6659" max="6659" width="21.28515625" customWidth="1"/>
    <col min="6660" max="6660" width="9.85546875" customWidth="1"/>
    <col min="6661" max="6661" width="6.140625" customWidth="1"/>
    <col min="6662" max="6691" width="3.28515625" customWidth="1"/>
    <col min="6692" max="6692" width="11.5703125" hidden="1" customWidth="1"/>
    <col min="6693" max="6694" width="3.28515625" customWidth="1"/>
    <col min="6695" max="6695" width="5.140625" customWidth="1"/>
    <col min="6696" max="6696" width="3.28515625" customWidth="1"/>
    <col min="6697" max="6697" width="3.140625" customWidth="1"/>
    <col min="6698" max="6698" width="14.7109375" customWidth="1"/>
    <col min="6699" max="6699" width="12.28515625" customWidth="1"/>
    <col min="6700" max="6700" width="4" customWidth="1"/>
    <col min="6701" max="6701" width="14.7109375" customWidth="1"/>
    <col min="6702" max="6702" width="12.7109375" customWidth="1"/>
    <col min="6703" max="6890" width="9.140625" customWidth="1"/>
    <col min="6914" max="6914" width="8.28515625" customWidth="1"/>
    <col min="6915" max="6915" width="21.28515625" customWidth="1"/>
    <col min="6916" max="6916" width="9.85546875" customWidth="1"/>
    <col min="6917" max="6917" width="6.140625" customWidth="1"/>
    <col min="6918" max="6947" width="3.28515625" customWidth="1"/>
    <col min="6948" max="6948" width="11.5703125" hidden="1" customWidth="1"/>
    <col min="6949" max="6950" width="3.28515625" customWidth="1"/>
    <col min="6951" max="6951" width="5.140625" customWidth="1"/>
    <col min="6952" max="6952" width="3.28515625" customWidth="1"/>
    <col min="6953" max="6953" width="3.140625" customWidth="1"/>
    <col min="6954" max="6954" width="14.7109375" customWidth="1"/>
    <col min="6955" max="6955" width="12.28515625" customWidth="1"/>
    <col min="6956" max="6956" width="4" customWidth="1"/>
    <col min="6957" max="6957" width="14.7109375" customWidth="1"/>
    <col min="6958" max="6958" width="12.7109375" customWidth="1"/>
    <col min="6959" max="7146" width="9.140625" customWidth="1"/>
    <col min="7170" max="7170" width="8.28515625" customWidth="1"/>
    <col min="7171" max="7171" width="21.28515625" customWidth="1"/>
    <col min="7172" max="7172" width="9.85546875" customWidth="1"/>
    <col min="7173" max="7173" width="6.140625" customWidth="1"/>
    <col min="7174" max="7203" width="3.28515625" customWidth="1"/>
    <col min="7204" max="7204" width="11.5703125" hidden="1" customWidth="1"/>
    <col min="7205" max="7206" width="3.28515625" customWidth="1"/>
    <col min="7207" max="7207" width="5.140625" customWidth="1"/>
    <col min="7208" max="7208" width="3.28515625" customWidth="1"/>
    <col min="7209" max="7209" width="3.140625" customWidth="1"/>
    <col min="7210" max="7210" width="14.7109375" customWidth="1"/>
    <col min="7211" max="7211" width="12.28515625" customWidth="1"/>
    <col min="7212" max="7212" width="4" customWidth="1"/>
    <col min="7213" max="7213" width="14.7109375" customWidth="1"/>
    <col min="7214" max="7214" width="12.7109375" customWidth="1"/>
    <col min="7215" max="7402" width="9.140625" customWidth="1"/>
    <col min="7426" max="7426" width="8.28515625" customWidth="1"/>
    <col min="7427" max="7427" width="21.28515625" customWidth="1"/>
    <col min="7428" max="7428" width="9.85546875" customWidth="1"/>
    <col min="7429" max="7429" width="6.140625" customWidth="1"/>
    <col min="7430" max="7459" width="3.28515625" customWidth="1"/>
    <col min="7460" max="7460" width="11.5703125" hidden="1" customWidth="1"/>
    <col min="7461" max="7462" width="3.28515625" customWidth="1"/>
    <col min="7463" max="7463" width="5.140625" customWidth="1"/>
    <col min="7464" max="7464" width="3.28515625" customWidth="1"/>
    <col min="7465" max="7465" width="3.140625" customWidth="1"/>
    <col min="7466" max="7466" width="14.7109375" customWidth="1"/>
    <col min="7467" max="7467" width="12.28515625" customWidth="1"/>
    <col min="7468" max="7468" width="4" customWidth="1"/>
    <col min="7469" max="7469" width="14.7109375" customWidth="1"/>
    <col min="7470" max="7470" width="12.7109375" customWidth="1"/>
    <col min="7471" max="7658" width="9.140625" customWidth="1"/>
    <col min="7682" max="7682" width="8.28515625" customWidth="1"/>
    <col min="7683" max="7683" width="21.28515625" customWidth="1"/>
    <col min="7684" max="7684" width="9.85546875" customWidth="1"/>
    <col min="7685" max="7685" width="6.140625" customWidth="1"/>
    <col min="7686" max="7715" width="3.28515625" customWidth="1"/>
    <col min="7716" max="7716" width="11.5703125" hidden="1" customWidth="1"/>
    <col min="7717" max="7718" width="3.28515625" customWidth="1"/>
    <col min="7719" max="7719" width="5.140625" customWidth="1"/>
    <col min="7720" max="7720" width="3.28515625" customWidth="1"/>
    <col min="7721" max="7721" width="3.140625" customWidth="1"/>
    <col min="7722" max="7722" width="14.7109375" customWidth="1"/>
    <col min="7723" max="7723" width="12.28515625" customWidth="1"/>
    <col min="7724" max="7724" width="4" customWidth="1"/>
    <col min="7725" max="7725" width="14.7109375" customWidth="1"/>
    <col min="7726" max="7726" width="12.7109375" customWidth="1"/>
    <col min="7727" max="7914" width="9.140625" customWidth="1"/>
    <col min="7938" max="7938" width="8.28515625" customWidth="1"/>
    <col min="7939" max="7939" width="21.28515625" customWidth="1"/>
    <col min="7940" max="7940" width="9.85546875" customWidth="1"/>
    <col min="7941" max="7941" width="6.140625" customWidth="1"/>
    <col min="7942" max="7971" width="3.28515625" customWidth="1"/>
    <col min="7972" max="7972" width="11.5703125" hidden="1" customWidth="1"/>
    <col min="7973" max="7974" width="3.28515625" customWidth="1"/>
    <col min="7975" max="7975" width="5.140625" customWidth="1"/>
    <col min="7976" max="7976" width="3.28515625" customWidth="1"/>
    <col min="7977" max="7977" width="3.140625" customWidth="1"/>
    <col min="7978" max="7978" width="14.7109375" customWidth="1"/>
    <col min="7979" max="7979" width="12.28515625" customWidth="1"/>
    <col min="7980" max="7980" width="4" customWidth="1"/>
    <col min="7981" max="7981" width="14.7109375" customWidth="1"/>
    <col min="7982" max="7982" width="12.7109375" customWidth="1"/>
    <col min="7983" max="8170" width="9.140625" customWidth="1"/>
    <col min="8194" max="8194" width="8.28515625" customWidth="1"/>
    <col min="8195" max="8195" width="21.28515625" customWidth="1"/>
    <col min="8196" max="8196" width="9.85546875" customWidth="1"/>
    <col min="8197" max="8197" width="6.140625" customWidth="1"/>
    <col min="8198" max="8227" width="3.28515625" customWidth="1"/>
    <col min="8228" max="8228" width="11.5703125" hidden="1" customWidth="1"/>
    <col min="8229" max="8230" width="3.28515625" customWidth="1"/>
    <col min="8231" max="8231" width="5.140625" customWidth="1"/>
    <col min="8232" max="8232" width="3.28515625" customWidth="1"/>
    <col min="8233" max="8233" width="3.140625" customWidth="1"/>
    <col min="8234" max="8234" width="14.7109375" customWidth="1"/>
    <col min="8235" max="8235" width="12.28515625" customWidth="1"/>
    <col min="8236" max="8236" width="4" customWidth="1"/>
    <col min="8237" max="8237" width="14.7109375" customWidth="1"/>
    <col min="8238" max="8238" width="12.7109375" customWidth="1"/>
    <col min="8239" max="8426" width="9.140625" customWidth="1"/>
    <col min="8450" max="8450" width="8.28515625" customWidth="1"/>
    <col min="8451" max="8451" width="21.28515625" customWidth="1"/>
    <col min="8452" max="8452" width="9.85546875" customWidth="1"/>
    <col min="8453" max="8453" width="6.140625" customWidth="1"/>
    <col min="8454" max="8483" width="3.28515625" customWidth="1"/>
    <col min="8484" max="8484" width="11.5703125" hidden="1" customWidth="1"/>
    <col min="8485" max="8486" width="3.28515625" customWidth="1"/>
    <col min="8487" max="8487" width="5.140625" customWidth="1"/>
    <col min="8488" max="8488" width="3.28515625" customWidth="1"/>
    <col min="8489" max="8489" width="3.140625" customWidth="1"/>
    <col min="8490" max="8490" width="14.7109375" customWidth="1"/>
    <col min="8491" max="8491" width="12.28515625" customWidth="1"/>
    <col min="8492" max="8492" width="4" customWidth="1"/>
    <col min="8493" max="8493" width="14.7109375" customWidth="1"/>
    <col min="8494" max="8494" width="12.7109375" customWidth="1"/>
    <col min="8495" max="8682" width="9.140625" customWidth="1"/>
    <col min="8706" max="8706" width="8.28515625" customWidth="1"/>
    <col min="8707" max="8707" width="21.28515625" customWidth="1"/>
    <col min="8708" max="8708" width="9.85546875" customWidth="1"/>
    <col min="8709" max="8709" width="6.140625" customWidth="1"/>
    <col min="8710" max="8739" width="3.28515625" customWidth="1"/>
    <col min="8740" max="8740" width="11.5703125" hidden="1" customWidth="1"/>
    <col min="8741" max="8742" width="3.28515625" customWidth="1"/>
    <col min="8743" max="8743" width="5.140625" customWidth="1"/>
    <col min="8744" max="8744" width="3.28515625" customWidth="1"/>
    <col min="8745" max="8745" width="3.140625" customWidth="1"/>
    <col min="8746" max="8746" width="14.7109375" customWidth="1"/>
    <col min="8747" max="8747" width="12.28515625" customWidth="1"/>
    <col min="8748" max="8748" width="4" customWidth="1"/>
    <col min="8749" max="8749" width="14.7109375" customWidth="1"/>
    <col min="8750" max="8750" width="12.7109375" customWidth="1"/>
    <col min="8751" max="8938" width="9.140625" customWidth="1"/>
    <col min="8962" max="8962" width="8.28515625" customWidth="1"/>
    <col min="8963" max="8963" width="21.28515625" customWidth="1"/>
    <col min="8964" max="8964" width="9.85546875" customWidth="1"/>
    <col min="8965" max="8965" width="6.140625" customWidth="1"/>
    <col min="8966" max="8995" width="3.28515625" customWidth="1"/>
    <col min="8996" max="8996" width="11.5703125" hidden="1" customWidth="1"/>
    <col min="8997" max="8998" width="3.28515625" customWidth="1"/>
    <col min="8999" max="8999" width="5.140625" customWidth="1"/>
    <col min="9000" max="9000" width="3.28515625" customWidth="1"/>
    <col min="9001" max="9001" width="3.140625" customWidth="1"/>
    <col min="9002" max="9002" width="14.7109375" customWidth="1"/>
    <col min="9003" max="9003" width="12.28515625" customWidth="1"/>
    <col min="9004" max="9004" width="4" customWidth="1"/>
    <col min="9005" max="9005" width="14.7109375" customWidth="1"/>
    <col min="9006" max="9006" width="12.7109375" customWidth="1"/>
    <col min="9007" max="9194" width="9.140625" customWidth="1"/>
    <col min="9218" max="9218" width="8.28515625" customWidth="1"/>
    <col min="9219" max="9219" width="21.28515625" customWidth="1"/>
    <col min="9220" max="9220" width="9.85546875" customWidth="1"/>
    <col min="9221" max="9221" width="6.140625" customWidth="1"/>
    <col min="9222" max="9251" width="3.28515625" customWidth="1"/>
    <col min="9252" max="9252" width="11.5703125" hidden="1" customWidth="1"/>
    <col min="9253" max="9254" width="3.28515625" customWidth="1"/>
    <col min="9255" max="9255" width="5.140625" customWidth="1"/>
    <col min="9256" max="9256" width="3.28515625" customWidth="1"/>
    <col min="9257" max="9257" width="3.140625" customWidth="1"/>
    <col min="9258" max="9258" width="14.7109375" customWidth="1"/>
    <col min="9259" max="9259" width="12.28515625" customWidth="1"/>
    <col min="9260" max="9260" width="4" customWidth="1"/>
    <col min="9261" max="9261" width="14.7109375" customWidth="1"/>
    <col min="9262" max="9262" width="12.7109375" customWidth="1"/>
    <col min="9263" max="9450" width="9.140625" customWidth="1"/>
    <col min="9474" max="9474" width="8.28515625" customWidth="1"/>
    <col min="9475" max="9475" width="21.28515625" customWidth="1"/>
    <col min="9476" max="9476" width="9.85546875" customWidth="1"/>
    <col min="9477" max="9477" width="6.140625" customWidth="1"/>
    <col min="9478" max="9507" width="3.28515625" customWidth="1"/>
    <col min="9508" max="9508" width="11.5703125" hidden="1" customWidth="1"/>
    <col min="9509" max="9510" width="3.28515625" customWidth="1"/>
    <col min="9511" max="9511" width="5.140625" customWidth="1"/>
    <col min="9512" max="9512" width="3.28515625" customWidth="1"/>
    <col min="9513" max="9513" width="3.140625" customWidth="1"/>
    <col min="9514" max="9514" width="14.7109375" customWidth="1"/>
    <col min="9515" max="9515" width="12.28515625" customWidth="1"/>
    <col min="9516" max="9516" width="4" customWidth="1"/>
    <col min="9517" max="9517" width="14.7109375" customWidth="1"/>
    <col min="9518" max="9518" width="12.7109375" customWidth="1"/>
    <col min="9519" max="9706" width="9.140625" customWidth="1"/>
    <col min="9730" max="9730" width="8.28515625" customWidth="1"/>
    <col min="9731" max="9731" width="21.28515625" customWidth="1"/>
    <col min="9732" max="9732" width="9.85546875" customWidth="1"/>
    <col min="9733" max="9733" width="6.140625" customWidth="1"/>
    <col min="9734" max="9763" width="3.28515625" customWidth="1"/>
    <col min="9764" max="9764" width="11.5703125" hidden="1" customWidth="1"/>
    <col min="9765" max="9766" width="3.28515625" customWidth="1"/>
    <col min="9767" max="9767" width="5.140625" customWidth="1"/>
    <col min="9768" max="9768" width="3.28515625" customWidth="1"/>
    <col min="9769" max="9769" width="3.140625" customWidth="1"/>
    <col min="9770" max="9770" width="14.7109375" customWidth="1"/>
    <col min="9771" max="9771" width="12.28515625" customWidth="1"/>
    <col min="9772" max="9772" width="4" customWidth="1"/>
    <col min="9773" max="9773" width="14.7109375" customWidth="1"/>
    <col min="9774" max="9774" width="12.7109375" customWidth="1"/>
    <col min="9775" max="9962" width="9.140625" customWidth="1"/>
    <col min="9986" max="9986" width="8.28515625" customWidth="1"/>
    <col min="9987" max="9987" width="21.28515625" customWidth="1"/>
    <col min="9988" max="9988" width="9.85546875" customWidth="1"/>
    <col min="9989" max="9989" width="6.140625" customWidth="1"/>
    <col min="9990" max="10019" width="3.28515625" customWidth="1"/>
    <col min="10020" max="10020" width="11.5703125" hidden="1" customWidth="1"/>
    <col min="10021" max="10022" width="3.28515625" customWidth="1"/>
    <col min="10023" max="10023" width="5.140625" customWidth="1"/>
    <col min="10024" max="10024" width="3.28515625" customWidth="1"/>
    <col min="10025" max="10025" width="3.140625" customWidth="1"/>
    <col min="10026" max="10026" width="14.7109375" customWidth="1"/>
    <col min="10027" max="10027" width="12.28515625" customWidth="1"/>
    <col min="10028" max="10028" width="4" customWidth="1"/>
    <col min="10029" max="10029" width="14.7109375" customWidth="1"/>
    <col min="10030" max="10030" width="12.7109375" customWidth="1"/>
    <col min="10031" max="10218" width="9.140625" customWidth="1"/>
    <col min="10242" max="10242" width="8.28515625" customWidth="1"/>
    <col min="10243" max="10243" width="21.28515625" customWidth="1"/>
    <col min="10244" max="10244" width="9.85546875" customWidth="1"/>
    <col min="10245" max="10245" width="6.140625" customWidth="1"/>
    <col min="10246" max="10275" width="3.28515625" customWidth="1"/>
    <col min="10276" max="10276" width="11.5703125" hidden="1" customWidth="1"/>
    <col min="10277" max="10278" width="3.28515625" customWidth="1"/>
    <col min="10279" max="10279" width="5.140625" customWidth="1"/>
    <col min="10280" max="10280" width="3.28515625" customWidth="1"/>
    <col min="10281" max="10281" width="3.140625" customWidth="1"/>
    <col min="10282" max="10282" width="14.7109375" customWidth="1"/>
    <col min="10283" max="10283" width="12.28515625" customWidth="1"/>
    <col min="10284" max="10284" width="4" customWidth="1"/>
    <col min="10285" max="10285" width="14.7109375" customWidth="1"/>
    <col min="10286" max="10286" width="12.7109375" customWidth="1"/>
    <col min="10287" max="10474" width="9.140625" customWidth="1"/>
    <col min="10498" max="10498" width="8.28515625" customWidth="1"/>
    <col min="10499" max="10499" width="21.28515625" customWidth="1"/>
    <col min="10500" max="10500" width="9.85546875" customWidth="1"/>
    <col min="10501" max="10501" width="6.140625" customWidth="1"/>
    <col min="10502" max="10531" width="3.28515625" customWidth="1"/>
    <col min="10532" max="10532" width="11.5703125" hidden="1" customWidth="1"/>
    <col min="10533" max="10534" width="3.28515625" customWidth="1"/>
    <col min="10535" max="10535" width="5.140625" customWidth="1"/>
    <col min="10536" max="10536" width="3.28515625" customWidth="1"/>
    <col min="10537" max="10537" width="3.140625" customWidth="1"/>
    <col min="10538" max="10538" width="14.7109375" customWidth="1"/>
    <col min="10539" max="10539" width="12.28515625" customWidth="1"/>
    <col min="10540" max="10540" width="4" customWidth="1"/>
    <col min="10541" max="10541" width="14.7109375" customWidth="1"/>
    <col min="10542" max="10542" width="12.7109375" customWidth="1"/>
    <col min="10543" max="10730" width="9.140625" customWidth="1"/>
    <col min="10754" max="10754" width="8.28515625" customWidth="1"/>
    <col min="10755" max="10755" width="21.28515625" customWidth="1"/>
    <col min="10756" max="10756" width="9.85546875" customWidth="1"/>
    <col min="10757" max="10757" width="6.140625" customWidth="1"/>
    <col min="10758" max="10787" width="3.28515625" customWidth="1"/>
    <col min="10788" max="10788" width="11.5703125" hidden="1" customWidth="1"/>
    <col min="10789" max="10790" width="3.28515625" customWidth="1"/>
    <col min="10791" max="10791" width="5.140625" customWidth="1"/>
    <col min="10792" max="10792" width="3.28515625" customWidth="1"/>
    <col min="10793" max="10793" width="3.140625" customWidth="1"/>
    <col min="10794" max="10794" width="14.7109375" customWidth="1"/>
    <col min="10795" max="10795" width="12.28515625" customWidth="1"/>
    <col min="10796" max="10796" width="4" customWidth="1"/>
    <col min="10797" max="10797" width="14.7109375" customWidth="1"/>
    <col min="10798" max="10798" width="12.7109375" customWidth="1"/>
    <col min="10799" max="10986" width="9.140625" customWidth="1"/>
    <col min="11010" max="11010" width="8.28515625" customWidth="1"/>
    <col min="11011" max="11011" width="21.28515625" customWidth="1"/>
    <col min="11012" max="11012" width="9.85546875" customWidth="1"/>
    <col min="11013" max="11013" width="6.140625" customWidth="1"/>
    <col min="11014" max="11043" width="3.28515625" customWidth="1"/>
    <col min="11044" max="11044" width="11.5703125" hidden="1" customWidth="1"/>
    <col min="11045" max="11046" width="3.28515625" customWidth="1"/>
    <col min="11047" max="11047" width="5.140625" customWidth="1"/>
    <col min="11048" max="11048" width="3.28515625" customWidth="1"/>
    <col min="11049" max="11049" width="3.140625" customWidth="1"/>
    <col min="11050" max="11050" width="14.7109375" customWidth="1"/>
    <col min="11051" max="11051" width="12.28515625" customWidth="1"/>
    <col min="11052" max="11052" width="4" customWidth="1"/>
    <col min="11053" max="11053" width="14.7109375" customWidth="1"/>
    <col min="11054" max="11054" width="12.7109375" customWidth="1"/>
    <col min="11055" max="11242" width="9.140625" customWidth="1"/>
    <col min="11266" max="11266" width="8.28515625" customWidth="1"/>
    <col min="11267" max="11267" width="21.28515625" customWidth="1"/>
    <col min="11268" max="11268" width="9.85546875" customWidth="1"/>
    <col min="11269" max="11269" width="6.140625" customWidth="1"/>
    <col min="11270" max="11299" width="3.28515625" customWidth="1"/>
    <col min="11300" max="11300" width="11.5703125" hidden="1" customWidth="1"/>
    <col min="11301" max="11302" width="3.28515625" customWidth="1"/>
    <col min="11303" max="11303" width="5.140625" customWidth="1"/>
    <col min="11304" max="11304" width="3.28515625" customWidth="1"/>
    <col min="11305" max="11305" width="3.140625" customWidth="1"/>
    <col min="11306" max="11306" width="14.7109375" customWidth="1"/>
    <col min="11307" max="11307" width="12.28515625" customWidth="1"/>
    <col min="11308" max="11308" width="4" customWidth="1"/>
    <col min="11309" max="11309" width="14.7109375" customWidth="1"/>
    <col min="11310" max="11310" width="12.7109375" customWidth="1"/>
    <col min="11311" max="11498" width="9.140625" customWidth="1"/>
    <col min="11522" max="11522" width="8.28515625" customWidth="1"/>
    <col min="11523" max="11523" width="21.28515625" customWidth="1"/>
    <col min="11524" max="11524" width="9.85546875" customWidth="1"/>
    <col min="11525" max="11525" width="6.140625" customWidth="1"/>
    <col min="11526" max="11555" width="3.28515625" customWidth="1"/>
    <col min="11556" max="11556" width="11.5703125" hidden="1" customWidth="1"/>
    <col min="11557" max="11558" width="3.28515625" customWidth="1"/>
    <col min="11559" max="11559" width="5.140625" customWidth="1"/>
    <col min="11560" max="11560" width="3.28515625" customWidth="1"/>
    <col min="11561" max="11561" width="3.140625" customWidth="1"/>
    <col min="11562" max="11562" width="14.7109375" customWidth="1"/>
    <col min="11563" max="11563" width="12.28515625" customWidth="1"/>
    <col min="11564" max="11564" width="4" customWidth="1"/>
    <col min="11565" max="11565" width="14.7109375" customWidth="1"/>
    <col min="11566" max="11566" width="12.7109375" customWidth="1"/>
    <col min="11567" max="11754" width="9.140625" customWidth="1"/>
    <col min="11778" max="11778" width="8.28515625" customWidth="1"/>
    <col min="11779" max="11779" width="21.28515625" customWidth="1"/>
    <col min="11780" max="11780" width="9.85546875" customWidth="1"/>
    <col min="11781" max="11781" width="6.140625" customWidth="1"/>
    <col min="11782" max="11811" width="3.28515625" customWidth="1"/>
    <col min="11812" max="11812" width="11.5703125" hidden="1" customWidth="1"/>
    <col min="11813" max="11814" width="3.28515625" customWidth="1"/>
    <col min="11815" max="11815" width="5.140625" customWidth="1"/>
    <col min="11816" max="11816" width="3.28515625" customWidth="1"/>
    <col min="11817" max="11817" width="3.140625" customWidth="1"/>
    <col min="11818" max="11818" width="14.7109375" customWidth="1"/>
    <col min="11819" max="11819" width="12.28515625" customWidth="1"/>
    <col min="11820" max="11820" width="4" customWidth="1"/>
    <col min="11821" max="11821" width="14.7109375" customWidth="1"/>
    <col min="11822" max="11822" width="12.7109375" customWidth="1"/>
    <col min="11823" max="12010" width="9.140625" customWidth="1"/>
    <col min="12034" max="12034" width="8.28515625" customWidth="1"/>
    <col min="12035" max="12035" width="21.28515625" customWidth="1"/>
    <col min="12036" max="12036" width="9.85546875" customWidth="1"/>
    <col min="12037" max="12037" width="6.140625" customWidth="1"/>
    <col min="12038" max="12067" width="3.28515625" customWidth="1"/>
    <col min="12068" max="12068" width="11.5703125" hidden="1" customWidth="1"/>
    <col min="12069" max="12070" width="3.28515625" customWidth="1"/>
    <col min="12071" max="12071" width="5.140625" customWidth="1"/>
    <col min="12072" max="12072" width="3.28515625" customWidth="1"/>
    <col min="12073" max="12073" width="3.140625" customWidth="1"/>
    <col min="12074" max="12074" width="14.7109375" customWidth="1"/>
    <col min="12075" max="12075" width="12.28515625" customWidth="1"/>
    <col min="12076" max="12076" width="4" customWidth="1"/>
    <col min="12077" max="12077" width="14.7109375" customWidth="1"/>
    <col min="12078" max="12078" width="12.7109375" customWidth="1"/>
    <col min="12079" max="12266" width="9.140625" customWidth="1"/>
    <col min="12290" max="12290" width="8.28515625" customWidth="1"/>
    <col min="12291" max="12291" width="21.28515625" customWidth="1"/>
    <col min="12292" max="12292" width="9.85546875" customWidth="1"/>
    <col min="12293" max="12293" width="6.140625" customWidth="1"/>
    <col min="12294" max="12323" width="3.28515625" customWidth="1"/>
    <col min="12324" max="12324" width="11.5703125" hidden="1" customWidth="1"/>
    <col min="12325" max="12326" width="3.28515625" customWidth="1"/>
    <col min="12327" max="12327" width="5.140625" customWidth="1"/>
    <col min="12328" max="12328" width="3.28515625" customWidth="1"/>
    <col min="12329" max="12329" width="3.140625" customWidth="1"/>
    <col min="12330" max="12330" width="14.7109375" customWidth="1"/>
    <col min="12331" max="12331" width="12.28515625" customWidth="1"/>
    <col min="12332" max="12332" width="4" customWidth="1"/>
    <col min="12333" max="12333" width="14.7109375" customWidth="1"/>
    <col min="12334" max="12334" width="12.7109375" customWidth="1"/>
    <col min="12335" max="12522" width="9.140625" customWidth="1"/>
    <col min="12546" max="12546" width="8.28515625" customWidth="1"/>
    <col min="12547" max="12547" width="21.28515625" customWidth="1"/>
    <col min="12548" max="12548" width="9.85546875" customWidth="1"/>
    <col min="12549" max="12549" width="6.140625" customWidth="1"/>
    <col min="12550" max="12579" width="3.28515625" customWidth="1"/>
    <col min="12580" max="12580" width="11.5703125" hidden="1" customWidth="1"/>
    <col min="12581" max="12582" width="3.28515625" customWidth="1"/>
    <col min="12583" max="12583" width="5.140625" customWidth="1"/>
    <col min="12584" max="12584" width="3.28515625" customWidth="1"/>
    <col min="12585" max="12585" width="3.140625" customWidth="1"/>
    <col min="12586" max="12586" width="14.7109375" customWidth="1"/>
    <col min="12587" max="12587" width="12.28515625" customWidth="1"/>
    <col min="12588" max="12588" width="4" customWidth="1"/>
    <col min="12589" max="12589" width="14.7109375" customWidth="1"/>
    <col min="12590" max="12590" width="12.7109375" customWidth="1"/>
    <col min="12591" max="12778" width="9.140625" customWidth="1"/>
    <col min="12802" max="12802" width="8.28515625" customWidth="1"/>
    <col min="12803" max="12803" width="21.28515625" customWidth="1"/>
    <col min="12804" max="12804" width="9.85546875" customWidth="1"/>
    <col min="12805" max="12805" width="6.140625" customWidth="1"/>
    <col min="12806" max="12835" width="3.28515625" customWidth="1"/>
    <col min="12836" max="12836" width="11.5703125" hidden="1" customWidth="1"/>
    <col min="12837" max="12838" width="3.28515625" customWidth="1"/>
    <col min="12839" max="12839" width="5.140625" customWidth="1"/>
    <col min="12840" max="12840" width="3.28515625" customWidth="1"/>
    <col min="12841" max="12841" width="3.140625" customWidth="1"/>
    <col min="12842" max="12842" width="14.7109375" customWidth="1"/>
    <col min="12843" max="12843" width="12.28515625" customWidth="1"/>
    <col min="12844" max="12844" width="4" customWidth="1"/>
    <col min="12845" max="12845" width="14.7109375" customWidth="1"/>
    <col min="12846" max="12846" width="12.7109375" customWidth="1"/>
    <col min="12847" max="13034" width="9.140625" customWidth="1"/>
    <col min="13058" max="13058" width="8.28515625" customWidth="1"/>
    <col min="13059" max="13059" width="21.28515625" customWidth="1"/>
    <col min="13060" max="13060" width="9.85546875" customWidth="1"/>
    <col min="13061" max="13061" width="6.140625" customWidth="1"/>
    <col min="13062" max="13091" width="3.28515625" customWidth="1"/>
    <col min="13092" max="13092" width="11.5703125" hidden="1" customWidth="1"/>
    <col min="13093" max="13094" width="3.28515625" customWidth="1"/>
    <col min="13095" max="13095" width="5.140625" customWidth="1"/>
    <col min="13096" max="13096" width="3.28515625" customWidth="1"/>
    <col min="13097" max="13097" width="3.140625" customWidth="1"/>
    <col min="13098" max="13098" width="14.7109375" customWidth="1"/>
    <col min="13099" max="13099" width="12.28515625" customWidth="1"/>
    <col min="13100" max="13100" width="4" customWidth="1"/>
    <col min="13101" max="13101" width="14.7109375" customWidth="1"/>
    <col min="13102" max="13102" width="12.7109375" customWidth="1"/>
    <col min="13103" max="13290" width="9.140625" customWidth="1"/>
    <col min="13314" max="13314" width="8.28515625" customWidth="1"/>
    <col min="13315" max="13315" width="21.28515625" customWidth="1"/>
    <col min="13316" max="13316" width="9.85546875" customWidth="1"/>
    <col min="13317" max="13317" width="6.140625" customWidth="1"/>
    <col min="13318" max="13347" width="3.28515625" customWidth="1"/>
    <col min="13348" max="13348" width="11.5703125" hidden="1" customWidth="1"/>
    <col min="13349" max="13350" width="3.28515625" customWidth="1"/>
    <col min="13351" max="13351" width="5.140625" customWidth="1"/>
    <col min="13352" max="13352" width="3.28515625" customWidth="1"/>
    <col min="13353" max="13353" width="3.140625" customWidth="1"/>
    <col min="13354" max="13354" width="14.7109375" customWidth="1"/>
    <col min="13355" max="13355" width="12.28515625" customWidth="1"/>
    <col min="13356" max="13356" width="4" customWidth="1"/>
    <col min="13357" max="13357" width="14.7109375" customWidth="1"/>
    <col min="13358" max="13358" width="12.7109375" customWidth="1"/>
    <col min="13359" max="13546" width="9.140625" customWidth="1"/>
    <col min="13570" max="13570" width="8.28515625" customWidth="1"/>
    <col min="13571" max="13571" width="21.28515625" customWidth="1"/>
    <col min="13572" max="13572" width="9.85546875" customWidth="1"/>
    <col min="13573" max="13573" width="6.140625" customWidth="1"/>
    <col min="13574" max="13603" width="3.28515625" customWidth="1"/>
    <col min="13604" max="13604" width="11.5703125" hidden="1" customWidth="1"/>
    <col min="13605" max="13606" width="3.28515625" customWidth="1"/>
    <col min="13607" max="13607" width="5.140625" customWidth="1"/>
    <col min="13608" max="13608" width="3.28515625" customWidth="1"/>
    <col min="13609" max="13609" width="3.140625" customWidth="1"/>
    <col min="13610" max="13610" width="14.7109375" customWidth="1"/>
    <col min="13611" max="13611" width="12.28515625" customWidth="1"/>
    <col min="13612" max="13612" width="4" customWidth="1"/>
    <col min="13613" max="13613" width="14.7109375" customWidth="1"/>
    <col min="13614" max="13614" width="12.7109375" customWidth="1"/>
    <col min="13615" max="13802" width="9.140625" customWidth="1"/>
    <col min="13826" max="13826" width="8.28515625" customWidth="1"/>
    <col min="13827" max="13827" width="21.28515625" customWidth="1"/>
    <col min="13828" max="13828" width="9.85546875" customWidth="1"/>
    <col min="13829" max="13829" width="6.140625" customWidth="1"/>
    <col min="13830" max="13859" width="3.28515625" customWidth="1"/>
    <col min="13860" max="13860" width="11.5703125" hidden="1" customWidth="1"/>
    <col min="13861" max="13862" width="3.28515625" customWidth="1"/>
    <col min="13863" max="13863" width="5.140625" customWidth="1"/>
    <col min="13864" max="13864" width="3.28515625" customWidth="1"/>
    <col min="13865" max="13865" width="3.140625" customWidth="1"/>
    <col min="13866" max="13866" width="14.7109375" customWidth="1"/>
    <col min="13867" max="13867" width="12.28515625" customWidth="1"/>
    <col min="13868" max="13868" width="4" customWidth="1"/>
    <col min="13869" max="13869" width="14.7109375" customWidth="1"/>
    <col min="13870" max="13870" width="12.7109375" customWidth="1"/>
    <col min="13871" max="14058" width="9.140625" customWidth="1"/>
    <col min="14082" max="14082" width="8.28515625" customWidth="1"/>
    <col min="14083" max="14083" width="21.28515625" customWidth="1"/>
    <col min="14084" max="14084" width="9.85546875" customWidth="1"/>
    <col min="14085" max="14085" width="6.140625" customWidth="1"/>
    <col min="14086" max="14115" width="3.28515625" customWidth="1"/>
    <col min="14116" max="14116" width="11.5703125" hidden="1" customWidth="1"/>
    <col min="14117" max="14118" width="3.28515625" customWidth="1"/>
    <col min="14119" max="14119" width="5.140625" customWidth="1"/>
    <col min="14120" max="14120" width="3.28515625" customWidth="1"/>
    <col min="14121" max="14121" width="3.140625" customWidth="1"/>
    <col min="14122" max="14122" width="14.7109375" customWidth="1"/>
    <col min="14123" max="14123" width="12.28515625" customWidth="1"/>
    <col min="14124" max="14124" width="4" customWidth="1"/>
    <col min="14125" max="14125" width="14.7109375" customWidth="1"/>
    <col min="14126" max="14126" width="12.7109375" customWidth="1"/>
    <col min="14127" max="14314" width="9.140625" customWidth="1"/>
    <col min="14338" max="14338" width="8.28515625" customWidth="1"/>
    <col min="14339" max="14339" width="21.28515625" customWidth="1"/>
    <col min="14340" max="14340" width="9.85546875" customWidth="1"/>
    <col min="14341" max="14341" width="6.140625" customWidth="1"/>
    <col min="14342" max="14371" width="3.28515625" customWidth="1"/>
    <col min="14372" max="14372" width="11.5703125" hidden="1" customWidth="1"/>
    <col min="14373" max="14374" width="3.28515625" customWidth="1"/>
    <col min="14375" max="14375" width="5.140625" customWidth="1"/>
    <col min="14376" max="14376" width="3.28515625" customWidth="1"/>
    <col min="14377" max="14377" width="3.140625" customWidth="1"/>
    <col min="14378" max="14378" width="14.7109375" customWidth="1"/>
    <col min="14379" max="14379" width="12.28515625" customWidth="1"/>
    <col min="14380" max="14380" width="4" customWidth="1"/>
    <col min="14381" max="14381" width="14.7109375" customWidth="1"/>
    <col min="14382" max="14382" width="12.7109375" customWidth="1"/>
    <col min="14383" max="14570" width="9.140625" customWidth="1"/>
    <col min="14594" max="14594" width="8.28515625" customWidth="1"/>
    <col min="14595" max="14595" width="21.28515625" customWidth="1"/>
    <col min="14596" max="14596" width="9.85546875" customWidth="1"/>
    <col min="14597" max="14597" width="6.140625" customWidth="1"/>
    <col min="14598" max="14627" width="3.28515625" customWidth="1"/>
    <col min="14628" max="14628" width="11.5703125" hidden="1" customWidth="1"/>
    <col min="14629" max="14630" width="3.28515625" customWidth="1"/>
    <col min="14631" max="14631" width="5.140625" customWidth="1"/>
    <col min="14632" max="14632" width="3.28515625" customWidth="1"/>
    <col min="14633" max="14633" width="3.140625" customWidth="1"/>
    <col min="14634" max="14634" width="14.7109375" customWidth="1"/>
    <col min="14635" max="14635" width="12.28515625" customWidth="1"/>
    <col min="14636" max="14636" width="4" customWidth="1"/>
    <col min="14637" max="14637" width="14.7109375" customWidth="1"/>
    <col min="14638" max="14638" width="12.7109375" customWidth="1"/>
    <col min="14639" max="14826" width="9.140625" customWidth="1"/>
    <col min="14850" max="14850" width="8.28515625" customWidth="1"/>
    <col min="14851" max="14851" width="21.28515625" customWidth="1"/>
    <col min="14852" max="14852" width="9.85546875" customWidth="1"/>
    <col min="14853" max="14853" width="6.140625" customWidth="1"/>
    <col min="14854" max="14883" width="3.28515625" customWidth="1"/>
    <col min="14884" max="14884" width="11.5703125" hidden="1" customWidth="1"/>
    <col min="14885" max="14886" width="3.28515625" customWidth="1"/>
    <col min="14887" max="14887" width="5.140625" customWidth="1"/>
    <col min="14888" max="14888" width="3.28515625" customWidth="1"/>
    <col min="14889" max="14889" width="3.140625" customWidth="1"/>
    <col min="14890" max="14890" width="14.7109375" customWidth="1"/>
    <col min="14891" max="14891" width="12.28515625" customWidth="1"/>
    <col min="14892" max="14892" width="4" customWidth="1"/>
    <col min="14893" max="14893" width="14.7109375" customWidth="1"/>
    <col min="14894" max="14894" width="12.7109375" customWidth="1"/>
    <col min="14895" max="15082" width="9.140625" customWidth="1"/>
    <col min="15106" max="15106" width="8.28515625" customWidth="1"/>
    <col min="15107" max="15107" width="21.28515625" customWidth="1"/>
    <col min="15108" max="15108" width="9.85546875" customWidth="1"/>
    <col min="15109" max="15109" width="6.140625" customWidth="1"/>
    <col min="15110" max="15139" width="3.28515625" customWidth="1"/>
    <col min="15140" max="15140" width="11.5703125" hidden="1" customWidth="1"/>
    <col min="15141" max="15142" width="3.28515625" customWidth="1"/>
    <col min="15143" max="15143" width="5.140625" customWidth="1"/>
    <col min="15144" max="15144" width="3.28515625" customWidth="1"/>
    <col min="15145" max="15145" width="3.140625" customWidth="1"/>
    <col min="15146" max="15146" width="14.7109375" customWidth="1"/>
    <col min="15147" max="15147" width="12.28515625" customWidth="1"/>
    <col min="15148" max="15148" width="4" customWidth="1"/>
    <col min="15149" max="15149" width="14.7109375" customWidth="1"/>
    <col min="15150" max="15150" width="12.7109375" customWidth="1"/>
    <col min="15151" max="15338" width="9.140625" customWidth="1"/>
    <col min="15362" max="15362" width="8.28515625" customWidth="1"/>
    <col min="15363" max="15363" width="21.28515625" customWidth="1"/>
    <col min="15364" max="15364" width="9.85546875" customWidth="1"/>
    <col min="15365" max="15365" width="6.140625" customWidth="1"/>
    <col min="15366" max="15395" width="3.28515625" customWidth="1"/>
    <col min="15396" max="15396" width="11.5703125" hidden="1" customWidth="1"/>
    <col min="15397" max="15398" width="3.28515625" customWidth="1"/>
    <col min="15399" max="15399" width="5.140625" customWidth="1"/>
    <col min="15400" max="15400" width="3.28515625" customWidth="1"/>
    <col min="15401" max="15401" width="3.140625" customWidth="1"/>
    <col min="15402" max="15402" width="14.7109375" customWidth="1"/>
    <col min="15403" max="15403" width="12.28515625" customWidth="1"/>
    <col min="15404" max="15404" width="4" customWidth="1"/>
    <col min="15405" max="15405" width="14.7109375" customWidth="1"/>
    <col min="15406" max="15406" width="12.7109375" customWidth="1"/>
    <col min="15407" max="15594" width="9.140625" customWidth="1"/>
    <col min="15618" max="15618" width="8.28515625" customWidth="1"/>
    <col min="15619" max="15619" width="21.28515625" customWidth="1"/>
    <col min="15620" max="15620" width="9.85546875" customWidth="1"/>
    <col min="15621" max="15621" width="6.140625" customWidth="1"/>
    <col min="15622" max="15651" width="3.28515625" customWidth="1"/>
    <col min="15652" max="15652" width="11.5703125" hidden="1" customWidth="1"/>
    <col min="15653" max="15654" width="3.28515625" customWidth="1"/>
    <col min="15655" max="15655" width="5.140625" customWidth="1"/>
    <col min="15656" max="15656" width="3.28515625" customWidth="1"/>
    <col min="15657" max="15657" width="3.140625" customWidth="1"/>
    <col min="15658" max="15658" width="14.7109375" customWidth="1"/>
    <col min="15659" max="15659" width="12.28515625" customWidth="1"/>
    <col min="15660" max="15660" width="4" customWidth="1"/>
    <col min="15661" max="15661" width="14.7109375" customWidth="1"/>
    <col min="15662" max="15662" width="12.7109375" customWidth="1"/>
    <col min="15663" max="15850" width="9.140625" customWidth="1"/>
    <col min="15874" max="15874" width="8.28515625" customWidth="1"/>
    <col min="15875" max="15875" width="21.28515625" customWidth="1"/>
    <col min="15876" max="15876" width="9.85546875" customWidth="1"/>
    <col min="15877" max="15877" width="6.140625" customWidth="1"/>
    <col min="15878" max="15907" width="3.28515625" customWidth="1"/>
    <col min="15908" max="15908" width="11.5703125" hidden="1" customWidth="1"/>
    <col min="15909" max="15910" width="3.28515625" customWidth="1"/>
    <col min="15911" max="15911" width="5.140625" customWidth="1"/>
    <col min="15912" max="15912" width="3.28515625" customWidth="1"/>
    <col min="15913" max="15913" width="3.140625" customWidth="1"/>
    <col min="15914" max="15914" width="14.7109375" customWidth="1"/>
    <col min="15915" max="15915" width="12.28515625" customWidth="1"/>
    <col min="15916" max="15916" width="4" customWidth="1"/>
    <col min="15917" max="15917" width="14.7109375" customWidth="1"/>
    <col min="15918" max="15918" width="12.7109375" customWidth="1"/>
    <col min="15919" max="16106" width="9.140625" customWidth="1"/>
    <col min="16130" max="16130" width="8.28515625" customWidth="1"/>
    <col min="16131" max="16131" width="21.28515625" customWidth="1"/>
    <col min="16132" max="16132" width="9.85546875" customWidth="1"/>
    <col min="16133" max="16133" width="6.140625" customWidth="1"/>
    <col min="16134" max="16163" width="3.28515625" customWidth="1"/>
    <col min="16164" max="16164" width="11.5703125" hidden="1" customWidth="1"/>
    <col min="16165" max="16166" width="3.28515625" customWidth="1"/>
    <col min="16167" max="16167" width="5.140625" customWidth="1"/>
    <col min="16168" max="16168" width="3.28515625" customWidth="1"/>
    <col min="16169" max="16169" width="3.140625" customWidth="1"/>
    <col min="16170" max="16170" width="14.7109375" customWidth="1"/>
    <col min="16171" max="16171" width="12.28515625" customWidth="1"/>
    <col min="16172" max="16172" width="4" customWidth="1"/>
    <col min="16173" max="16173" width="14.7109375" customWidth="1"/>
    <col min="16174" max="16174" width="12.7109375" customWidth="1"/>
    <col min="16175" max="16362" width="9.140625" customWidth="1"/>
  </cols>
  <sheetData>
    <row r="1" spans="1:46" ht="5.25" customHeight="1">
      <c r="A1" s="503" t="s">
        <v>28</v>
      </c>
      <c r="B1" s="504"/>
      <c r="C1" s="504"/>
      <c r="D1" s="504"/>
      <c r="E1" s="504"/>
      <c r="F1" s="504"/>
      <c r="G1" s="504"/>
      <c r="H1" s="504"/>
      <c r="I1" s="504"/>
      <c r="J1" s="504"/>
      <c r="K1" s="504"/>
      <c r="L1" s="504"/>
      <c r="M1" s="504"/>
      <c r="N1" s="504"/>
      <c r="O1" s="504"/>
      <c r="P1" s="504"/>
      <c r="Q1" s="504"/>
      <c r="R1" s="504"/>
      <c r="S1" s="504"/>
      <c r="T1" s="504"/>
      <c r="U1" s="504"/>
      <c r="V1" s="504"/>
      <c r="W1" s="504"/>
      <c r="X1" s="504"/>
      <c r="Y1" s="504"/>
      <c r="Z1" s="504"/>
      <c r="AA1" s="504"/>
      <c r="AB1" s="504"/>
      <c r="AC1" s="504"/>
      <c r="AD1" s="504"/>
      <c r="AE1" s="504"/>
      <c r="AF1" s="504"/>
      <c r="AG1" s="504"/>
      <c r="AH1" s="504"/>
      <c r="AI1" s="504"/>
      <c r="AJ1" s="504"/>
      <c r="AK1" s="504"/>
      <c r="AL1" s="505"/>
      <c r="AM1" s="44"/>
    </row>
    <row r="2" spans="1:46" ht="15" customHeight="1">
      <c r="A2" s="506"/>
      <c r="B2" s="507"/>
      <c r="C2" s="507"/>
      <c r="D2" s="507"/>
      <c r="E2" s="507"/>
      <c r="F2" s="507"/>
      <c r="G2" s="507"/>
      <c r="H2" s="507"/>
      <c r="I2" s="507"/>
      <c r="J2" s="507"/>
      <c r="K2" s="507"/>
      <c r="L2" s="507"/>
      <c r="M2" s="507"/>
      <c r="N2" s="507"/>
      <c r="O2" s="507"/>
      <c r="P2" s="507"/>
      <c r="Q2" s="507"/>
      <c r="R2" s="507"/>
      <c r="S2" s="507"/>
      <c r="T2" s="507"/>
      <c r="U2" s="507"/>
      <c r="V2" s="507"/>
      <c r="W2" s="507"/>
      <c r="X2" s="507"/>
      <c r="Y2" s="507"/>
      <c r="Z2" s="507"/>
      <c r="AA2" s="507"/>
      <c r="AB2" s="507"/>
      <c r="AC2" s="507"/>
      <c r="AD2" s="507"/>
      <c r="AE2" s="507"/>
      <c r="AF2" s="507"/>
      <c r="AG2" s="507"/>
      <c r="AH2" s="507"/>
      <c r="AI2" s="507"/>
      <c r="AJ2" s="507"/>
      <c r="AK2" s="507"/>
      <c r="AL2" s="508"/>
      <c r="AM2" s="44"/>
    </row>
    <row r="3" spans="1:46" ht="26.25" customHeight="1">
      <c r="A3" s="509"/>
      <c r="B3" s="510"/>
      <c r="C3" s="510"/>
      <c r="D3" s="510"/>
      <c r="E3" s="510"/>
      <c r="F3" s="510"/>
      <c r="G3" s="510"/>
      <c r="H3" s="510"/>
      <c r="I3" s="510"/>
      <c r="J3" s="510"/>
      <c r="K3" s="510"/>
      <c r="L3" s="510"/>
      <c r="M3" s="510"/>
      <c r="N3" s="510"/>
      <c r="O3" s="510"/>
      <c r="P3" s="510"/>
      <c r="Q3" s="510"/>
      <c r="R3" s="510"/>
      <c r="S3" s="510"/>
      <c r="T3" s="510"/>
      <c r="U3" s="510"/>
      <c r="V3" s="510"/>
      <c r="W3" s="510"/>
      <c r="X3" s="510"/>
      <c r="Y3" s="510"/>
      <c r="Z3" s="510"/>
      <c r="AA3" s="510"/>
      <c r="AB3" s="510"/>
      <c r="AC3" s="510"/>
      <c r="AD3" s="510"/>
      <c r="AE3" s="510"/>
      <c r="AF3" s="510"/>
      <c r="AG3" s="510"/>
      <c r="AH3" s="510"/>
      <c r="AI3" s="510"/>
      <c r="AJ3" s="510"/>
      <c r="AK3" s="510"/>
      <c r="AL3" s="511"/>
      <c r="AM3" s="44"/>
    </row>
    <row r="4" spans="1:46" ht="15" customHeight="1">
      <c r="A4" s="489" t="s">
        <v>29</v>
      </c>
      <c r="B4" s="491" t="s">
        <v>2</v>
      </c>
      <c r="C4" s="45" t="s">
        <v>3</v>
      </c>
      <c r="D4" s="492" t="s">
        <v>4</v>
      </c>
      <c r="E4" s="46">
        <v>1</v>
      </c>
      <c r="F4" s="46">
        <v>2</v>
      </c>
      <c r="G4" s="46">
        <v>3</v>
      </c>
      <c r="H4" s="46">
        <v>4</v>
      </c>
      <c r="I4" s="46">
        <v>5</v>
      </c>
      <c r="J4" s="46">
        <v>6</v>
      </c>
      <c r="K4" s="46">
        <v>7</v>
      </c>
      <c r="L4" s="46">
        <v>8</v>
      </c>
      <c r="M4" s="46">
        <v>9</v>
      </c>
      <c r="N4" s="46">
        <v>10</v>
      </c>
      <c r="O4" s="46">
        <v>11</v>
      </c>
      <c r="P4" s="46">
        <v>12</v>
      </c>
      <c r="Q4" s="46">
        <v>13</v>
      </c>
      <c r="R4" s="46">
        <v>14</v>
      </c>
      <c r="S4" s="46">
        <v>15</v>
      </c>
      <c r="T4" s="46">
        <v>16</v>
      </c>
      <c r="U4" s="46">
        <v>17</v>
      </c>
      <c r="V4" s="46">
        <v>18</v>
      </c>
      <c r="W4" s="46">
        <v>19</v>
      </c>
      <c r="X4" s="46">
        <v>20</v>
      </c>
      <c r="Y4" s="46">
        <v>21</v>
      </c>
      <c r="Z4" s="46">
        <v>22</v>
      </c>
      <c r="AA4" s="46">
        <v>23</v>
      </c>
      <c r="AB4" s="46">
        <v>24</v>
      </c>
      <c r="AC4" s="46">
        <v>25</v>
      </c>
      <c r="AD4" s="46">
        <v>26</v>
      </c>
      <c r="AE4" s="46">
        <v>27</v>
      </c>
      <c r="AF4" s="46">
        <v>28</v>
      </c>
      <c r="AG4" s="46">
        <v>29</v>
      </c>
      <c r="AH4" s="46">
        <v>30</v>
      </c>
      <c r="AI4" s="47">
        <v>31</v>
      </c>
      <c r="AJ4" s="500" t="s">
        <v>5</v>
      </c>
      <c r="AK4" s="501" t="s">
        <v>6</v>
      </c>
      <c r="AL4" s="502" t="s">
        <v>7</v>
      </c>
      <c r="AM4" s="48"/>
      <c r="AO4" s="499" t="s">
        <v>30</v>
      </c>
      <c r="AP4" s="499"/>
      <c r="AQ4" s="499"/>
      <c r="AR4" s="499"/>
      <c r="AS4" s="499"/>
      <c r="AT4" s="499"/>
    </row>
    <row r="5" spans="1:46" ht="15" customHeight="1">
      <c r="A5" s="493"/>
      <c r="B5" s="492"/>
      <c r="C5" s="49" t="s">
        <v>31</v>
      </c>
      <c r="D5" s="492"/>
      <c r="E5" s="46" t="s">
        <v>9</v>
      </c>
      <c r="F5" s="46" t="s">
        <v>10</v>
      </c>
      <c r="G5" s="46" t="s">
        <v>11</v>
      </c>
      <c r="H5" s="46" t="s">
        <v>12</v>
      </c>
      <c r="I5" s="46" t="s">
        <v>13</v>
      </c>
      <c r="J5" s="46" t="s">
        <v>14</v>
      </c>
      <c r="K5" s="46" t="s">
        <v>15</v>
      </c>
      <c r="L5" s="46" t="s">
        <v>9</v>
      </c>
      <c r="M5" s="46" t="s">
        <v>10</v>
      </c>
      <c r="N5" s="46" t="s">
        <v>11</v>
      </c>
      <c r="O5" s="46" t="s">
        <v>12</v>
      </c>
      <c r="P5" s="46" t="s">
        <v>13</v>
      </c>
      <c r="Q5" s="46" t="s">
        <v>14</v>
      </c>
      <c r="R5" s="46" t="s">
        <v>15</v>
      </c>
      <c r="S5" s="46" t="s">
        <v>9</v>
      </c>
      <c r="T5" s="46" t="s">
        <v>10</v>
      </c>
      <c r="U5" s="46" t="s">
        <v>11</v>
      </c>
      <c r="V5" s="46" t="s">
        <v>12</v>
      </c>
      <c r="W5" s="46" t="s">
        <v>13</v>
      </c>
      <c r="X5" s="46" t="s">
        <v>14</v>
      </c>
      <c r="Y5" s="46" t="s">
        <v>15</v>
      </c>
      <c r="Z5" s="46" t="s">
        <v>9</v>
      </c>
      <c r="AA5" s="46" t="s">
        <v>10</v>
      </c>
      <c r="AB5" s="46" t="s">
        <v>11</v>
      </c>
      <c r="AC5" s="46" t="s">
        <v>12</v>
      </c>
      <c r="AD5" s="46" t="s">
        <v>13</v>
      </c>
      <c r="AE5" s="46" t="s">
        <v>14</v>
      </c>
      <c r="AF5" s="46" t="s">
        <v>15</v>
      </c>
      <c r="AG5" s="46" t="s">
        <v>9</v>
      </c>
      <c r="AH5" s="46" t="s">
        <v>10</v>
      </c>
      <c r="AI5" s="50" t="s">
        <v>12</v>
      </c>
      <c r="AJ5" s="500"/>
      <c r="AK5" s="501"/>
      <c r="AL5" s="502"/>
      <c r="AM5" s="48"/>
    </row>
    <row r="6" spans="1:46" ht="16.5" customHeight="1">
      <c r="A6" s="51">
        <v>151602</v>
      </c>
      <c r="B6" s="52" t="s">
        <v>32</v>
      </c>
      <c r="C6" s="53" t="s">
        <v>33</v>
      </c>
      <c r="D6" s="54" t="s">
        <v>34</v>
      </c>
      <c r="E6" s="55" t="s">
        <v>35</v>
      </c>
      <c r="F6" s="55" t="s">
        <v>35</v>
      </c>
      <c r="G6" s="55" t="s">
        <v>35</v>
      </c>
      <c r="H6" s="55" t="s">
        <v>35</v>
      </c>
      <c r="I6" s="55" t="s">
        <v>35</v>
      </c>
      <c r="J6" s="56"/>
      <c r="K6" s="56"/>
      <c r="L6" s="55" t="s">
        <v>35</v>
      </c>
      <c r="M6" s="55" t="s">
        <v>35</v>
      </c>
      <c r="N6" s="55" t="s">
        <v>35</v>
      </c>
      <c r="O6" s="55" t="s">
        <v>35</v>
      </c>
      <c r="P6" s="55" t="s">
        <v>35</v>
      </c>
      <c r="Q6" s="56"/>
      <c r="R6" s="56"/>
      <c r="S6" s="55" t="s">
        <v>35</v>
      </c>
      <c r="T6" s="55" t="s">
        <v>35</v>
      </c>
      <c r="U6" s="55" t="s">
        <v>35</v>
      </c>
      <c r="V6" s="55" t="s">
        <v>35</v>
      </c>
      <c r="W6" s="55" t="s">
        <v>35</v>
      </c>
      <c r="X6" s="56"/>
      <c r="Y6" s="56"/>
      <c r="Z6" s="55" t="s">
        <v>35</v>
      </c>
      <c r="AA6" s="55" t="s">
        <v>35</v>
      </c>
      <c r="AB6" s="55" t="s">
        <v>35</v>
      </c>
      <c r="AC6" s="55" t="s">
        <v>35</v>
      </c>
      <c r="AD6" s="55" t="s">
        <v>35</v>
      </c>
      <c r="AE6" s="56"/>
      <c r="AF6" s="56"/>
      <c r="AG6" s="55" t="s">
        <v>35</v>
      </c>
      <c r="AH6" s="55" t="s">
        <v>35</v>
      </c>
      <c r="AI6" s="57"/>
      <c r="AJ6" s="58">
        <v>132</v>
      </c>
      <c r="AK6" s="59">
        <f>COUNTIF(C6:AJ6,"T")*6+COUNTIF(C6:AJ6,"P")*12+COUNTIF(C6:AJ6,"M")*6+COUNTIF(C6:AJ6,"I")*6+COUNTIF(C6:AJ6,"N")*12+COUNTIF(C6:AJ6,"FL")*6+COUNTIF(C6:AJ6,"MT")*12+COUNTIF(C6:AJ6,"MN")*18+COUNTIF(C6:AJ6,"PI")*17+COUNTIF(C6:AJ6,"NA")*6+COUNTIF(C6:AJ6,"NB")*6+COUNTIF(C6:AJ6,"AF")*6</f>
        <v>132</v>
      </c>
      <c r="AL6" s="60">
        <f>SUM(AK6-132)</f>
        <v>0</v>
      </c>
      <c r="AM6" s="61"/>
      <c r="AP6" s="62" t="s">
        <v>36</v>
      </c>
      <c r="AQ6" s="62" t="s">
        <v>37</v>
      </c>
      <c r="AR6" s="63"/>
      <c r="AS6" s="62" t="s">
        <v>36</v>
      </c>
      <c r="AT6" s="62" t="s">
        <v>37</v>
      </c>
    </row>
    <row r="7" spans="1:46" ht="16.5" customHeight="1">
      <c r="A7" s="489" t="s">
        <v>29</v>
      </c>
      <c r="B7" s="491" t="s">
        <v>2</v>
      </c>
      <c r="C7" s="45" t="s">
        <v>3</v>
      </c>
      <c r="D7" s="492" t="s">
        <v>4</v>
      </c>
      <c r="E7" s="46">
        <v>1</v>
      </c>
      <c r="F7" s="46">
        <v>2</v>
      </c>
      <c r="G7" s="46">
        <v>3</v>
      </c>
      <c r="H7" s="46">
        <v>4</v>
      </c>
      <c r="I7" s="46">
        <v>5</v>
      </c>
      <c r="J7" s="46">
        <v>6</v>
      </c>
      <c r="K7" s="46">
        <v>7</v>
      </c>
      <c r="L7" s="46">
        <v>8</v>
      </c>
      <c r="M7" s="46">
        <v>9</v>
      </c>
      <c r="N7" s="46">
        <v>10</v>
      </c>
      <c r="O7" s="46">
        <v>11</v>
      </c>
      <c r="P7" s="46">
        <v>12</v>
      </c>
      <c r="Q7" s="46">
        <v>13</v>
      </c>
      <c r="R7" s="46">
        <v>14</v>
      </c>
      <c r="S7" s="46">
        <v>15</v>
      </c>
      <c r="T7" s="46">
        <v>16</v>
      </c>
      <c r="U7" s="46">
        <v>17</v>
      </c>
      <c r="V7" s="46">
        <v>18</v>
      </c>
      <c r="W7" s="46">
        <v>19</v>
      </c>
      <c r="X7" s="46">
        <v>20</v>
      </c>
      <c r="Y7" s="46">
        <v>21</v>
      </c>
      <c r="Z7" s="46">
        <v>22</v>
      </c>
      <c r="AA7" s="46">
        <v>23</v>
      </c>
      <c r="AB7" s="46">
        <v>24</v>
      </c>
      <c r="AC7" s="46">
        <v>25</v>
      </c>
      <c r="AD7" s="46">
        <v>26</v>
      </c>
      <c r="AE7" s="46">
        <v>27</v>
      </c>
      <c r="AF7" s="46">
        <v>28</v>
      </c>
      <c r="AG7" s="46">
        <v>29</v>
      </c>
      <c r="AH7" s="46">
        <v>30</v>
      </c>
      <c r="AI7" s="47">
        <v>31</v>
      </c>
      <c r="AJ7" s="500" t="s">
        <v>5</v>
      </c>
      <c r="AK7" s="501" t="s">
        <v>6</v>
      </c>
      <c r="AL7" s="502" t="s">
        <v>7</v>
      </c>
      <c r="AM7" s="48"/>
      <c r="AP7" s="62"/>
      <c r="AQ7" s="62"/>
      <c r="AR7" s="63"/>
      <c r="AS7" s="62"/>
      <c r="AT7" s="62"/>
    </row>
    <row r="8" spans="1:46" ht="16.5" customHeight="1">
      <c r="A8" s="493"/>
      <c r="B8" s="492"/>
      <c r="C8" s="49" t="s">
        <v>31</v>
      </c>
      <c r="D8" s="492"/>
      <c r="E8" s="46" t="s">
        <v>9</v>
      </c>
      <c r="F8" s="46" t="s">
        <v>10</v>
      </c>
      <c r="G8" s="46" t="s">
        <v>11</v>
      </c>
      <c r="H8" s="46" t="s">
        <v>12</v>
      </c>
      <c r="I8" s="46" t="s">
        <v>13</v>
      </c>
      <c r="J8" s="46" t="s">
        <v>14</v>
      </c>
      <c r="K8" s="46" t="s">
        <v>15</v>
      </c>
      <c r="L8" s="46" t="s">
        <v>9</v>
      </c>
      <c r="M8" s="46" t="s">
        <v>10</v>
      </c>
      <c r="N8" s="46" t="s">
        <v>11</v>
      </c>
      <c r="O8" s="46" t="s">
        <v>12</v>
      </c>
      <c r="P8" s="46" t="s">
        <v>13</v>
      </c>
      <c r="Q8" s="46" t="s">
        <v>14</v>
      </c>
      <c r="R8" s="46" t="s">
        <v>15</v>
      </c>
      <c r="S8" s="46" t="s">
        <v>9</v>
      </c>
      <c r="T8" s="46" t="s">
        <v>10</v>
      </c>
      <c r="U8" s="46" t="s">
        <v>11</v>
      </c>
      <c r="V8" s="46" t="s">
        <v>12</v>
      </c>
      <c r="W8" s="46" t="s">
        <v>13</v>
      </c>
      <c r="X8" s="46" t="s">
        <v>14</v>
      </c>
      <c r="Y8" s="46" t="s">
        <v>15</v>
      </c>
      <c r="Z8" s="46" t="s">
        <v>9</v>
      </c>
      <c r="AA8" s="46" t="s">
        <v>10</v>
      </c>
      <c r="AB8" s="46" t="s">
        <v>11</v>
      </c>
      <c r="AC8" s="46" t="s">
        <v>12</v>
      </c>
      <c r="AD8" s="46" t="s">
        <v>13</v>
      </c>
      <c r="AE8" s="46" t="s">
        <v>14</v>
      </c>
      <c r="AF8" s="46" t="s">
        <v>15</v>
      </c>
      <c r="AG8" s="46" t="s">
        <v>9</v>
      </c>
      <c r="AH8" s="46" t="s">
        <v>10</v>
      </c>
      <c r="AI8" s="50" t="s">
        <v>12</v>
      </c>
      <c r="AJ8" s="500"/>
      <c r="AK8" s="501"/>
      <c r="AL8" s="502"/>
      <c r="AM8" s="48"/>
      <c r="AO8" s="62">
        <v>1</v>
      </c>
      <c r="AP8" s="64"/>
      <c r="AQ8" s="64"/>
      <c r="AR8" s="62">
        <v>16</v>
      </c>
      <c r="AS8" s="64"/>
      <c r="AT8" s="64"/>
    </row>
    <row r="9" spans="1:46" ht="16.5" customHeight="1">
      <c r="A9" s="65" t="s">
        <v>38</v>
      </c>
      <c r="B9" s="66" t="s">
        <v>39</v>
      </c>
      <c r="C9" s="67" t="s">
        <v>40</v>
      </c>
      <c r="D9" s="68" t="s">
        <v>41</v>
      </c>
      <c r="E9" s="55" t="s">
        <v>35</v>
      </c>
      <c r="F9" s="55" t="s">
        <v>35</v>
      </c>
      <c r="G9" s="55" t="s">
        <v>35</v>
      </c>
      <c r="H9" s="55" t="s">
        <v>35</v>
      </c>
      <c r="I9" s="55" t="s">
        <v>35</v>
      </c>
      <c r="J9" s="69"/>
      <c r="K9" s="69" t="s">
        <v>53</v>
      </c>
      <c r="L9" s="55" t="s">
        <v>35</v>
      </c>
      <c r="M9" s="55" t="s">
        <v>35</v>
      </c>
      <c r="N9" s="55" t="s">
        <v>35</v>
      </c>
      <c r="O9" s="55" t="s">
        <v>35</v>
      </c>
      <c r="P9" s="55" t="s">
        <v>35</v>
      </c>
      <c r="Q9" s="69"/>
      <c r="R9" s="69" t="s">
        <v>35</v>
      </c>
      <c r="S9" s="55" t="s">
        <v>35</v>
      </c>
      <c r="T9" s="55" t="s">
        <v>35</v>
      </c>
      <c r="U9" s="55" t="s">
        <v>35</v>
      </c>
      <c r="V9" s="55" t="s">
        <v>35</v>
      </c>
      <c r="W9" s="55" t="s">
        <v>35</v>
      </c>
      <c r="X9" s="56"/>
      <c r="Y9" s="56"/>
      <c r="Z9" s="476" t="s">
        <v>214</v>
      </c>
      <c r="AA9" s="477"/>
      <c r="AB9" s="477"/>
      <c r="AC9" s="477"/>
      <c r="AD9" s="477"/>
      <c r="AE9" s="477"/>
      <c r="AF9" s="477"/>
      <c r="AG9" s="477"/>
      <c r="AH9" s="478"/>
      <c r="AI9" s="70"/>
      <c r="AJ9" s="58">
        <v>90</v>
      </c>
      <c r="AK9" s="59">
        <f>COUNTIF(C9:AJ9,"T")*6+COUNTIF(C9:AJ9,"P")*12+COUNTIF(C9:AJ9,"M")*6+COUNTIF(C9:AJ9,"I")*6+COUNTIF(C9:AJ9,"N")*12+COUNTIF(C9:AJ9,"TI")*11+COUNTIF(C9:AJ9,"MT")*12+COUNTIF(C9:AJ9,"MN")*18+COUNTIF(C9:AJ9,"PI")*17+COUNTIF(C9:AJ9,"NA")*6+COUNTIF(C9:AJ9,"BH")*6+COUNTIF(C9:AJ9,"AF")*0</f>
        <v>102</v>
      </c>
      <c r="AL9" s="60">
        <f>SUM(AK9-90)</f>
        <v>12</v>
      </c>
      <c r="AM9" s="61"/>
      <c r="AO9" s="62">
        <v>2</v>
      </c>
      <c r="AP9" s="64"/>
      <c r="AQ9" s="64"/>
      <c r="AR9" s="62">
        <v>17</v>
      </c>
      <c r="AS9" s="64"/>
      <c r="AT9" s="64"/>
    </row>
    <row r="10" spans="1:46" ht="16.5" customHeight="1">
      <c r="A10" s="65" t="s">
        <v>43</v>
      </c>
      <c r="B10" s="66" t="s">
        <v>44</v>
      </c>
      <c r="C10" s="67" t="s">
        <v>40</v>
      </c>
      <c r="D10" s="68" t="s">
        <v>41</v>
      </c>
      <c r="E10" s="55" t="s">
        <v>35</v>
      </c>
      <c r="F10" s="55" t="s">
        <v>35</v>
      </c>
      <c r="G10" s="55" t="s">
        <v>35</v>
      </c>
      <c r="H10" s="55" t="s">
        <v>35</v>
      </c>
      <c r="I10" s="55" t="s">
        <v>35</v>
      </c>
      <c r="J10" s="56"/>
      <c r="K10" s="56"/>
      <c r="L10" s="55" t="s">
        <v>35</v>
      </c>
      <c r="M10" s="55" t="s">
        <v>35</v>
      </c>
      <c r="N10" s="55" t="s">
        <v>35</v>
      </c>
      <c r="O10" s="55" t="s">
        <v>35</v>
      </c>
      <c r="P10" s="55" t="s">
        <v>35</v>
      </c>
      <c r="Q10" s="56"/>
      <c r="R10" s="56" t="s">
        <v>53</v>
      </c>
      <c r="S10" s="55" t="s">
        <v>35</v>
      </c>
      <c r="T10" s="55" t="s">
        <v>35</v>
      </c>
      <c r="U10" s="55" t="s">
        <v>35</v>
      </c>
      <c r="V10" s="55" t="s">
        <v>35</v>
      </c>
      <c r="W10" s="55" t="s">
        <v>35</v>
      </c>
      <c r="X10" s="56" t="s">
        <v>35</v>
      </c>
      <c r="Y10" s="56"/>
      <c r="Z10" s="55" t="s">
        <v>35</v>
      </c>
      <c r="AA10" s="55" t="s">
        <v>35</v>
      </c>
      <c r="AB10" s="55" t="s">
        <v>35</v>
      </c>
      <c r="AC10" s="55" t="s">
        <v>35</v>
      </c>
      <c r="AD10" s="55" t="s">
        <v>35</v>
      </c>
      <c r="AE10" s="56"/>
      <c r="AF10" s="56"/>
      <c r="AG10" s="55" t="s">
        <v>35</v>
      </c>
      <c r="AH10" s="55" t="s">
        <v>35</v>
      </c>
      <c r="AI10" s="70"/>
      <c r="AJ10" s="58">
        <v>132</v>
      </c>
      <c r="AK10" s="59">
        <f>COUNTIF(C10:AJ10,"T")*6+COUNTIF(C10:AJ10,"P")*12+COUNTIF(C10:AJ10,"M")*6+COUNTIF(C10:AJ10,"I")*6+COUNTIF(C10:AJ10,"N")*12+COUNTIF(C10:AJ10,"FL")*6+COUNTIF(C10:AJ10,"MT")*12+COUNTIF(C10:AJ10,"MN")*18+COUNTIF(C10:AJ10,"PI")*17+COUNTIF(C10:AJ10,"NA")*6+COUNTIF(C10:AJ10,"NB")*6+COUNTIF(C10:AJ10,"AF")*6</f>
        <v>144</v>
      </c>
      <c r="AL10" s="60">
        <f>SUM(AK10-132)</f>
        <v>12</v>
      </c>
      <c r="AM10" s="61"/>
      <c r="AO10" s="62">
        <v>3</v>
      </c>
      <c r="AP10" s="64"/>
      <c r="AQ10" s="64"/>
      <c r="AR10" s="62">
        <v>18</v>
      </c>
      <c r="AS10" s="64"/>
      <c r="AT10" s="64"/>
    </row>
    <row r="11" spans="1:46" ht="16.5" customHeight="1">
      <c r="A11" s="65" t="s">
        <v>45</v>
      </c>
      <c r="B11" s="66" t="s">
        <v>46</v>
      </c>
      <c r="C11" s="67" t="s">
        <v>40</v>
      </c>
      <c r="D11" s="68" t="s">
        <v>41</v>
      </c>
      <c r="E11" s="55" t="s">
        <v>35</v>
      </c>
      <c r="F11" s="55" t="s">
        <v>35</v>
      </c>
      <c r="G11" s="55" t="s">
        <v>35</v>
      </c>
      <c r="H11" s="55" t="s">
        <v>35</v>
      </c>
      <c r="I11" s="55" t="s">
        <v>35</v>
      </c>
      <c r="J11" s="56"/>
      <c r="K11" s="56"/>
      <c r="L11" s="55" t="s">
        <v>35</v>
      </c>
      <c r="M11" s="55" t="s">
        <v>35</v>
      </c>
      <c r="N11" s="55" t="s">
        <v>35</v>
      </c>
      <c r="O11" s="55" t="s">
        <v>35</v>
      </c>
      <c r="P11" s="55" t="s">
        <v>35</v>
      </c>
      <c r="Q11" s="56"/>
      <c r="R11" s="56"/>
      <c r="S11" s="55" t="s">
        <v>35</v>
      </c>
      <c r="T11" s="55" t="s">
        <v>35</v>
      </c>
      <c r="U11" s="55" t="s">
        <v>35</v>
      </c>
      <c r="V11" s="55" t="s">
        <v>35</v>
      </c>
      <c r="W11" s="55" t="s">
        <v>35</v>
      </c>
      <c r="X11" s="56"/>
      <c r="Y11" s="56"/>
      <c r="Z11" s="55" t="s">
        <v>35</v>
      </c>
      <c r="AA11" s="55" t="s">
        <v>35</v>
      </c>
      <c r="AB11" s="55" t="s">
        <v>35</v>
      </c>
      <c r="AC11" s="55" t="s">
        <v>35</v>
      </c>
      <c r="AD11" s="55" t="s">
        <v>35</v>
      </c>
      <c r="AE11" s="56"/>
      <c r="AF11" s="56"/>
      <c r="AG11" s="55" t="s">
        <v>35</v>
      </c>
      <c r="AH11" s="55" t="s">
        <v>35</v>
      </c>
      <c r="AI11" s="70"/>
      <c r="AJ11" s="58">
        <v>132</v>
      </c>
      <c r="AK11" s="59">
        <f>COUNTIF(C11:AJ11,"T")*6+COUNTIF(C11:AJ11,"P")*12+COUNTIF(C11:AJ11,"M")*6+COUNTIF(C11:AJ11,"I")*6+COUNTIF(C11:AJ11,"N")*12+COUNTIF(C11:AJ11,"TI")*11+COUNTIF(C11:AJ11,"MT")*12+COUNTIF(C11:AJ11,"MN")*18+COUNTIF(C11:AJ11,"PI")*17+COUNTIF(C11:AJ11,"NA")*6+COUNTIF(C11:AJ11,"NB")*6+COUNTIF(C11:AJ11,"AF")*0</f>
        <v>132</v>
      </c>
      <c r="AL11" s="60">
        <f>SUM(AK11-132)</f>
        <v>0</v>
      </c>
      <c r="AM11" s="61"/>
      <c r="AO11" s="62">
        <v>4</v>
      </c>
      <c r="AP11" s="64"/>
      <c r="AQ11" s="64"/>
      <c r="AR11" s="62">
        <v>19</v>
      </c>
      <c r="AS11" s="64"/>
      <c r="AT11" s="64"/>
    </row>
    <row r="12" spans="1:46" ht="16.5" customHeight="1">
      <c r="A12" s="493" t="s">
        <v>29</v>
      </c>
      <c r="B12" s="492" t="s">
        <v>2</v>
      </c>
      <c r="C12" s="49"/>
      <c r="D12" s="492" t="s">
        <v>4</v>
      </c>
      <c r="E12" s="11">
        <v>1</v>
      </c>
      <c r="F12" s="11">
        <v>2</v>
      </c>
      <c r="G12" s="11">
        <v>3</v>
      </c>
      <c r="H12" s="11">
        <v>4</v>
      </c>
      <c r="I12" s="11">
        <v>5</v>
      </c>
      <c r="J12" s="11">
        <v>6</v>
      </c>
      <c r="K12" s="11">
        <v>7</v>
      </c>
      <c r="L12" s="11">
        <v>8</v>
      </c>
      <c r="M12" s="11">
        <v>9</v>
      </c>
      <c r="N12" s="11">
        <v>10</v>
      </c>
      <c r="O12" s="11">
        <v>11</v>
      </c>
      <c r="P12" s="11">
        <v>12</v>
      </c>
      <c r="Q12" s="11">
        <v>13</v>
      </c>
      <c r="R12" s="11">
        <v>14</v>
      </c>
      <c r="S12" s="11">
        <v>15</v>
      </c>
      <c r="T12" s="11">
        <v>16</v>
      </c>
      <c r="U12" s="11">
        <v>17</v>
      </c>
      <c r="V12" s="11">
        <v>18</v>
      </c>
      <c r="W12" s="11">
        <v>19</v>
      </c>
      <c r="X12" s="11">
        <v>20</v>
      </c>
      <c r="Y12" s="11">
        <v>21</v>
      </c>
      <c r="Z12" s="11">
        <v>22</v>
      </c>
      <c r="AA12" s="11">
        <v>23</v>
      </c>
      <c r="AB12" s="11">
        <v>24</v>
      </c>
      <c r="AC12" s="11">
        <v>25</v>
      </c>
      <c r="AD12" s="11">
        <v>26</v>
      </c>
      <c r="AE12" s="11">
        <v>27</v>
      </c>
      <c r="AF12" s="11">
        <v>28</v>
      </c>
      <c r="AG12" s="11">
        <v>29</v>
      </c>
      <c r="AH12" s="11">
        <v>30</v>
      </c>
      <c r="AI12" s="71">
        <v>31</v>
      </c>
      <c r="AJ12" s="72"/>
      <c r="AK12" s="73"/>
      <c r="AL12" s="74"/>
      <c r="AM12" s="75"/>
      <c r="AO12" s="62">
        <v>5</v>
      </c>
      <c r="AP12" s="64"/>
      <c r="AQ12" s="64"/>
      <c r="AR12" s="62">
        <v>20</v>
      </c>
      <c r="AS12" s="64"/>
      <c r="AT12" s="64"/>
    </row>
    <row r="13" spans="1:46" ht="16.5" customHeight="1">
      <c r="A13" s="493"/>
      <c r="B13" s="492"/>
      <c r="C13" s="49"/>
      <c r="D13" s="492"/>
      <c r="E13" s="46" t="s">
        <v>9</v>
      </c>
      <c r="F13" s="46" t="s">
        <v>10</v>
      </c>
      <c r="G13" s="46" t="s">
        <v>11</v>
      </c>
      <c r="H13" s="46" t="s">
        <v>12</v>
      </c>
      <c r="I13" s="46" t="s">
        <v>13</v>
      </c>
      <c r="J13" s="46" t="s">
        <v>14</v>
      </c>
      <c r="K13" s="46" t="s">
        <v>15</v>
      </c>
      <c r="L13" s="46" t="s">
        <v>9</v>
      </c>
      <c r="M13" s="46" t="s">
        <v>10</v>
      </c>
      <c r="N13" s="46" t="s">
        <v>11</v>
      </c>
      <c r="O13" s="46" t="s">
        <v>12</v>
      </c>
      <c r="P13" s="46" t="s">
        <v>13</v>
      </c>
      <c r="Q13" s="46" t="s">
        <v>14</v>
      </c>
      <c r="R13" s="46" t="s">
        <v>15</v>
      </c>
      <c r="S13" s="46" t="s">
        <v>9</v>
      </c>
      <c r="T13" s="46" t="s">
        <v>10</v>
      </c>
      <c r="U13" s="46" t="s">
        <v>11</v>
      </c>
      <c r="V13" s="46" t="s">
        <v>12</v>
      </c>
      <c r="W13" s="46" t="s">
        <v>13</v>
      </c>
      <c r="X13" s="46" t="s">
        <v>14</v>
      </c>
      <c r="Y13" s="46" t="s">
        <v>15</v>
      </c>
      <c r="Z13" s="46" t="s">
        <v>9</v>
      </c>
      <c r="AA13" s="46" t="s">
        <v>10</v>
      </c>
      <c r="AB13" s="46" t="s">
        <v>11</v>
      </c>
      <c r="AC13" s="46" t="s">
        <v>12</v>
      </c>
      <c r="AD13" s="46" t="s">
        <v>13</v>
      </c>
      <c r="AE13" s="46" t="s">
        <v>14</v>
      </c>
      <c r="AF13" s="46" t="s">
        <v>15</v>
      </c>
      <c r="AG13" s="46" t="s">
        <v>9</v>
      </c>
      <c r="AH13" s="46" t="s">
        <v>10</v>
      </c>
      <c r="AI13" s="76" t="s">
        <v>47</v>
      </c>
      <c r="AJ13" s="77"/>
      <c r="AK13" s="78"/>
      <c r="AL13" s="74"/>
      <c r="AM13" s="75"/>
      <c r="AO13" s="62">
        <v>6</v>
      </c>
      <c r="AP13" s="79"/>
      <c r="AQ13" s="64"/>
      <c r="AR13" s="62">
        <v>21</v>
      </c>
      <c r="AS13" s="64"/>
      <c r="AT13" s="64"/>
    </row>
    <row r="14" spans="1:46" ht="16.5" customHeight="1">
      <c r="A14" s="80">
        <v>113883</v>
      </c>
      <c r="B14" s="81" t="s">
        <v>48</v>
      </c>
      <c r="C14" s="82" t="s">
        <v>19</v>
      </c>
      <c r="D14" s="68" t="s">
        <v>41</v>
      </c>
      <c r="E14" s="55" t="s">
        <v>35</v>
      </c>
      <c r="F14" s="55" t="s">
        <v>35</v>
      </c>
      <c r="G14" s="55" t="s">
        <v>35</v>
      </c>
      <c r="H14" s="55" t="s">
        <v>35</v>
      </c>
      <c r="I14" s="55" t="s">
        <v>35</v>
      </c>
      <c r="J14" s="56"/>
      <c r="K14" s="56"/>
      <c r="L14" s="55" t="s">
        <v>35</v>
      </c>
      <c r="M14" s="55" t="s">
        <v>35</v>
      </c>
      <c r="N14" s="55" t="s">
        <v>35</v>
      </c>
      <c r="O14" s="55" t="s">
        <v>35</v>
      </c>
      <c r="P14" s="55" t="s">
        <v>35</v>
      </c>
      <c r="Q14" s="56" t="s">
        <v>35</v>
      </c>
      <c r="R14" s="56"/>
      <c r="S14" s="55" t="s">
        <v>35</v>
      </c>
      <c r="T14" s="55" t="s">
        <v>35</v>
      </c>
      <c r="U14" s="55" t="s">
        <v>35</v>
      </c>
      <c r="V14" s="55" t="s">
        <v>35</v>
      </c>
      <c r="W14" s="55" t="s">
        <v>35</v>
      </c>
      <c r="X14" s="56"/>
      <c r="Y14" s="56" t="s">
        <v>61</v>
      </c>
      <c r="Z14" s="55" t="s">
        <v>35</v>
      </c>
      <c r="AA14" s="55" t="s">
        <v>35</v>
      </c>
      <c r="AB14" s="55" t="s">
        <v>35</v>
      </c>
      <c r="AC14" s="55" t="s">
        <v>35</v>
      </c>
      <c r="AD14" s="55" t="s">
        <v>35</v>
      </c>
      <c r="AE14" s="56"/>
      <c r="AF14" s="56"/>
      <c r="AG14" s="55" t="s">
        <v>35</v>
      </c>
      <c r="AH14" s="55" t="s">
        <v>35</v>
      </c>
      <c r="AI14" s="76"/>
      <c r="AJ14" s="58">
        <v>132</v>
      </c>
      <c r="AK14" s="59">
        <f>COUNTIF(C14:AJ14,"T")*6+COUNTIF(C14:AJ14,"P")*12+COUNTIF(C14:AJ14,"M")*6+COUNTIF(C14:AJ14,"I")*6+COUNTIF(C14:AJ14,"N")*12+COUNTIF(C14:AJ14,"TI")*11+COUNTIF(C14:AJ14,"MT")*12+COUNTIF(C14:AJ14,"MN")*18+COUNTIF(C14:AJ14,"PI")*17+COUNTIF(C14:AJ14,"NA")*6+COUNTIF(C14:AJ14,"NB")*6+COUNTIF(C14:AJ14,"AF")*0</f>
        <v>150</v>
      </c>
      <c r="AL14" s="60">
        <f>SUM(AK14-132)</f>
        <v>18</v>
      </c>
      <c r="AM14" s="61"/>
      <c r="AO14" s="62">
        <v>7</v>
      </c>
      <c r="AP14" s="79"/>
      <c r="AQ14" s="64"/>
      <c r="AR14" s="62">
        <v>22</v>
      </c>
      <c r="AS14" s="64"/>
      <c r="AT14" s="64"/>
    </row>
    <row r="15" spans="1:46" ht="16.5" customHeight="1">
      <c r="A15" s="23">
        <v>154237</v>
      </c>
      <c r="B15" s="24" t="s">
        <v>49</v>
      </c>
      <c r="C15" s="82" t="s">
        <v>19</v>
      </c>
      <c r="D15" s="68" t="s">
        <v>41</v>
      </c>
      <c r="E15" s="55" t="s">
        <v>35</v>
      </c>
      <c r="F15" s="55" t="s">
        <v>35</v>
      </c>
      <c r="G15" s="55" t="s">
        <v>35</v>
      </c>
      <c r="H15" s="55" t="s">
        <v>35</v>
      </c>
      <c r="I15" s="55" t="s">
        <v>35</v>
      </c>
      <c r="J15" s="56" t="s">
        <v>35</v>
      </c>
      <c r="K15" s="56"/>
      <c r="L15" s="55" t="s">
        <v>35</v>
      </c>
      <c r="M15" s="55" t="s">
        <v>35</v>
      </c>
      <c r="N15" s="55" t="s">
        <v>35</v>
      </c>
      <c r="O15" s="55" t="s">
        <v>35</v>
      </c>
      <c r="P15" s="55" t="s">
        <v>35</v>
      </c>
      <c r="Q15" s="56" t="s">
        <v>61</v>
      </c>
      <c r="R15" s="56"/>
      <c r="S15" s="55" t="s">
        <v>35</v>
      </c>
      <c r="T15" s="55" t="s">
        <v>35</v>
      </c>
      <c r="U15" s="55" t="s">
        <v>35</v>
      </c>
      <c r="V15" s="55" t="s">
        <v>35</v>
      </c>
      <c r="W15" s="55" t="s">
        <v>35</v>
      </c>
      <c r="X15" s="56" t="s">
        <v>53</v>
      </c>
      <c r="Y15" s="56"/>
      <c r="Z15" s="55" t="s">
        <v>35</v>
      </c>
      <c r="AA15" s="55" t="s">
        <v>35</v>
      </c>
      <c r="AB15" s="55" t="s">
        <v>35</v>
      </c>
      <c r="AC15" s="55" t="s">
        <v>35</v>
      </c>
      <c r="AD15" s="97" t="s">
        <v>42</v>
      </c>
      <c r="AE15" s="56" t="s">
        <v>42</v>
      </c>
      <c r="AF15" s="56" t="s">
        <v>42</v>
      </c>
      <c r="AG15" s="55" t="s">
        <v>35</v>
      </c>
      <c r="AH15" s="55" t="s">
        <v>35</v>
      </c>
      <c r="AI15" s="83"/>
      <c r="AJ15" s="58">
        <v>132</v>
      </c>
      <c r="AK15" s="59">
        <f>COUNTIF(C15:AJ15,"T")*6+COUNTIF(C15:AJ15,"P")*12+COUNTIF(C15:AJ15,"M")*6+COUNTIF(C15:AJ15,"I")*6+COUNTIF(C15:AJ15,"N")*12+COUNTIF(C15:AJ15,"TI")*11+COUNTIF(C15:AJ15,"MT")*12+COUNTIF(C15:AJ15,"MN")*18+COUNTIF(C15:AJ15,"PI")*17+COUNTIF(C15:AJ15,"NA")*6+COUNTIF(C15:AJ15,"NB")*6+COUNTIF(C15:AJ15,"AF")*0</f>
        <v>150</v>
      </c>
      <c r="AL15" s="60">
        <f>SUM(AK15-132)</f>
        <v>18</v>
      </c>
      <c r="AM15" s="61"/>
      <c r="AO15" s="62">
        <v>8</v>
      </c>
      <c r="AP15" s="79"/>
      <c r="AQ15" s="79"/>
      <c r="AR15" s="62">
        <v>23</v>
      </c>
      <c r="AS15" s="64"/>
      <c r="AT15" s="64"/>
    </row>
    <row r="16" spans="1:46" ht="16.5" customHeight="1">
      <c r="A16" s="493" t="s">
        <v>29</v>
      </c>
      <c r="B16" s="492" t="s">
        <v>2</v>
      </c>
      <c r="C16" s="49" t="s">
        <v>3</v>
      </c>
      <c r="D16" s="492" t="s">
        <v>4</v>
      </c>
      <c r="E16" s="11">
        <v>1</v>
      </c>
      <c r="F16" s="11">
        <v>2</v>
      </c>
      <c r="G16" s="11">
        <v>3</v>
      </c>
      <c r="H16" s="11">
        <v>4</v>
      </c>
      <c r="I16" s="11">
        <v>5</v>
      </c>
      <c r="J16" s="11">
        <v>6</v>
      </c>
      <c r="K16" s="11">
        <v>7</v>
      </c>
      <c r="L16" s="11">
        <v>8</v>
      </c>
      <c r="M16" s="11">
        <v>9</v>
      </c>
      <c r="N16" s="11">
        <v>10</v>
      </c>
      <c r="O16" s="11">
        <v>11</v>
      </c>
      <c r="P16" s="11">
        <v>12</v>
      </c>
      <c r="Q16" s="11">
        <v>13</v>
      </c>
      <c r="R16" s="11">
        <v>14</v>
      </c>
      <c r="S16" s="11">
        <v>15</v>
      </c>
      <c r="T16" s="11">
        <v>16</v>
      </c>
      <c r="U16" s="11">
        <v>17</v>
      </c>
      <c r="V16" s="11">
        <v>18</v>
      </c>
      <c r="W16" s="11">
        <v>19</v>
      </c>
      <c r="X16" s="11">
        <v>20</v>
      </c>
      <c r="Y16" s="11">
        <v>21</v>
      </c>
      <c r="Z16" s="11">
        <v>22</v>
      </c>
      <c r="AA16" s="11">
        <v>23</v>
      </c>
      <c r="AB16" s="11">
        <v>24</v>
      </c>
      <c r="AC16" s="11">
        <v>25</v>
      </c>
      <c r="AD16" s="11">
        <v>26</v>
      </c>
      <c r="AE16" s="11">
        <v>27</v>
      </c>
      <c r="AF16" s="11">
        <v>28</v>
      </c>
      <c r="AG16" s="11">
        <v>29</v>
      </c>
      <c r="AH16" s="11">
        <v>30</v>
      </c>
      <c r="AI16" s="71">
        <v>31</v>
      </c>
      <c r="AJ16" s="72"/>
      <c r="AK16" s="73"/>
      <c r="AL16" s="74"/>
      <c r="AM16" s="75"/>
      <c r="AO16" s="62">
        <v>9</v>
      </c>
      <c r="AP16" s="79"/>
      <c r="AQ16" s="79"/>
      <c r="AR16" s="62">
        <v>24</v>
      </c>
      <c r="AS16" s="64"/>
      <c r="AT16" s="64"/>
    </row>
    <row r="17" spans="1:46" ht="16.5" customHeight="1">
      <c r="A17" s="493"/>
      <c r="B17" s="492"/>
      <c r="C17" s="49"/>
      <c r="D17" s="492"/>
      <c r="E17" s="46" t="s">
        <v>9</v>
      </c>
      <c r="F17" s="46" t="s">
        <v>10</v>
      </c>
      <c r="G17" s="46" t="s">
        <v>11</v>
      </c>
      <c r="H17" s="46" t="s">
        <v>12</v>
      </c>
      <c r="I17" s="46" t="s">
        <v>13</v>
      </c>
      <c r="J17" s="46" t="s">
        <v>14</v>
      </c>
      <c r="K17" s="46" t="s">
        <v>15</v>
      </c>
      <c r="L17" s="46" t="s">
        <v>9</v>
      </c>
      <c r="M17" s="46" t="s">
        <v>10</v>
      </c>
      <c r="N17" s="46" t="s">
        <v>11</v>
      </c>
      <c r="O17" s="46" t="s">
        <v>12</v>
      </c>
      <c r="P17" s="46" t="s">
        <v>13</v>
      </c>
      <c r="Q17" s="46" t="s">
        <v>14</v>
      </c>
      <c r="R17" s="46" t="s">
        <v>15</v>
      </c>
      <c r="S17" s="46" t="s">
        <v>9</v>
      </c>
      <c r="T17" s="46" t="s">
        <v>10</v>
      </c>
      <c r="U17" s="46" t="s">
        <v>11</v>
      </c>
      <c r="V17" s="46" t="s">
        <v>12</v>
      </c>
      <c r="W17" s="46" t="s">
        <v>13</v>
      </c>
      <c r="X17" s="46" t="s">
        <v>14</v>
      </c>
      <c r="Y17" s="46" t="s">
        <v>15</v>
      </c>
      <c r="Z17" s="46" t="s">
        <v>9</v>
      </c>
      <c r="AA17" s="46" t="s">
        <v>10</v>
      </c>
      <c r="AB17" s="46" t="s">
        <v>11</v>
      </c>
      <c r="AC17" s="46" t="s">
        <v>12</v>
      </c>
      <c r="AD17" s="46" t="s">
        <v>13</v>
      </c>
      <c r="AE17" s="46" t="s">
        <v>14</v>
      </c>
      <c r="AF17" s="46" t="s">
        <v>15</v>
      </c>
      <c r="AG17" s="46" t="s">
        <v>9</v>
      </c>
      <c r="AH17" s="46" t="s">
        <v>10</v>
      </c>
      <c r="AI17" s="76" t="s">
        <v>47</v>
      </c>
      <c r="AJ17" s="77"/>
      <c r="AK17" s="78"/>
      <c r="AL17" s="74"/>
      <c r="AM17" s="75"/>
      <c r="AO17" s="62">
        <v>10</v>
      </c>
      <c r="AP17" s="79"/>
      <c r="AQ17" s="64"/>
      <c r="AR17" s="62">
        <v>25</v>
      </c>
      <c r="AS17" s="64"/>
      <c r="AT17" s="64"/>
    </row>
    <row r="18" spans="1:46" ht="16.5" customHeight="1">
      <c r="A18" s="84" t="s">
        <v>50</v>
      </c>
      <c r="B18" s="85" t="s">
        <v>51</v>
      </c>
      <c r="C18" s="82" t="s">
        <v>19</v>
      </c>
      <c r="D18" s="81" t="s">
        <v>52</v>
      </c>
      <c r="E18" s="55" t="s">
        <v>53</v>
      </c>
      <c r="F18" s="55" t="s">
        <v>53</v>
      </c>
      <c r="G18" s="55" t="s">
        <v>53</v>
      </c>
      <c r="H18" s="55" t="s">
        <v>53</v>
      </c>
      <c r="I18" s="55" t="s">
        <v>53</v>
      </c>
      <c r="J18" s="56"/>
      <c r="K18" s="56" t="s">
        <v>61</v>
      </c>
      <c r="L18" s="55" t="s">
        <v>53</v>
      </c>
      <c r="M18" s="55" t="s">
        <v>53</v>
      </c>
      <c r="N18" s="55" t="s">
        <v>53</v>
      </c>
      <c r="O18" s="55" t="s">
        <v>53</v>
      </c>
      <c r="P18" s="55" t="s">
        <v>53</v>
      </c>
      <c r="Q18" s="56" t="s">
        <v>53</v>
      </c>
      <c r="R18" s="56"/>
      <c r="S18" s="55" t="s">
        <v>53</v>
      </c>
      <c r="T18" s="55" t="s">
        <v>53</v>
      </c>
      <c r="U18" s="55" t="s">
        <v>53</v>
      </c>
      <c r="V18" s="55" t="s">
        <v>53</v>
      </c>
      <c r="W18" s="55" t="s">
        <v>53</v>
      </c>
      <c r="X18" s="56"/>
      <c r="Y18" s="56"/>
      <c r="Z18" s="55" t="s">
        <v>53</v>
      </c>
      <c r="AA18" s="55" t="s">
        <v>53</v>
      </c>
      <c r="AB18" s="55" t="s">
        <v>53</v>
      </c>
      <c r="AC18" s="55" t="s">
        <v>53</v>
      </c>
      <c r="AD18" s="55" t="s">
        <v>53</v>
      </c>
      <c r="AE18" s="56"/>
      <c r="AF18" s="56"/>
      <c r="AG18" s="55" t="s">
        <v>53</v>
      </c>
      <c r="AH18" s="55" t="s">
        <v>53</v>
      </c>
      <c r="AI18" s="83"/>
      <c r="AJ18" s="58">
        <v>132</v>
      </c>
      <c r="AK18" s="59">
        <f>COUNTIF(C18:AJ18,"T")*6+COUNTIF(C18:AJ18,"P")*12+COUNTIF(C18:AJ18,"M")*6+COUNTIF(C18:AJ18,"I")*6+COUNTIF(C18:AJ18,"N")*12+COUNTIF(C18:AJ18,"TI")*11+COUNTIF(C18:AJ18,"MT")*12+COUNTIF(C18:AJ18,"MN")*18+COUNTIF(C18:AJ18,"PI")*17+COUNTIF(C18:AJ18,"NA")*6+COUNTIF(C18:AJ18,"NB")*6+COUNTIF(C18:AJ18,"AF")*0</f>
        <v>150</v>
      </c>
      <c r="AL18" s="60">
        <f>SUM(AK18-132)</f>
        <v>18</v>
      </c>
      <c r="AM18" s="61"/>
      <c r="AO18" s="62">
        <v>11</v>
      </c>
      <c r="AP18" s="79"/>
      <c r="AQ18" s="64"/>
      <c r="AR18" s="62">
        <v>26</v>
      </c>
      <c r="AS18" s="64"/>
      <c r="AT18" s="64"/>
    </row>
    <row r="19" spans="1:46" ht="16.5" customHeight="1">
      <c r="A19" s="86">
        <v>158666</v>
      </c>
      <c r="B19" s="87" t="s">
        <v>54</v>
      </c>
      <c r="C19" s="82" t="s">
        <v>19</v>
      </c>
      <c r="D19" s="81" t="s">
        <v>52</v>
      </c>
      <c r="E19" s="55" t="s">
        <v>53</v>
      </c>
      <c r="F19" s="55" t="s">
        <v>53</v>
      </c>
      <c r="G19" s="55" t="s">
        <v>53</v>
      </c>
      <c r="H19" s="55" t="s">
        <v>53</v>
      </c>
      <c r="I19" s="55" t="s">
        <v>53</v>
      </c>
      <c r="J19" s="56"/>
      <c r="K19" s="56"/>
      <c r="L19" s="55" t="s">
        <v>53</v>
      </c>
      <c r="M19" s="55" t="s">
        <v>53</v>
      </c>
      <c r="N19" s="55" t="s">
        <v>53</v>
      </c>
      <c r="O19" s="55" t="s">
        <v>53</v>
      </c>
      <c r="P19" s="55" t="s">
        <v>53</v>
      </c>
      <c r="Q19" s="56"/>
      <c r="R19" s="56"/>
      <c r="S19" s="55" t="s">
        <v>53</v>
      </c>
      <c r="T19" s="55" t="s">
        <v>53</v>
      </c>
      <c r="U19" s="55" t="s">
        <v>53</v>
      </c>
      <c r="V19" s="55" t="s">
        <v>53</v>
      </c>
      <c r="W19" s="55" t="s">
        <v>53</v>
      </c>
      <c r="X19" s="56"/>
      <c r="Y19" s="56" t="s">
        <v>35</v>
      </c>
      <c r="Z19" s="55" t="s">
        <v>53</v>
      </c>
      <c r="AA19" s="55" t="s">
        <v>53</v>
      </c>
      <c r="AB19" s="55" t="s">
        <v>53</v>
      </c>
      <c r="AC19" s="55" t="s">
        <v>53</v>
      </c>
      <c r="AD19" s="55" t="s">
        <v>53</v>
      </c>
      <c r="AE19" s="56" t="s">
        <v>35</v>
      </c>
      <c r="AF19" s="56"/>
      <c r="AG19" s="55" t="s">
        <v>53</v>
      </c>
      <c r="AH19" s="55" t="s">
        <v>53</v>
      </c>
      <c r="AI19" s="83"/>
      <c r="AJ19" s="58">
        <v>132</v>
      </c>
      <c r="AK19" s="59">
        <f>COUNTIF(C19:AJ19,"T")*6+COUNTIF(C19:AJ19,"P")*12+COUNTIF(C19:AJ19,"M")*6+COUNTIF(C19:AJ19,"I")*6+COUNTIF(C19:AJ19,"N")*12+COUNTIF(C19:AJ19,"TI")*11+COUNTIF(C19:AJ19,"MT")*12+COUNTIF(C19:AJ19,"MN")*18+COUNTIF(C19:AJ19,"PI")*17+COUNTIF(C19:AJ19,"NA")*6+COUNTIF(C19:AJ19,"NB")*6+COUNTIF(C19:AJ19,"AF")*0</f>
        <v>144</v>
      </c>
      <c r="AL19" s="60">
        <f>SUM(AK19-132)</f>
        <v>12</v>
      </c>
      <c r="AM19" s="61"/>
      <c r="AO19" s="62"/>
      <c r="AP19" s="79"/>
      <c r="AQ19" s="64"/>
      <c r="AR19" s="62"/>
      <c r="AS19" s="64"/>
      <c r="AT19" s="64"/>
    </row>
    <row r="20" spans="1:46" ht="16.5" customHeight="1">
      <c r="A20" s="488" t="s">
        <v>29</v>
      </c>
      <c r="B20" s="490" t="s">
        <v>2</v>
      </c>
      <c r="C20" s="490" t="s">
        <v>3</v>
      </c>
      <c r="D20" s="492" t="s">
        <v>4</v>
      </c>
      <c r="E20" s="11">
        <v>1</v>
      </c>
      <c r="F20" s="11">
        <v>2</v>
      </c>
      <c r="G20" s="11">
        <v>3</v>
      </c>
      <c r="H20" s="11">
        <v>4</v>
      </c>
      <c r="I20" s="11">
        <v>5</v>
      </c>
      <c r="J20" s="11">
        <v>6</v>
      </c>
      <c r="K20" s="11">
        <v>7</v>
      </c>
      <c r="L20" s="11">
        <v>8</v>
      </c>
      <c r="M20" s="11">
        <v>9</v>
      </c>
      <c r="N20" s="11">
        <v>10</v>
      </c>
      <c r="O20" s="11">
        <v>11</v>
      </c>
      <c r="P20" s="11">
        <v>12</v>
      </c>
      <c r="Q20" s="11">
        <v>13</v>
      </c>
      <c r="R20" s="11">
        <v>14</v>
      </c>
      <c r="S20" s="11">
        <v>15</v>
      </c>
      <c r="T20" s="11">
        <v>16</v>
      </c>
      <c r="U20" s="11">
        <v>17</v>
      </c>
      <c r="V20" s="11">
        <v>18</v>
      </c>
      <c r="W20" s="11">
        <v>19</v>
      </c>
      <c r="X20" s="11">
        <v>20</v>
      </c>
      <c r="Y20" s="11">
        <v>21</v>
      </c>
      <c r="Z20" s="11">
        <v>22</v>
      </c>
      <c r="AA20" s="11">
        <v>23</v>
      </c>
      <c r="AB20" s="11">
        <v>24</v>
      </c>
      <c r="AC20" s="11">
        <v>25</v>
      </c>
      <c r="AD20" s="11">
        <v>26</v>
      </c>
      <c r="AE20" s="11">
        <v>27</v>
      </c>
      <c r="AF20" s="11">
        <v>28</v>
      </c>
      <c r="AG20" s="11">
        <v>29</v>
      </c>
      <c r="AH20" s="11">
        <v>30</v>
      </c>
      <c r="AI20" s="71">
        <v>31</v>
      </c>
      <c r="AJ20" s="72"/>
      <c r="AK20" s="73"/>
      <c r="AL20" s="74"/>
      <c r="AM20" s="75"/>
      <c r="AO20" s="62">
        <v>12</v>
      </c>
      <c r="AP20" s="64"/>
      <c r="AQ20" s="64"/>
      <c r="AR20" s="62">
        <v>27</v>
      </c>
      <c r="AS20" s="64"/>
      <c r="AT20" s="64"/>
    </row>
    <row r="21" spans="1:46" ht="16.5" customHeight="1">
      <c r="A21" s="489"/>
      <c r="B21" s="491"/>
      <c r="C21" s="491"/>
      <c r="D21" s="492"/>
      <c r="E21" s="46" t="s">
        <v>9</v>
      </c>
      <c r="F21" s="46" t="s">
        <v>10</v>
      </c>
      <c r="G21" s="46" t="s">
        <v>11</v>
      </c>
      <c r="H21" s="46" t="s">
        <v>12</v>
      </c>
      <c r="I21" s="46" t="s">
        <v>13</v>
      </c>
      <c r="J21" s="46" t="s">
        <v>14</v>
      </c>
      <c r="K21" s="46" t="s">
        <v>15</v>
      </c>
      <c r="L21" s="46" t="s">
        <v>9</v>
      </c>
      <c r="M21" s="46" t="s">
        <v>10</v>
      </c>
      <c r="N21" s="46" t="s">
        <v>11</v>
      </c>
      <c r="O21" s="46" t="s">
        <v>12</v>
      </c>
      <c r="P21" s="46" t="s">
        <v>13</v>
      </c>
      <c r="Q21" s="46" t="s">
        <v>14</v>
      </c>
      <c r="R21" s="46" t="s">
        <v>15</v>
      </c>
      <c r="S21" s="46" t="s">
        <v>9</v>
      </c>
      <c r="T21" s="46" t="s">
        <v>10</v>
      </c>
      <c r="U21" s="46" t="s">
        <v>11</v>
      </c>
      <c r="V21" s="46" t="s">
        <v>12</v>
      </c>
      <c r="W21" s="46" t="s">
        <v>13</v>
      </c>
      <c r="X21" s="46" t="s">
        <v>14</v>
      </c>
      <c r="Y21" s="46" t="s">
        <v>15</v>
      </c>
      <c r="Z21" s="46" t="s">
        <v>9</v>
      </c>
      <c r="AA21" s="46" t="s">
        <v>10</v>
      </c>
      <c r="AB21" s="46" t="s">
        <v>11</v>
      </c>
      <c r="AC21" s="46" t="s">
        <v>12</v>
      </c>
      <c r="AD21" s="46" t="s">
        <v>13</v>
      </c>
      <c r="AE21" s="46" t="s">
        <v>14</v>
      </c>
      <c r="AF21" s="46" t="s">
        <v>15</v>
      </c>
      <c r="AG21" s="46" t="s">
        <v>9</v>
      </c>
      <c r="AH21" s="46" t="s">
        <v>10</v>
      </c>
      <c r="AI21" s="76" t="s">
        <v>47</v>
      </c>
      <c r="AJ21" s="77"/>
      <c r="AK21" s="78"/>
      <c r="AL21" s="74"/>
      <c r="AM21" s="75"/>
      <c r="AO21" s="62">
        <v>13</v>
      </c>
      <c r="AP21" s="64"/>
      <c r="AQ21" s="64"/>
      <c r="AR21" s="62">
        <v>28</v>
      </c>
      <c r="AS21" s="64"/>
      <c r="AT21" s="64"/>
    </row>
    <row r="22" spans="1:46" s="94" customFormat="1" ht="16.5" customHeight="1">
      <c r="A22" s="65" t="s">
        <v>55</v>
      </c>
      <c r="B22" s="66" t="s">
        <v>56</v>
      </c>
      <c r="C22" s="88" t="s">
        <v>19</v>
      </c>
      <c r="D22" s="68" t="s">
        <v>57</v>
      </c>
      <c r="E22" s="89"/>
      <c r="F22" s="89"/>
      <c r="G22" s="89"/>
      <c r="H22" s="90"/>
      <c r="I22" s="90"/>
      <c r="J22" s="91" t="s">
        <v>58</v>
      </c>
      <c r="K22" s="91"/>
      <c r="L22" s="90"/>
      <c r="M22" s="90" t="s">
        <v>58</v>
      </c>
      <c r="N22" s="90"/>
      <c r="O22" s="90"/>
      <c r="P22" s="90" t="s">
        <v>58</v>
      </c>
      <c r="Q22" s="91" t="s">
        <v>58</v>
      </c>
      <c r="R22" s="91"/>
      <c r="S22" s="90" t="s">
        <v>58</v>
      </c>
      <c r="T22" s="90"/>
      <c r="U22" s="90"/>
      <c r="V22" s="90" t="s">
        <v>58</v>
      </c>
      <c r="W22" s="90"/>
      <c r="X22" s="91"/>
      <c r="Y22" s="91" t="s">
        <v>58</v>
      </c>
      <c r="Z22" s="90"/>
      <c r="AA22" s="90" t="s">
        <v>58</v>
      </c>
      <c r="AB22" s="90"/>
      <c r="AC22" s="89"/>
      <c r="AD22" s="89" t="s">
        <v>58</v>
      </c>
      <c r="AE22" s="91" t="s">
        <v>58</v>
      </c>
      <c r="AF22" s="91"/>
      <c r="AG22" s="89" t="s">
        <v>58</v>
      </c>
      <c r="AH22" s="90" t="s">
        <v>58</v>
      </c>
      <c r="AI22" s="92"/>
      <c r="AJ22" s="58">
        <v>132</v>
      </c>
      <c r="AK22" s="93">
        <f>COUNTIF(C22:AJ22,"T")*6+COUNTIF(C22:AJ22,"P")*12+COUNTIF(C22:AJ22,"M")*6+COUNTIF(C22:AJ22,"I")*6+COUNTIF(C22:AJ22,"SN")*12+COUNTIF(C22:AJ22,"TI")*11+COUNTIF(C22:AJ22,"MT")*12+COUNTIF(C22:AJ22,"MN")*18+COUNTIF(C22:AJ22,"PI")*17+COUNTIF(C22:AJ22,"NA")*6+COUNTIF(C22:AJ22,"NB")*6+COUNTIF(C22:AJ22,"AF")*0</f>
        <v>144</v>
      </c>
      <c r="AL22" s="60">
        <f t="shared" ref="AL22:AL27" si="0">SUM(AK22-132)</f>
        <v>12</v>
      </c>
      <c r="AM22" s="61"/>
      <c r="AO22" s="95">
        <v>14</v>
      </c>
      <c r="AP22" s="96"/>
      <c r="AQ22" s="96"/>
      <c r="AR22" s="95">
        <v>29</v>
      </c>
      <c r="AS22" s="96"/>
      <c r="AT22" s="96"/>
    </row>
    <row r="23" spans="1:46" ht="16.5" customHeight="1">
      <c r="A23" s="84" t="s">
        <v>59</v>
      </c>
      <c r="B23" s="85" t="s">
        <v>60</v>
      </c>
      <c r="C23" s="82" t="s">
        <v>19</v>
      </c>
      <c r="D23" s="81" t="s">
        <v>57</v>
      </c>
      <c r="E23" s="97"/>
      <c r="F23" s="89"/>
      <c r="G23" s="89" t="s">
        <v>58</v>
      </c>
      <c r="H23" s="89"/>
      <c r="I23" s="89"/>
      <c r="J23" s="98" t="s">
        <v>58</v>
      </c>
      <c r="K23" s="98" t="s">
        <v>35</v>
      </c>
      <c r="L23" s="89"/>
      <c r="M23" s="89" t="s">
        <v>58</v>
      </c>
      <c r="N23" s="89"/>
      <c r="O23" s="89"/>
      <c r="P23" s="89" t="s">
        <v>58</v>
      </c>
      <c r="Q23" s="98"/>
      <c r="R23" s="98" t="s">
        <v>61</v>
      </c>
      <c r="S23" s="89"/>
      <c r="T23" s="89" t="s">
        <v>58</v>
      </c>
      <c r="U23" s="89"/>
      <c r="V23" s="97" t="s">
        <v>42</v>
      </c>
      <c r="W23" s="89" t="s">
        <v>58</v>
      </c>
      <c r="X23" s="98"/>
      <c r="Y23" s="98" t="s">
        <v>209</v>
      </c>
      <c r="Z23" s="89"/>
      <c r="AA23" s="89"/>
      <c r="AB23" s="89" t="s">
        <v>58</v>
      </c>
      <c r="AC23" s="89"/>
      <c r="AD23" s="89"/>
      <c r="AE23" s="98" t="s">
        <v>58</v>
      </c>
      <c r="AF23" s="98" t="s">
        <v>35</v>
      </c>
      <c r="AG23" s="89"/>
      <c r="AH23" s="89" t="s">
        <v>58</v>
      </c>
      <c r="AI23" s="70"/>
      <c r="AJ23" s="58">
        <v>132</v>
      </c>
      <c r="AK23" s="59">
        <f>COUNTIF(C23:AJ23,"T")*6+COUNTIF(C23:AJ23,"P")*12+COUNTIF(C23:AJ23,"M")*6+COUNTIF(C23:AJ23,"I")*6+COUNTIF(C23:AJ23,"SN")*12+COUNTIF(C23:AJ23,"MSN")*18+COUNTIF(C23:AJ23,"MT")*12+COUNTIF(C23:AJ23,"MN")*18+COUNTIF(C23:AJ23,"PI")*17+COUNTIF(C23:AJ23,"NA")*6+COUNTIF(C23:AJ23,"TSN")*18+COUNTIF(C23:AJ23,"AF")*0</f>
        <v>150</v>
      </c>
      <c r="AL23" s="60">
        <f t="shared" si="0"/>
        <v>18</v>
      </c>
      <c r="AM23" s="61"/>
      <c r="AO23" s="62">
        <v>15</v>
      </c>
      <c r="AP23" s="64"/>
      <c r="AQ23" s="64"/>
      <c r="AR23" s="62">
        <v>30</v>
      </c>
      <c r="AS23" s="64"/>
      <c r="AT23" s="64"/>
    </row>
    <row r="24" spans="1:46" ht="16.5" customHeight="1">
      <c r="A24" s="84" t="s">
        <v>62</v>
      </c>
      <c r="B24" s="85" t="s">
        <v>63</v>
      </c>
      <c r="C24" s="82" t="s">
        <v>19</v>
      </c>
      <c r="D24" s="81" t="s">
        <v>57</v>
      </c>
      <c r="E24" s="89" t="s">
        <v>58</v>
      </c>
      <c r="F24" s="89"/>
      <c r="G24" s="89" t="s">
        <v>58</v>
      </c>
      <c r="H24" s="89" t="s">
        <v>58</v>
      </c>
      <c r="I24" s="89"/>
      <c r="J24" s="98" t="s">
        <v>53</v>
      </c>
      <c r="K24" s="91" t="s">
        <v>58</v>
      </c>
      <c r="L24" s="89"/>
      <c r="M24" s="89"/>
      <c r="N24" s="89" t="s">
        <v>58</v>
      </c>
      <c r="O24" s="89"/>
      <c r="P24" s="89"/>
      <c r="Q24" s="438" t="s">
        <v>42</v>
      </c>
      <c r="R24" s="98"/>
      <c r="S24" s="89"/>
      <c r="T24" s="89" t="s">
        <v>58</v>
      </c>
      <c r="U24" s="89"/>
      <c r="V24" s="89" t="s">
        <v>58</v>
      </c>
      <c r="W24" s="89"/>
      <c r="X24" s="98" t="s">
        <v>61</v>
      </c>
      <c r="Y24" s="98"/>
      <c r="Z24" s="89" t="s">
        <v>58</v>
      </c>
      <c r="AA24" s="89"/>
      <c r="AB24" s="89"/>
      <c r="AC24" s="89" t="s">
        <v>58</v>
      </c>
      <c r="AD24" s="89"/>
      <c r="AE24" s="98"/>
      <c r="AF24" s="98" t="s">
        <v>209</v>
      </c>
      <c r="AG24" s="89"/>
      <c r="AH24" s="89"/>
      <c r="AI24" s="70"/>
      <c r="AJ24" s="58">
        <v>132</v>
      </c>
      <c r="AK24" s="59">
        <f>COUNTIF(C24:AJ24,"T")*6+COUNTIF(C24:AJ24,"P")*12+COUNTIF(C24:AJ24,"M")*6+COUNTIF(C24:AJ24,"I")*6+COUNTIF(C24:AJ24,"SN")*12+COUNTIF(C24:AJ24,"MSN")*18+COUNTIF(C24:AJ24,"MT")*12+COUNTIF(C24:AJ24,"MN")*18+COUNTIF(C24:AJ24,"PI")*17+COUNTIF(C24:AJ24,"NA")*6+COUNTIF(C24:AJ24,"TSN")*18+COUNTIF(C24:AJ24,"AF")*0</f>
        <v>144</v>
      </c>
      <c r="AL24" s="60">
        <f t="shared" si="0"/>
        <v>12</v>
      </c>
      <c r="AM24" s="61"/>
      <c r="AO24" s="62"/>
      <c r="AP24" s="64"/>
      <c r="AQ24" s="64"/>
      <c r="AR24" s="62">
        <v>31</v>
      </c>
      <c r="AS24" s="64"/>
      <c r="AT24" s="64"/>
    </row>
    <row r="25" spans="1:46" ht="16.5" customHeight="1">
      <c r="A25" s="84" t="s">
        <v>64</v>
      </c>
      <c r="B25" s="85" t="s">
        <v>65</v>
      </c>
      <c r="C25" s="82" t="s">
        <v>19</v>
      </c>
      <c r="D25" s="81" t="s">
        <v>57</v>
      </c>
      <c r="E25" s="89" t="s">
        <v>58</v>
      </c>
      <c r="F25" s="89"/>
      <c r="G25" s="89"/>
      <c r="H25" s="89" t="s">
        <v>58</v>
      </c>
      <c r="I25" s="55"/>
      <c r="J25" s="98" t="s">
        <v>61</v>
      </c>
      <c r="K25" s="98" t="s">
        <v>58</v>
      </c>
      <c r="L25" s="89"/>
      <c r="M25" s="89"/>
      <c r="N25" s="89" t="s">
        <v>58</v>
      </c>
      <c r="O25" s="89"/>
      <c r="P25" s="89"/>
      <c r="Q25" s="98" t="s">
        <v>58</v>
      </c>
      <c r="R25" s="98"/>
      <c r="S25" s="89" t="s">
        <v>58</v>
      </c>
      <c r="T25" s="89"/>
      <c r="U25" s="89"/>
      <c r="V25" s="89"/>
      <c r="W25" s="89" t="s">
        <v>58</v>
      </c>
      <c r="X25" s="98" t="s">
        <v>58</v>
      </c>
      <c r="Y25" s="98"/>
      <c r="Z25" s="89" t="s">
        <v>58</v>
      </c>
      <c r="AA25" s="89"/>
      <c r="AB25" s="89"/>
      <c r="AC25" s="89" t="s">
        <v>58</v>
      </c>
      <c r="AD25" s="55"/>
      <c r="AE25" s="98" t="s">
        <v>53</v>
      </c>
      <c r="AF25" s="98" t="s">
        <v>58</v>
      </c>
      <c r="AG25" s="89"/>
      <c r="AH25" s="89"/>
      <c r="AI25" s="70"/>
      <c r="AJ25" s="58">
        <v>132</v>
      </c>
      <c r="AK25" s="59">
        <f>COUNTIF(C25:AJ25,"T")*6+COUNTIF(C25:AJ25,"P")*12+COUNTIF(C25:AJ25,"M")*6+COUNTIF(C25:AJ25,"I")*6+COUNTIF(C25:AJ25,"SN")*12+COUNTIF(C25:AJ25,"TI")*11+COUNTIF(C25:AJ25,"MT")*12+COUNTIF(C25:AJ25,"MN")*18+COUNTIF(C25:AJ25,"PI")*17+COUNTIF(C25:AJ25,"LG")*12+COUNTIF(C25:AJ25,"NB")*6+COUNTIF(C25:AJ25,"AF")*0</f>
        <v>150</v>
      </c>
      <c r="AL25" s="60">
        <f t="shared" si="0"/>
        <v>18</v>
      </c>
      <c r="AM25" s="61"/>
      <c r="AO25" s="62"/>
      <c r="AP25" s="64"/>
      <c r="AQ25" s="64"/>
      <c r="AR25" s="62"/>
      <c r="AS25" s="64"/>
      <c r="AT25" s="64"/>
    </row>
    <row r="26" spans="1:46" ht="16.5" customHeight="1">
      <c r="A26" s="84" t="s">
        <v>66</v>
      </c>
      <c r="B26" s="85" t="s">
        <v>67</v>
      </c>
      <c r="C26" s="82" t="s">
        <v>19</v>
      </c>
      <c r="D26" s="81" t="s">
        <v>57</v>
      </c>
      <c r="E26" s="89"/>
      <c r="F26" s="89" t="s">
        <v>58</v>
      </c>
      <c r="G26" s="89"/>
      <c r="H26" s="89"/>
      <c r="I26" s="89" t="s">
        <v>58</v>
      </c>
      <c r="J26" s="98"/>
      <c r="K26" s="98"/>
      <c r="L26" s="89" t="s">
        <v>58</v>
      </c>
      <c r="M26" s="97"/>
      <c r="N26" s="89"/>
      <c r="O26" s="89" t="s">
        <v>58</v>
      </c>
      <c r="P26" s="89"/>
      <c r="Q26" s="98"/>
      <c r="R26" s="98" t="s">
        <v>58</v>
      </c>
      <c r="S26" s="89"/>
      <c r="T26" s="89"/>
      <c r="U26" s="89" t="s">
        <v>58</v>
      </c>
      <c r="V26" s="89"/>
      <c r="W26" s="89" t="s">
        <v>42</v>
      </c>
      <c r="X26" s="98" t="s">
        <v>42</v>
      </c>
      <c r="Y26" s="98" t="s">
        <v>42</v>
      </c>
      <c r="Z26" s="89"/>
      <c r="AA26" s="89" t="s">
        <v>58</v>
      </c>
      <c r="AB26" s="89" t="s">
        <v>58</v>
      </c>
      <c r="AC26" s="89"/>
      <c r="AD26" s="89" t="s">
        <v>58</v>
      </c>
      <c r="AE26" s="98"/>
      <c r="AF26" s="98" t="s">
        <v>61</v>
      </c>
      <c r="AG26" s="89" t="s">
        <v>58</v>
      </c>
      <c r="AH26" s="89"/>
      <c r="AI26" s="70"/>
      <c r="AJ26" s="58">
        <v>132</v>
      </c>
      <c r="AK26" s="59">
        <f>COUNTIF(C26:AJ26,"T")*6+COUNTIF(C26:AJ26,"P")*12+COUNTIF(C26:AJ26,"M")*6+COUNTIF(C26:AJ26,"I")*6+COUNTIF(C26:AJ26,"SN")*12+COUNTIF(C26:AJ26,"TI")*11+COUNTIF(C26:AJ26,"MT")*12+COUNTIF(C26:AJ26,"MN")*18+COUNTIF(C26:AJ26,"PI")*17+COUNTIF(C26:AJ26,"NA")*6+COUNTIF(C26:AJ26,"AF1")*0+COUNTIF(C26:AJ26,"AF")*0</f>
        <v>132</v>
      </c>
      <c r="AL26" s="60">
        <f t="shared" si="0"/>
        <v>0</v>
      </c>
      <c r="AM26" s="61"/>
      <c r="AO26" s="62"/>
      <c r="AP26" s="64"/>
      <c r="AQ26" s="64"/>
      <c r="AR26" s="62"/>
      <c r="AS26" s="64"/>
      <c r="AT26" s="64"/>
    </row>
    <row r="27" spans="1:46" s="101" customFormat="1" ht="16.5" customHeight="1">
      <c r="A27" s="99" t="s">
        <v>68</v>
      </c>
      <c r="B27" s="100" t="s">
        <v>69</v>
      </c>
      <c r="C27" s="82" t="s">
        <v>19</v>
      </c>
      <c r="D27" s="81" t="s">
        <v>57</v>
      </c>
      <c r="E27" s="437"/>
      <c r="F27" s="437" t="s">
        <v>58</v>
      </c>
      <c r="G27" s="437"/>
      <c r="H27" s="89"/>
      <c r="I27" s="89" t="s">
        <v>58</v>
      </c>
      <c r="J27" s="98"/>
      <c r="K27" s="98"/>
      <c r="L27" s="89" t="s">
        <v>58</v>
      </c>
      <c r="M27" s="89"/>
      <c r="N27" s="89"/>
      <c r="O27" s="89" t="s">
        <v>58</v>
      </c>
      <c r="P27" s="89"/>
      <c r="Q27" s="98"/>
      <c r="R27" s="98" t="s">
        <v>58</v>
      </c>
      <c r="S27" s="89"/>
      <c r="T27" s="89"/>
      <c r="U27" s="89" t="s">
        <v>58</v>
      </c>
      <c r="V27" s="89"/>
      <c r="W27" s="89"/>
      <c r="X27" s="98" t="s">
        <v>58</v>
      </c>
      <c r="Y27" s="98"/>
      <c r="Z27" s="439" t="s">
        <v>61</v>
      </c>
      <c r="AA27" s="437" t="s">
        <v>35</v>
      </c>
      <c r="AB27" s="437" t="s">
        <v>35</v>
      </c>
      <c r="AC27" s="437" t="s">
        <v>35</v>
      </c>
      <c r="AD27" s="437" t="s">
        <v>35</v>
      </c>
      <c r="AE27" s="98" t="s">
        <v>61</v>
      </c>
      <c r="AF27" s="98"/>
      <c r="AG27" s="437" t="s">
        <v>61</v>
      </c>
      <c r="AH27" s="437" t="s">
        <v>35</v>
      </c>
      <c r="AI27" s="70"/>
      <c r="AJ27" s="58">
        <v>132</v>
      </c>
      <c r="AK27" s="59">
        <f>COUNTIF(C27:AJ27,"T")*6+COUNTIF(C27:AJ27,"P")*12+COUNTIF(C27:AJ27,"M")*6+COUNTIF(C27:AJ27,"I")*6+COUNTIF(C27:AJ27,"SN")*12+COUNTIF(C27:AJ27,"TI")*11+COUNTIF(C27:AJ27,"MT")*12+COUNTIF(C27:AJ27,"MSN")*18+COUNTIF(C27:AJ27,"PI")*17+COUNTIF(C27:AJ27,"NA")*6+COUNTIF(C27:AJ27,"NB")*6+COUNTIF(C27:AJ27,"AF")*0</f>
        <v>150</v>
      </c>
      <c r="AL27" s="60">
        <f t="shared" si="0"/>
        <v>18</v>
      </c>
      <c r="AM27" s="61"/>
      <c r="AO27" s="62"/>
      <c r="AP27" s="102"/>
      <c r="AQ27" s="102"/>
      <c r="AR27" s="62"/>
      <c r="AS27" s="102"/>
      <c r="AT27" s="64"/>
    </row>
    <row r="28" spans="1:46" s="101" customFormat="1" ht="16.5" customHeight="1">
      <c r="A28" s="488" t="s">
        <v>29</v>
      </c>
      <c r="B28" s="490" t="s">
        <v>2</v>
      </c>
      <c r="C28" s="490" t="s">
        <v>3</v>
      </c>
      <c r="D28" s="492" t="s">
        <v>4</v>
      </c>
      <c r="E28" s="11">
        <v>1</v>
      </c>
      <c r="F28" s="11">
        <v>2</v>
      </c>
      <c r="G28" s="11">
        <v>3</v>
      </c>
      <c r="H28" s="11">
        <v>4</v>
      </c>
      <c r="I28" s="11">
        <v>5</v>
      </c>
      <c r="J28" s="11">
        <v>6</v>
      </c>
      <c r="K28" s="11">
        <v>7</v>
      </c>
      <c r="L28" s="11">
        <v>8</v>
      </c>
      <c r="M28" s="11">
        <v>9</v>
      </c>
      <c r="N28" s="11">
        <v>10</v>
      </c>
      <c r="O28" s="11">
        <v>11</v>
      </c>
      <c r="P28" s="11">
        <v>12</v>
      </c>
      <c r="Q28" s="11">
        <v>13</v>
      </c>
      <c r="R28" s="11">
        <v>14</v>
      </c>
      <c r="S28" s="11">
        <v>15</v>
      </c>
      <c r="T28" s="11">
        <v>16</v>
      </c>
      <c r="U28" s="11">
        <v>17</v>
      </c>
      <c r="V28" s="11">
        <v>18</v>
      </c>
      <c r="W28" s="11">
        <v>19</v>
      </c>
      <c r="X28" s="11">
        <v>20</v>
      </c>
      <c r="Y28" s="11">
        <v>21</v>
      </c>
      <c r="Z28" s="11">
        <v>22</v>
      </c>
      <c r="AA28" s="11">
        <v>23</v>
      </c>
      <c r="AB28" s="11">
        <v>24</v>
      </c>
      <c r="AC28" s="11">
        <v>25</v>
      </c>
      <c r="AD28" s="11">
        <v>26</v>
      </c>
      <c r="AE28" s="11">
        <v>27</v>
      </c>
      <c r="AF28" s="11">
        <v>28</v>
      </c>
      <c r="AG28" s="11">
        <v>29</v>
      </c>
      <c r="AH28" s="11">
        <v>30</v>
      </c>
      <c r="AI28" s="71">
        <v>31</v>
      </c>
      <c r="AJ28" s="72"/>
      <c r="AK28" s="73"/>
      <c r="AL28" s="74"/>
      <c r="AM28" s="75"/>
      <c r="AO28"/>
    </row>
    <row r="29" spans="1:46" s="101" customFormat="1" ht="16.5" customHeight="1">
      <c r="A29" s="489"/>
      <c r="B29" s="491"/>
      <c r="C29" s="491"/>
      <c r="D29" s="492"/>
      <c r="E29" s="46" t="s">
        <v>9</v>
      </c>
      <c r="F29" s="46" t="s">
        <v>10</v>
      </c>
      <c r="G29" s="46" t="s">
        <v>11</v>
      </c>
      <c r="H29" s="46" t="s">
        <v>12</v>
      </c>
      <c r="I29" s="46" t="s">
        <v>13</v>
      </c>
      <c r="J29" s="46" t="s">
        <v>14</v>
      </c>
      <c r="K29" s="46" t="s">
        <v>15</v>
      </c>
      <c r="L29" s="46" t="s">
        <v>9</v>
      </c>
      <c r="M29" s="46" t="s">
        <v>10</v>
      </c>
      <c r="N29" s="46" t="s">
        <v>11</v>
      </c>
      <c r="O29" s="46" t="s">
        <v>12</v>
      </c>
      <c r="P29" s="46" t="s">
        <v>13</v>
      </c>
      <c r="Q29" s="46" t="s">
        <v>14</v>
      </c>
      <c r="R29" s="46" t="s">
        <v>15</v>
      </c>
      <c r="S29" s="46" t="s">
        <v>9</v>
      </c>
      <c r="T29" s="46" t="s">
        <v>10</v>
      </c>
      <c r="U29" s="46" t="s">
        <v>11</v>
      </c>
      <c r="V29" s="46" t="s">
        <v>12</v>
      </c>
      <c r="W29" s="46" t="s">
        <v>13</v>
      </c>
      <c r="X29" s="46" t="s">
        <v>14</v>
      </c>
      <c r="Y29" s="46" t="s">
        <v>15</v>
      </c>
      <c r="Z29" s="46" t="s">
        <v>9</v>
      </c>
      <c r="AA29" s="46" t="s">
        <v>10</v>
      </c>
      <c r="AB29" s="46" t="s">
        <v>11</v>
      </c>
      <c r="AC29" s="46" t="s">
        <v>12</v>
      </c>
      <c r="AD29" s="46" t="s">
        <v>13</v>
      </c>
      <c r="AE29" s="46" t="s">
        <v>14</v>
      </c>
      <c r="AF29" s="46" t="s">
        <v>15</v>
      </c>
      <c r="AG29" s="46" t="s">
        <v>9</v>
      </c>
      <c r="AH29" s="46" t="s">
        <v>10</v>
      </c>
      <c r="AI29" s="76" t="s">
        <v>47</v>
      </c>
      <c r="AJ29" s="77"/>
      <c r="AK29" s="78"/>
      <c r="AL29" s="74"/>
      <c r="AM29" s="75"/>
      <c r="AO29"/>
      <c r="AP29" s="101">
        <f>138-12</f>
        <v>126</v>
      </c>
    </row>
    <row r="30" spans="1:46" s="101" customFormat="1" ht="16.5" customHeight="1">
      <c r="A30" s="103"/>
      <c r="B30" s="104"/>
      <c r="C30" s="105" t="s">
        <v>70</v>
      </c>
      <c r="D30" s="106"/>
      <c r="E30" s="107"/>
      <c r="F30" s="107"/>
      <c r="G30" s="107"/>
      <c r="H30" s="107"/>
      <c r="I30" s="107"/>
      <c r="J30" s="108"/>
      <c r="K30" s="108"/>
      <c r="L30" s="107"/>
      <c r="M30" s="107"/>
      <c r="N30" s="107"/>
      <c r="O30" s="107"/>
      <c r="P30" s="107"/>
      <c r="Q30" s="108"/>
      <c r="R30" s="108"/>
      <c r="S30" s="107"/>
      <c r="T30" s="107"/>
      <c r="U30" s="107"/>
      <c r="V30" s="107"/>
      <c r="W30" s="107"/>
      <c r="X30" s="108"/>
      <c r="Y30" s="108"/>
      <c r="Z30" s="107"/>
      <c r="AA30" s="107"/>
      <c r="AB30" s="107"/>
      <c r="AC30" s="107"/>
      <c r="AD30" s="107"/>
      <c r="AE30" s="108" t="s">
        <v>61</v>
      </c>
      <c r="AF30" s="108"/>
      <c r="AG30" s="107"/>
      <c r="AH30" s="107"/>
      <c r="AI30" s="70"/>
      <c r="AJ30" s="109"/>
      <c r="AK30" s="110">
        <f>COUNTIF(C30:AJ30,"T")*6+COUNTIF(C30:AJ30,"P")*12+COUNTIF(C30:AJ30,"M")*6+COUNTIF(C30:AJ30,"I")*6+COUNTIF(C30:AJ30,"N")*12+COUNTIF(C30:AJ30,"TI")*11+COUNTIF(C30:AJ30,"MT")*12+COUNTIF(C30:AJ30,"MN")*18+COUNTIF(C30:AJ30,"PI")*17+COUNTIF(C30:AJ30,"NA")*6+COUNTIF(C30:AJ30,"NB")*6+COUNTIF(C30:AJ30,"AF")*0</f>
        <v>12</v>
      </c>
      <c r="AL30" s="74"/>
      <c r="AM30" s="75"/>
      <c r="AO30"/>
      <c r="AP30" s="101" t="s">
        <v>71</v>
      </c>
      <c r="AQ30" s="101" t="s">
        <v>72</v>
      </c>
      <c r="AR30" s="101" t="s">
        <v>73</v>
      </c>
      <c r="AS30" s="101" t="s">
        <v>74</v>
      </c>
    </row>
    <row r="31" spans="1:46" s="101" customFormat="1" ht="16.5" customHeight="1">
      <c r="A31" s="103"/>
      <c r="B31" s="104"/>
      <c r="C31" s="105" t="s">
        <v>70</v>
      </c>
      <c r="D31" s="106"/>
      <c r="E31" s="107"/>
      <c r="F31" s="107"/>
      <c r="G31" s="107"/>
      <c r="H31" s="107"/>
      <c r="I31" s="107"/>
      <c r="J31" s="108"/>
      <c r="K31" s="108"/>
      <c r="L31" s="107"/>
      <c r="M31" s="107"/>
      <c r="N31" s="107"/>
      <c r="O31" s="107"/>
      <c r="P31" s="107"/>
      <c r="Q31" s="108"/>
      <c r="R31" s="108"/>
      <c r="S31" s="107"/>
      <c r="T31" s="107"/>
      <c r="U31" s="107"/>
      <c r="V31" s="107"/>
      <c r="W31" s="107"/>
      <c r="X31" s="108"/>
      <c r="Y31" s="108"/>
      <c r="Z31" s="107"/>
      <c r="AA31" s="107"/>
      <c r="AB31" s="107"/>
      <c r="AC31" s="107"/>
      <c r="AD31" s="107"/>
      <c r="AE31" s="108"/>
      <c r="AF31" s="108"/>
      <c r="AG31" s="107"/>
      <c r="AH31" s="107"/>
      <c r="AI31" s="70"/>
      <c r="AJ31" s="109"/>
      <c r="AK31" s="110">
        <f>COUNTIF(C31:AJ31,"T")*6+COUNTIF(C31:AJ31,"P")*12+COUNTIF(C31:AJ31,"M")*6+COUNTIF(C31:AJ31,"I")*6+COUNTIF(C31:AJ31,"N")*12+COUNTIF(C31:AJ31,"TI")*11+COUNTIF(C31:AJ31,"MT")*12+COUNTIF(C31:AJ31,"MN")*18+COUNTIF(C31:AJ31,"PI")*17+COUNTIF(C31:AJ31,"NA")*6+COUNTIF(C31:AJ31,"NB")*6+COUNTIF(C31:AJ31,"AF")*0</f>
        <v>0</v>
      </c>
      <c r="AL31" s="74"/>
      <c r="AM31" s="75"/>
      <c r="AO31"/>
      <c r="AP31" s="101" t="s">
        <v>75</v>
      </c>
      <c r="AQ31" s="101" t="s">
        <v>76</v>
      </c>
      <c r="AR31" s="101" t="s">
        <v>77</v>
      </c>
      <c r="AS31" s="101" t="s">
        <v>78</v>
      </c>
      <c r="AT31" s="101" t="s">
        <v>79</v>
      </c>
    </row>
    <row r="32" spans="1:46" s="121" customFormat="1" ht="16.5" customHeight="1">
      <c r="A32" s="111"/>
      <c r="B32" s="112"/>
      <c r="C32" s="113"/>
      <c r="D32" s="114"/>
      <c r="E32" s="115"/>
      <c r="F32" s="115"/>
      <c r="G32" s="115"/>
      <c r="H32" s="115"/>
      <c r="I32" s="115"/>
      <c r="J32" s="115"/>
      <c r="K32" s="115"/>
      <c r="L32" s="115"/>
      <c r="M32" s="115"/>
      <c r="N32" s="115"/>
      <c r="O32" s="115"/>
      <c r="P32" s="115"/>
      <c r="Q32" s="115"/>
      <c r="R32" s="115"/>
      <c r="S32" s="115"/>
      <c r="T32" s="115"/>
      <c r="U32" s="115"/>
      <c r="V32" s="115"/>
      <c r="W32" s="115"/>
      <c r="X32" s="115"/>
      <c r="Y32" s="115"/>
      <c r="Z32" s="115"/>
      <c r="AA32" s="115"/>
      <c r="AB32" s="115"/>
      <c r="AC32" s="115"/>
      <c r="AD32" s="115"/>
      <c r="AE32" s="115"/>
      <c r="AF32" s="115"/>
      <c r="AG32" s="115"/>
      <c r="AH32" s="115"/>
      <c r="AI32" s="116"/>
      <c r="AJ32" s="117"/>
      <c r="AK32" s="118"/>
      <c r="AL32" s="119"/>
      <c r="AM32" s="120"/>
      <c r="AP32" s="121" t="s">
        <v>75</v>
      </c>
      <c r="AQ32" s="121" t="s">
        <v>80</v>
      </c>
      <c r="AR32" s="121" t="s">
        <v>81</v>
      </c>
      <c r="AS32" s="121" t="s">
        <v>78</v>
      </c>
      <c r="AT32" s="121" t="s">
        <v>82</v>
      </c>
    </row>
    <row r="33" spans="1:46" s="121" customFormat="1" ht="16.5" customHeight="1">
      <c r="A33" s="111"/>
      <c r="B33" s="112"/>
      <c r="C33" s="113"/>
      <c r="D33" s="114"/>
      <c r="E33" s="115"/>
      <c r="F33" s="115"/>
      <c r="G33" s="115"/>
      <c r="H33" s="115"/>
      <c r="I33" s="115"/>
      <c r="J33" s="115"/>
      <c r="K33" s="115"/>
      <c r="L33" s="115"/>
      <c r="M33" s="115"/>
      <c r="N33" s="115"/>
      <c r="O33" s="115"/>
      <c r="P33" s="115"/>
      <c r="Q33" s="115"/>
      <c r="R33" s="115"/>
      <c r="S33" s="115"/>
      <c r="T33" s="115"/>
      <c r="U33" s="115"/>
      <c r="V33" s="115"/>
      <c r="W33" s="115"/>
      <c r="X33" s="115"/>
      <c r="Y33" s="115"/>
      <c r="Z33" s="115"/>
      <c r="AA33" s="115"/>
      <c r="AB33" s="115"/>
      <c r="AC33" s="115"/>
      <c r="AD33" s="115"/>
      <c r="AE33" s="115"/>
      <c r="AF33" s="115"/>
      <c r="AG33" s="115"/>
      <c r="AH33" s="115"/>
      <c r="AI33" s="116"/>
      <c r="AJ33" s="117"/>
      <c r="AK33" s="118"/>
      <c r="AL33" s="119"/>
      <c r="AM33" s="120"/>
      <c r="AP33" s="121" t="s">
        <v>75</v>
      </c>
      <c r="AQ33" s="121" t="s">
        <v>77</v>
      </c>
      <c r="AR33" s="121" t="s">
        <v>83</v>
      </c>
      <c r="AS33" s="121" t="s">
        <v>84</v>
      </c>
      <c r="AT33" s="121" t="s">
        <v>85</v>
      </c>
    </row>
    <row r="34" spans="1:46" s="121" customFormat="1" ht="16.5" customHeight="1">
      <c r="A34" s="111"/>
      <c r="B34" s="112"/>
      <c r="C34" s="113"/>
      <c r="D34" s="114"/>
      <c r="E34" s="115"/>
      <c r="F34" s="115"/>
      <c r="G34" s="115"/>
      <c r="H34" s="115"/>
      <c r="I34" s="115"/>
      <c r="J34" s="115"/>
      <c r="K34" s="115"/>
      <c r="L34" s="115"/>
      <c r="M34" s="115"/>
      <c r="N34" s="115"/>
      <c r="O34" s="115"/>
      <c r="P34" s="115"/>
      <c r="Q34" s="115"/>
      <c r="R34" s="115"/>
      <c r="S34" s="115"/>
      <c r="T34" s="115"/>
      <c r="U34" s="115"/>
      <c r="V34" s="115"/>
      <c r="W34" s="115"/>
      <c r="X34" s="115"/>
      <c r="Y34" s="115"/>
      <c r="Z34" s="115"/>
      <c r="AA34" s="115"/>
      <c r="AB34" s="115"/>
      <c r="AC34" s="115"/>
      <c r="AD34" s="115"/>
      <c r="AE34" s="115"/>
      <c r="AF34" s="115"/>
      <c r="AG34" s="115"/>
      <c r="AH34" s="115"/>
      <c r="AI34" s="116"/>
      <c r="AJ34" s="117"/>
      <c r="AK34" s="118"/>
      <c r="AL34" s="119"/>
      <c r="AM34" s="120"/>
      <c r="AT34" s="121" t="s">
        <v>86</v>
      </c>
    </row>
    <row r="35" spans="1:46" s="101" customFormat="1" ht="16.5" customHeight="1">
      <c r="A35" s="122"/>
      <c r="B35" s="123"/>
      <c r="C35" s="124"/>
      <c r="D35" s="125" t="s">
        <v>87</v>
      </c>
      <c r="E35" s="126"/>
      <c r="F35" s="126"/>
      <c r="G35" s="127"/>
      <c r="H35" s="127"/>
      <c r="I35" s="127"/>
      <c r="J35" s="127"/>
      <c r="K35" s="127"/>
      <c r="L35" s="127"/>
      <c r="M35" s="127"/>
      <c r="N35" s="127"/>
      <c r="O35" s="127"/>
      <c r="P35" s="127"/>
      <c r="Q35" s="127"/>
      <c r="R35" s="128"/>
      <c r="S35" s="129"/>
      <c r="T35" s="129"/>
      <c r="U35" s="129"/>
      <c r="V35" s="129"/>
      <c r="W35" s="129"/>
      <c r="X35" s="129"/>
      <c r="Y35" s="129"/>
      <c r="Z35" s="129"/>
      <c r="AA35" s="129"/>
      <c r="AB35" s="129"/>
      <c r="AC35" s="129"/>
      <c r="AD35" s="129"/>
      <c r="AE35" s="129"/>
      <c r="AF35" s="129"/>
      <c r="AG35" s="129"/>
      <c r="AH35" s="129"/>
      <c r="AI35" s="130"/>
      <c r="AJ35" s="131"/>
      <c r="AK35" s="132"/>
      <c r="AL35" s="133"/>
      <c r="AM35" s="75"/>
    </row>
    <row r="36" spans="1:46" s="101" customFormat="1" ht="16.5" customHeight="1">
      <c r="A36" s="122"/>
      <c r="B36" s="134" t="s">
        <v>88</v>
      </c>
      <c r="C36" s="124"/>
      <c r="D36" s="135"/>
      <c r="E36" s="136"/>
      <c r="F36" s="136"/>
      <c r="G36" s="136"/>
      <c r="H36" s="136"/>
      <c r="I36" s="136"/>
      <c r="J36" s="136"/>
      <c r="K36" s="136"/>
      <c r="L36" s="136"/>
      <c r="M36" s="136"/>
      <c r="N36" s="136"/>
      <c r="O36" s="136"/>
      <c r="P36" s="136"/>
      <c r="Q36" s="136"/>
      <c r="R36" s="137"/>
      <c r="S36" s="129"/>
      <c r="T36" s="129"/>
      <c r="U36" s="129"/>
      <c r="V36" s="129"/>
      <c r="W36" s="129"/>
      <c r="X36" s="129"/>
      <c r="Y36" s="129"/>
      <c r="Z36" s="129"/>
      <c r="AA36" s="129"/>
      <c r="AB36" s="129"/>
      <c r="AC36" s="129"/>
      <c r="AD36" s="129"/>
      <c r="AE36" s="129"/>
      <c r="AF36" s="129"/>
      <c r="AG36" s="129"/>
      <c r="AH36" s="129"/>
      <c r="AI36" s="129"/>
      <c r="AJ36" s="131"/>
      <c r="AK36" s="132"/>
      <c r="AL36" s="133"/>
      <c r="AM36" s="75"/>
      <c r="AP36" s="101">
        <f>48*4</f>
        <v>192</v>
      </c>
    </row>
    <row r="37" spans="1:46" s="101" customFormat="1" ht="16.5" customHeight="1" thickBot="1">
      <c r="A37" s="138"/>
      <c r="B37" s="139" t="s">
        <v>89</v>
      </c>
      <c r="C37" s="140"/>
      <c r="D37" s="479" t="s">
        <v>210</v>
      </c>
      <c r="E37" s="479"/>
      <c r="F37" s="479"/>
      <c r="G37" s="479"/>
      <c r="H37" s="479"/>
      <c r="I37" s="479"/>
      <c r="J37" s="479"/>
      <c r="K37" s="479"/>
      <c r="L37" s="479"/>
      <c r="M37" s="479"/>
      <c r="N37" s="479"/>
      <c r="O37" s="479"/>
      <c r="P37" s="479"/>
      <c r="Q37" s="479"/>
      <c r="R37" s="480"/>
      <c r="S37" s="141"/>
      <c r="T37" s="141"/>
      <c r="U37" s="141"/>
      <c r="V37" s="141"/>
      <c r="W37" s="142"/>
      <c r="Y37" s="494" t="s">
        <v>32</v>
      </c>
      <c r="Z37" s="494"/>
      <c r="AA37" s="494"/>
      <c r="AB37" s="494"/>
      <c r="AC37" s="494"/>
      <c r="AD37" s="494"/>
      <c r="AE37" s="494"/>
      <c r="AF37" s="494"/>
      <c r="AG37" s="494"/>
      <c r="AH37" s="494"/>
      <c r="AI37" s="142"/>
      <c r="AJ37" s="142"/>
      <c r="AK37" s="132"/>
      <c r="AL37" s="133"/>
      <c r="AM37" s="75"/>
      <c r="AP37" s="101">
        <v>18</v>
      </c>
    </row>
    <row r="38" spans="1:46" s="101" customFormat="1" ht="16.5" customHeight="1">
      <c r="A38" s="143"/>
      <c r="B38" s="144" t="s">
        <v>90</v>
      </c>
      <c r="C38" s="145"/>
      <c r="D38" s="495"/>
      <c r="E38" s="496"/>
      <c r="F38" s="496"/>
      <c r="G38" s="496"/>
      <c r="H38" s="496"/>
      <c r="I38" s="496"/>
      <c r="J38" s="496"/>
      <c r="K38" s="496"/>
      <c r="L38" s="496"/>
      <c r="M38" s="496"/>
      <c r="N38" s="496"/>
      <c r="O38" s="496"/>
      <c r="P38" s="496"/>
      <c r="Q38" s="496"/>
      <c r="R38" s="497"/>
      <c r="S38" s="146"/>
      <c r="T38" s="147"/>
      <c r="U38" s="147"/>
      <c r="V38" s="148"/>
      <c r="W38" s="149"/>
      <c r="X38" s="149"/>
      <c r="Y38" s="498" t="s">
        <v>91</v>
      </c>
      <c r="Z38" s="498"/>
      <c r="AA38" s="498"/>
      <c r="AB38" s="498"/>
      <c r="AC38" s="498"/>
      <c r="AD38" s="498"/>
      <c r="AE38" s="498"/>
      <c r="AF38" s="498"/>
      <c r="AG38" s="498"/>
      <c r="AH38" s="498"/>
      <c r="AI38" s="149"/>
      <c r="AJ38" s="149"/>
      <c r="AK38" s="132"/>
      <c r="AL38" s="133"/>
      <c r="AM38" s="75"/>
      <c r="AP38" s="101">
        <v>30</v>
      </c>
    </row>
    <row r="39" spans="1:46" ht="16.5" customHeight="1">
      <c r="A39" s="150"/>
      <c r="B39" s="151" t="s">
        <v>92</v>
      </c>
      <c r="C39" s="152"/>
      <c r="D39" s="153"/>
      <c r="E39" s="154"/>
      <c r="F39" s="154"/>
      <c r="G39" s="154"/>
      <c r="H39" s="154"/>
      <c r="I39" s="154"/>
      <c r="J39" s="154"/>
      <c r="K39" s="154"/>
      <c r="L39" s="154"/>
      <c r="M39" s="154"/>
      <c r="N39" s="154"/>
      <c r="O39" s="154"/>
      <c r="P39" s="154"/>
      <c r="Q39" s="154"/>
      <c r="R39" s="155"/>
      <c r="S39" s="146"/>
      <c r="T39" s="156"/>
      <c r="U39" s="156"/>
      <c r="W39" s="486"/>
      <c r="X39" s="486"/>
      <c r="Y39" s="486"/>
      <c r="Z39" s="486"/>
      <c r="AA39" s="486"/>
      <c r="AB39" s="486"/>
      <c r="AC39" s="486"/>
      <c r="AD39" s="486"/>
      <c r="AE39" s="486"/>
      <c r="AF39" s="486"/>
      <c r="AG39" s="486"/>
      <c r="AH39" s="486"/>
      <c r="AI39" s="486"/>
      <c r="AJ39" s="486"/>
      <c r="AK39" s="157"/>
      <c r="AL39" s="158"/>
      <c r="AM39" s="159"/>
    </row>
    <row r="40" spans="1:46" ht="16.5" customHeight="1">
      <c r="A40" s="160"/>
      <c r="B40" s="151" t="s">
        <v>93</v>
      </c>
      <c r="C40" s="152"/>
      <c r="L40" s="162"/>
      <c r="S40" s="146"/>
      <c r="T40" s="485"/>
      <c r="U40" s="485"/>
      <c r="W40" s="163"/>
      <c r="X40" s="163"/>
      <c r="Y40" s="163"/>
      <c r="Z40" s="163"/>
      <c r="AA40" s="163"/>
      <c r="AB40" s="163"/>
      <c r="AC40" s="163"/>
      <c r="AD40" s="163"/>
      <c r="AE40" s="163"/>
      <c r="AF40" s="163"/>
      <c r="AG40" s="163"/>
      <c r="AH40" s="163"/>
      <c r="AI40" s="164"/>
      <c r="AJ40" s="165"/>
      <c r="AK40" s="166"/>
      <c r="AL40" s="167"/>
      <c r="AM40" s="168"/>
    </row>
    <row r="41" spans="1:46" ht="16.5" customHeight="1" thickBot="1">
      <c r="A41" s="169"/>
      <c r="B41" s="170" t="s">
        <v>94</v>
      </c>
      <c r="C41" s="171"/>
      <c r="D41" s="172"/>
      <c r="E41" s="173"/>
      <c r="F41" s="172"/>
      <c r="G41" s="172"/>
      <c r="H41" s="172"/>
      <c r="I41" s="172"/>
      <c r="J41" s="172"/>
      <c r="K41" s="172"/>
      <c r="L41" s="174"/>
      <c r="M41" s="172"/>
      <c r="N41" s="172"/>
      <c r="O41" s="172"/>
      <c r="P41" s="172"/>
      <c r="Q41" s="172"/>
      <c r="R41" s="172"/>
      <c r="S41" s="175"/>
      <c r="T41" s="175"/>
      <c r="U41" s="175"/>
      <c r="V41" s="172"/>
      <c r="W41" s="172"/>
      <c r="X41" s="172"/>
      <c r="Y41" s="172"/>
      <c r="Z41" s="172"/>
      <c r="AA41" s="172"/>
      <c r="AB41" s="172"/>
      <c r="AC41" s="172"/>
      <c r="AD41" s="172"/>
      <c r="AE41" s="172"/>
      <c r="AF41" s="172"/>
      <c r="AG41" s="172"/>
      <c r="AH41" s="172"/>
      <c r="AI41" s="176"/>
      <c r="AJ41" s="177"/>
      <c r="AK41" s="178"/>
      <c r="AL41" s="179"/>
      <c r="AM41" s="168"/>
    </row>
    <row r="42" spans="1:46" ht="16.5" customHeight="1">
      <c r="A42" s="180"/>
      <c r="B42" s="181"/>
      <c r="C42" s="182"/>
      <c r="D42" s="181"/>
      <c r="E42" s="183"/>
      <c r="F42" s="181"/>
      <c r="G42" s="181"/>
      <c r="H42" s="181"/>
      <c r="I42" s="181"/>
      <c r="J42" s="181"/>
      <c r="K42" s="181"/>
      <c r="L42" s="181"/>
      <c r="M42" s="181"/>
      <c r="N42" s="181"/>
      <c r="O42" s="181"/>
      <c r="P42" s="181"/>
      <c r="Q42" s="181"/>
      <c r="R42" s="181"/>
      <c r="S42" s="181"/>
      <c r="T42" s="181"/>
      <c r="U42" s="181"/>
      <c r="V42" s="181"/>
      <c r="W42" s="181"/>
      <c r="X42" s="181"/>
      <c r="Y42" s="181"/>
      <c r="Z42" s="181"/>
      <c r="AA42" s="181"/>
      <c r="AB42" s="181"/>
      <c r="AC42" s="181"/>
      <c r="AD42" s="181"/>
      <c r="AE42" s="181"/>
      <c r="AF42" s="181"/>
      <c r="AG42" s="181"/>
      <c r="AH42" s="181"/>
      <c r="AI42" s="184"/>
      <c r="AJ42" s="165"/>
      <c r="AK42" s="185"/>
      <c r="AL42" s="185"/>
      <c r="AM42" s="168"/>
      <c r="AN42" s="163"/>
    </row>
    <row r="43" spans="1:46" ht="16.5" customHeight="1">
      <c r="A43" s="182"/>
      <c r="B43" s="181"/>
      <c r="C43" s="182"/>
      <c r="D43" s="181"/>
      <c r="E43" s="183"/>
      <c r="F43" s="181"/>
      <c r="G43" s="181"/>
      <c r="H43" s="181"/>
      <c r="I43" s="181"/>
      <c r="J43" s="181"/>
      <c r="K43" s="181"/>
      <c r="L43" s="181"/>
      <c r="M43" s="181"/>
      <c r="N43" s="181"/>
      <c r="O43" s="181"/>
      <c r="P43" s="181"/>
      <c r="Q43" s="181"/>
      <c r="R43" s="181"/>
      <c r="S43" s="181"/>
      <c r="T43" s="181"/>
      <c r="U43" s="181"/>
      <c r="V43" s="181"/>
      <c r="W43" s="181"/>
      <c r="X43" s="181"/>
      <c r="Y43" s="181"/>
      <c r="Z43" s="181"/>
      <c r="AA43" s="181"/>
      <c r="AB43" s="181"/>
      <c r="AC43" s="181"/>
      <c r="AD43" s="181"/>
      <c r="AE43" s="181"/>
      <c r="AF43" s="181"/>
      <c r="AG43" s="181"/>
      <c r="AH43" s="181"/>
      <c r="AI43" s="184"/>
      <c r="AJ43" s="185"/>
      <c r="AK43" s="185"/>
      <c r="AL43" s="185"/>
      <c r="AM43" s="168"/>
    </row>
    <row r="44" spans="1:46" ht="16.5" customHeight="1">
      <c r="A44" s="186"/>
      <c r="B44" s="187"/>
      <c r="C44" s="187"/>
      <c r="D44" s="187"/>
      <c r="E44" s="185"/>
      <c r="F44" s="188"/>
      <c r="G44" s="188"/>
      <c r="H44" s="188"/>
      <c r="I44" s="188"/>
      <c r="J44" s="188"/>
      <c r="K44" s="188"/>
      <c r="L44" s="188"/>
      <c r="M44" s="188"/>
      <c r="N44" s="188"/>
      <c r="O44" s="188"/>
      <c r="P44" s="188"/>
      <c r="Q44" s="188"/>
      <c r="R44" s="188"/>
      <c r="S44" s="188"/>
      <c r="T44" s="188"/>
      <c r="U44" s="188"/>
      <c r="V44" s="188"/>
      <c r="W44" s="188"/>
      <c r="X44" s="188"/>
      <c r="Y44" s="188"/>
      <c r="Z44" s="188"/>
      <c r="AA44" s="188"/>
      <c r="AB44" s="188"/>
      <c r="AC44" s="188"/>
      <c r="AD44" s="188"/>
      <c r="AE44" s="188"/>
      <c r="AF44" s="188"/>
      <c r="AG44" s="188"/>
      <c r="AH44" s="188"/>
      <c r="AI44" s="188"/>
      <c r="AJ44" s="166"/>
      <c r="AK44" s="166"/>
      <c r="AL44" s="166"/>
      <c r="AM44" s="168"/>
    </row>
    <row r="45" spans="1:46" ht="16.5" customHeight="1">
      <c r="A45" s="189"/>
      <c r="B45" s="190" t="s">
        <v>95</v>
      </c>
      <c r="C45" s="191"/>
      <c r="D45" s="192"/>
      <c r="E45" s="129"/>
      <c r="F45" s="129"/>
      <c r="G45" s="129"/>
      <c r="H45" s="129"/>
      <c r="I45" s="129"/>
      <c r="J45" s="129"/>
      <c r="K45" s="129"/>
      <c r="L45" s="129"/>
      <c r="M45" s="129"/>
      <c r="N45" s="129"/>
      <c r="O45" s="129"/>
      <c r="P45" s="129"/>
      <c r="Q45" s="129"/>
      <c r="R45" s="129"/>
      <c r="S45" s="129"/>
      <c r="T45" s="129"/>
      <c r="U45" s="129"/>
      <c r="V45" s="129"/>
      <c r="W45" s="129"/>
      <c r="X45" s="129"/>
      <c r="Y45" s="129"/>
      <c r="Z45" s="129"/>
      <c r="AA45" s="129"/>
      <c r="AB45" s="129"/>
      <c r="AC45" s="129"/>
      <c r="AD45" s="129"/>
      <c r="AE45" s="129"/>
      <c r="AF45" s="129"/>
      <c r="AG45" s="129"/>
      <c r="AH45" s="129"/>
      <c r="AI45" s="129"/>
      <c r="AJ45" s="131"/>
      <c r="AK45" s="132"/>
      <c r="AL45" s="132"/>
      <c r="AM45" s="75"/>
    </row>
    <row r="46" spans="1:46" ht="16.5" customHeight="1">
      <c r="A46" s="193"/>
      <c r="B46" s="123"/>
      <c r="C46" s="191"/>
      <c r="D46" s="192"/>
      <c r="E46" s="129"/>
      <c r="F46" s="129"/>
      <c r="G46" s="129"/>
      <c r="H46" s="129"/>
      <c r="I46" s="129"/>
      <c r="J46" s="129"/>
      <c r="K46" s="129"/>
      <c r="L46" s="129"/>
      <c r="M46" s="129"/>
      <c r="N46" s="129"/>
      <c r="O46" s="129"/>
      <c r="P46" s="129"/>
      <c r="Q46" s="129"/>
      <c r="R46" s="129"/>
      <c r="S46" s="129"/>
      <c r="T46" s="129"/>
      <c r="U46" s="129"/>
      <c r="V46" s="129"/>
      <c r="W46" s="129"/>
      <c r="X46" s="129"/>
      <c r="Y46" s="129"/>
      <c r="Z46" s="129"/>
      <c r="AA46" s="129"/>
      <c r="AB46" s="129"/>
      <c r="AC46" s="129"/>
      <c r="AD46" s="129"/>
      <c r="AE46" s="129"/>
      <c r="AF46" s="129"/>
      <c r="AG46" s="129"/>
      <c r="AH46" s="129"/>
      <c r="AI46" s="129"/>
      <c r="AJ46" s="131"/>
      <c r="AK46" s="132"/>
      <c r="AL46" s="132"/>
      <c r="AM46" s="75"/>
    </row>
    <row r="47" spans="1:46" ht="16.5" customHeight="1">
      <c r="A47" s="194"/>
      <c r="B47" s="123"/>
      <c r="C47" s="124"/>
      <c r="D47" s="195"/>
      <c r="E47" s="129"/>
      <c r="F47" s="129"/>
      <c r="G47" s="129"/>
      <c r="H47" s="129"/>
      <c r="I47" s="129"/>
      <c r="J47" s="129"/>
      <c r="K47" s="129"/>
      <c r="L47" s="129"/>
      <c r="M47" s="129"/>
      <c r="N47" s="129"/>
      <c r="O47" s="129"/>
      <c r="P47" s="129"/>
      <c r="Q47" s="129"/>
      <c r="R47" s="129"/>
      <c r="S47" s="129"/>
      <c r="T47" s="129"/>
      <c r="U47" s="129"/>
      <c r="V47" s="129"/>
      <c r="W47" s="129"/>
      <c r="X47" s="129"/>
      <c r="Y47" s="129"/>
      <c r="Z47" s="129"/>
      <c r="AA47" s="129"/>
      <c r="AB47" s="129"/>
      <c r="AC47" s="129"/>
      <c r="AD47" s="129"/>
      <c r="AE47" s="129"/>
      <c r="AF47" s="129"/>
      <c r="AG47" s="129"/>
      <c r="AH47" s="129"/>
      <c r="AI47" s="129"/>
      <c r="AJ47" s="131"/>
      <c r="AK47" s="132"/>
      <c r="AL47" s="132"/>
      <c r="AM47" s="75"/>
    </row>
    <row r="48" spans="1:46" ht="17.100000000000001" customHeight="1">
      <c r="A48" s="196"/>
      <c r="B48" s="197"/>
      <c r="C48" s="140"/>
      <c r="D48" s="123"/>
      <c r="E48" s="198"/>
      <c r="F48" s="198"/>
      <c r="G48" s="141"/>
      <c r="H48" s="141"/>
      <c r="I48" s="141"/>
      <c r="J48" s="141"/>
      <c r="K48" s="141"/>
      <c r="L48" s="141"/>
      <c r="M48" s="141"/>
      <c r="N48" s="141"/>
      <c r="O48" s="141"/>
      <c r="P48" s="141"/>
      <c r="Q48" s="141"/>
      <c r="R48" s="141"/>
      <c r="S48" s="141"/>
      <c r="T48" s="141"/>
      <c r="U48" s="141"/>
      <c r="V48" s="141"/>
      <c r="W48" s="141"/>
      <c r="X48" s="141"/>
      <c r="Y48" s="141"/>
      <c r="Z48" s="141"/>
      <c r="AA48" s="141"/>
      <c r="AB48" s="141"/>
      <c r="AC48" s="141"/>
      <c r="AD48" s="141"/>
      <c r="AE48" s="141"/>
      <c r="AF48" s="141"/>
      <c r="AG48" s="141"/>
      <c r="AH48" s="141"/>
      <c r="AI48" s="141"/>
      <c r="AJ48" s="199"/>
      <c r="AK48" s="157"/>
      <c r="AL48" s="200"/>
      <c r="AM48" s="159"/>
    </row>
    <row r="49" spans="1:39" ht="15" customHeight="1">
      <c r="A49" s="201"/>
      <c r="B49" s="202"/>
      <c r="C49" s="145"/>
      <c r="D49" s="203"/>
      <c r="E49" s="203"/>
      <c r="F49" s="203"/>
      <c r="G49" s="203"/>
      <c r="H49" s="203"/>
      <c r="I49" s="203"/>
      <c r="J49" s="203"/>
      <c r="K49" s="203"/>
      <c r="L49" s="203"/>
      <c r="M49" s="203"/>
      <c r="N49" s="203"/>
      <c r="O49" s="203"/>
      <c r="P49" s="203"/>
      <c r="Q49" s="203"/>
      <c r="R49" s="203"/>
      <c r="S49" s="146"/>
      <c r="T49" s="482"/>
      <c r="U49" s="482"/>
      <c r="V49" s="487"/>
      <c r="W49" s="487"/>
      <c r="X49" s="487"/>
      <c r="Y49" s="487"/>
      <c r="Z49" s="487"/>
      <c r="AA49" s="487"/>
      <c r="AB49" s="487"/>
      <c r="AC49" s="487"/>
      <c r="AD49" s="487"/>
      <c r="AE49" s="487"/>
      <c r="AF49" s="487"/>
      <c r="AG49" s="487"/>
      <c r="AH49" s="487"/>
      <c r="AI49" s="487"/>
      <c r="AJ49" s="165"/>
      <c r="AK49" s="166"/>
      <c r="AL49" s="166"/>
      <c r="AM49" s="168"/>
    </row>
    <row r="50" spans="1:39" s="206" customFormat="1" ht="15" customHeight="1">
      <c r="A50" s="156"/>
      <c r="B50" s="204"/>
      <c r="C50" s="152"/>
      <c r="D50" s="205"/>
      <c r="E50" s="205"/>
      <c r="F50" s="205"/>
      <c r="G50" s="205"/>
      <c r="H50" s="205"/>
      <c r="I50" s="205"/>
      <c r="J50" s="205"/>
      <c r="K50" s="205"/>
      <c r="L50" s="205"/>
      <c r="M50" s="205"/>
      <c r="N50" s="205"/>
      <c r="O50" s="205"/>
      <c r="P50" s="205"/>
      <c r="Q50" s="205"/>
      <c r="R50" s="205"/>
      <c r="S50" s="146"/>
      <c r="T50" s="482"/>
      <c r="U50" s="482"/>
      <c r="V50" s="483"/>
      <c r="W50" s="483"/>
      <c r="X50" s="483"/>
      <c r="Y50" s="483"/>
      <c r="Z50" s="483"/>
      <c r="AA50" s="483"/>
      <c r="AB50" s="483"/>
      <c r="AC50" s="483"/>
      <c r="AD50" s="483"/>
      <c r="AE50" s="483"/>
      <c r="AF50" s="483"/>
      <c r="AG50" s="483"/>
      <c r="AH50" s="483"/>
      <c r="AI50" s="483"/>
      <c r="AJ50" s="165"/>
      <c r="AK50" s="166"/>
      <c r="AL50" s="166"/>
      <c r="AM50" s="168"/>
    </row>
    <row r="51" spans="1:39" s="206" customFormat="1" ht="15" customHeight="1">
      <c r="A51" s="207"/>
      <c r="B51" s="204"/>
      <c r="C51" s="152"/>
      <c r="D51" s="484"/>
      <c r="E51" s="484"/>
      <c r="F51" s="484"/>
      <c r="G51" s="484"/>
      <c r="H51" s="484"/>
      <c r="I51" s="484"/>
      <c r="J51" s="484"/>
      <c r="K51" s="484"/>
      <c r="L51" s="484"/>
      <c r="M51" s="484"/>
      <c r="N51" s="484"/>
      <c r="O51" s="484"/>
      <c r="P51" s="484"/>
      <c r="Q51" s="484"/>
      <c r="R51" s="484"/>
      <c r="S51" s="146"/>
      <c r="T51" s="485"/>
      <c r="U51" s="485"/>
      <c r="V51" s="486"/>
      <c r="W51" s="486"/>
      <c r="X51" s="486"/>
      <c r="Y51" s="486"/>
      <c r="Z51" s="486"/>
      <c r="AA51" s="486"/>
      <c r="AB51" s="486"/>
      <c r="AC51" s="486"/>
      <c r="AD51" s="486"/>
      <c r="AE51" s="486"/>
      <c r="AF51" s="486"/>
      <c r="AG51" s="486"/>
      <c r="AH51" s="486"/>
      <c r="AI51" s="486"/>
      <c r="AJ51" s="165"/>
      <c r="AK51" s="166"/>
      <c r="AL51" s="166"/>
      <c r="AM51" s="168"/>
    </row>
    <row r="52" spans="1:39" ht="15" customHeight="1">
      <c r="A52" s="186"/>
      <c r="B52" s="187"/>
      <c r="C52" s="187"/>
      <c r="D52" s="203"/>
      <c r="E52" s="208"/>
      <c r="F52" s="208"/>
      <c r="G52" s="208"/>
      <c r="H52" s="208"/>
      <c r="I52" s="208"/>
      <c r="J52" s="208"/>
      <c r="K52" s="208"/>
      <c r="L52" s="208"/>
      <c r="M52" s="208"/>
      <c r="N52" s="208"/>
      <c r="O52" s="208"/>
      <c r="P52" s="208"/>
      <c r="Q52" s="208"/>
      <c r="R52" s="208"/>
      <c r="S52" s="188"/>
      <c r="T52" s="188"/>
      <c r="U52" s="188"/>
      <c r="V52" s="486"/>
      <c r="W52" s="486"/>
      <c r="X52" s="486"/>
      <c r="Y52" s="486"/>
      <c r="Z52" s="486"/>
      <c r="AA52" s="486"/>
      <c r="AB52" s="486"/>
      <c r="AC52" s="486"/>
      <c r="AD52" s="486"/>
      <c r="AE52" s="486"/>
      <c r="AF52" s="486"/>
      <c r="AG52" s="486"/>
      <c r="AH52" s="486"/>
      <c r="AI52" s="486"/>
      <c r="AJ52" s="166"/>
      <c r="AK52" s="166"/>
      <c r="AL52" s="166"/>
      <c r="AM52" s="168"/>
    </row>
    <row r="53" spans="1:39" ht="15" customHeight="1">
      <c r="A53" s="186"/>
      <c r="B53" s="187"/>
      <c r="C53" s="187"/>
      <c r="D53" s="187"/>
      <c r="E53" s="185"/>
      <c r="F53" s="188"/>
      <c r="G53" s="188"/>
      <c r="H53" s="188"/>
      <c r="I53" s="188"/>
      <c r="J53" s="188"/>
      <c r="K53" s="188"/>
      <c r="L53" s="188"/>
      <c r="M53" s="188"/>
      <c r="N53" s="188"/>
      <c r="O53" s="188"/>
      <c r="P53" s="188"/>
      <c r="Q53" s="188"/>
      <c r="R53" s="188"/>
      <c r="S53" s="188"/>
      <c r="T53" s="188"/>
      <c r="U53" s="188"/>
      <c r="V53" s="188"/>
      <c r="W53" s="188"/>
      <c r="X53" s="188"/>
      <c r="Y53" s="188"/>
      <c r="Z53" s="188"/>
      <c r="AA53" s="188"/>
      <c r="AB53" s="188"/>
      <c r="AC53" s="188"/>
      <c r="AD53" s="188"/>
      <c r="AE53" s="188"/>
      <c r="AF53" s="188"/>
      <c r="AG53" s="188"/>
      <c r="AH53" s="188"/>
      <c r="AI53" s="188"/>
      <c r="AJ53" s="166"/>
      <c r="AK53" s="166"/>
      <c r="AL53" s="166"/>
      <c r="AM53" s="168"/>
    </row>
    <row r="54" spans="1:39">
      <c r="A54" s="209"/>
      <c r="B54" s="210"/>
      <c r="C54" s="211"/>
      <c r="D54" s="210"/>
      <c r="E54" s="212"/>
      <c r="F54" s="210"/>
      <c r="G54" s="210"/>
      <c r="H54" s="210"/>
      <c r="I54" s="210"/>
      <c r="J54" s="210"/>
      <c r="K54" s="210"/>
      <c r="L54" s="210"/>
      <c r="M54" s="210"/>
      <c r="N54" s="210"/>
      <c r="O54" s="210"/>
      <c r="P54" s="210"/>
      <c r="Q54" s="210"/>
      <c r="R54" s="210"/>
      <c r="S54" s="210"/>
      <c r="T54" s="210"/>
      <c r="U54" s="210"/>
      <c r="V54" s="210"/>
      <c r="W54" s="210"/>
      <c r="X54" s="210"/>
      <c r="Y54" s="210"/>
      <c r="Z54" s="210"/>
      <c r="AA54" s="210"/>
      <c r="AB54" s="210"/>
      <c r="AC54" s="210"/>
      <c r="AD54" s="210"/>
      <c r="AE54" s="210"/>
      <c r="AF54" s="210"/>
      <c r="AG54" s="210"/>
      <c r="AH54" s="210"/>
      <c r="AI54" s="210"/>
      <c r="AJ54" s="213"/>
      <c r="AK54" s="213"/>
      <c r="AL54" s="214">
        <f>SUM(AL6:AL53)</f>
        <v>168</v>
      </c>
      <c r="AM54" s="215"/>
    </row>
    <row r="55" spans="1:39">
      <c r="A55" s="209"/>
      <c r="B55" s="210"/>
      <c r="C55" s="211"/>
      <c r="D55" s="210"/>
      <c r="E55" s="216"/>
      <c r="F55" s="216"/>
      <c r="G55" s="216"/>
      <c r="H55" s="216"/>
      <c r="I55" s="216"/>
      <c r="J55" s="216"/>
      <c r="K55" s="216"/>
      <c r="L55" s="216"/>
      <c r="M55" s="216"/>
      <c r="N55" s="216"/>
      <c r="O55" s="216"/>
      <c r="P55" s="216"/>
      <c r="Q55" s="216"/>
      <c r="R55" s="216"/>
      <c r="S55" s="216"/>
      <c r="T55" s="216"/>
      <c r="U55" s="216"/>
      <c r="V55" s="216"/>
      <c r="W55" s="216"/>
      <c r="X55" s="216"/>
      <c r="Y55" s="216"/>
      <c r="Z55" s="216"/>
      <c r="AA55" s="216"/>
      <c r="AB55" s="216"/>
      <c r="AC55" s="216"/>
      <c r="AD55" s="216"/>
      <c r="AE55" s="216"/>
      <c r="AF55" s="216"/>
      <c r="AG55" s="216"/>
      <c r="AH55" s="216"/>
      <c r="AI55" s="216"/>
      <c r="AJ55" s="213"/>
      <c r="AK55" s="213"/>
      <c r="AL55" s="213"/>
      <c r="AM55" s="217"/>
    </row>
    <row r="56" spans="1:39">
      <c r="A56" s="186"/>
      <c r="B56" s="188"/>
      <c r="C56" s="186"/>
      <c r="D56" s="188"/>
      <c r="E56" s="212"/>
      <c r="F56" s="210"/>
      <c r="G56" s="210"/>
      <c r="H56" s="210"/>
      <c r="I56" s="210"/>
      <c r="J56" s="210"/>
      <c r="K56" s="210"/>
      <c r="L56" s="210"/>
      <c r="M56" s="210"/>
      <c r="N56" s="210"/>
      <c r="O56" s="210"/>
      <c r="P56" s="210"/>
      <c r="Q56" s="210"/>
      <c r="R56" s="210"/>
      <c r="S56" s="210"/>
      <c r="T56" s="210"/>
      <c r="U56" s="210"/>
      <c r="V56" s="210"/>
      <c r="W56" s="210"/>
      <c r="X56" s="210"/>
      <c r="Y56" s="210"/>
      <c r="Z56" s="210"/>
      <c r="AA56" s="210"/>
      <c r="AB56" s="210"/>
      <c r="AC56" s="210"/>
      <c r="AD56" s="210"/>
      <c r="AE56" s="210"/>
      <c r="AF56" s="210"/>
      <c r="AG56" s="210"/>
      <c r="AH56" s="210"/>
      <c r="AI56" s="210"/>
      <c r="AJ56" s="213"/>
      <c r="AK56" s="213"/>
      <c r="AL56" s="213"/>
      <c r="AM56" s="217"/>
    </row>
    <row r="57" spans="1:39">
      <c r="A57" s="481"/>
      <c r="B57" s="481"/>
      <c r="C57" s="186"/>
      <c r="D57" s="188"/>
      <c r="E57" s="218"/>
      <c r="F57" s="218"/>
      <c r="G57" s="188"/>
      <c r="H57" s="188"/>
      <c r="I57" s="188"/>
      <c r="J57" s="188"/>
      <c r="K57" s="188"/>
      <c r="L57" s="188"/>
      <c r="M57" s="210"/>
      <c r="N57" s="210"/>
      <c r="O57" s="210"/>
      <c r="P57" s="210"/>
      <c r="Q57" s="210"/>
      <c r="R57" s="210"/>
      <c r="S57" s="210"/>
      <c r="T57" s="210"/>
      <c r="U57" s="210"/>
      <c r="V57" s="210"/>
      <c r="W57" s="210"/>
      <c r="X57" s="210"/>
      <c r="Y57" s="210"/>
      <c r="Z57" s="210"/>
      <c r="AA57" s="210"/>
      <c r="AB57" s="210"/>
      <c r="AC57" s="210"/>
      <c r="AD57" s="210"/>
      <c r="AE57" s="210"/>
      <c r="AF57" s="210"/>
      <c r="AG57" s="210"/>
      <c r="AH57" s="210"/>
      <c r="AI57" s="210"/>
      <c r="AJ57" s="213"/>
      <c r="AK57" s="213"/>
      <c r="AL57" s="213"/>
      <c r="AM57" s="217"/>
    </row>
    <row r="58" spans="1:39">
      <c r="A58" s="186"/>
      <c r="B58" s="188"/>
      <c r="C58" s="186"/>
      <c r="D58" s="188"/>
      <c r="E58" s="212"/>
      <c r="F58" s="210"/>
      <c r="G58" s="210"/>
      <c r="H58" s="210"/>
      <c r="I58" s="210"/>
      <c r="J58" s="210"/>
      <c r="K58" s="210"/>
      <c r="L58" s="210"/>
      <c r="M58" s="210"/>
      <c r="N58" s="210"/>
      <c r="O58" s="210"/>
      <c r="P58" s="210"/>
      <c r="Q58" s="210"/>
      <c r="R58" s="210"/>
      <c r="S58" s="210"/>
      <c r="T58" s="210"/>
      <c r="U58" s="210"/>
      <c r="V58" s="210"/>
      <c r="W58" s="210"/>
      <c r="X58" s="210"/>
      <c r="Y58" s="210"/>
      <c r="Z58" s="210"/>
      <c r="AA58" s="210"/>
      <c r="AB58" s="210"/>
      <c r="AC58" s="210"/>
      <c r="AD58" s="210"/>
      <c r="AE58" s="210"/>
      <c r="AF58" s="210"/>
      <c r="AG58" s="210"/>
      <c r="AH58" s="210"/>
      <c r="AI58" s="210"/>
      <c r="AJ58" s="213"/>
      <c r="AK58" s="213"/>
      <c r="AL58" s="213"/>
      <c r="AM58" s="217"/>
    </row>
    <row r="59" spans="1:39">
      <c r="A59" s="186"/>
      <c r="B59" s="188"/>
      <c r="C59" s="186"/>
      <c r="D59" s="188"/>
      <c r="E59" s="212"/>
      <c r="F59" s="210"/>
      <c r="G59" s="210"/>
      <c r="H59" s="210"/>
      <c r="I59" s="210"/>
      <c r="J59" s="210"/>
      <c r="K59" s="210"/>
      <c r="L59" s="210"/>
      <c r="M59" s="210"/>
      <c r="N59" s="210"/>
      <c r="O59" s="210"/>
      <c r="P59" s="210"/>
      <c r="Q59" s="210"/>
      <c r="R59" s="210"/>
      <c r="S59" s="210"/>
      <c r="T59" s="210"/>
      <c r="U59" s="210"/>
      <c r="V59" s="210"/>
      <c r="W59" s="210"/>
      <c r="X59" s="210"/>
      <c r="Y59" s="210"/>
      <c r="Z59" s="210"/>
      <c r="AA59" s="210"/>
      <c r="AB59" s="210"/>
      <c r="AC59" s="210"/>
      <c r="AD59" s="210"/>
      <c r="AE59" s="210"/>
      <c r="AF59" s="210"/>
      <c r="AG59" s="210"/>
      <c r="AH59" s="210"/>
      <c r="AI59" s="210"/>
      <c r="AJ59" s="213"/>
      <c r="AK59" s="213"/>
      <c r="AL59" s="213"/>
      <c r="AM59" s="217"/>
    </row>
    <row r="60" spans="1:39">
      <c r="A60" s="186"/>
      <c r="B60" s="188"/>
      <c r="C60" s="186"/>
      <c r="D60" s="188"/>
      <c r="E60" s="212"/>
      <c r="F60" s="210"/>
      <c r="G60" s="210"/>
      <c r="H60" s="210"/>
      <c r="I60" s="210"/>
      <c r="J60" s="210"/>
      <c r="K60" s="210"/>
      <c r="L60" s="210"/>
      <c r="M60" s="210"/>
      <c r="N60" s="210"/>
      <c r="O60" s="210"/>
      <c r="P60" s="210"/>
      <c r="Q60" s="210"/>
      <c r="R60" s="210"/>
      <c r="S60" s="210"/>
      <c r="T60" s="210"/>
      <c r="U60" s="210"/>
      <c r="V60" s="210"/>
      <c r="W60" s="210"/>
      <c r="X60" s="210"/>
      <c r="Y60" s="210"/>
      <c r="Z60" s="210"/>
      <c r="AA60" s="210"/>
      <c r="AB60" s="210"/>
      <c r="AC60" s="210"/>
      <c r="AD60" s="210"/>
      <c r="AE60" s="210"/>
      <c r="AF60" s="210"/>
      <c r="AG60" s="210"/>
      <c r="AH60" s="210"/>
      <c r="AI60" s="210"/>
      <c r="AJ60" s="213"/>
      <c r="AK60" s="213"/>
      <c r="AL60" s="213"/>
      <c r="AM60" s="217"/>
    </row>
    <row r="61" spans="1:39">
      <c r="A61" s="186"/>
      <c r="B61" s="188"/>
      <c r="C61" s="186"/>
      <c r="D61" s="188"/>
      <c r="E61" s="212"/>
      <c r="F61" s="210"/>
      <c r="G61" s="210"/>
      <c r="H61" s="210"/>
      <c r="I61" s="210"/>
      <c r="J61" s="210"/>
      <c r="K61" s="210"/>
      <c r="L61" s="210"/>
      <c r="M61" s="210"/>
      <c r="N61" s="210"/>
      <c r="O61" s="210"/>
      <c r="P61" s="210"/>
      <c r="Q61" s="210"/>
      <c r="R61" s="210"/>
      <c r="S61" s="210"/>
      <c r="T61" s="210"/>
      <c r="U61" s="210"/>
      <c r="V61" s="210"/>
      <c r="W61" s="210"/>
      <c r="X61" s="210"/>
      <c r="Y61" s="210"/>
      <c r="Z61" s="210"/>
      <c r="AA61" s="210"/>
      <c r="AB61" s="210"/>
      <c r="AC61" s="210"/>
      <c r="AD61" s="210"/>
      <c r="AE61" s="210"/>
      <c r="AF61" s="210"/>
      <c r="AG61" s="210"/>
      <c r="AH61" s="210"/>
      <c r="AI61" s="210"/>
      <c r="AJ61" s="213"/>
      <c r="AK61" s="213"/>
      <c r="AL61" s="213"/>
      <c r="AM61" s="217"/>
    </row>
    <row r="62" spans="1:39">
      <c r="A62" s="186"/>
      <c r="B62" s="188"/>
      <c r="C62" s="186"/>
      <c r="D62" s="188"/>
      <c r="E62" s="212"/>
      <c r="F62" s="210"/>
      <c r="G62" s="210"/>
      <c r="H62" s="210"/>
      <c r="I62" s="210"/>
      <c r="J62" s="210"/>
      <c r="K62" s="210"/>
      <c r="L62" s="210"/>
      <c r="M62" s="210"/>
      <c r="N62" s="210"/>
      <c r="O62" s="210"/>
      <c r="P62" s="210"/>
      <c r="Q62" s="210"/>
      <c r="R62" s="210"/>
      <c r="S62" s="210"/>
      <c r="T62" s="210"/>
      <c r="U62" s="210"/>
      <c r="V62" s="210"/>
      <c r="W62" s="210"/>
      <c r="X62" s="210"/>
      <c r="Y62" s="210"/>
      <c r="Z62" s="210"/>
      <c r="AA62" s="210"/>
      <c r="AB62" s="210"/>
      <c r="AC62" s="210"/>
      <c r="AD62" s="210"/>
      <c r="AE62" s="210"/>
      <c r="AF62" s="210"/>
      <c r="AG62" s="210"/>
      <c r="AH62" s="210"/>
      <c r="AI62" s="210"/>
      <c r="AJ62" s="213"/>
      <c r="AK62" s="213"/>
      <c r="AL62" s="213"/>
      <c r="AM62" s="217"/>
    </row>
    <row r="63" spans="1:39">
      <c r="A63" s="186"/>
      <c r="B63" s="188"/>
      <c r="C63" s="186"/>
      <c r="D63" s="188"/>
      <c r="E63" s="212"/>
      <c r="F63" s="210"/>
      <c r="G63" s="210"/>
      <c r="H63" s="210"/>
      <c r="I63" s="210"/>
      <c r="J63" s="210"/>
      <c r="K63" s="210"/>
      <c r="L63" s="210"/>
      <c r="M63" s="210"/>
      <c r="N63" s="210"/>
      <c r="O63" s="210"/>
      <c r="P63" s="210"/>
      <c r="Q63" s="210"/>
      <c r="R63" s="210"/>
      <c r="S63" s="210"/>
      <c r="T63" s="210"/>
      <c r="U63" s="210"/>
      <c r="V63" s="210"/>
      <c r="W63" s="210"/>
      <c r="X63" s="210"/>
      <c r="Y63" s="210"/>
      <c r="Z63" s="210"/>
      <c r="AA63" s="210"/>
      <c r="AB63" s="210"/>
      <c r="AC63" s="210"/>
      <c r="AD63" s="210"/>
      <c r="AE63" s="210"/>
      <c r="AF63" s="210"/>
      <c r="AG63" s="210"/>
      <c r="AH63" s="210"/>
      <c r="AI63" s="210"/>
      <c r="AJ63" s="213"/>
      <c r="AK63" s="213"/>
      <c r="AL63" s="213"/>
      <c r="AM63" s="217"/>
    </row>
    <row r="64" spans="1:39">
      <c r="A64" s="186"/>
      <c r="B64" s="188"/>
      <c r="C64" s="186"/>
      <c r="D64" s="188"/>
      <c r="E64" s="212"/>
      <c r="F64" s="210"/>
      <c r="G64" s="210"/>
      <c r="H64" s="210"/>
      <c r="I64" s="210"/>
      <c r="J64" s="210"/>
      <c r="K64" s="210"/>
      <c r="L64" s="210"/>
      <c r="M64" s="210"/>
      <c r="N64" s="210"/>
      <c r="O64" s="210"/>
      <c r="P64" s="210"/>
      <c r="Q64" s="210"/>
      <c r="R64" s="210"/>
      <c r="S64" s="210"/>
      <c r="T64" s="210"/>
      <c r="U64" s="210"/>
      <c r="V64" s="210"/>
      <c r="W64" s="210"/>
      <c r="X64" s="210"/>
      <c r="Y64" s="210"/>
      <c r="Z64" s="210"/>
      <c r="AA64" s="210"/>
      <c r="AB64" s="210"/>
      <c r="AC64" s="210"/>
      <c r="AD64" s="210"/>
      <c r="AE64" s="210"/>
      <c r="AF64" s="210"/>
      <c r="AG64" s="210"/>
      <c r="AH64" s="210"/>
      <c r="AI64" s="210"/>
      <c r="AJ64" s="213"/>
      <c r="AK64" s="213"/>
      <c r="AL64" s="213"/>
      <c r="AM64" s="217"/>
    </row>
    <row r="65" spans="1:39">
      <c r="A65" s="211"/>
      <c r="B65" s="190"/>
      <c r="C65" s="211"/>
      <c r="D65" s="210"/>
      <c r="E65" s="212"/>
      <c r="F65" s="210"/>
      <c r="G65" s="210"/>
      <c r="H65" s="210"/>
      <c r="I65" s="210"/>
      <c r="J65" s="210"/>
      <c r="K65" s="210"/>
      <c r="L65" s="210"/>
      <c r="M65" s="210"/>
      <c r="N65" s="210"/>
      <c r="O65" s="210"/>
      <c r="P65" s="210"/>
      <c r="Q65" s="210"/>
      <c r="R65" s="210"/>
      <c r="S65" s="210"/>
      <c r="T65" s="210"/>
      <c r="U65" s="210"/>
      <c r="V65" s="210"/>
      <c r="W65" s="210"/>
      <c r="X65" s="210"/>
      <c r="Y65" s="210"/>
      <c r="Z65" s="210"/>
      <c r="AA65" s="210"/>
      <c r="AB65" s="210"/>
      <c r="AC65" s="210"/>
      <c r="AD65" s="210"/>
      <c r="AE65" s="210"/>
      <c r="AF65" s="210"/>
      <c r="AG65" s="210"/>
      <c r="AH65" s="210"/>
      <c r="AI65" s="210"/>
      <c r="AJ65" s="213"/>
      <c r="AK65" s="213"/>
      <c r="AL65" s="213"/>
      <c r="AM65" s="217"/>
    </row>
    <row r="66" spans="1:39">
      <c r="A66" s="211"/>
      <c r="B66" s="190"/>
      <c r="C66" s="211"/>
      <c r="D66" s="210"/>
      <c r="E66" s="212"/>
      <c r="F66" s="210"/>
      <c r="G66" s="210"/>
      <c r="H66" s="210"/>
      <c r="I66" s="210"/>
      <c r="J66" s="210"/>
      <c r="K66" s="210"/>
      <c r="L66" s="210"/>
      <c r="M66" s="210"/>
      <c r="N66" s="210"/>
      <c r="O66" s="210"/>
      <c r="P66" s="210"/>
      <c r="Q66" s="210"/>
      <c r="R66" s="210"/>
      <c r="S66" s="210"/>
      <c r="T66" s="210"/>
      <c r="U66" s="210"/>
      <c r="V66" s="210"/>
      <c r="W66" s="210"/>
      <c r="X66" s="210"/>
      <c r="Y66" s="210"/>
      <c r="Z66" s="210"/>
      <c r="AA66" s="210"/>
      <c r="AB66" s="210"/>
      <c r="AC66" s="210"/>
      <c r="AD66" s="210"/>
      <c r="AE66" s="210"/>
      <c r="AF66" s="210"/>
      <c r="AG66" s="210"/>
      <c r="AH66" s="210"/>
      <c r="AI66" s="210"/>
      <c r="AJ66" s="213"/>
      <c r="AK66" s="213"/>
      <c r="AL66" s="213"/>
      <c r="AM66" s="217"/>
    </row>
    <row r="67" spans="1:39">
      <c r="A67" s="211"/>
      <c r="B67" s="190"/>
      <c r="C67" s="211"/>
      <c r="D67" s="210"/>
      <c r="E67" s="212"/>
      <c r="F67" s="210"/>
      <c r="G67" s="210"/>
      <c r="H67" s="210"/>
      <c r="I67" s="210"/>
      <c r="J67" s="210"/>
      <c r="K67" s="210"/>
      <c r="L67" s="210"/>
      <c r="M67" s="210"/>
      <c r="N67" s="210"/>
      <c r="O67" s="210"/>
      <c r="P67" s="210"/>
      <c r="Q67" s="210"/>
      <c r="R67" s="210"/>
      <c r="S67" s="210"/>
      <c r="T67" s="210"/>
      <c r="U67" s="210"/>
      <c r="V67" s="210"/>
      <c r="W67" s="210"/>
      <c r="X67" s="210"/>
      <c r="Y67" s="210"/>
      <c r="Z67" s="210"/>
      <c r="AA67" s="210"/>
      <c r="AB67" s="210"/>
      <c r="AC67" s="210"/>
      <c r="AD67" s="210"/>
      <c r="AE67" s="210"/>
      <c r="AF67" s="210"/>
      <c r="AG67" s="210"/>
      <c r="AH67" s="210"/>
      <c r="AI67" s="210"/>
      <c r="AJ67" s="213"/>
      <c r="AK67" s="213"/>
      <c r="AL67" s="213"/>
      <c r="AM67" s="217"/>
    </row>
    <row r="68" spans="1:39">
      <c r="A68" s="211"/>
      <c r="B68" s="190"/>
      <c r="C68" s="211"/>
      <c r="D68" s="210"/>
      <c r="E68" s="212"/>
      <c r="F68" s="210"/>
      <c r="G68" s="210"/>
      <c r="H68" s="210"/>
      <c r="I68" s="210"/>
      <c r="J68" s="210"/>
      <c r="K68" s="210"/>
      <c r="L68" s="210"/>
      <c r="M68" s="210"/>
      <c r="N68" s="210"/>
      <c r="O68" s="210"/>
      <c r="P68" s="210"/>
      <c r="Q68" s="210"/>
      <c r="R68" s="210"/>
      <c r="S68" s="210"/>
      <c r="T68" s="210"/>
      <c r="U68" s="210"/>
      <c r="V68" s="210"/>
      <c r="W68" s="210"/>
      <c r="X68" s="210"/>
      <c r="Y68" s="210"/>
      <c r="Z68" s="210"/>
      <c r="AA68" s="210"/>
      <c r="AB68" s="210"/>
      <c r="AC68" s="210"/>
      <c r="AD68" s="210"/>
      <c r="AE68" s="210"/>
      <c r="AF68" s="210"/>
      <c r="AG68" s="210"/>
      <c r="AH68" s="210"/>
      <c r="AI68" s="210"/>
      <c r="AJ68" s="213"/>
      <c r="AK68" s="213"/>
      <c r="AL68" s="213"/>
      <c r="AM68" s="217"/>
    </row>
    <row r="69" spans="1:39">
      <c r="A69" s="211"/>
      <c r="B69" s="190"/>
      <c r="C69" s="211"/>
      <c r="D69" s="210"/>
      <c r="E69" s="212"/>
      <c r="F69" s="210"/>
      <c r="G69" s="210"/>
      <c r="H69" s="210"/>
      <c r="I69" s="210"/>
      <c r="J69" s="210"/>
      <c r="K69" s="210"/>
      <c r="L69" s="210"/>
      <c r="M69" s="210"/>
      <c r="N69" s="210"/>
      <c r="O69" s="210"/>
      <c r="P69" s="210"/>
      <c r="Q69" s="210"/>
      <c r="R69" s="210"/>
      <c r="S69" s="210"/>
      <c r="T69" s="210"/>
      <c r="U69" s="210"/>
      <c r="V69" s="210"/>
      <c r="W69" s="210"/>
      <c r="X69" s="210"/>
      <c r="Y69" s="210"/>
      <c r="Z69" s="210"/>
      <c r="AA69" s="210"/>
      <c r="AB69" s="210"/>
      <c r="AC69" s="210"/>
      <c r="AD69" s="210"/>
      <c r="AE69" s="210"/>
      <c r="AF69" s="210"/>
      <c r="AG69" s="210"/>
      <c r="AH69" s="210"/>
      <c r="AI69" s="210"/>
      <c r="AJ69" s="213"/>
      <c r="AK69" s="213"/>
      <c r="AL69" s="213"/>
      <c r="AM69" s="217"/>
    </row>
    <row r="70" spans="1:39">
      <c r="A70" s="211"/>
      <c r="B70" s="190"/>
      <c r="C70" s="211"/>
      <c r="D70" s="210"/>
      <c r="E70" s="212"/>
      <c r="F70" s="210"/>
      <c r="G70" s="210"/>
      <c r="H70" s="210"/>
      <c r="I70" s="210"/>
      <c r="J70" s="210"/>
      <c r="K70" s="210"/>
      <c r="L70" s="210"/>
      <c r="M70" s="210"/>
      <c r="N70" s="210"/>
      <c r="O70" s="210"/>
      <c r="P70" s="210"/>
      <c r="Q70" s="210"/>
      <c r="R70" s="210"/>
      <c r="S70" s="210"/>
      <c r="T70" s="210"/>
      <c r="U70" s="210"/>
      <c r="V70" s="210"/>
      <c r="W70" s="210"/>
      <c r="X70" s="210"/>
      <c r="Y70" s="210"/>
      <c r="Z70" s="210"/>
      <c r="AA70" s="210"/>
      <c r="AB70" s="210"/>
      <c r="AC70" s="210"/>
      <c r="AD70" s="210"/>
      <c r="AE70" s="210"/>
      <c r="AF70" s="210"/>
      <c r="AG70" s="210"/>
      <c r="AH70" s="210"/>
      <c r="AI70" s="210"/>
      <c r="AJ70" s="213"/>
      <c r="AK70" s="213"/>
      <c r="AL70" s="213"/>
      <c r="AM70" s="217"/>
    </row>
    <row r="71" spans="1:39">
      <c r="A71" s="211"/>
      <c r="B71" s="190"/>
      <c r="C71" s="211"/>
      <c r="D71" s="210"/>
      <c r="E71" s="212"/>
      <c r="F71" s="210"/>
      <c r="G71" s="210"/>
      <c r="H71" s="210"/>
      <c r="I71" s="210"/>
      <c r="J71" s="210"/>
      <c r="K71" s="210"/>
      <c r="L71" s="210"/>
      <c r="M71" s="210"/>
      <c r="N71" s="210"/>
      <c r="O71" s="210"/>
      <c r="P71" s="210"/>
      <c r="Q71" s="210"/>
      <c r="R71" s="210"/>
      <c r="S71" s="210"/>
      <c r="T71" s="210"/>
      <c r="U71" s="210"/>
      <c r="V71" s="210"/>
      <c r="W71" s="210"/>
      <c r="X71" s="210"/>
      <c r="Y71" s="210"/>
      <c r="Z71" s="210"/>
      <c r="AA71" s="210"/>
      <c r="AB71" s="210"/>
      <c r="AC71" s="210"/>
      <c r="AD71" s="210"/>
      <c r="AE71" s="210"/>
      <c r="AF71" s="210"/>
      <c r="AG71" s="210"/>
      <c r="AH71" s="210"/>
      <c r="AI71" s="210"/>
      <c r="AJ71" s="213"/>
      <c r="AK71" s="213"/>
      <c r="AL71" s="213"/>
      <c r="AM71" s="217"/>
    </row>
    <row r="72" spans="1:39">
      <c r="A72" s="211"/>
      <c r="B72" s="190"/>
      <c r="C72" s="211"/>
      <c r="D72" s="210"/>
      <c r="E72" s="212"/>
      <c r="F72" s="210"/>
      <c r="G72" s="210"/>
      <c r="H72" s="210"/>
      <c r="I72" s="210"/>
      <c r="J72" s="210"/>
      <c r="K72" s="210"/>
      <c r="L72" s="210"/>
      <c r="M72" s="210"/>
      <c r="N72" s="210"/>
      <c r="O72" s="210"/>
      <c r="P72" s="210"/>
      <c r="Q72" s="210"/>
      <c r="R72" s="210"/>
      <c r="S72" s="210"/>
      <c r="T72" s="210"/>
      <c r="U72" s="210"/>
      <c r="V72" s="210"/>
      <c r="W72" s="210"/>
      <c r="X72" s="210"/>
      <c r="Y72" s="210"/>
      <c r="Z72" s="210"/>
      <c r="AA72" s="210"/>
      <c r="AB72" s="210"/>
      <c r="AC72" s="210"/>
      <c r="AD72" s="210"/>
      <c r="AE72" s="210"/>
      <c r="AF72" s="210"/>
      <c r="AG72" s="210"/>
      <c r="AH72" s="210"/>
      <c r="AI72" s="210"/>
      <c r="AJ72" s="213"/>
      <c r="AK72" s="213"/>
      <c r="AL72" s="213"/>
      <c r="AM72" s="217"/>
    </row>
    <row r="73" spans="1:39">
      <c r="A73" s="211"/>
      <c r="B73" s="190"/>
      <c r="C73" s="211"/>
      <c r="D73" s="210"/>
      <c r="E73" s="212"/>
      <c r="F73" s="210"/>
      <c r="G73" s="210"/>
      <c r="H73" s="210"/>
      <c r="I73" s="210"/>
      <c r="J73" s="210"/>
      <c r="K73" s="210"/>
      <c r="L73" s="210"/>
      <c r="M73" s="210"/>
      <c r="N73" s="210"/>
      <c r="O73" s="210"/>
      <c r="P73" s="210"/>
      <c r="Q73" s="210"/>
      <c r="R73" s="210"/>
      <c r="S73" s="210"/>
      <c r="T73" s="210"/>
      <c r="U73" s="210"/>
      <c r="V73" s="210"/>
      <c r="W73" s="210"/>
      <c r="X73" s="210"/>
      <c r="Y73" s="210"/>
      <c r="Z73" s="210"/>
      <c r="AA73" s="210"/>
      <c r="AB73" s="210"/>
      <c r="AC73" s="210"/>
      <c r="AD73" s="210"/>
      <c r="AE73" s="210"/>
      <c r="AF73" s="210"/>
      <c r="AG73" s="210"/>
      <c r="AH73" s="210"/>
      <c r="AI73" s="210"/>
      <c r="AJ73" s="213"/>
      <c r="AK73" s="213"/>
      <c r="AL73" s="213"/>
      <c r="AM73" s="217"/>
    </row>
    <row r="74" spans="1:39">
      <c r="A74" s="211"/>
      <c r="B74" s="190"/>
      <c r="C74" s="211"/>
      <c r="D74" s="210"/>
      <c r="E74" s="212"/>
      <c r="F74" s="210"/>
      <c r="G74" s="210"/>
      <c r="H74" s="210"/>
      <c r="I74" s="210"/>
      <c r="J74" s="210"/>
      <c r="K74" s="210"/>
      <c r="L74" s="210"/>
      <c r="M74" s="210"/>
      <c r="N74" s="210"/>
      <c r="O74" s="210"/>
      <c r="P74" s="210"/>
      <c r="Q74" s="210"/>
      <c r="R74" s="210"/>
      <c r="S74" s="210"/>
      <c r="T74" s="210"/>
      <c r="U74" s="210"/>
      <c r="V74" s="210"/>
      <c r="W74" s="210"/>
      <c r="X74" s="210"/>
      <c r="Y74" s="210"/>
      <c r="Z74" s="210"/>
      <c r="AA74" s="210"/>
      <c r="AB74" s="210"/>
      <c r="AC74" s="210"/>
      <c r="AD74" s="210"/>
      <c r="AE74" s="210"/>
      <c r="AF74" s="210"/>
      <c r="AG74" s="210"/>
      <c r="AH74" s="210"/>
      <c r="AI74" s="210"/>
      <c r="AJ74" s="213"/>
      <c r="AK74" s="213"/>
      <c r="AL74" s="213"/>
      <c r="AM74" s="217"/>
    </row>
    <row r="75" spans="1:39">
      <c r="A75" s="211"/>
      <c r="B75" s="190"/>
      <c r="C75" s="211"/>
      <c r="D75" s="210"/>
      <c r="E75" s="212"/>
      <c r="F75" s="210"/>
      <c r="G75" s="210"/>
      <c r="H75" s="210"/>
      <c r="I75" s="210"/>
      <c r="J75" s="210"/>
      <c r="K75" s="210"/>
      <c r="L75" s="210"/>
      <c r="M75" s="210"/>
      <c r="N75" s="210"/>
      <c r="O75" s="210"/>
      <c r="P75" s="210"/>
      <c r="Q75" s="210"/>
      <c r="R75" s="210"/>
      <c r="S75" s="210"/>
      <c r="T75" s="210"/>
      <c r="U75" s="210"/>
      <c r="V75" s="210"/>
      <c r="W75" s="210"/>
      <c r="X75" s="210"/>
      <c r="Y75" s="210"/>
      <c r="Z75" s="210"/>
      <c r="AA75" s="210"/>
      <c r="AB75" s="210"/>
      <c r="AC75" s="210"/>
      <c r="AD75" s="210"/>
      <c r="AE75" s="210"/>
      <c r="AF75" s="210"/>
      <c r="AG75" s="210"/>
      <c r="AH75" s="210"/>
      <c r="AI75" s="210"/>
      <c r="AJ75" s="213"/>
      <c r="AK75" s="213"/>
      <c r="AL75" s="213"/>
      <c r="AM75" s="217"/>
    </row>
    <row r="76" spans="1:39">
      <c r="A76" s="211"/>
      <c r="B76" s="190"/>
      <c r="C76" s="211"/>
      <c r="D76" s="210"/>
      <c r="E76" s="212"/>
      <c r="F76" s="210"/>
      <c r="G76" s="210"/>
      <c r="H76" s="210"/>
      <c r="I76" s="210"/>
      <c r="J76" s="210"/>
      <c r="K76" s="210"/>
      <c r="L76" s="210"/>
      <c r="M76" s="210"/>
      <c r="N76" s="210"/>
      <c r="O76" s="210"/>
      <c r="P76" s="210"/>
      <c r="Q76" s="210"/>
      <c r="R76" s="210"/>
      <c r="S76" s="210"/>
      <c r="T76" s="210"/>
      <c r="U76" s="210"/>
      <c r="V76" s="210"/>
      <c r="W76" s="210"/>
      <c r="X76" s="210"/>
      <c r="Y76" s="210"/>
      <c r="Z76" s="210"/>
      <c r="AA76" s="210"/>
      <c r="AB76" s="210"/>
      <c r="AC76" s="210"/>
      <c r="AD76" s="210"/>
      <c r="AE76" s="210"/>
      <c r="AF76" s="210"/>
      <c r="AG76" s="210"/>
      <c r="AH76" s="210"/>
      <c r="AI76" s="210"/>
      <c r="AJ76" s="213"/>
      <c r="AK76" s="213"/>
      <c r="AL76" s="213"/>
      <c r="AM76" s="217"/>
    </row>
    <row r="77" spans="1:39">
      <c r="A77" s="211"/>
      <c r="B77" s="190"/>
      <c r="C77" s="211"/>
      <c r="D77" s="210"/>
      <c r="E77" s="212"/>
      <c r="F77" s="210"/>
      <c r="G77" s="210"/>
      <c r="H77" s="210"/>
      <c r="I77" s="210"/>
      <c r="J77" s="210"/>
      <c r="K77" s="210"/>
      <c r="L77" s="210"/>
      <c r="M77" s="210"/>
      <c r="N77" s="210"/>
      <c r="O77" s="210"/>
      <c r="P77" s="210"/>
      <c r="Q77" s="210"/>
      <c r="R77" s="210"/>
      <c r="S77" s="210"/>
      <c r="T77" s="210"/>
      <c r="U77" s="210"/>
      <c r="V77" s="210"/>
      <c r="W77" s="210"/>
      <c r="X77" s="210"/>
      <c r="Y77" s="210"/>
      <c r="Z77" s="210"/>
      <c r="AA77" s="210"/>
      <c r="AB77" s="210"/>
      <c r="AC77" s="210"/>
      <c r="AD77" s="210"/>
      <c r="AE77" s="210"/>
      <c r="AF77" s="210"/>
      <c r="AG77" s="210"/>
      <c r="AH77" s="210"/>
      <c r="AI77" s="210"/>
      <c r="AJ77" s="213"/>
      <c r="AK77" s="213"/>
      <c r="AL77" s="213"/>
      <c r="AM77" s="217"/>
    </row>
    <row r="78" spans="1:39">
      <c r="A78" s="211"/>
      <c r="B78" s="190"/>
      <c r="C78" s="211"/>
      <c r="D78" s="210"/>
      <c r="E78" s="212"/>
      <c r="F78" s="210"/>
      <c r="G78" s="210"/>
      <c r="H78" s="210"/>
      <c r="I78" s="210"/>
      <c r="J78" s="210"/>
      <c r="K78" s="210"/>
      <c r="L78" s="210"/>
      <c r="M78" s="210"/>
      <c r="N78" s="210"/>
      <c r="O78" s="210"/>
      <c r="P78" s="210"/>
      <c r="Q78" s="210"/>
      <c r="R78" s="210"/>
      <c r="S78" s="210"/>
      <c r="T78" s="210"/>
      <c r="U78" s="210"/>
      <c r="V78" s="210"/>
      <c r="W78" s="210"/>
      <c r="X78" s="210"/>
      <c r="Y78" s="210"/>
      <c r="Z78" s="210"/>
      <c r="AA78" s="210"/>
      <c r="AB78" s="210"/>
      <c r="AC78" s="210"/>
      <c r="AD78" s="210"/>
      <c r="AE78" s="210"/>
      <c r="AF78" s="210"/>
      <c r="AG78" s="210"/>
      <c r="AH78" s="210"/>
      <c r="AI78" s="210"/>
      <c r="AJ78" s="213"/>
      <c r="AK78" s="213"/>
      <c r="AL78" s="213"/>
      <c r="AM78" s="217"/>
    </row>
    <row r="79" spans="1:39">
      <c r="A79" s="211"/>
      <c r="B79" s="190"/>
      <c r="C79" s="211"/>
      <c r="D79" s="210"/>
      <c r="E79" s="212"/>
      <c r="F79" s="210"/>
      <c r="G79" s="210"/>
      <c r="H79" s="210"/>
      <c r="I79" s="210"/>
      <c r="J79" s="210"/>
      <c r="K79" s="210"/>
      <c r="L79" s="210"/>
      <c r="M79" s="210"/>
      <c r="N79" s="210"/>
      <c r="O79" s="210"/>
      <c r="P79" s="210"/>
      <c r="Q79" s="210"/>
      <c r="R79" s="210"/>
      <c r="S79" s="210"/>
      <c r="T79" s="210"/>
      <c r="U79" s="210"/>
      <c r="V79" s="210"/>
      <c r="W79" s="210"/>
      <c r="X79" s="210"/>
      <c r="Y79" s="210"/>
      <c r="Z79" s="210"/>
      <c r="AA79" s="210"/>
      <c r="AB79" s="210"/>
      <c r="AC79" s="210"/>
      <c r="AD79" s="210"/>
      <c r="AE79" s="210"/>
      <c r="AF79" s="210"/>
      <c r="AG79" s="210"/>
      <c r="AH79" s="210"/>
      <c r="AI79" s="210"/>
      <c r="AJ79" s="213"/>
      <c r="AK79" s="213"/>
      <c r="AL79" s="213"/>
      <c r="AM79" s="217"/>
    </row>
    <row r="80" spans="1:39">
      <c r="A80" s="211"/>
      <c r="B80" s="190"/>
      <c r="C80" s="211"/>
      <c r="D80" s="210"/>
      <c r="E80" s="212"/>
      <c r="F80" s="210"/>
      <c r="G80" s="210"/>
      <c r="H80" s="210"/>
      <c r="I80" s="210"/>
      <c r="J80" s="210"/>
      <c r="K80" s="210"/>
      <c r="L80" s="210"/>
      <c r="M80" s="210"/>
      <c r="N80" s="210"/>
      <c r="O80" s="210"/>
      <c r="P80" s="210"/>
      <c r="Q80" s="210"/>
      <c r="R80" s="210"/>
      <c r="S80" s="210"/>
      <c r="T80" s="210"/>
      <c r="U80" s="210"/>
      <c r="V80" s="210"/>
      <c r="W80" s="210"/>
      <c r="X80" s="210"/>
      <c r="Y80" s="210"/>
      <c r="Z80" s="210"/>
      <c r="AA80" s="210"/>
      <c r="AB80" s="210"/>
      <c r="AC80" s="210"/>
      <c r="AD80" s="210"/>
      <c r="AE80" s="210"/>
      <c r="AF80" s="210"/>
      <c r="AG80" s="210"/>
      <c r="AH80" s="210"/>
      <c r="AI80" s="210"/>
      <c r="AJ80" s="213"/>
      <c r="AK80" s="213"/>
      <c r="AL80" s="213"/>
      <c r="AM80" s="217"/>
    </row>
    <row r="81" spans="1:39">
      <c r="A81" s="211"/>
      <c r="B81" s="190"/>
      <c r="C81" s="211"/>
      <c r="D81" s="210"/>
      <c r="E81" s="212"/>
      <c r="F81" s="210"/>
      <c r="G81" s="210"/>
      <c r="H81" s="210"/>
      <c r="I81" s="210"/>
      <c r="J81" s="210"/>
      <c r="K81" s="210"/>
      <c r="L81" s="210"/>
      <c r="M81" s="210"/>
      <c r="N81" s="210"/>
      <c r="O81" s="210"/>
      <c r="P81" s="210"/>
      <c r="Q81" s="210"/>
      <c r="R81" s="210"/>
      <c r="S81" s="210"/>
      <c r="T81" s="210"/>
      <c r="U81" s="210"/>
      <c r="V81" s="210"/>
      <c r="W81" s="210"/>
      <c r="X81" s="210"/>
      <c r="Y81" s="210"/>
      <c r="Z81" s="210"/>
      <c r="AA81" s="210"/>
      <c r="AB81" s="210"/>
      <c r="AC81" s="210"/>
      <c r="AD81" s="210"/>
      <c r="AE81" s="210"/>
      <c r="AF81" s="210"/>
      <c r="AG81" s="210"/>
      <c r="AH81" s="210"/>
      <c r="AI81" s="210"/>
      <c r="AJ81" s="213"/>
      <c r="AK81" s="213"/>
      <c r="AL81" s="213"/>
      <c r="AM81" s="217"/>
    </row>
    <row r="82" spans="1:39">
      <c r="A82" s="211"/>
      <c r="B82" s="190"/>
      <c r="C82" s="211"/>
      <c r="D82" s="210"/>
      <c r="E82" s="212"/>
      <c r="F82" s="210"/>
      <c r="G82" s="210"/>
      <c r="H82" s="210"/>
      <c r="I82" s="210"/>
      <c r="J82" s="210"/>
      <c r="K82" s="210"/>
      <c r="L82" s="210"/>
      <c r="M82" s="210"/>
      <c r="N82" s="210"/>
      <c r="O82" s="210"/>
      <c r="P82" s="210"/>
      <c r="Q82" s="210"/>
      <c r="R82" s="210"/>
      <c r="S82" s="210"/>
      <c r="T82" s="210"/>
      <c r="U82" s="210"/>
      <c r="V82" s="210"/>
      <c r="W82" s="210"/>
      <c r="X82" s="210"/>
      <c r="Y82" s="210"/>
      <c r="Z82" s="210"/>
      <c r="AA82" s="210"/>
      <c r="AB82" s="210"/>
      <c r="AC82" s="210"/>
      <c r="AD82" s="210"/>
      <c r="AE82" s="210"/>
      <c r="AF82" s="210"/>
      <c r="AG82" s="210"/>
      <c r="AH82" s="210"/>
      <c r="AI82" s="210"/>
      <c r="AJ82" s="213"/>
      <c r="AK82" s="213"/>
      <c r="AL82" s="213"/>
      <c r="AM82" s="217"/>
    </row>
    <row r="83" spans="1:39">
      <c r="A83" s="211"/>
      <c r="B83" s="190"/>
      <c r="C83" s="211"/>
      <c r="D83" s="210"/>
      <c r="E83" s="212"/>
      <c r="F83" s="210"/>
      <c r="G83" s="210"/>
      <c r="H83" s="210"/>
      <c r="I83" s="210"/>
      <c r="J83" s="210"/>
      <c r="K83" s="210"/>
      <c r="L83" s="210"/>
      <c r="M83" s="210"/>
      <c r="N83" s="210"/>
      <c r="O83" s="210"/>
      <c r="P83" s="210"/>
      <c r="Q83" s="210"/>
      <c r="R83" s="210"/>
      <c r="S83" s="210"/>
      <c r="T83" s="210"/>
      <c r="U83" s="210"/>
      <c r="V83" s="210"/>
      <c r="W83" s="210"/>
      <c r="X83" s="210"/>
      <c r="Y83" s="210"/>
      <c r="Z83" s="210"/>
      <c r="AA83" s="210"/>
      <c r="AB83" s="210"/>
      <c r="AC83" s="210"/>
      <c r="AD83" s="210"/>
      <c r="AE83" s="210"/>
      <c r="AF83" s="210"/>
      <c r="AG83" s="210"/>
      <c r="AH83" s="210"/>
      <c r="AI83" s="210"/>
      <c r="AJ83" s="213"/>
      <c r="AK83" s="213"/>
      <c r="AL83" s="213"/>
      <c r="AM83" s="217"/>
    </row>
    <row r="84" spans="1:39">
      <c r="A84" s="211"/>
      <c r="B84" s="190"/>
      <c r="C84" s="211"/>
      <c r="D84" s="210"/>
      <c r="E84" s="212"/>
      <c r="F84" s="210"/>
      <c r="G84" s="210"/>
      <c r="H84" s="210"/>
      <c r="I84" s="210"/>
      <c r="J84" s="210"/>
      <c r="K84" s="210"/>
      <c r="L84" s="210"/>
      <c r="M84" s="210"/>
      <c r="N84" s="210"/>
      <c r="O84" s="210"/>
      <c r="P84" s="210"/>
      <c r="Q84" s="210"/>
      <c r="R84" s="210"/>
      <c r="S84" s="210"/>
      <c r="T84" s="210"/>
      <c r="U84" s="210"/>
      <c r="V84" s="210"/>
      <c r="W84" s="210"/>
      <c r="X84" s="210"/>
      <c r="Y84" s="210"/>
      <c r="Z84" s="210"/>
      <c r="AA84" s="210"/>
      <c r="AB84" s="210"/>
      <c r="AC84" s="210"/>
      <c r="AD84" s="210"/>
      <c r="AE84" s="210"/>
      <c r="AF84" s="210"/>
      <c r="AG84" s="210"/>
      <c r="AH84" s="210"/>
      <c r="AI84" s="210"/>
      <c r="AJ84" s="213"/>
      <c r="AK84" s="213"/>
      <c r="AL84" s="213"/>
      <c r="AM84" s="217"/>
    </row>
    <row r="85" spans="1:39">
      <c r="A85" s="211"/>
      <c r="B85" s="190"/>
      <c r="C85" s="211"/>
      <c r="D85" s="190"/>
      <c r="E85" s="213"/>
      <c r="F85" s="190"/>
      <c r="G85" s="190"/>
      <c r="H85" s="190"/>
      <c r="I85" s="190"/>
      <c r="J85" s="190"/>
      <c r="K85" s="190"/>
      <c r="L85" s="219"/>
      <c r="M85" s="190"/>
      <c r="N85" s="190"/>
      <c r="O85" s="190"/>
      <c r="P85" s="190"/>
      <c r="Q85" s="190"/>
      <c r="R85" s="190"/>
      <c r="S85" s="190"/>
      <c r="T85" s="219"/>
      <c r="U85" s="190"/>
      <c r="V85" s="190"/>
      <c r="W85" s="190"/>
      <c r="X85" s="190"/>
      <c r="Y85" s="190"/>
      <c r="Z85" s="190"/>
      <c r="AA85" s="190"/>
      <c r="AB85" s="190"/>
      <c r="AC85" s="190"/>
      <c r="AD85" s="190"/>
      <c r="AE85" s="190"/>
      <c r="AF85" s="190"/>
      <c r="AG85" s="190"/>
      <c r="AH85" s="190"/>
      <c r="AI85" s="190"/>
      <c r="AJ85" s="213"/>
      <c r="AK85" s="213"/>
      <c r="AL85" s="213"/>
      <c r="AM85" s="217"/>
    </row>
    <row r="86" spans="1:39">
      <c r="A86" s="211"/>
      <c r="B86" s="190"/>
      <c r="C86" s="211"/>
      <c r="D86" s="190"/>
      <c r="E86" s="213"/>
      <c r="F86" s="190"/>
      <c r="G86" s="190"/>
      <c r="H86" s="190"/>
      <c r="I86" s="190"/>
      <c r="J86" s="190"/>
      <c r="K86" s="190"/>
      <c r="L86" s="219"/>
      <c r="M86" s="190"/>
      <c r="N86" s="190"/>
      <c r="O86" s="190"/>
      <c r="P86" s="190"/>
      <c r="Q86" s="190"/>
      <c r="R86" s="190"/>
      <c r="S86" s="190"/>
      <c r="T86" s="219"/>
      <c r="U86" s="190"/>
      <c r="V86" s="190"/>
      <c r="W86" s="190"/>
      <c r="X86" s="190"/>
      <c r="Y86" s="190"/>
      <c r="Z86" s="190"/>
      <c r="AA86" s="190"/>
      <c r="AB86" s="190"/>
      <c r="AC86" s="190"/>
      <c r="AD86" s="190"/>
      <c r="AE86" s="190"/>
      <c r="AF86" s="190"/>
      <c r="AG86" s="190"/>
      <c r="AH86" s="190"/>
      <c r="AI86" s="190"/>
      <c r="AJ86" s="213"/>
      <c r="AK86" s="213"/>
      <c r="AL86" s="213"/>
      <c r="AM86" s="217"/>
    </row>
    <row r="87" spans="1:39">
      <c r="A87" s="211"/>
      <c r="B87" s="190"/>
      <c r="C87" s="211"/>
      <c r="D87" s="190"/>
      <c r="E87" s="213"/>
      <c r="F87" s="190"/>
      <c r="G87" s="190"/>
      <c r="H87" s="190"/>
      <c r="I87" s="190"/>
      <c r="J87" s="190"/>
      <c r="K87" s="190"/>
      <c r="L87" s="219"/>
      <c r="M87" s="190"/>
      <c r="N87" s="190"/>
      <c r="O87" s="190"/>
      <c r="P87" s="190"/>
      <c r="Q87" s="190"/>
      <c r="R87" s="190"/>
      <c r="S87" s="190"/>
      <c r="T87" s="219"/>
      <c r="U87" s="190"/>
      <c r="V87" s="190"/>
      <c r="W87" s="190"/>
      <c r="X87" s="190"/>
      <c r="Y87" s="190"/>
      <c r="Z87" s="190"/>
      <c r="AA87" s="190"/>
      <c r="AB87" s="190"/>
      <c r="AC87" s="190"/>
      <c r="AD87" s="190"/>
      <c r="AE87" s="190"/>
      <c r="AF87" s="190"/>
      <c r="AG87" s="190"/>
      <c r="AH87" s="190"/>
      <c r="AI87" s="190"/>
      <c r="AJ87" s="213"/>
      <c r="AK87" s="213"/>
      <c r="AL87" s="213"/>
      <c r="AM87" s="217"/>
    </row>
    <row r="88" spans="1:39">
      <c r="A88" s="211"/>
      <c r="B88" s="190"/>
      <c r="C88" s="211"/>
      <c r="D88" s="190"/>
      <c r="E88" s="213"/>
      <c r="F88" s="190"/>
      <c r="G88" s="190"/>
      <c r="H88" s="190"/>
      <c r="I88" s="190"/>
      <c r="J88" s="190"/>
      <c r="K88" s="190"/>
      <c r="L88" s="219"/>
      <c r="M88" s="190"/>
      <c r="N88" s="190"/>
      <c r="O88" s="190"/>
      <c r="P88" s="190"/>
      <c r="Q88" s="190"/>
      <c r="R88" s="190"/>
      <c r="S88" s="190"/>
      <c r="T88" s="219"/>
      <c r="U88" s="190"/>
      <c r="V88" s="190"/>
      <c r="W88" s="190"/>
      <c r="X88" s="190"/>
      <c r="Y88" s="190"/>
      <c r="Z88" s="190"/>
      <c r="AA88" s="190"/>
      <c r="AB88" s="190"/>
      <c r="AC88" s="190"/>
      <c r="AD88" s="190"/>
      <c r="AE88" s="190"/>
      <c r="AF88" s="190"/>
      <c r="AG88" s="190"/>
      <c r="AH88" s="190"/>
      <c r="AI88" s="190"/>
      <c r="AJ88" s="213"/>
      <c r="AK88" s="213"/>
      <c r="AL88" s="213"/>
      <c r="AM88" s="217"/>
    </row>
    <row r="89" spans="1:39">
      <c r="A89" s="211"/>
      <c r="B89" s="190"/>
      <c r="C89" s="211"/>
      <c r="D89" s="190"/>
      <c r="E89" s="213"/>
      <c r="F89" s="190"/>
      <c r="G89" s="190"/>
      <c r="H89" s="190"/>
      <c r="I89" s="190"/>
      <c r="J89" s="190"/>
      <c r="K89" s="190"/>
      <c r="L89" s="219"/>
      <c r="M89" s="190"/>
      <c r="N89" s="190"/>
      <c r="O89" s="190"/>
      <c r="P89" s="190"/>
      <c r="Q89" s="190"/>
      <c r="R89" s="190"/>
      <c r="S89" s="190"/>
      <c r="T89" s="219"/>
      <c r="U89" s="190"/>
      <c r="V89" s="190"/>
      <c r="W89" s="190"/>
      <c r="X89" s="190"/>
      <c r="Y89" s="190"/>
      <c r="Z89" s="190"/>
      <c r="AA89" s="190"/>
      <c r="AB89" s="190"/>
      <c r="AC89" s="190"/>
      <c r="AD89" s="190"/>
      <c r="AE89" s="190"/>
      <c r="AF89" s="190"/>
      <c r="AG89" s="190"/>
      <c r="AH89" s="190"/>
      <c r="AI89" s="190"/>
      <c r="AJ89" s="213"/>
      <c r="AK89" s="213"/>
      <c r="AL89" s="213"/>
      <c r="AM89" s="217"/>
    </row>
    <row r="90" spans="1:39">
      <c r="A90" s="211"/>
      <c r="B90" s="190"/>
      <c r="C90" s="211"/>
      <c r="D90" s="190"/>
      <c r="E90" s="213"/>
      <c r="F90" s="190"/>
      <c r="G90" s="190"/>
      <c r="H90" s="190"/>
      <c r="I90" s="190"/>
      <c r="J90" s="190"/>
      <c r="K90" s="190"/>
      <c r="L90" s="219"/>
      <c r="M90" s="190"/>
      <c r="N90" s="190"/>
      <c r="O90" s="190"/>
      <c r="P90" s="190"/>
      <c r="Q90" s="190"/>
      <c r="R90" s="190"/>
      <c r="S90" s="190"/>
      <c r="T90" s="219"/>
      <c r="U90" s="190"/>
      <c r="V90" s="190"/>
      <c r="W90" s="190"/>
      <c r="X90" s="190"/>
      <c r="Y90" s="190"/>
      <c r="Z90" s="190"/>
      <c r="AA90" s="190"/>
      <c r="AB90" s="190"/>
      <c r="AC90" s="190"/>
      <c r="AD90" s="190"/>
      <c r="AE90" s="190"/>
      <c r="AF90" s="190"/>
      <c r="AG90" s="190"/>
      <c r="AH90" s="190"/>
      <c r="AI90" s="190"/>
      <c r="AJ90" s="213"/>
      <c r="AK90" s="213"/>
      <c r="AL90" s="213"/>
      <c r="AM90" s="217"/>
    </row>
    <row r="91" spans="1:39">
      <c r="A91" s="211"/>
      <c r="B91" s="190"/>
      <c r="C91" s="211"/>
      <c r="D91" s="190"/>
      <c r="E91" s="213"/>
      <c r="F91" s="190"/>
      <c r="G91" s="190"/>
      <c r="H91" s="190"/>
      <c r="I91" s="190"/>
      <c r="J91" s="190"/>
      <c r="K91" s="190"/>
      <c r="L91" s="219"/>
      <c r="M91" s="190"/>
      <c r="N91" s="190"/>
      <c r="O91" s="190"/>
      <c r="P91" s="190"/>
      <c r="Q91" s="190"/>
      <c r="R91" s="190"/>
      <c r="S91" s="190"/>
      <c r="T91" s="219"/>
      <c r="U91" s="190"/>
      <c r="V91" s="190"/>
      <c r="W91" s="190"/>
      <c r="X91" s="190"/>
      <c r="Y91" s="190"/>
      <c r="Z91" s="190"/>
      <c r="AA91" s="190"/>
      <c r="AB91" s="190"/>
      <c r="AC91" s="190"/>
      <c r="AD91" s="190"/>
      <c r="AE91" s="190"/>
      <c r="AF91" s="190"/>
      <c r="AG91" s="190"/>
      <c r="AH91" s="190"/>
      <c r="AI91" s="190"/>
      <c r="AJ91" s="213"/>
      <c r="AK91" s="213"/>
      <c r="AL91" s="213"/>
      <c r="AM91" s="217"/>
    </row>
    <row r="92" spans="1:39">
      <c r="A92" s="211"/>
      <c r="B92" s="190"/>
      <c r="C92" s="211"/>
      <c r="D92" s="190"/>
      <c r="E92" s="213"/>
      <c r="F92" s="190"/>
      <c r="G92" s="190"/>
      <c r="H92" s="190"/>
      <c r="I92" s="190"/>
      <c r="J92" s="190"/>
      <c r="K92" s="190"/>
      <c r="L92" s="219"/>
      <c r="M92" s="190"/>
      <c r="N92" s="190"/>
      <c r="O92" s="190"/>
      <c r="P92" s="190"/>
      <c r="Q92" s="190"/>
      <c r="R92" s="190"/>
      <c r="S92" s="190"/>
      <c r="T92" s="219"/>
      <c r="U92" s="190"/>
      <c r="V92" s="190"/>
      <c r="W92" s="190"/>
      <c r="X92" s="190"/>
      <c r="Y92" s="190"/>
      <c r="Z92" s="190"/>
      <c r="AA92" s="190"/>
      <c r="AB92" s="190"/>
      <c r="AC92" s="190"/>
      <c r="AD92" s="190"/>
      <c r="AE92" s="190"/>
      <c r="AF92" s="190"/>
      <c r="AG92" s="190"/>
      <c r="AH92" s="190"/>
      <c r="AI92" s="190"/>
      <c r="AJ92" s="213"/>
      <c r="AK92" s="213"/>
      <c r="AL92" s="213"/>
      <c r="AM92" s="217"/>
    </row>
    <row r="93" spans="1:39">
      <c r="A93" s="211"/>
      <c r="B93" s="190"/>
      <c r="C93" s="211"/>
      <c r="D93" s="190"/>
      <c r="E93" s="213"/>
      <c r="F93" s="190"/>
      <c r="G93" s="190"/>
      <c r="H93" s="190"/>
      <c r="I93" s="190"/>
      <c r="J93" s="190"/>
      <c r="K93" s="190"/>
      <c r="L93" s="219"/>
      <c r="M93" s="190"/>
      <c r="N93" s="190"/>
      <c r="O93" s="190"/>
      <c r="P93" s="190"/>
      <c r="Q93" s="190"/>
      <c r="R93" s="190"/>
      <c r="S93" s="190"/>
      <c r="T93" s="219"/>
      <c r="U93" s="190"/>
      <c r="V93" s="190"/>
      <c r="W93" s="190"/>
      <c r="X93" s="190"/>
      <c r="Y93" s="190"/>
      <c r="Z93" s="190"/>
      <c r="AA93" s="190"/>
      <c r="AB93" s="190"/>
      <c r="AC93" s="190"/>
      <c r="AD93" s="190"/>
      <c r="AE93" s="190"/>
      <c r="AF93" s="190"/>
      <c r="AG93" s="190"/>
      <c r="AH93" s="190"/>
      <c r="AI93" s="190"/>
      <c r="AJ93" s="213"/>
      <c r="AK93" s="213"/>
      <c r="AL93" s="213"/>
      <c r="AM93" s="217"/>
    </row>
    <row r="94" spans="1:39">
      <c r="A94" s="211"/>
      <c r="B94" s="190"/>
      <c r="C94" s="211"/>
      <c r="D94" s="190"/>
      <c r="E94" s="213"/>
      <c r="F94" s="190"/>
      <c r="G94" s="190"/>
      <c r="H94" s="190"/>
      <c r="I94" s="190"/>
      <c r="J94" s="190"/>
      <c r="K94" s="190"/>
      <c r="L94" s="219"/>
      <c r="M94" s="190"/>
      <c r="N94" s="190"/>
      <c r="O94" s="190"/>
      <c r="P94" s="190"/>
      <c r="Q94" s="190"/>
      <c r="R94" s="190"/>
      <c r="S94" s="190"/>
      <c r="T94" s="219"/>
      <c r="U94" s="190"/>
      <c r="V94" s="190"/>
      <c r="W94" s="190"/>
      <c r="X94" s="190"/>
      <c r="Y94" s="190"/>
      <c r="Z94" s="190"/>
      <c r="AA94" s="190"/>
      <c r="AB94" s="190"/>
      <c r="AC94" s="190"/>
      <c r="AD94" s="190"/>
      <c r="AE94" s="190"/>
      <c r="AF94" s="190"/>
      <c r="AG94" s="190"/>
      <c r="AH94" s="190"/>
      <c r="AI94" s="190"/>
      <c r="AJ94" s="213"/>
      <c r="AK94" s="213"/>
      <c r="AL94" s="213"/>
      <c r="AM94" s="217"/>
    </row>
    <row r="95" spans="1:39">
      <c r="A95" s="211"/>
      <c r="B95" s="190"/>
      <c r="C95" s="211"/>
      <c r="D95" s="190"/>
      <c r="E95" s="213"/>
      <c r="F95" s="190"/>
      <c r="G95" s="190"/>
      <c r="H95" s="190"/>
      <c r="I95" s="190"/>
      <c r="J95" s="190"/>
      <c r="K95" s="190"/>
      <c r="L95" s="219"/>
      <c r="M95" s="190"/>
      <c r="N95" s="190"/>
      <c r="O95" s="190"/>
      <c r="P95" s="190"/>
      <c r="Q95" s="190"/>
      <c r="R95" s="190"/>
      <c r="S95" s="190"/>
      <c r="T95" s="219"/>
      <c r="U95" s="190"/>
      <c r="V95" s="190"/>
      <c r="W95" s="190"/>
      <c r="X95" s="190"/>
      <c r="Y95" s="190"/>
      <c r="Z95" s="190"/>
      <c r="AA95" s="190"/>
      <c r="AB95" s="190"/>
      <c r="AC95" s="190"/>
      <c r="AD95" s="190"/>
      <c r="AE95" s="190"/>
      <c r="AF95" s="190"/>
      <c r="AG95" s="190"/>
      <c r="AH95" s="190"/>
      <c r="AI95" s="190"/>
      <c r="AJ95" s="213"/>
      <c r="AK95" s="213"/>
      <c r="AL95" s="213"/>
      <c r="AM95" s="217"/>
    </row>
    <row r="96" spans="1:39">
      <c r="A96" s="211"/>
      <c r="B96" s="190"/>
      <c r="C96" s="211"/>
      <c r="D96" s="190"/>
      <c r="E96" s="213"/>
      <c r="F96" s="190"/>
      <c r="G96" s="190"/>
      <c r="H96" s="190"/>
      <c r="I96" s="190"/>
      <c r="J96" s="190"/>
      <c r="K96" s="190"/>
      <c r="L96" s="219"/>
      <c r="M96" s="190"/>
      <c r="N96" s="190"/>
      <c r="O96" s="190"/>
      <c r="P96" s="190"/>
      <c r="Q96" s="190"/>
      <c r="R96" s="190"/>
      <c r="S96" s="190"/>
      <c r="T96" s="219"/>
      <c r="U96" s="190"/>
      <c r="V96" s="190"/>
      <c r="W96" s="190"/>
      <c r="X96" s="190"/>
      <c r="Y96" s="190"/>
      <c r="Z96" s="190"/>
      <c r="AA96" s="190"/>
      <c r="AB96" s="190"/>
      <c r="AC96" s="190"/>
      <c r="AD96" s="190"/>
      <c r="AE96" s="190"/>
      <c r="AF96" s="190"/>
      <c r="AG96" s="190"/>
      <c r="AH96" s="190"/>
      <c r="AI96" s="190"/>
      <c r="AJ96" s="213"/>
      <c r="AK96" s="213"/>
      <c r="AL96" s="213"/>
      <c r="AM96" s="217"/>
    </row>
    <row r="97" spans="1:39">
      <c r="A97" s="211"/>
      <c r="B97" s="190"/>
      <c r="C97" s="211"/>
      <c r="D97" s="190"/>
      <c r="E97" s="213"/>
      <c r="F97" s="190"/>
      <c r="G97" s="190"/>
      <c r="H97" s="190"/>
      <c r="I97" s="190"/>
      <c r="J97" s="190"/>
      <c r="K97" s="190"/>
      <c r="L97" s="219"/>
      <c r="M97" s="190"/>
      <c r="N97" s="190"/>
      <c r="O97" s="190"/>
      <c r="P97" s="190"/>
      <c r="Q97" s="190"/>
      <c r="R97" s="190"/>
      <c r="S97" s="190"/>
      <c r="T97" s="219"/>
      <c r="U97" s="190"/>
      <c r="V97" s="190"/>
      <c r="W97" s="190"/>
      <c r="X97" s="190"/>
      <c r="Y97" s="190"/>
      <c r="Z97" s="190"/>
      <c r="AA97" s="190"/>
      <c r="AB97" s="190"/>
      <c r="AC97" s="190"/>
      <c r="AD97" s="190"/>
      <c r="AE97" s="190"/>
      <c r="AF97" s="190"/>
      <c r="AG97" s="190"/>
      <c r="AH97" s="190"/>
      <c r="AI97" s="190"/>
      <c r="AJ97" s="213"/>
      <c r="AK97" s="213"/>
      <c r="AL97" s="213"/>
      <c r="AM97" s="217"/>
    </row>
    <row r="98" spans="1:39">
      <c r="A98" s="211"/>
      <c r="B98" s="190"/>
      <c r="C98" s="211"/>
      <c r="D98" s="190"/>
      <c r="E98" s="213"/>
      <c r="F98" s="190"/>
      <c r="G98" s="190"/>
      <c r="H98" s="190"/>
      <c r="I98" s="190"/>
      <c r="J98" s="190"/>
      <c r="K98" s="190"/>
      <c r="L98" s="219"/>
      <c r="M98" s="190"/>
      <c r="N98" s="190"/>
      <c r="O98" s="190"/>
      <c r="P98" s="190"/>
      <c r="Q98" s="190"/>
      <c r="R98" s="190"/>
      <c r="S98" s="190"/>
      <c r="T98" s="219"/>
      <c r="U98" s="190"/>
      <c r="V98" s="190"/>
      <c r="W98" s="190"/>
      <c r="X98" s="190"/>
      <c r="Y98" s="190"/>
      <c r="Z98" s="190"/>
      <c r="AA98" s="190"/>
      <c r="AB98" s="190"/>
      <c r="AC98" s="190"/>
      <c r="AD98" s="190"/>
      <c r="AE98" s="190"/>
      <c r="AF98" s="190"/>
      <c r="AG98" s="190"/>
      <c r="AH98" s="190"/>
      <c r="AI98" s="190"/>
      <c r="AJ98" s="213"/>
      <c r="AK98" s="213"/>
      <c r="AL98" s="213"/>
      <c r="AM98" s="217"/>
    </row>
    <row r="99" spans="1:39">
      <c r="A99" s="211"/>
      <c r="B99" s="190"/>
      <c r="C99" s="211"/>
      <c r="D99" s="190"/>
      <c r="E99" s="213"/>
      <c r="F99" s="190"/>
      <c r="G99" s="190"/>
      <c r="H99" s="190"/>
      <c r="I99" s="190"/>
      <c r="J99" s="190"/>
      <c r="K99" s="190"/>
      <c r="L99" s="219"/>
      <c r="M99" s="190"/>
      <c r="N99" s="190"/>
      <c r="O99" s="190"/>
      <c r="P99" s="190"/>
      <c r="Q99" s="190"/>
      <c r="R99" s="190"/>
      <c r="S99" s="190"/>
      <c r="T99" s="219"/>
      <c r="U99" s="190"/>
      <c r="V99" s="190"/>
      <c r="W99" s="190"/>
      <c r="X99" s="190"/>
      <c r="Y99" s="190"/>
      <c r="Z99" s="190"/>
      <c r="AA99" s="190"/>
      <c r="AB99" s="190"/>
      <c r="AC99" s="190"/>
      <c r="AD99" s="190"/>
      <c r="AE99" s="190"/>
      <c r="AF99" s="190"/>
      <c r="AG99" s="190"/>
      <c r="AH99" s="190"/>
      <c r="AI99" s="190"/>
      <c r="AJ99" s="213"/>
      <c r="AK99" s="213"/>
      <c r="AL99" s="213"/>
      <c r="AM99" s="217"/>
    </row>
    <row r="100" spans="1:39">
      <c r="A100" s="211"/>
      <c r="B100" s="190"/>
      <c r="C100" s="211"/>
      <c r="D100" s="190"/>
      <c r="E100" s="213"/>
      <c r="F100" s="190"/>
      <c r="G100" s="190"/>
      <c r="H100" s="190"/>
      <c r="I100" s="190"/>
      <c r="J100" s="190"/>
      <c r="K100" s="190"/>
      <c r="L100" s="219"/>
      <c r="M100" s="190"/>
      <c r="N100" s="190"/>
      <c r="O100" s="190"/>
      <c r="P100" s="190"/>
      <c r="Q100" s="190"/>
      <c r="R100" s="190"/>
      <c r="S100" s="190"/>
      <c r="T100" s="219"/>
      <c r="U100" s="190"/>
      <c r="V100" s="190"/>
      <c r="W100" s="190"/>
      <c r="X100" s="190"/>
      <c r="Y100" s="190"/>
      <c r="Z100" s="190"/>
      <c r="AA100" s="190"/>
      <c r="AB100" s="190"/>
      <c r="AC100" s="190"/>
      <c r="AD100" s="190"/>
      <c r="AE100" s="190"/>
      <c r="AF100" s="190"/>
      <c r="AG100" s="190"/>
      <c r="AH100" s="190"/>
      <c r="AI100" s="190"/>
      <c r="AJ100" s="213"/>
      <c r="AK100" s="213"/>
      <c r="AL100" s="213"/>
      <c r="AM100" s="217"/>
    </row>
    <row r="101" spans="1:39">
      <c r="A101" s="211"/>
      <c r="B101" s="190"/>
      <c r="C101" s="211"/>
      <c r="D101" s="190"/>
      <c r="E101" s="213"/>
      <c r="F101" s="190"/>
      <c r="G101" s="190"/>
      <c r="H101" s="190"/>
      <c r="I101" s="190"/>
      <c r="J101" s="190"/>
      <c r="K101" s="190"/>
      <c r="L101" s="219"/>
      <c r="M101" s="190"/>
      <c r="N101" s="190"/>
      <c r="O101" s="190"/>
      <c r="P101" s="190"/>
      <c r="Q101" s="190"/>
      <c r="R101" s="190"/>
      <c r="S101" s="190"/>
      <c r="T101" s="219"/>
      <c r="U101" s="190"/>
      <c r="V101" s="190"/>
      <c r="W101" s="190"/>
      <c r="X101" s="190"/>
      <c r="Y101" s="190"/>
      <c r="Z101" s="190"/>
      <c r="AA101" s="190"/>
      <c r="AB101" s="190"/>
      <c r="AC101" s="190"/>
      <c r="AD101" s="190"/>
      <c r="AE101" s="190"/>
      <c r="AF101" s="190"/>
      <c r="AG101" s="190"/>
      <c r="AH101" s="190"/>
      <c r="AI101" s="190"/>
      <c r="AJ101" s="213"/>
      <c r="AK101" s="213"/>
      <c r="AL101" s="213"/>
      <c r="AM101" s="217"/>
    </row>
    <row r="102" spans="1:39">
      <c r="A102" s="211"/>
      <c r="B102" s="190"/>
      <c r="C102" s="211"/>
      <c r="D102" s="190"/>
      <c r="E102" s="213"/>
      <c r="F102" s="190"/>
      <c r="G102" s="190"/>
      <c r="H102" s="190"/>
      <c r="I102" s="190"/>
      <c r="J102" s="190"/>
      <c r="K102" s="190"/>
      <c r="L102" s="219"/>
      <c r="M102" s="190"/>
      <c r="N102" s="190"/>
      <c r="O102" s="190"/>
      <c r="P102" s="190"/>
      <c r="Q102" s="190"/>
      <c r="R102" s="190"/>
      <c r="S102" s="190"/>
      <c r="T102" s="219"/>
      <c r="U102" s="190"/>
      <c r="V102" s="190"/>
      <c r="W102" s="190"/>
      <c r="X102" s="190"/>
      <c r="Y102" s="190"/>
      <c r="Z102" s="190"/>
      <c r="AA102" s="190"/>
      <c r="AB102" s="190"/>
      <c r="AC102" s="190"/>
      <c r="AD102" s="190"/>
      <c r="AE102" s="190"/>
      <c r="AF102" s="190"/>
      <c r="AG102" s="190"/>
      <c r="AH102" s="190"/>
      <c r="AI102" s="190"/>
      <c r="AJ102" s="213"/>
      <c r="AK102" s="213"/>
      <c r="AL102" s="213"/>
      <c r="AM102" s="217"/>
    </row>
    <row r="103" spans="1:39">
      <c r="A103" s="211"/>
      <c r="B103" s="190"/>
      <c r="C103" s="211"/>
      <c r="D103" s="190"/>
      <c r="E103" s="213"/>
      <c r="F103" s="190"/>
      <c r="G103" s="190"/>
      <c r="H103" s="190"/>
      <c r="I103" s="190"/>
      <c r="J103" s="190"/>
      <c r="K103" s="190"/>
      <c r="L103" s="219"/>
      <c r="M103" s="190"/>
      <c r="N103" s="190"/>
      <c r="O103" s="190"/>
      <c r="P103" s="190"/>
      <c r="Q103" s="190"/>
      <c r="R103" s="190"/>
      <c r="S103" s="190"/>
      <c r="T103" s="219"/>
      <c r="U103" s="190"/>
      <c r="V103" s="190"/>
      <c r="W103" s="190"/>
      <c r="X103" s="190"/>
      <c r="Y103" s="190"/>
      <c r="Z103" s="190"/>
      <c r="AA103" s="190"/>
      <c r="AB103" s="190"/>
      <c r="AC103" s="190"/>
      <c r="AD103" s="190"/>
      <c r="AE103" s="190"/>
      <c r="AF103" s="190"/>
      <c r="AG103" s="190"/>
      <c r="AH103" s="190"/>
      <c r="AI103" s="190"/>
      <c r="AJ103" s="213"/>
      <c r="AK103" s="213"/>
      <c r="AL103" s="213"/>
      <c r="AM103" s="217"/>
    </row>
    <row r="104" spans="1:39">
      <c r="A104" s="211"/>
      <c r="B104" s="190"/>
      <c r="C104" s="211"/>
      <c r="D104" s="190"/>
      <c r="E104" s="213"/>
      <c r="F104" s="190"/>
      <c r="G104" s="190"/>
      <c r="H104" s="190"/>
      <c r="I104" s="190"/>
      <c r="J104" s="190"/>
      <c r="K104" s="190"/>
      <c r="L104" s="219"/>
      <c r="M104" s="190"/>
      <c r="N104" s="190"/>
      <c r="O104" s="190"/>
      <c r="P104" s="190"/>
      <c r="Q104" s="190"/>
      <c r="R104" s="190"/>
      <c r="S104" s="190"/>
      <c r="T104" s="219"/>
      <c r="U104" s="190"/>
      <c r="V104" s="190"/>
      <c r="W104" s="190"/>
      <c r="X104" s="190"/>
      <c r="Y104" s="190"/>
      <c r="Z104" s="190"/>
      <c r="AA104" s="190"/>
      <c r="AB104" s="190"/>
      <c r="AC104" s="190"/>
      <c r="AD104" s="190"/>
      <c r="AE104" s="190"/>
      <c r="AF104" s="190"/>
      <c r="AG104" s="190"/>
      <c r="AH104" s="190"/>
      <c r="AI104" s="190"/>
      <c r="AJ104" s="213"/>
      <c r="AK104" s="213"/>
      <c r="AL104" s="213"/>
      <c r="AM104" s="217"/>
    </row>
    <row r="105" spans="1:39">
      <c r="A105" s="211"/>
      <c r="B105" s="190"/>
      <c r="C105" s="211"/>
      <c r="D105" s="190"/>
      <c r="E105" s="213"/>
      <c r="F105" s="190"/>
      <c r="G105" s="190"/>
      <c r="H105" s="190"/>
      <c r="I105" s="190"/>
      <c r="J105" s="190"/>
      <c r="K105" s="190"/>
      <c r="L105" s="219"/>
      <c r="M105" s="190"/>
      <c r="N105" s="190"/>
      <c r="O105" s="190"/>
      <c r="P105" s="190"/>
      <c r="Q105" s="190"/>
      <c r="R105" s="190"/>
      <c r="S105" s="190"/>
      <c r="T105" s="219"/>
      <c r="U105" s="190"/>
      <c r="V105" s="190"/>
      <c r="W105" s="190"/>
      <c r="X105" s="190"/>
      <c r="Y105" s="190"/>
      <c r="Z105" s="190"/>
      <c r="AA105" s="190"/>
      <c r="AB105" s="190"/>
      <c r="AC105" s="190"/>
      <c r="AD105" s="190"/>
      <c r="AE105" s="190"/>
      <c r="AF105" s="190"/>
      <c r="AG105" s="190"/>
      <c r="AH105" s="190"/>
      <c r="AI105" s="190"/>
      <c r="AJ105" s="213"/>
      <c r="AK105" s="213"/>
      <c r="AL105" s="213"/>
      <c r="AM105" s="217"/>
    </row>
    <row r="106" spans="1:39">
      <c r="A106" s="211"/>
      <c r="B106" s="190"/>
      <c r="C106" s="211"/>
      <c r="D106" s="190"/>
      <c r="E106" s="213"/>
      <c r="F106" s="190"/>
      <c r="G106" s="190"/>
      <c r="H106" s="190"/>
      <c r="I106" s="190"/>
      <c r="J106" s="190"/>
      <c r="K106" s="190"/>
      <c r="L106" s="219"/>
      <c r="M106" s="190"/>
      <c r="N106" s="190"/>
      <c r="O106" s="190"/>
      <c r="P106" s="190"/>
      <c r="Q106" s="190"/>
      <c r="R106" s="190"/>
      <c r="S106" s="190"/>
      <c r="T106" s="219"/>
      <c r="U106" s="190"/>
      <c r="V106" s="190"/>
      <c r="W106" s="190"/>
      <c r="X106" s="190"/>
      <c r="Y106" s="190"/>
      <c r="Z106" s="190"/>
      <c r="AA106" s="190"/>
      <c r="AB106" s="190"/>
      <c r="AC106" s="190"/>
      <c r="AD106" s="190"/>
      <c r="AE106" s="190"/>
      <c r="AF106" s="190"/>
      <c r="AG106" s="190"/>
      <c r="AH106" s="190"/>
      <c r="AI106" s="190"/>
      <c r="AJ106" s="213"/>
      <c r="AK106" s="213"/>
      <c r="AL106" s="213"/>
      <c r="AM106" s="217"/>
    </row>
    <row r="107" spans="1:39">
      <c r="A107" s="211"/>
      <c r="B107" s="190"/>
      <c r="C107" s="211"/>
      <c r="D107" s="190"/>
      <c r="E107" s="213"/>
      <c r="F107" s="190"/>
      <c r="G107" s="190"/>
      <c r="H107" s="190"/>
      <c r="I107" s="190"/>
      <c r="J107" s="190"/>
      <c r="K107" s="190"/>
      <c r="L107" s="219"/>
      <c r="M107" s="190"/>
      <c r="N107" s="190"/>
      <c r="O107" s="190"/>
      <c r="P107" s="190"/>
      <c r="Q107" s="190"/>
      <c r="R107" s="190"/>
      <c r="S107" s="190"/>
      <c r="T107" s="219"/>
      <c r="U107" s="190"/>
      <c r="V107" s="190"/>
      <c r="W107" s="190"/>
      <c r="X107" s="190"/>
      <c r="Y107" s="190"/>
      <c r="Z107" s="190"/>
      <c r="AA107" s="190"/>
      <c r="AB107" s="190"/>
      <c r="AC107" s="190"/>
      <c r="AD107" s="190"/>
      <c r="AE107" s="190"/>
      <c r="AF107" s="190"/>
      <c r="AG107" s="190"/>
      <c r="AH107" s="190"/>
      <c r="AI107" s="190"/>
      <c r="AJ107" s="213"/>
      <c r="AK107" s="213"/>
      <c r="AL107" s="213"/>
      <c r="AM107" s="217"/>
    </row>
    <row r="108" spans="1:39">
      <c r="A108" s="211"/>
      <c r="B108" s="190"/>
      <c r="C108" s="211"/>
      <c r="D108" s="190"/>
      <c r="E108" s="213"/>
      <c r="F108" s="190"/>
      <c r="G108" s="190"/>
      <c r="H108" s="190"/>
      <c r="I108" s="190"/>
      <c r="J108" s="190"/>
      <c r="K108" s="190"/>
      <c r="L108" s="219"/>
      <c r="M108" s="190"/>
      <c r="N108" s="190"/>
      <c r="O108" s="190"/>
      <c r="P108" s="190"/>
      <c r="Q108" s="190"/>
      <c r="R108" s="190"/>
      <c r="S108" s="190"/>
      <c r="T108" s="219"/>
      <c r="U108" s="190"/>
      <c r="V108" s="190"/>
      <c r="W108" s="190"/>
      <c r="X108" s="190"/>
      <c r="Y108" s="190"/>
      <c r="Z108" s="190"/>
      <c r="AA108" s="190"/>
      <c r="AB108" s="190"/>
      <c r="AC108" s="190"/>
      <c r="AD108" s="190"/>
      <c r="AE108" s="190"/>
      <c r="AF108" s="190"/>
      <c r="AG108" s="190"/>
      <c r="AH108" s="190"/>
      <c r="AI108" s="190"/>
      <c r="AJ108" s="213"/>
      <c r="AK108" s="213"/>
      <c r="AL108" s="213"/>
      <c r="AM108" s="217"/>
    </row>
    <row r="109" spans="1:39">
      <c r="A109" s="211"/>
      <c r="B109" s="190"/>
      <c r="C109" s="211"/>
      <c r="D109" s="190"/>
      <c r="E109" s="213"/>
      <c r="F109" s="190"/>
      <c r="G109" s="190"/>
      <c r="H109" s="190"/>
      <c r="I109" s="190"/>
      <c r="J109" s="190"/>
      <c r="K109" s="190"/>
      <c r="L109" s="219"/>
      <c r="M109" s="190"/>
      <c r="N109" s="190"/>
      <c r="O109" s="190"/>
      <c r="P109" s="190"/>
      <c r="Q109" s="190"/>
      <c r="R109" s="190"/>
      <c r="S109" s="190"/>
      <c r="T109" s="219"/>
      <c r="U109" s="190"/>
      <c r="V109" s="190"/>
      <c r="W109" s="190"/>
      <c r="X109" s="190"/>
      <c r="Y109" s="190"/>
      <c r="Z109" s="190"/>
      <c r="AA109" s="190"/>
      <c r="AB109" s="190"/>
      <c r="AC109" s="190"/>
      <c r="AD109" s="190"/>
      <c r="AE109" s="190"/>
      <c r="AF109" s="190"/>
      <c r="AG109" s="190"/>
      <c r="AH109" s="190"/>
      <c r="AI109" s="190"/>
      <c r="AJ109" s="213"/>
      <c r="AK109" s="213"/>
      <c r="AL109" s="213"/>
      <c r="AM109" s="217"/>
    </row>
    <row r="110" spans="1:39">
      <c r="A110" s="211"/>
      <c r="B110" s="190"/>
      <c r="C110" s="211"/>
      <c r="D110" s="190"/>
      <c r="E110" s="213"/>
      <c r="F110" s="190"/>
      <c r="G110" s="190"/>
      <c r="H110" s="190"/>
      <c r="I110" s="190"/>
      <c r="J110" s="190"/>
      <c r="K110" s="190"/>
      <c r="L110" s="219"/>
      <c r="M110" s="190"/>
      <c r="N110" s="190"/>
      <c r="O110" s="190"/>
      <c r="P110" s="190"/>
      <c r="Q110" s="190"/>
      <c r="R110" s="190"/>
      <c r="S110" s="190"/>
      <c r="T110" s="219"/>
      <c r="U110" s="190"/>
      <c r="V110" s="190"/>
      <c r="W110" s="190"/>
      <c r="X110" s="190"/>
      <c r="Y110" s="190"/>
      <c r="Z110" s="190"/>
      <c r="AA110" s="190"/>
      <c r="AB110" s="190"/>
      <c r="AC110" s="190"/>
      <c r="AD110" s="190"/>
      <c r="AE110" s="190"/>
      <c r="AF110" s="190"/>
      <c r="AG110" s="190"/>
      <c r="AH110" s="190"/>
      <c r="AI110" s="190"/>
      <c r="AJ110" s="213"/>
      <c r="AK110" s="213"/>
      <c r="AL110" s="213"/>
      <c r="AM110" s="217"/>
    </row>
    <row r="111" spans="1:39">
      <c r="A111" s="211"/>
      <c r="B111" s="190"/>
      <c r="C111" s="211"/>
      <c r="D111" s="190"/>
      <c r="E111" s="213"/>
      <c r="F111" s="190"/>
      <c r="G111" s="190"/>
      <c r="H111" s="190"/>
      <c r="I111" s="190"/>
      <c r="J111" s="190"/>
      <c r="K111" s="190"/>
      <c r="L111" s="219"/>
      <c r="M111" s="190"/>
      <c r="N111" s="190"/>
      <c r="O111" s="190"/>
      <c r="P111" s="190"/>
      <c r="Q111" s="190"/>
      <c r="R111" s="190"/>
      <c r="S111" s="190"/>
      <c r="T111" s="219"/>
      <c r="U111" s="190"/>
      <c r="V111" s="190"/>
      <c r="W111" s="190"/>
      <c r="X111" s="190"/>
      <c r="Y111" s="190"/>
      <c r="Z111" s="190"/>
      <c r="AA111" s="190"/>
      <c r="AB111" s="190"/>
      <c r="AC111" s="190"/>
      <c r="AD111" s="190"/>
      <c r="AE111" s="190"/>
      <c r="AF111" s="190"/>
      <c r="AG111" s="190"/>
      <c r="AH111" s="190"/>
      <c r="AI111" s="190"/>
      <c r="AJ111" s="213"/>
      <c r="AK111" s="213"/>
      <c r="AL111" s="213"/>
      <c r="AM111" s="217"/>
    </row>
    <row r="112" spans="1:39">
      <c r="A112" s="211"/>
      <c r="B112" s="190"/>
      <c r="C112" s="211"/>
      <c r="D112" s="190"/>
      <c r="E112" s="213"/>
      <c r="F112" s="190"/>
      <c r="G112" s="190"/>
      <c r="H112" s="190"/>
      <c r="I112" s="190"/>
      <c r="J112" s="190"/>
      <c r="K112" s="190"/>
      <c r="L112" s="219"/>
      <c r="M112" s="190"/>
      <c r="N112" s="190"/>
      <c r="O112" s="190"/>
      <c r="P112" s="190"/>
      <c r="Q112" s="190"/>
      <c r="R112" s="190"/>
      <c r="S112" s="190"/>
      <c r="T112" s="219"/>
      <c r="U112" s="190"/>
      <c r="V112" s="190"/>
      <c r="W112" s="190"/>
      <c r="X112" s="190"/>
      <c r="Y112" s="190"/>
      <c r="Z112" s="190"/>
      <c r="AA112" s="190"/>
      <c r="AB112" s="190"/>
      <c r="AC112" s="190"/>
      <c r="AD112" s="190"/>
      <c r="AE112" s="190"/>
      <c r="AF112" s="190"/>
      <c r="AG112" s="190"/>
      <c r="AH112" s="190"/>
      <c r="AI112" s="190"/>
      <c r="AJ112" s="213"/>
      <c r="AK112" s="213"/>
      <c r="AL112" s="213"/>
      <c r="AM112" s="217"/>
    </row>
    <row r="113" spans="1:39">
      <c r="A113" s="211"/>
      <c r="B113" s="190"/>
      <c r="C113" s="211"/>
      <c r="D113" s="190"/>
      <c r="E113" s="213"/>
      <c r="F113" s="190"/>
      <c r="G113" s="190"/>
      <c r="H113" s="190"/>
      <c r="I113" s="190"/>
      <c r="J113" s="190"/>
      <c r="K113" s="190"/>
      <c r="L113" s="219"/>
      <c r="M113" s="190"/>
      <c r="N113" s="190"/>
      <c r="O113" s="190"/>
      <c r="P113" s="190"/>
      <c r="Q113" s="190"/>
      <c r="R113" s="190"/>
      <c r="S113" s="190"/>
      <c r="T113" s="219"/>
      <c r="U113" s="190"/>
      <c r="V113" s="190"/>
      <c r="W113" s="190"/>
      <c r="X113" s="190"/>
      <c r="Y113" s="190"/>
      <c r="Z113" s="190"/>
      <c r="AA113" s="190"/>
      <c r="AB113" s="190"/>
      <c r="AC113" s="190"/>
      <c r="AD113" s="190"/>
      <c r="AE113" s="190"/>
      <c r="AF113" s="190"/>
      <c r="AG113" s="190"/>
      <c r="AH113" s="190"/>
      <c r="AI113" s="190"/>
      <c r="AJ113" s="213"/>
      <c r="AK113" s="213"/>
      <c r="AL113" s="213"/>
      <c r="AM113" s="217"/>
    </row>
    <row r="114" spans="1:39">
      <c r="A114" s="211"/>
      <c r="B114" s="190"/>
      <c r="C114" s="211"/>
      <c r="D114" s="190"/>
      <c r="E114" s="213"/>
      <c r="F114" s="190"/>
      <c r="G114" s="190"/>
      <c r="H114" s="190"/>
      <c r="I114" s="190"/>
      <c r="J114" s="190"/>
      <c r="K114" s="190"/>
      <c r="L114" s="219"/>
      <c r="M114" s="190"/>
      <c r="N114" s="190"/>
      <c r="O114" s="190"/>
      <c r="P114" s="190"/>
      <c r="Q114" s="190"/>
      <c r="R114" s="190"/>
      <c r="S114" s="190"/>
      <c r="T114" s="219"/>
      <c r="U114" s="190"/>
      <c r="V114" s="190"/>
      <c r="W114" s="190"/>
      <c r="X114" s="190"/>
      <c r="Y114" s="190"/>
      <c r="Z114" s="190"/>
      <c r="AA114" s="190"/>
      <c r="AB114" s="190"/>
      <c r="AC114" s="190"/>
      <c r="AD114" s="190"/>
      <c r="AE114" s="190"/>
      <c r="AF114" s="190"/>
      <c r="AG114" s="190"/>
      <c r="AH114" s="190"/>
      <c r="AI114" s="190"/>
      <c r="AJ114" s="213"/>
      <c r="AK114" s="213"/>
      <c r="AL114" s="213"/>
      <c r="AM114" s="217"/>
    </row>
    <row r="115" spans="1:39">
      <c r="A115" s="211"/>
      <c r="B115" s="190"/>
      <c r="C115" s="211"/>
      <c r="D115" s="190"/>
      <c r="E115" s="213"/>
      <c r="F115" s="190"/>
      <c r="G115" s="190"/>
      <c r="H115" s="190"/>
      <c r="I115" s="190"/>
      <c r="J115" s="190"/>
      <c r="K115" s="190"/>
      <c r="L115" s="219"/>
      <c r="M115" s="190"/>
      <c r="N115" s="190"/>
      <c r="O115" s="190"/>
      <c r="P115" s="190"/>
      <c r="Q115" s="190"/>
      <c r="R115" s="190"/>
      <c r="S115" s="190"/>
      <c r="T115" s="219"/>
      <c r="U115" s="190"/>
      <c r="V115" s="190"/>
      <c r="W115" s="190"/>
      <c r="X115" s="190"/>
      <c r="Y115" s="190"/>
      <c r="Z115" s="190"/>
      <c r="AA115" s="190"/>
      <c r="AB115" s="190"/>
      <c r="AC115" s="190"/>
      <c r="AD115" s="190"/>
      <c r="AE115" s="190"/>
      <c r="AF115" s="190"/>
      <c r="AG115" s="190"/>
      <c r="AH115" s="190"/>
      <c r="AI115" s="190"/>
      <c r="AJ115" s="213"/>
      <c r="AK115" s="213"/>
      <c r="AL115" s="213"/>
      <c r="AM115" s="217"/>
    </row>
    <row r="116" spans="1:39">
      <c r="A116" s="211"/>
      <c r="B116" s="190"/>
      <c r="C116" s="211"/>
      <c r="D116" s="190"/>
      <c r="E116" s="213"/>
      <c r="F116" s="190"/>
      <c r="G116" s="190"/>
      <c r="H116" s="190"/>
      <c r="I116" s="190"/>
      <c r="J116" s="190"/>
      <c r="K116" s="190"/>
      <c r="L116" s="219"/>
      <c r="M116" s="190"/>
      <c r="N116" s="190"/>
      <c r="O116" s="190"/>
      <c r="P116" s="190"/>
      <c r="Q116" s="190"/>
      <c r="R116" s="190"/>
      <c r="S116" s="190"/>
      <c r="T116" s="219"/>
      <c r="U116" s="190"/>
      <c r="V116" s="190"/>
      <c r="W116" s="190"/>
      <c r="X116" s="190"/>
      <c r="Y116" s="190"/>
      <c r="Z116" s="190"/>
      <c r="AA116" s="190"/>
      <c r="AB116" s="190"/>
      <c r="AC116" s="190"/>
      <c r="AD116" s="190"/>
      <c r="AE116" s="190"/>
      <c r="AF116" s="190"/>
      <c r="AG116" s="190"/>
      <c r="AH116" s="190"/>
      <c r="AI116" s="190"/>
      <c r="AJ116" s="213"/>
      <c r="AK116" s="213"/>
      <c r="AL116" s="213"/>
      <c r="AM116" s="217"/>
    </row>
    <row r="117" spans="1:39">
      <c r="A117" s="211"/>
      <c r="B117" s="190"/>
      <c r="C117" s="211"/>
      <c r="D117" s="190"/>
      <c r="E117" s="213"/>
      <c r="F117" s="190"/>
      <c r="G117" s="190"/>
      <c r="H117" s="190"/>
      <c r="I117" s="190"/>
      <c r="J117" s="190"/>
      <c r="K117" s="190"/>
      <c r="L117" s="219"/>
      <c r="M117" s="190"/>
      <c r="N117" s="190"/>
      <c r="O117" s="190"/>
      <c r="P117" s="190"/>
      <c r="Q117" s="190"/>
      <c r="R117" s="190"/>
      <c r="S117" s="190"/>
      <c r="T117" s="219"/>
      <c r="U117" s="190"/>
      <c r="V117" s="190"/>
      <c r="W117" s="190"/>
      <c r="X117" s="190"/>
      <c r="Y117" s="190"/>
      <c r="Z117" s="190"/>
      <c r="AA117" s="190"/>
      <c r="AB117" s="190"/>
      <c r="AC117" s="190"/>
      <c r="AD117" s="190"/>
      <c r="AE117" s="190"/>
      <c r="AF117" s="190"/>
      <c r="AG117" s="190"/>
      <c r="AH117" s="190"/>
      <c r="AI117" s="190"/>
      <c r="AJ117" s="213"/>
      <c r="AK117" s="213"/>
      <c r="AL117" s="213"/>
      <c r="AM117" s="217"/>
    </row>
    <row r="118" spans="1:39">
      <c r="A118" s="211"/>
      <c r="B118" s="190"/>
      <c r="C118" s="211"/>
      <c r="D118" s="190"/>
      <c r="E118" s="213"/>
      <c r="F118" s="190"/>
      <c r="G118" s="190"/>
      <c r="H118" s="190"/>
      <c r="I118" s="190"/>
      <c r="J118" s="190"/>
      <c r="K118" s="190"/>
      <c r="L118" s="219"/>
      <c r="M118" s="190"/>
      <c r="N118" s="190"/>
      <c r="O118" s="190"/>
      <c r="P118" s="190"/>
      <c r="Q118" s="190"/>
      <c r="R118" s="190"/>
      <c r="S118" s="190"/>
      <c r="T118" s="219"/>
      <c r="U118" s="190"/>
      <c r="V118" s="190"/>
      <c r="W118" s="190"/>
      <c r="X118" s="190"/>
      <c r="Y118" s="190"/>
      <c r="Z118" s="190"/>
      <c r="AA118" s="190"/>
      <c r="AB118" s="190"/>
      <c r="AC118" s="190"/>
      <c r="AD118" s="190"/>
      <c r="AE118" s="190"/>
      <c r="AF118" s="190"/>
      <c r="AG118" s="190"/>
      <c r="AH118" s="190"/>
      <c r="AI118" s="190"/>
      <c r="AJ118" s="213"/>
      <c r="AK118" s="213"/>
      <c r="AL118" s="213"/>
      <c r="AM118" s="217"/>
    </row>
    <row r="119" spans="1:39">
      <c r="A119" s="211"/>
      <c r="B119" s="190"/>
      <c r="C119" s="211"/>
      <c r="D119" s="190"/>
      <c r="E119" s="213"/>
      <c r="F119" s="190"/>
      <c r="G119" s="190"/>
      <c r="H119" s="190"/>
      <c r="I119" s="190"/>
      <c r="J119" s="190"/>
      <c r="K119" s="190"/>
      <c r="L119" s="219"/>
      <c r="M119" s="190"/>
      <c r="N119" s="190"/>
      <c r="O119" s="190"/>
      <c r="P119" s="190"/>
      <c r="Q119" s="190"/>
      <c r="R119" s="190"/>
      <c r="S119" s="190"/>
      <c r="T119" s="219"/>
      <c r="U119" s="190"/>
      <c r="V119" s="190"/>
      <c r="W119" s="190"/>
      <c r="X119" s="190"/>
      <c r="Y119" s="190"/>
      <c r="Z119" s="190"/>
      <c r="AA119" s="190"/>
      <c r="AB119" s="190"/>
      <c r="AC119" s="190"/>
      <c r="AD119" s="190"/>
      <c r="AE119" s="190"/>
      <c r="AF119" s="190"/>
      <c r="AG119" s="190"/>
      <c r="AH119" s="190"/>
      <c r="AI119" s="190"/>
      <c r="AJ119" s="213"/>
      <c r="AK119" s="213"/>
      <c r="AL119" s="213"/>
      <c r="AM119" s="217"/>
    </row>
    <row r="120" spans="1:39">
      <c r="A120" s="211"/>
      <c r="B120" s="190"/>
      <c r="C120" s="211"/>
      <c r="D120" s="190"/>
      <c r="E120" s="213"/>
      <c r="F120" s="190"/>
      <c r="G120" s="190"/>
      <c r="H120" s="190"/>
      <c r="I120" s="190"/>
      <c r="J120" s="190"/>
      <c r="K120" s="190"/>
      <c r="L120" s="219"/>
      <c r="M120" s="190"/>
      <c r="N120" s="190"/>
      <c r="O120" s="190"/>
      <c r="P120" s="190"/>
      <c r="Q120" s="190"/>
      <c r="R120" s="190"/>
      <c r="S120" s="190"/>
      <c r="T120" s="219"/>
      <c r="U120" s="190"/>
      <c r="V120" s="190"/>
      <c r="W120" s="190"/>
      <c r="X120" s="190"/>
      <c r="Y120" s="190"/>
      <c r="Z120" s="190"/>
      <c r="AA120" s="190"/>
      <c r="AB120" s="190"/>
      <c r="AC120" s="190"/>
      <c r="AD120" s="190"/>
      <c r="AE120" s="190"/>
      <c r="AF120" s="190"/>
      <c r="AG120" s="190"/>
      <c r="AH120" s="190"/>
      <c r="AI120" s="190"/>
      <c r="AJ120" s="213"/>
      <c r="AK120" s="213"/>
      <c r="AL120" s="213"/>
      <c r="AM120" s="217"/>
    </row>
    <row r="121" spans="1:39">
      <c r="A121" s="211"/>
      <c r="B121" s="190"/>
      <c r="C121" s="211"/>
      <c r="D121" s="190"/>
      <c r="E121" s="213"/>
      <c r="F121" s="190"/>
      <c r="G121" s="190"/>
      <c r="H121" s="190"/>
      <c r="I121" s="190"/>
      <c r="J121" s="190"/>
      <c r="K121" s="190"/>
      <c r="L121" s="219"/>
      <c r="M121" s="190"/>
      <c r="N121" s="190"/>
      <c r="O121" s="190"/>
      <c r="P121" s="190"/>
      <c r="Q121" s="190"/>
      <c r="R121" s="190"/>
      <c r="S121" s="190"/>
      <c r="T121" s="219"/>
      <c r="U121" s="190"/>
      <c r="V121" s="190"/>
      <c r="W121" s="190"/>
      <c r="X121" s="190"/>
      <c r="Y121" s="190"/>
      <c r="Z121" s="190"/>
      <c r="AA121" s="190"/>
      <c r="AB121" s="190"/>
      <c r="AC121" s="190"/>
      <c r="AD121" s="190"/>
      <c r="AE121" s="190"/>
      <c r="AF121" s="190"/>
      <c r="AG121" s="190"/>
      <c r="AH121" s="190"/>
      <c r="AI121" s="190"/>
      <c r="AJ121" s="213"/>
      <c r="AK121" s="213"/>
      <c r="AL121" s="213"/>
      <c r="AM121" s="217"/>
    </row>
    <row r="122" spans="1:39">
      <c r="A122" s="211"/>
      <c r="B122" s="190"/>
      <c r="C122" s="211"/>
      <c r="D122" s="190"/>
      <c r="E122" s="213"/>
      <c r="F122" s="190"/>
      <c r="G122" s="190"/>
      <c r="H122" s="190"/>
      <c r="I122" s="190"/>
      <c r="J122" s="190"/>
      <c r="K122" s="190"/>
      <c r="L122" s="219"/>
      <c r="M122" s="190"/>
      <c r="N122" s="190"/>
      <c r="O122" s="190"/>
      <c r="P122" s="190"/>
      <c r="Q122" s="190"/>
      <c r="R122" s="190"/>
      <c r="S122" s="190"/>
      <c r="T122" s="219"/>
      <c r="U122" s="190"/>
      <c r="V122" s="190"/>
      <c r="W122" s="190"/>
      <c r="X122" s="190"/>
      <c r="Y122" s="190"/>
      <c r="Z122" s="190"/>
      <c r="AA122" s="190"/>
      <c r="AB122" s="190"/>
      <c r="AC122" s="190"/>
      <c r="AD122" s="190"/>
      <c r="AE122" s="190"/>
      <c r="AF122" s="190"/>
      <c r="AG122" s="190"/>
      <c r="AH122" s="190"/>
      <c r="AI122" s="190"/>
      <c r="AJ122" s="213"/>
      <c r="AK122" s="213"/>
      <c r="AL122" s="213"/>
      <c r="AM122" s="217"/>
    </row>
    <row r="123" spans="1:39">
      <c r="A123" s="211"/>
      <c r="B123" s="190"/>
      <c r="C123" s="211"/>
      <c r="D123" s="190"/>
      <c r="E123" s="213"/>
      <c r="F123" s="190"/>
      <c r="G123" s="190"/>
      <c r="H123" s="190"/>
      <c r="I123" s="190"/>
      <c r="J123" s="190"/>
      <c r="K123" s="190"/>
      <c r="L123" s="219"/>
      <c r="M123" s="190"/>
      <c r="N123" s="190"/>
      <c r="O123" s="190"/>
      <c r="P123" s="190"/>
      <c r="Q123" s="190"/>
      <c r="R123" s="190"/>
      <c r="S123" s="190"/>
      <c r="T123" s="219"/>
      <c r="U123" s="190"/>
      <c r="V123" s="190"/>
      <c r="W123" s="190"/>
      <c r="X123" s="190"/>
      <c r="Y123" s="190"/>
      <c r="Z123" s="190"/>
      <c r="AA123" s="190"/>
      <c r="AB123" s="190"/>
      <c r="AC123" s="190"/>
      <c r="AD123" s="190"/>
      <c r="AE123" s="190"/>
      <c r="AF123" s="190"/>
      <c r="AG123" s="190"/>
      <c r="AH123" s="190"/>
      <c r="AI123" s="190"/>
      <c r="AJ123" s="213"/>
      <c r="AK123" s="213"/>
      <c r="AL123" s="213"/>
      <c r="AM123" s="217"/>
    </row>
    <row r="124" spans="1:39">
      <c r="A124" s="211"/>
      <c r="B124" s="190"/>
      <c r="C124" s="211"/>
      <c r="D124" s="190"/>
      <c r="E124" s="213"/>
      <c r="F124" s="190"/>
      <c r="G124" s="190"/>
      <c r="H124" s="190"/>
      <c r="I124" s="190"/>
      <c r="J124" s="190"/>
      <c r="K124" s="190"/>
      <c r="L124" s="219"/>
      <c r="M124" s="190"/>
      <c r="N124" s="190"/>
      <c r="O124" s="190"/>
      <c r="P124" s="190"/>
      <c r="Q124" s="190"/>
      <c r="R124" s="190"/>
      <c r="S124" s="190"/>
      <c r="T124" s="219"/>
      <c r="U124" s="190"/>
      <c r="V124" s="190"/>
      <c r="W124" s="190"/>
      <c r="X124" s="190"/>
      <c r="Y124" s="190"/>
      <c r="Z124" s="190"/>
      <c r="AA124" s="190"/>
      <c r="AB124" s="190"/>
      <c r="AC124" s="190"/>
      <c r="AD124" s="190"/>
      <c r="AE124" s="190"/>
      <c r="AF124" s="190"/>
      <c r="AG124" s="190"/>
      <c r="AH124" s="190"/>
      <c r="AI124" s="190"/>
      <c r="AJ124" s="213"/>
      <c r="AK124" s="213"/>
      <c r="AL124" s="213"/>
      <c r="AM124" s="217"/>
    </row>
    <row r="125" spans="1:39">
      <c r="A125" s="211"/>
      <c r="B125" s="190"/>
      <c r="C125" s="211"/>
      <c r="D125" s="190"/>
      <c r="E125" s="213"/>
      <c r="F125" s="190"/>
      <c r="G125" s="190"/>
      <c r="H125" s="190"/>
      <c r="I125" s="190"/>
      <c r="J125" s="190"/>
      <c r="K125" s="190"/>
      <c r="L125" s="219"/>
      <c r="M125" s="190"/>
      <c r="N125" s="190"/>
      <c r="O125" s="190"/>
      <c r="P125" s="190"/>
      <c r="Q125" s="190"/>
      <c r="R125" s="190"/>
      <c r="S125" s="190"/>
      <c r="T125" s="219"/>
      <c r="U125" s="190"/>
      <c r="V125" s="190"/>
      <c r="W125" s="190"/>
      <c r="X125" s="190"/>
      <c r="Y125" s="190"/>
      <c r="Z125" s="190"/>
      <c r="AA125" s="190"/>
      <c r="AB125" s="190"/>
      <c r="AC125" s="190"/>
      <c r="AD125" s="190"/>
      <c r="AE125" s="190"/>
      <c r="AF125" s="190"/>
      <c r="AG125" s="190"/>
      <c r="AH125" s="190"/>
      <c r="AI125" s="190"/>
      <c r="AJ125" s="213"/>
      <c r="AK125" s="213"/>
      <c r="AL125" s="213"/>
      <c r="AM125" s="217"/>
    </row>
    <row r="126" spans="1:39">
      <c r="A126" s="211"/>
      <c r="B126" s="190"/>
      <c r="C126" s="211"/>
      <c r="D126" s="190"/>
      <c r="E126" s="213"/>
      <c r="F126" s="190"/>
      <c r="G126" s="190"/>
      <c r="H126" s="190"/>
      <c r="I126" s="190"/>
      <c r="J126" s="190"/>
      <c r="K126" s="190"/>
      <c r="L126" s="219"/>
      <c r="M126" s="190"/>
      <c r="N126" s="190"/>
      <c r="O126" s="190"/>
      <c r="P126" s="190"/>
      <c r="Q126" s="190"/>
      <c r="R126" s="190"/>
      <c r="S126" s="190"/>
      <c r="T126" s="219"/>
      <c r="U126" s="190"/>
      <c r="V126" s="190"/>
      <c r="W126" s="190"/>
      <c r="X126" s="190"/>
      <c r="Y126" s="190"/>
      <c r="Z126" s="190"/>
      <c r="AA126" s="190"/>
      <c r="AB126" s="190"/>
      <c r="AC126" s="190"/>
      <c r="AD126" s="190"/>
      <c r="AE126" s="190"/>
      <c r="AF126" s="190"/>
      <c r="AG126" s="190"/>
      <c r="AH126" s="190"/>
      <c r="AI126" s="190"/>
      <c r="AJ126" s="213"/>
      <c r="AK126" s="213"/>
      <c r="AL126" s="213"/>
      <c r="AM126" s="217"/>
    </row>
    <row r="127" spans="1:39">
      <c r="A127" s="211"/>
      <c r="B127" s="190"/>
      <c r="C127" s="211"/>
      <c r="D127" s="190"/>
      <c r="E127" s="213"/>
      <c r="F127" s="190"/>
      <c r="G127" s="190"/>
      <c r="H127" s="190"/>
      <c r="I127" s="190"/>
      <c r="J127" s="190"/>
      <c r="K127" s="190"/>
      <c r="L127" s="219"/>
      <c r="M127" s="190"/>
      <c r="N127" s="190"/>
      <c r="O127" s="190"/>
      <c r="P127" s="190"/>
      <c r="Q127" s="190"/>
      <c r="R127" s="190"/>
      <c r="S127" s="190"/>
      <c r="T127" s="219"/>
      <c r="U127" s="190"/>
      <c r="V127" s="190"/>
      <c r="W127" s="190"/>
      <c r="X127" s="190"/>
      <c r="Y127" s="190"/>
      <c r="Z127" s="190"/>
      <c r="AA127" s="190"/>
      <c r="AB127" s="190"/>
      <c r="AC127" s="190"/>
      <c r="AD127" s="190"/>
      <c r="AE127" s="190"/>
      <c r="AF127" s="190"/>
      <c r="AG127" s="190"/>
      <c r="AH127" s="190"/>
      <c r="AI127" s="190"/>
      <c r="AJ127" s="213"/>
      <c r="AK127" s="213"/>
      <c r="AL127" s="213"/>
      <c r="AM127" s="217"/>
    </row>
    <row r="128" spans="1:39">
      <c r="A128" s="211"/>
      <c r="B128" s="190"/>
      <c r="C128" s="211"/>
      <c r="D128" s="190"/>
      <c r="E128" s="213"/>
      <c r="F128" s="190"/>
      <c r="G128" s="190"/>
      <c r="H128" s="190"/>
      <c r="I128" s="190"/>
      <c r="J128" s="190"/>
      <c r="K128" s="190"/>
      <c r="L128" s="219"/>
      <c r="M128" s="190"/>
      <c r="N128" s="190"/>
      <c r="O128" s="190"/>
      <c r="P128" s="190"/>
      <c r="Q128" s="190"/>
      <c r="R128" s="190"/>
      <c r="S128" s="190"/>
      <c r="T128" s="219"/>
      <c r="U128" s="190"/>
      <c r="V128" s="190"/>
      <c r="W128" s="190"/>
      <c r="X128" s="190"/>
      <c r="Y128" s="190"/>
      <c r="Z128" s="190"/>
      <c r="AA128" s="190"/>
      <c r="AB128" s="190"/>
      <c r="AC128" s="190"/>
      <c r="AD128" s="190"/>
      <c r="AE128" s="190"/>
      <c r="AF128" s="190"/>
      <c r="AG128" s="190"/>
      <c r="AH128" s="190"/>
      <c r="AI128" s="190"/>
      <c r="AJ128" s="213"/>
      <c r="AK128" s="213"/>
      <c r="AL128" s="213"/>
      <c r="AM128" s="217"/>
    </row>
    <row r="129" spans="1:39">
      <c r="A129" s="211"/>
      <c r="B129" s="190"/>
      <c r="C129" s="211"/>
      <c r="D129" s="190"/>
      <c r="E129" s="213"/>
      <c r="F129" s="190"/>
      <c r="G129" s="190"/>
      <c r="H129" s="190"/>
      <c r="I129" s="190"/>
      <c r="J129" s="190"/>
      <c r="K129" s="190"/>
      <c r="L129" s="219"/>
      <c r="M129" s="190"/>
      <c r="N129" s="190"/>
      <c r="O129" s="190"/>
      <c r="P129" s="190"/>
      <c r="Q129" s="190"/>
      <c r="R129" s="190"/>
      <c r="S129" s="190"/>
      <c r="T129" s="219"/>
      <c r="U129" s="190"/>
      <c r="V129" s="190"/>
      <c r="W129" s="190"/>
      <c r="X129" s="190"/>
      <c r="Y129" s="190"/>
      <c r="Z129" s="190"/>
      <c r="AA129" s="190"/>
      <c r="AB129" s="190"/>
      <c r="AC129" s="190"/>
      <c r="AD129" s="190"/>
      <c r="AE129" s="190"/>
      <c r="AF129" s="190"/>
      <c r="AG129" s="190"/>
      <c r="AH129" s="190"/>
      <c r="AI129" s="190"/>
      <c r="AJ129" s="213"/>
      <c r="AK129" s="213"/>
      <c r="AL129" s="213"/>
      <c r="AM129" s="217"/>
    </row>
    <row r="130" spans="1:39">
      <c r="A130" s="211"/>
      <c r="B130" s="190"/>
      <c r="C130" s="211"/>
      <c r="D130" s="190"/>
      <c r="E130" s="213"/>
      <c r="F130" s="190"/>
      <c r="G130" s="190"/>
      <c r="H130" s="190"/>
      <c r="I130" s="190"/>
      <c r="J130" s="190"/>
      <c r="K130" s="190"/>
      <c r="L130" s="219"/>
      <c r="M130" s="190"/>
      <c r="N130" s="190"/>
      <c r="O130" s="190"/>
      <c r="P130" s="190"/>
      <c r="Q130" s="190"/>
      <c r="R130" s="190"/>
      <c r="S130" s="190"/>
      <c r="T130" s="219"/>
      <c r="U130" s="190"/>
      <c r="V130" s="190"/>
      <c r="W130" s="190"/>
      <c r="X130" s="190"/>
      <c r="Y130" s="190"/>
      <c r="Z130" s="190"/>
      <c r="AA130" s="190"/>
      <c r="AB130" s="190"/>
      <c r="AC130" s="190"/>
      <c r="AD130" s="190"/>
      <c r="AE130" s="190"/>
      <c r="AF130" s="190"/>
      <c r="AG130" s="190"/>
      <c r="AH130" s="190"/>
      <c r="AI130" s="190"/>
      <c r="AJ130" s="213"/>
      <c r="AK130" s="213"/>
      <c r="AL130" s="213"/>
      <c r="AM130" s="217"/>
    </row>
    <row r="131" spans="1:39">
      <c r="A131" s="211"/>
      <c r="B131" s="190"/>
      <c r="C131" s="211"/>
      <c r="D131" s="190"/>
      <c r="E131" s="213"/>
      <c r="F131" s="190"/>
      <c r="G131" s="190"/>
      <c r="H131" s="190"/>
      <c r="I131" s="190"/>
      <c r="J131" s="190"/>
      <c r="K131" s="190"/>
      <c r="L131" s="219"/>
      <c r="M131" s="190"/>
      <c r="N131" s="190"/>
      <c r="O131" s="190"/>
      <c r="P131" s="190"/>
      <c r="Q131" s="190"/>
      <c r="R131" s="190"/>
      <c r="S131" s="190"/>
      <c r="T131" s="219"/>
      <c r="U131" s="190"/>
      <c r="V131" s="190"/>
      <c r="W131" s="190"/>
      <c r="X131" s="190"/>
      <c r="Y131" s="190"/>
      <c r="Z131" s="190"/>
      <c r="AA131" s="190"/>
      <c r="AB131" s="190"/>
      <c r="AC131" s="190"/>
      <c r="AD131" s="190"/>
      <c r="AE131" s="190"/>
      <c r="AF131" s="190"/>
      <c r="AG131" s="190"/>
      <c r="AH131" s="190"/>
      <c r="AI131" s="190"/>
      <c r="AJ131" s="213"/>
      <c r="AK131" s="213"/>
      <c r="AL131" s="213"/>
      <c r="AM131" s="217"/>
    </row>
    <row r="132" spans="1:39">
      <c r="A132" s="211"/>
      <c r="B132" s="190"/>
      <c r="C132" s="211"/>
      <c r="D132" s="190"/>
      <c r="E132" s="213"/>
      <c r="F132" s="190"/>
      <c r="G132" s="190"/>
      <c r="H132" s="190"/>
      <c r="I132" s="190"/>
      <c r="J132" s="190"/>
      <c r="K132" s="190"/>
      <c r="L132" s="219"/>
      <c r="M132" s="190"/>
      <c r="N132" s="190"/>
      <c r="O132" s="190"/>
      <c r="P132" s="190"/>
      <c r="Q132" s="190"/>
      <c r="R132" s="190"/>
      <c r="S132" s="190"/>
      <c r="T132" s="219"/>
      <c r="U132" s="190"/>
      <c r="V132" s="190"/>
      <c r="W132" s="190"/>
      <c r="X132" s="190"/>
      <c r="Y132" s="190"/>
      <c r="Z132" s="190"/>
      <c r="AA132" s="190"/>
      <c r="AB132" s="190"/>
      <c r="AC132" s="190"/>
      <c r="AD132" s="190"/>
      <c r="AE132" s="190"/>
      <c r="AF132" s="190"/>
      <c r="AG132" s="190"/>
      <c r="AH132" s="190"/>
      <c r="AI132" s="190"/>
      <c r="AJ132" s="213"/>
      <c r="AK132" s="213"/>
      <c r="AL132" s="213"/>
      <c r="AM132" s="217"/>
    </row>
    <row r="133" spans="1:39">
      <c r="A133" s="211"/>
      <c r="B133" s="190"/>
      <c r="C133" s="211"/>
      <c r="D133" s="190"/>
      <c r="E133" s="213"/>
      <c r="F133" s="190"/>
      <c r="G133" s="190"/>
      <c r="H133" s="190"/>
      <c r="I133" s="190"/>
      <c r="J133" s="190"/>
      <c r="K133" s="190"/>
      <c r="L133" s="219"/>
      <c r="M133" s="190"/>
      <c r="N133" s="190"/>
      <c r="O133" s="190"/>
      <c r="P133" s="190"/>
      <c r="Q133" s="190"/>
      <c r="R133" s="190"/>
      <c r="S133" s="190"/>
      <c r="T133" s="219"/>
      <c r="U133" s="190"/>
      <c r="V133" s="190"/>
      <c r="W133" s="190"/>
      <c r="X133" s="190"/>
      <c r="Y133" s="190"/>
      <c r="Z133" s="190"/>
      <c r="AA133" s="190"/>
      <c r="AB133" s="190"/>
      <c r="AC133" s="190"/>
      <c r="AD133" s="190"/>
      <c r="AE133" s="190"/>
      <c r="AF133" s="190"/>
      <c r="AG133" s="190"/>
      <c r="AH133" s="190"/>
      <c r="AI133" s="190"/>
      <c r="AJ133" s="213"/>
      <c r="AK133" s="213"/>
      <c r="AL133" s="213"/>
      <c r="AM133" s="217"/>
    </row>
    <row r="134" spans="1:39">
      <c r="A134" s="211"/>
      <c r="B134" s="190"/>
      <c r="C134" s="211"/>
      <c r="D134" s="190"/>
      <c r="E134" s="213"/>
      <c r="F134" s="190"/>
      <c r="G134" s="190"/>
      <c r="H134" s="190"/>
      <c r="I134" s="190"/>
      <c r="J134" s="190"/>
      <c r="K134" s="190"/>
      <c r="L134" s="219"/>
      <c r="M134" s="190"/>
      <c r="N134" s="190"/>
      <c r="O134" s="190"/>
      <c r="P134" s="190"/>
      <c r="Q134" s="190"/>
      <c r="R134" s="190"/>
      <c r="S134" s="190"/>
      <c r="T134" s="219"/>
      <c r="U134" s="190"/>
      <c r="V134" s="190"/>
      <c r="W134" s="190"/>
      <c r="X134" s="190"/>
      <c r="Y134" s="190"/>
      <c r="Z134" s="190"/>
      <c r="AA134" s="190"/>
      <c r="AB134" s="190"/>
      <c r="AC134" s="190"/>
      <c r="AD134" s="190"/>
      <c r="AE134" s="190"/>
      <c r="AF134" s="190"/>
      <c r="AG134" s="190"/>
      <c r="AH134" s="190"/>
      <c r="AI134" s="190"/>
      <c r="AJ134" s="213"/>
      <c r="AK134" s="213"/>
      <c r="AL134" s="213"/>
      <c r="AM134" s="217"/>
    </row>
    <row r="135" spans="1:39">
      <c r="A135" s="211"/>
      <c r="B135" s="190"/>
      <c r="C135" s="211"/>
      <c r="D135" s="190"/>
      <c r="E135" s="213"/>
      <c r="F135" s="190"/>
      <c r="G135" s="190"/>
      <c r="H135" s="190"/>
      <c r="I135" s="190"/>
      <c r="J135" s="190"/>
      <c r="K135" s="190"/>
      <c r="L135" s="219"/>
      <c r="M135" s="190"/>
      <c r="N135" s="190"/>
      <c r="O135" s="190"/>
      <c r="P135" s="190"/>
      <c r="Q135" s="190"/>
      <c r="R135" s="190"/>
      <c r="S135" s="190"/>
      <c r="T135" s="219"/>
      <c r="U135" s="190"/>
      <c r="V135" s="190"/>
      <c r="W135" s="190"/>
      <c r="X135" s="190"/>
      <c r="Y135" s="190"/>
      <c r="Z135" s="190"/>
      <c r="AA135" s="190"/>
      <c r="AB135" s="190"/>
      <c r="AC135" s="190"/>
      <c r="AD135" s="190"/>
      <c r="AE135" s="190"/>
      <c r="AF135" s="190"/>
      <c r="AG135" s="190"/>
      <c r="AH135" s="190"/>
      <c r="AI135" s="190"/>
      <c r="AJ135" s="213"/>
      <c r="AK135" s="213"/>
      <c r="AL135" s="213"/>
      <c r="AM135" s="217"/>
    </row>
    <row r="136" spans="1:39">
      <c r="A136" s="211"/>
      <c r="B136" s="190"/>
      <c r="C136" s="211"/>
      <c r="D136" s="190"/>
      <c r="E136" s="213"/>
      <c r="F136" s="190"/>
      <c r="G136" s="190"/>
      <c r="H136" s="190"/>
      <c r="I136" s="190"/>
      <c r="J136" s="190"/>
      <c r="K136" s="190"/>
      <c r="L136" s="219"/>
      <c r="M136" s="190"/>
      <c r="N136" s="190"/>
      <c r="O136" s="190"/>
      <c r="P136" s="190"/>
      <c r="Q136" s="190"/>
      <c r="R136" s="190"/>
      <c r="S136" s="190"/>
      <c r="T136" s="219"/>
      <c r="U136" s="190"/>
      <c r="V136" s="190"/>
      <c r="W136" s="190"/>
      <c r="X136" s="190"/>
      <c r="Y136" s="190"/>
      <c r="Z136" s="190"/>
      <c r="AA136" s="190"/>
      <c r="AB136" s="190"/>
      <c r="AC136" s="190"/>
      <c r="AD136" s="190"/>
      <c r="AE136" s="190"/>
      <c r="AF136" s="190"/>
      <c r="AG136" s="190"/>
      <c r="AH136" s="190"/>
      <c r="AI136" s="190"/>
      <c r="AJ136" s="213"/>
      <c r="AK136" s="213"/>
      <c r="AL136" s="213"/>
      <c r="AM136" s="217"/>
    </row>
    <row r="137" spans="1:39">
      <c r="A137" s="211"/>
      <c r="B137" s="190"/>
      <c r="C137" s="211"/>
      <c r="D137" s="190"/>
      <c r="E137" s="213"/>
      <c r="F137" s="190"/>
      <c r="G137" s="190"/>
      <c r="H137" s="190"/>
      <c r="I137" s="190"/>
      <c r="J137" s="190"/>
      <c r="K137" s="190"/>
      <c r="L137" s="219"/>
      <c r="M137" s="190"/>
      <c r="N137" s="190"/>
      <c r="O137" s="190"/>
      <c r="P137" s="190"/>
      <c r="Q137" s="190"/>
      <c r="R137" s="190"/>
      <c r="S137" s="190"/>
      <c r="T137" s="219"/>
      <c r="U137" s="190"/>
      <c r="V137" s="190"/>
      <c r="W137" s="190"/>
      <c r="X137" s="190"/>
      <c r="Y137" s="190"/>
      <c r="Z137" s="190"/>
      <c r="AA137" s="190"/>
      <c r="AB137" s="190"/>
      <c r="AC137" s="190"/>
      <c r="AD137" s="190"/>
      <c r="AE137" s="190"/>
      <c r="AF137" s="190"/>
      <c r="AG137" s="190"/>
      <c r="AH137" s="190"/>
      <c r="AI137" s="190"/>
      <c r="AJ137" s="213"/>
      <c r="AK137" s="213"/>
      <c r="AL137" s="213"/>
      <c r="AM137" s="217"/>
    </row>
    <row r="138" spans="1:39">
      <c r="A138" s="211"/>
      <c r="B138" s="190"/>
      <c r="C138" s="211"/>
      <c r="D138" s="190"/>
      <c r="E138" s="213"/>
      <c r="F138" s="190"/>
      <c r="G138" s="190"/>
      <c r="H138" s="190"/>
      <c r="I138" s="190"/>
      <c r="J138" s="190"/>
      <c r="K138" s="190"/>
      <c r="L138" s="219"/>
      <c r="M138" s="190"/>
      <c r="N138" s="190"/>
      <c r="O138" s="190"/>
      <c r="P138" s="190"/>
      <c r="Q138" s="190"/>
      <c r="R138" s="190"/>
      <c r="S138" s="190"/>
      <c r="T138" s="219"/>
      <c r="U138" s="190"/>
      <c r="V138" s="190"/>
      <c r="W138" s="190"/>
      <c r="X138" s="190"/>
      <c r="Y138" s="190"/>
      <c r="Z138" s="190"/>
      <c r="AA138" s="190"/>
      <c r="AB138" s="190"/>
      <c r="AC138" s="190"/>
      <c r="AD138" s="190"/>
      <c r="AE138" s="190"/>
      <c r="AF138" s="190"/>
      <c r="AG138" s="190"/>
      <c r="AH138" s="190"/>
      <c r="AI138" s="190"/>
      <c r="AJ138" s="213"/>
      <c r="AK138" s="213"/>
      <c r="AL138" s="213"/>
      <c r="AM138" s="217"/>
    </row>
    <row r="139" spans="1:39">
      <c r="A139" s="211"/>
      <c r="B139" s="190"/>
      <c r="C139" s="211"/>
      <c r="D139" s="190"/>
      <c r="E139" s="213"/>
      <c r="F139" s="190"/>
      <c r="G139" s="190"/>
      <c r="H139" s="190"/>
      <c r="I139" s="190"/>
      <c r="J139" s="190"/>
      <c r="K139" s="190"/>
      <c r="L139" s="219"/>
      <c r="M139" s="190"/>
      <c r="N139" s="190"/>
      <c r="O139" s="190"/>
      <c r="P139" s="190"/>
      <c r="Q139" s="190"/>
      <c r="R139" s="190"/>
      <c r="S139" s="190"/>
      <c r="T139" s="219"/>
      <c r="U139" s="190"/>
      <c r="V139" s="190"/>
      <c r="W139" s="190"/>
      <c r="X139" s="190"/>
      <c r="Y139" s="190"/>
      <c r="Z139" s="190"/>
      <c r="AA139" s="190"/>
      <c r="AB139" s="190"/>
      <c r="AC139" s="190"/>
      <c r="AD139" s="190"/>
      <c r="AE139" s="190"/>
      <c r="AF139" s="190"/>
      <c r="AG139" s="190"/>
      <c r="AH139" s="190"/>
      <c r="AI139" s="190"/>
      <c r="AJ139" s="213"/>
      <c r="AK139" s="213"/>
      <c r="AL139" s="213"/>
      <c r="AM139" s="217"/>
    </row>
    <row r="140" spans="1:39">
      <c r="A140" s="211"/>
      <c r="B140" s="190"/>
      <c r="C140" s="211"/>
      <c r="D140" s="190"/>
      <c r="E140" s="213"/>
      <c r="F140" s="190"/>
      <c r="G140" s="190"/>
      <c r="H140" s="190"/>
      <c r="I140" s="190"/>
      <c r="J140" s="190"/>
      <c r="K140" s="190"/>
      <c r="L140" s="219"/>
      <c r="M140" s="190"/>
      <c r="N140" s="190"/>
      <c r="O140" s="190"/>
      <c r="P140" s="190"/>
      <c r="Q140" s="190"/>
      <c r="R140" s="190"/>
      <c r="S140" s="190"/>
      <c r="T140" s="219"/>
      <c r="U140" s="190"/>
      <c r="V140" s="190"/>
      <c r="W140" s="190"/>
      <c r="X140" s="190"/>
      <c r="Y140" s="190"/>
      <c r="Z140" s="190"/>
      <c r="AA140" s="190"/>
      <c r="AB140" s="190"/>
      <c r="AC140" s="190"/>
      <c r="AD140" s="190"/>
      <c r="AE140" s="190"/>
      <c r="AF140" s="190"/>
      <c r="AG140" s="190"/>
      <c r="AH140" s="190"/>
      <c r="AI140" s="190"/>
      <c r="AJ140" s="213"/>
      <c r="AK140" s="213"/>
      <c r="AL140" s="213"/>
      <c r="AM140" s="217"/>
    </row>
    <row r="141" spans="1:39">
      <c r="A141" s="211"/>
      <c r="B141" s="190"/>
      <c r="C141" s="211"/>
      <c r="D141" s="190"/>
      <c r="E141" s="213"/>
      <c r="F141" s="190"/>
      <c r="G141" s="190"/>
      <c r="H141" s="190"/>
      <c r="I141" s="190"/>
      <c r="J141" s="190"/>
      <c r="K141" s="190"/>
      <c r="L141" s="219"/>
      <c r="M141" s="190"/>
      <c r="N141" s="190"/>
      <c r="O141" s="190"/>
      <c r="P141" s="190"/>
      <c r="Q141" s="190"/>
      <c r="R141" s="190"/>
      <c r="S141" s="190"/>
      <c r="T141" s="219"/>
      <c r="U141" s="190"/>
      <c r="V141" s="190"/>
      <c r="W141" s="190"/>
      <c r="X141" s="190"/>
      <c r="Y141" s="190"/>
      <c r="Z141" s="190"/>
      <c r="AA141" s="190"/>
      <c r="AB141" s="190"/>
      <c r="AC141" s="190"/>
      <c r="AD141" s="190"/>
      <c r="AE141" s="190"/>
      <c r="AF141" s="190"/>
      <c r="AG141" s="190"/>
      <c r="AH141" s="190"/>
      <c r="AI141" s="190"/>
      <c r="AJ141" s="213"/>
      <c r="AK141" s="213"/>
      <c r="AL141" s="213"/>
      <c r="AM141" s="217"/>
    </row>
    <row r="142" spans="1:39">
      <c r="A142" s="211"/>
      <c r="B142" s="190"/>
      <c r="C142" s="211"/>
      <c r="D142" s="190"/>
      <c r="E142" s="213"/>
      <c r="F142" s="190"/>
      <c r="G142" s="190"/>
      <c r="H142" s="190"/>
      <c r="I142" s="190"/>
      <c r="J142" s="190"/>
      <c r="K142" s="190"/>
      <c r="L142" s="219"/>
      <c r="M142" s="190"/>
      <c r="N142" s="190"/>
      <c r="O142" s="190"/>
      <c r="P142" s="190"/>
      <c r="Q142" s="190"/>
      <c r="R142" s="190"/>
      <c r="S142" s="190"/>
      <c r="T142" s="219"/>
      <c r="U142" s="190"/>
      <c r="V142" s="190"/>
      <c r="W142" s="190"/>
      <c r="X142" s="190"/>
      <c r="Y142" s="190"/>
      <c r="Z142" s="190"/>
      <c r="AA142" s="190"/>
      <c r="AB142" s="190"/>
      <c r="AC142" s="190"/>
      <c r="AD142" s="190"/>
      <c r="AE142" s="190"/>
      <c r="AF142" s="190"/>
      <c r="AG142" s="190"/>
      <c r="AH142" s="190"/>
      <c r="AI142" s="190"/>
      <c r="AJ142" s="213"/>
      <c r="AK142" s="213"/>
      <c r="AL142" s="213"/>
      <c r="AM142" s="217"/>
    </row>
    <row r="143" spans="1:39">
      <c r="A143" s="211"/>
      <c r="B143" s="190"/>
      <c r="C143" s="211"/>
      <c r="D143" s="190"/>
      <c r="E143" s="213"/>
      <c r="F143" s="190"/>
      <c r="G143" s="190"/>
      <c r="H143" s="190"/>
      <c r="I143" s="190"/>
      <c r="J143" s="190"/>
      <c r="K143" s="190"/>
      <c r="L143" s="219"/>
      <c r="M143" s="190"/>
      <c r="N143" s="190"/>
      <c r="O143" s="190"/>
      <c r="P143" s="190"/>
      <c r="Q143" s="190"/>
      <c r="R143" s="190"/>
      <c r="S143" s="190"/>
      <c r="T143" s="219"/>
      <c r="U143" s="190"/>
      <c r="V143" s="190"/>
      <c r="W143" s="190"/>
      <c r="X143" s="190"/>
      <c r="Y143" s="190"/>
      <c r="Z143" s="190"/>
      <c r="AA143" s="190"/>
      <c r="AB143" s="190"/>
      <c r="AC143" s="190"/>
      <c r="AD143" s="190"/>
      <c r="AE143" s="190"/>
      <c r="AF143" s="190"/>
      <c r="AG143" s="190"/>
      <c r="AH143" s="190"/>
      <c r="AI143" s="190"/>
      <c r="AJ143" s="213"/>
      <c r="AK143" s="213"/>
      <c r="AL143" s="213"/>
      <c r="AM143" s="217"/>
    </row>
    <row r="144" spans="1:39">
      <c r="A144" s="211"/>
      <c r="B144" s="190"/>
      <c r="C144" s="211"/>
      <c r="D144" s="190"/>
      <c r="E144" s="213"/>
      <c r="F144" s="190"/>
      <c r="G144" s="190"/>
      <c r="H144" s="190"/>
      <c r="I144" s="190"/>
      <c r="J144" s="190"/>
      <c r="K144" s="190"/>
      <c r="L144" s="219"/>
      <c r="M144" s="190"/>
      <c r="N144" s="190"/>
      <c r="O144" s="190"/>
      <c r="P144" s="190"/>
      <c r="Q144" s="190"/>
      <c r="R144" s="190"/>
      <c r="S144" s="190"/>
      <c r="T144" s="219"/>
      <c r="U144" s="190"/>
      <c r="V144" s="190"/>
      <c r="W144" s="190"/>
      <c r="X144" s="190"/>
      <c r="Y144" s="190"/>
      <c r="Z144" s="190"/>
      <c r="AA144" s="190"/>
      <c r="AB144" s="190"/>
      <c r="AC144" s="190"/>
      <c r="AD144" s="190"/>
      <c r="AE144" s="190"/>
      <c r="AF144" s="190"/>
      <c r="AG144" s="190"/>
      <c r="AH144" s="190"/>
      <c r="AI144" s="190"/>
      <c r="AJ144" s="213"/>
      <c r="AK144" s="213"/>
      <c r="AL144" s="213"/>
      <c r="AM144" s="217"/>
    </row>
    <row r="145" spans="1:39">
      <c r="A145" s="211"/>
      <c r="B145" s="190"/>
      <c r="C145" s="211"/>
      <c r="D145" s="190"/>
      <c r="E145" s="213"/>
      <c r="F145" s="190"/>
      <c r="G145" s="190"/>
      <c r="H145" s="190"/>
      <c r="I145" s="190"/>
      <c r="J145" s="190"/>
      <c r="K145" s="190"/>
      <c r="L145" s="219"/>
      <c r="M145" s="190"/>
      <c r="N145" s="190"/>
      <c r="O145" s="190"/>
      <c r="P145" s="190"/>
      <c r="Q145" s="190"/>
      <c r="R145" s="190"/>
      <c r="S145" s="190"/>
      <c r="T145" s="219"/>
      <c r="U145" s="190"/>
      <c r="V145" s="190"/>
      <c r="W145" s="190"/>
      <c r="X145" s="190"/>
      <c r="Y145" s="190"/>
      <c r="Z145" s="190"/>
      <c r="AA145" s="190"/>
      <c r="AB145" s="190"/>
      <c r="AC145" s="190"/>
      <c r="AD145" s="190"/>
      <c r="AE145" s="190"/>
      <c r="AF145" s="190"/>
      <c r="AG145" s="190"/>
      <c r="AH145" s="190"/>
      <c r="AI145" s="190"/>
      <c r="AJ145" s="213"/>
      <c r="AK145" s="213"/>
      <c r="AL145" s="213"/>
      <c r="AM145" s="217"/>
    </row>
    <row r="146" spans="1:39">
      <c r="A146" s="211"/>
      <c r="B146" s="190"/>
      <c r="C146" s="211"/>
      <c r="D146" s="190"/>
      <c r="E146" s="213"/>
      <c r="F146" s="190"/>
      <c r="G146" s="190"/>
      <c r="H146" s="190"/>
      <c r="I146" s="190"/>
      <c r="J146" s="190"/>
      <c r="K146" s="190"/>
      <c r="L146" s="219"/>
      <c r="M146" s="190"/>
      <c r="N146" s="190"/>
      <c r="O146" s="190"/>
      <c r="P146" s="190"/>
      <c r="Q146" s="190"/>
      <c r="R146" s="190"/>
      <c r="S146" s="190"/>
      <c r="T146" s="219"/>
      <c r="U146" s="190"/>
      <c r="V146" s="190"/>
      <c r="W146" s="190"/>
      <c r="X146" s="190"/>
      <c r="Y146" s="190"/>
      <c r="Z146" s="190"/>
      <c r="AA146" s="190"/>
      <c r="AB146" s="190"/>
      <c r="AC146" s="190"/>
      <c r="AD146" s="190"/>
      <c r="AE146" s="190"/>
      <c r="AF146" s="190"/>
      <c r="AG146" s="190"/>
      <c r="AH146" s="190"/>
      <c r="AI146" s="190"/>
      <c r="AJ146" s="213"/>
      <c r="AK146" s="213"/>
      <c r="AL146" s="213"/>
      <c r="AM146" s="217"/>
    </row>
    <row r="147" spans="1:39">
      <c r="A147" s="211"/>
      <c r="B147" s="190"/>
      <c r="C147" s="211"/>
      <c r="D147" s="190"/>
      <c r="E147" s="213"/>
      <c r="F147" s="190"/>
      <c r="G147" s="190"/>
      <c r="H147" s="190"/>
      <c r="I147" s="190"/>
      <c r="J147" s="190"/>
      <c r="K147" s="190"/>
      <c r="L147" s="219"/>
      <c r="M147" s="190"/>
      <c r="N147" s="190"/>
      <c r="O147" s="190"/>
      <c r="P147" s="190"/>
      <c r="Q147" s="190"/>
      <c r="R147" s="190"/>
      <c r="S147" s="190"/>
      <c r="T147" s="219"/>
      <c r="U147" s="190"/>
      <c r="V147" s="190"/>
      <c r="W147" s="190"/>
      <c r="X147" s="190"/>
      <c r="Y147" s="190"/>
      <c r="Z147" s="190"/>
      <c r="AA147" s="190"/>
      <c r="AB147" s="190"/>
      <c r="AC147" s="190"/>
      <c r="AD147" s="190"/>
      <c r="AE147" s="190"/>
      <c r="AF147" s="190"/>
      <c r="AG147" s="190"/>
      <c r="AH147" s="190"/>
      <c r="AI147" s="190"/>
      <c r="AJ147" s="213"/>
      <c r="AK147" s="213"/>
      <c r="AL147" s="213"/>
      <c r="AM147" s="217"/>
    </row>
    <row r="148" spans="1:39">
      <c r="A148" s="211"/>
      <c r="B148" s="190"/>
      <c r="C148" s="211"/>
      <c r="D148" s="190"/>
      <c r="E148" s="213"/>
      <c r="F148" s="190"/>
      <c r="G148" s="190"/>
      <c r="H148" s="190"/>
      <c r="I148" s="190"/>
      <c r="J148" s="190"/>
      <c r="K148" s="190"/>
      <c r="L148" s="219"/>
      <c r="M148" s="190"/>
      <c r="N148" s="190"/>
      <c r="O148" s="190"/>
      <c r="P148" s="190"/>
      <c r="Q148" s="190"/>
      <c r="R148" s="190"/>
      <c r="S148" s="190"/>
      <c r="T148" s="219"/>
      <c r="U148" s="190"/>
      <c r="V148" s="190"/>
      <c r="W148" s="190"/>
      <c r="X148" s="190"/>
      <c r="Y148" s="190"/>
      <c r="Z148" s="190"/>
      <c r="AA148" s="190"/>
      <c r="AB148" s="190"/>
      <c r="AC148" s="190"/>
      <c r="AD148" s="190"/>
      <c r="AE148" s="190"/>
      <c r="AF148" s="190"/>
      <c r="AG148" s="190"/>
      <c r="AH148" s="190"/>
      <c r="AI148" s="190"/>
      <c r="AJ148" s="213"/>
      <c r="AK148" s="213"/>
      <c r="AL148" s="213"/>
      <c r="AM148" s="217"/>
    </row>
    <row r="149" spans="1:39">
      <c r="A149" s="211"/>
      <c r="B149" s="190"/>
      <c r="C149" s="211"/>
      <c r="D149" s="190"/>
      <c r="E149" s="213"/>
      <c r="F149" s="190"/>
      <c r="G149" s="190"/>
      <c r="H149" s="190"/>
      <c r="I149" s="190"/>
      <c r="J149" s="190"/>
      <c r="K149" s="190"/>
      <c r="L149" s="219"/>
      <c r="M149" s="190"/>
      <c r="N149" s="190"/>
      <c r="O149" s="190"/>
      <c r="P149" s="190"/>
      <c r="Q149" s="190"/>
      <c r="R149" s="190"/>
      <c r="S149" s="190"/>
      <c r="T149" s="219"/>
      <c r="U149" s="190"/>
      <c r="V149" s="190"/>
      <c r="W149" s="190"/>
      <c r="X149" s="190"/>
      <c r="Y149" s="190"/>
      <c r="Z149" s="190"/>
      <c r="AA149" s="190"/>
      <c r="AB149" s="190"/>
      <c r="AC149" s="190"/>
      <c r="AD149" s="190"/>
      <c r="AE149" s="190"/>
      <c r="AF149" s="190"/>
      <c r="AG149" s="190"/>
      <c r="AH149" s="190"/>
      <c r="AI149" s="190"/>
      <c r="AJ149" s="213"/>
      <c r="AK149" s="213"/>
      <c r="AL149" s="213"/>
      <c r="AM149" s="217"/>
    </row>
    <row r="150" spans="1:39">
      <c r="A150" s="211"/>
      <c r="B150" s="190"/>
      <c r="C150" s="211"/>
      <c r="D150" s="190"/>
      <c r="E150" s="213"/>
      <c r="F150" s="190"/>
      <c r="G150" s="190"/>
      <c r="H150" s="190"/>
      <c r="I150" s="190"/>
      <c r="J150" s="190"/>
      <c r="K150" s="190"/>
      <c r="L150" s="219"/>
      <c r="M150" s="190"/>
      <c r="N150" s="190"/>
      <c r="O150" s="190"/>
      <c r="P150" s="190"/>
      <c r="Q150" s="190"/>
      <c r="R150" s="190"/>
      <c r="S150" s="190"/>
      <c r="T150" s="219"/>
      <c r="U150" s="190"/>
      <c r="V150" s="190"/>
      <c r="W150" s="190"/>
      <c r="X150" s="190"/>
      <c r="Y150" s="190"/>
      <c r="Z150" s="190"/>
      <c r="AA150" s="190"/>
      <c r="AB150" s="190"/>
      <c r="AC150" s="190"/>
      <c r="AD150" s="190"/>
      <c r="AE150" s="190"/>
      <c r="AF150" s="190"/>
      <c r="AG150" s="190"/>
      <c r="AH150" s="190"/>
      <c r="AI150" s="190"/>
      <c r="AJ150" s="213"/>
      <c r="AK150" s="213"/>
      <c r="AL150" s="213"/>
      <c r="AM150" s="217"/>
    </row>
    <row r="151" spans="1:39">
      <c r="A151" s="211"/>
      <c r="B151" s="190"/>
      <c r="C151" s="211"/>
      <c r="D151" s="190"/>
      <c r="E151" s="213"/>
      <c r="F151" s="190"/>
      <c r="G151" s="190"/>
      <c r="H151" s="190"/>
      <c r="I151" s="190"/>
      <c r="J151" s="190"/>
      <c r="K151" s="190"/>
      <c r="L151" s="219"/>
      <c r="M151" s="190"/>
      <c r="N151" s="190"/>
      <c r="O151" s="190"/>
      <c r="P151" s="190"/>
      <c r="Q151" s="190"/>
      <c r="R151" s="190"/>
      <c r="S151" s="190"/>
      <c r="T151" s="219"/>
      <c r="U151" s="190"/>
      <c r="V151" s="190"/>
      <c r="W151" s="190"/>
      <c r="X151" s="190"/>
      <c r="Y151" s="190"/>
      <c r="Z151" s="190"/>
      <c r="AA151" s="190"/>
      <c r="AB151" s="190"/>
      <c r="AC151" s="190"/>
      <c r="AD151" s="190"/>
      <c r="AE151" s="190"/>
      <c r="AF151" s="190"/>
      <c r="AG151" s="190"/>
      <c r="AH151" s="190"/>
      <c r="AI151" s="190"/>
      <c r="AJ151" s="213"/>
      <c r="AK151" s="213"/>
      <c r="AL151" s="213"/>
      <c r="AM151" s="217"/>
    </row>
    <row r="152" spans="1:39">
      <c r="A152" s="211"/>
      <c r="B152" s="190"/>
      <c r="C152" s="211"/>
      <c r="D152" s="190"/>
      <c r="E152" s="213"/>
      <c r="F152" s="190"/>
      <c r="G152" s="190"/>
      <c r="H152" s="190"/>
      <c r="I152" s="190"/>
      <c r="J152" s="190"/>
      <c r="K152" s="190"/>
      <c r="L152" s="219"/>
      <c r="M152" s="190"/>
      <c r="N152" s="190"/>
      <c r="O152" s="190"/>
      <c r="P152" s="190"/>
      <c r="Q152" s="190"/>
      <c r="R152" s="190"/>
      <c r="S152" s="190"/>
      <c r="T152" s="219"/>
      <c r="U152" s="190"/>
      <c r="V152" s="190"/>
      <c r="W152" s="190"/>
      <c r="X152" s="190"/>
      <c r="Y152" s="190"/>
      <c r="Z152" s="190"/>
      <c r="AA152" s="190"/>
      <c r="AB152" s="190"/>
      <c r="AC152" s="190"/>
      <c r="AD152" s="190"/>
      <c r="AE152" s="190"/>
      <c r="AF152" s="190"/>
      <c r="AG152" s="190"/>
      <c r="AH152" s="190"/>
      <c r="AI152" s="190"/>
      <c r="AJ152" s="213"/>
      <c r="AK152" s="213"/>
      <c r="AL152" s="213"/>
      <c r="AM152" s="217"/>
    </row>
    <row r="153" spans="1:39">
      <c r="A153" s="211"/>
      <c r="B153" s="190"/>
      <c r="C153" s="211"/>
      <c r="D153" s="190"/>
      <c r="E153" s="213"/>
      <c r="F153" s="190"/>
      <c r="G153" s="190"/>
      <c r="H153" s="190"/>
      <c r="I153" s="190"/>
      <c r="J153" s="190"/>
      <c r="K153" s="190"/>
      <c r="L153" s="219"/>
      <c r="M153" s="190"/>
      <c r="N153" s="190"/>
      <c r="O153" s="190"/>
      <c r="P153" s="190"/>
      <c r="Q153" s="190"/>
      <c r="R153" s="190"/>
      <c r="S153" s="190"/>
      <c r="T153" s="219"/>
      <c r="U153" s="190"/>
      <c r="V153" s="190"/>
      <c r="W153" s="190"/>
      <c r="X153" s="190"/>
      <c r="Y153" s="190"/>
      <c r="Z153" s="190"/>
      <c r="AA153" s="190"/>
      <c r="AB153" s="190"/>
      <c r="AC153" s="190"/>
      <c r="AD153" s="190"/>
      <c r="AE153" s="190"/>
      <c r="AF153" s="190"/>
      <c r="AG153" s="190"/>
      <c r="AH153" s="190"/>
      <c r="AI153" s="190"/>
      <c r="AJ153" s="213"/>
      <c r="AK153" s="213"/>
      <c r="AL153" s="213"/>
      <c r="AM153" s="217"/>
    </row>
    <row r="154" spans="1:39">
      <c r="A154" s="211"/>
      <c r="B154" s="190"/>
      <c r="C154" s="211"/>
      <c r="D154" s="190"/>
      <c r="E154" s="213"/>
      <c r="F154" s="190"/>
      <c r="G154" s="190"/>
      <c r="H154" s="190"/>
      <c r="I154" s="190"/>
      <c r="J154" s="190"/>
      <c r="K154" s="190"/>
      <c r="L154" s="219"/>
      <c r="M154" s="190"/>
      <c r="N154" s="190"/>
      <c r="O154" s="190"/>
      <c r="P154" s="190"/>
      <c r="Q154" s="190"/>
      <c r="R154" s="190"/>
      <c r="S154" s="190"/>
      <c r="T154" s="219"/>
      <c r="U154" s="190"/>
      <c r="V154" s="190"/>
      <c r="W154" s="190"/>
      <c r="X154" s="190"/>
      <c r="Y154" s="190"/>
      <c r="Z154" s="190"/>
      <c r="AA154" s="190"/>
      <c r="AB154" s="190"/>
      <c r="AC154" s="190"/>
      <c r="AD154" s="190"/>
      <c r="AE154" s="190"/>
      <c r="AF154" s="190"/>
      <c r="AG154" s="190"/>
      <c r="AH154" s="190"/>
      <c r="AI154" s="190"/>
      <c r="AJ154" s="213"/>
      <c r="AK154" s="213"/>
      <c r="AL154" s="213"/>
      <c r="AM154" s="217"/>
    </row>
    <row r="155" spans="1:39">
      <c r="A155" s="211"/>
      <c r="B155" s="190"/>
      <c r="C155" s="211"/>
      <c r="D155" s="190"/>
      <c r="E155" s="213"/>
      <c r="F155" s="190"/>
      <c r="G155" s="190"/>
      <c r="H155" s="190"/>
      <c r="I155" s="190"/>
      <c r="J155" s="190"/>
      <c r="K155" s="190"/>
      <c r="L155" s="219"/>
      <c r="M155" s="190"/>
      <c r="N155" s="190"/>
      <c r="O155" s="190"/>
      <c r="P155" s="190"/>
      <c r="Q155" s="190"/>
      <c r="R155" s="190"/>
      <c r="S155" s="190"/>
      <c r="T155" s="219"/>
      <c r="U155" s="190"/>
      <c r="V155" s="190"/>
      <c r="W155" s="190"/>
      <c r="X155" s="190"/>
      <c r="Y155" s="190"/>
      <c r="Z155" s="190"/>
      <c r="AA155" s="190"/>
      <c r="AB155" s="190"/>
      <c r="AC155" s="190"/>
      <c r="AD155" s="190"/>
      <c r="AE155" s="190"/>
      <c r="AF155" s="190"/>
      <c r="AG155" s="190"/>
      <c r="AH155" s="190"/>
      <c r="AI155" s="190"/>
      <c r="AJ155" s="213"/>
      <c r="AK155" s="213"/>
      <c r="AL155" s="213"/>
      <c r="AM155" s="217"/>
    </row>
    <row r="156" spans="1:39">
      <c r="A156" s="211"/>
      <c r="B156" s="190"/>
      <c r="C156" s="211"/>
      <c r="D156" s="190"/>
      <c r="E156" s="213"/>
      <c r="F156" s="190"/>
      <c r="G156" s="190"/>
      <c r="H156" s="190"/>
      <c r="I156" s="190"/>
      <c r="J156" s="190"/>
      <c r="K156" s="190"/>
      <c r="L156" s="219"/>
      <c r="M156" s="190"/>
      <c r="N156" s="190"/>
      <c r="O156" s="190"/>
      <c r="P156" s="190"/>
      <c r="Q156" s="190"/>
      <c r="R156" s="190"/>
      <c r="S156" s="190"/>
      <c r="T156" s="219"/>
      <c r="U156" s="190"/>
      <c r="V156" s="190"/>
      <c r="W156" s="190"/>
      <c r="X156" s="190"/>
      <c r="Y156" s="190"/>
      <c r="Z156" s="190"/>
      <c r="AA156" s="190"/>
      <c r="AB156" s="190"/>
      <c r="AC156" s="190"/>
      <c r="AD156" s="190"/>
      <c r="AE156" s="190"/>
      <c r="AF156" s="190"/>
      <c r="AG156" s="190"/>
      <c r="AH156" s="190"/>
      <c r="AI156" s="190"/>
      <c r="AJ156" s="213"/>
      <c r="AK156" s="213"/>
      <c r="AL156" s="213"/>
      <c r="AM156" s="217"/>
    </row>
    <row r="157" spans="1:39">
      <c r="A157" s="211"/>
      <c r="B157" s="190"/>
      <c r="C157" s="211"/>
      <c r="D157" s="190"/>
      <c r="E157" s="213"/>
      <c r="F157" s="190"/>
      <c r="G157" s="190"/>
      <c r="H157" s="190"/>
      <c r="I157" s="190"/>
      <c r="J157" s="190"/>
      <c r="K157" s="190"/>
      <c r="L157" s="219"/>
      <c r="M157" s="190"/>
      <c r="N157" s="190"/>
      <c r="O157" s="190"/>
      <c r="P157" s="190"/>
      <c r="Q157" s="190"/>
      <c r="R157" s="190"/>
      <c r="S157" s="190"/>
      <c r="T157" s="219"/>
      <c r="U157" s="190"/>
      <c r="V157" s="190"/>
      <c r="W157" s="190"/>
      <c r="X157" s="190"/>
      <c r="Y157" s="190"/>
      <c r="Z157" s="190"/>
      <c r="AA157" s="190"/>
      <c r="AB157" s="190"/>
      <c r="AC157" s="190"/>
      <c r="AD157" s="190"/>
      <c r="AE157" s="190"/>
      <c r="AF157" s="190"/>
      <c r="AG157" s="190"/>
      <c r="AH157" s="190"/>
      <c r="AI157" s="190"/>
      <c r="AJ157" s="213"/>
      <c r="AK157" s="213"/>
      <c r="AL157" s="213"/>
      <c r="AM157" s="217"/>
    </row>
    <row r="158" spans="1:39">
      <c r="A158" s="211"/>
      <c r="B158" s="190"/>
      <c r="C158" s="211"/>
      <c r="D158" s="190"/>
      <c r="E158" s="213"/>
      <c r="F158" s="190"/>
      <c r="G158" s="190"/>
      <c r="H158" s="190"/>
      <c r="I158" s="190"/>
      <c r="J158" s="190"/>
      <c r="K158" s="190"/>
      <c r="L158" s="219"/>
      <c r="M158" s="190"/>
      <c r="N158" s="190"/>
      <c r="O158" s="190"/>
      <c r="P158" s="190"/>
      <c r="Q158" s="190"/>
      <c r="R158" s="190"/>
      <c r="S158" s="190"/>
      <c r="T158" s="219"/>
      <c r="U158" s="190"/>
      <c r="V158" s="190"/>
      <c r="W158" s="190"/>
      <c r="X158" s="190"/>
      <c r="Y158" s="190"/>
      <c r="Z158" s="190"/>
      <c r="AA158" s="190"/>
      <c r="AB158" s="190"/>
      <c r="AC158" s="190"/>
      <c r="AD158" s="190"/>
      <c r="AE158" s="190"/>
      <c r="AF158" s="190"/>
      <c r="AG158" s="190"/>
      <c r="AH158" s="190"/>
      <c r="AI158" s="190"/>
      <c r="AJ158" s="213"/>
      <c r="AK158" s="213"/>
      <c r="AL158" s="213"/>
      <c r="AM158" s="217"/>
    </row>
    <row r="159" spans="1:39">
      <c r="A159" s="211"/>
      <c r="B159" s="190"/>
      <c r="C159" s="211"/>
      <c r="D159" s="190"/>
      <c r="E159" s="213"/>
      <c r="F159" s="190"/>
      <c r="G159" s="190"/>
      <c r="H159" s="190"/>
      <c r="I159" s="190"/>
      <c r="J159" s="190"/>
      <c r="K159" s="190"/>
      <c r="L159" s="219"/>
      <c r="M159" s="190"/>
      <c r="N159" s="190"/>
      <c r="O159" s="190"/>
      <c r="P159" s="190"/>
      <c r="Q159" s="190"/>
      <c r="R159" s="190"/>
      <c r="S159" s="190"/>
      <c r="T159" s="219"/>
      <c r="U159" s="190"/>
      <c r="V159" s="190"/>
      <c r="W159" s="190"/>
      <c r="X159" s="190"/>
      <c r="Y159" s="190"/>
      <c r="Z159" s="190"/>
      <c r="AA159" s="190"/>
      <c r="AB159" s="190"/>
      <c r="AC159" s="190"/>
      <c r="AD159" s="190"/>
      <c r="AE159" s="190"/>
      <c r="AF159" s="190"/>
      <c r="AG159" s="190"/>
      <c r="AH159" s="190"/>
      <c r="AI159" s="190"/>
      <c r="AJ159" s="213"/>
      <c r="AK159" s="213"/>
      <c r="AL159" s="213"/>
      <c r="AM159" s="217"/>
    </row>
    <row r="160" spans="1:39">
      <c r="A160" s="211"/>
      <c r="B160" s="190"/>
      <c r="C160" s="211"/>
      <c r="D160" s="190"/>
      <c r="E160" s="213"/>
      <c r="F160" s="190"/>
      <c r="G160" s="190"/>
      <c r="H160" s="190"/>
      <c r="I160" s="190"/>
      <c r="J160" s="190"/>
      <c r="K160" s="190"/>
      <c r="L160" s="219"/>
      <c r="M160" s="190"/>
      <c r="N160" s="190"/>
      <c r="O160" s="190"/>
      <c r="P160" s="190"/>
      <c r="Q160" s="190"/>
      <c r="R160" s="190"/>
      <c r="S160" s="190"/>
      <c r="T160" s="219"/>
      <c r="U160" s="190"/>
      <c r="V160" s="190"/>
      <c r="W160" s="190"/>
      <c r="X160" s="190"/>
      <c r="Y160" s="190"/>
      <c r="Z160" s="190"/>
      <c r="AA160" s="190"/>
      <c r="AB160" s="190"/>
      <c r="AC160" s="190"/>
      <c r="AD160" s="190"/>
      <c r="AE160" s="190"/>
      <c r="AF160" s="190"/>
      <c r="AG160" s="190"/>
      <c r="AH160" s="190"/>
      <c r="AI160" s="190"/>
      <c r="AJ160" s="213"/>
      <c r="AK160" s="213"/>
      <c r="AL160" s="213"/>
      <c r="AM160" s="217"/>
    </row>
    <row r="161" spans="1:39">
      <c r="A161" s="211"/>
      <c r="B161" s="190"/>
      <c r="C161" s="211"/>
      <c r="D161" s="190"/>
      <c r="E161" s="213"/>
      <c r="F161" s="190"/>
      <c r="G161" s="190"/>
      <c r="H161" s="190"/>
      <c r="I161" s="190"/>
      <c r="J161" s="190"/>
      <c r="K161" s="190"/>
      <c r="L161" s="219"/>
      <c r="M161" s="190"/>
      <c r="N161" s="190"/>
      <c r="O161" s="190"/>
      <c r="P161" s="190"/>
      <c r="Q161" s="190"/>
      <c r="R161" s="190"/>
      <c r="S161" s="190"/>
      <c r="T161" s="219"/>
      <c r="U161" s="190"/>
      <c r="V161" s="190"/>
      <c r="W161" s="190"/>
      <c r="X161" s="190"/>
      <c r="Y161" s="190"/>
      <c r="Z161" s="190"/>
      <c r="AA161" s="190"/>
      <c r="AB161" s="190"/>
      <c r="AC161" s="190"/>
      <c r="AD161" s="190"/>
      <c r="AE161" s="190"/>
      <c r="AF161" s="190"/>
      <c r="AG161" s="190"/>
      <c r="AH161" s="190"/>
      <c r="AI161" s="190"/>
      <c r="AJ161" s="213"/>
      <c r="AK161" s="213"/>
      <c r="AL161" s="213"/>
      <c r="AM161" s="217"/>
    </row>
    <row r="162" spans="1:39">
      <c r="A162" s="211"/>
      <c r="B162" s="190"/>
      <c r="C162" s="211"/>
      <c r="D162" s="190"/>
      <c r="E162" s="213"/>
      <c r="F162" s="190"/>
      <c r="G162" s="190"/>
      <c r="H162" s="190"/>
      <c r="I162" s="190"/>
      <c r="J162" s="190"/>
      <c r="K162" s="190"/>
      <c r="L162" s="219"/>
      <c r="M162" s="190"/>
      <c r="N162" s="190"/>
      <c r="O162" s="190"/>
      <c r="P162" s="190"/>
      <c r="Q162" s="190"/>
      <c r="R162" s="190"/>
      <c r="S162" s="190"/>
      <c r="T162" s="219"/>
      <c r="U162" s="190"/>
      <c r="V162" s="190"/>
      <c r="W162" s="190"/>
      <c r="X162" s="190"/>
      <c r="Y162" s="190"/>
      <c r="Z162" s="190"/>
      <c r="AA162" s="190"/>
      <c r="AB162" s="190"/>
      <c r="AC162" s="190"/>
      <c r="AD162" s="190"/>
      <c r="AE162" s="190"/>
      <c r="AF162" s="190"/>
      <c r="AG162" s="190"/>
      <c r="AH162" s="190"/>
      <c r="AI162" s="190"/>
      <c r="AJ162" s="213"/>
      <c r="AK162" s="213"/>
      <c r="AL162" s="213"/>
      <c r="AM162" s="217"/>
    </row>
    <row r="163" spans="1:39">
      <c r="A163" s="211"/>
      <c r="B163" s="190"/>
      <c r="C163" s="211"/>
      <c r="D163" s="190"/>
      <c r="E163" s="213"/>
      <c r="F163" s="190"/>
      <c r="G163" s="190"/>
      <c r="H163" s="190"/>
      <c r="I163" s="190"/>
      <c r="J163" s="190"/>
      <c r="K163" s="190"/>
      <c r="L163" s="219"/>
      <c r="M163" s="190"/>
      <c r="N163" s="190"/>
      <c r="O163" s="190"/>
      <c r="P163" s="190"/>
      <c r="Q163" s="190"/>
      <c r="R163" s="190"/>
      <c r="S163" s="190"/>
      <c r="T163" s="219"/>
      <c r="U163" s="190"/>
      <c r="V163" s="190"/>
      <c r="W163" s="190"/>
      <c r="X163" s="190"/>
      <c r="Y163" s="190"/>
      <c r="Z163" s="190"/>
      <c r="AA163" s="190"/>
      <c r="AB163" s="190"/>
      <c r="AC163" s="190"/>
      <c r="AD163" s="190"/>
      <c r="AE163" s="190"/>
      <c r="AF163" s="190"/>
      <c r="AG163" s="190"/>
      <c r="AH163" s="190"/>
      <c r="AI163" s="190"/>
      <c r="AJ163" s="213"/>
      <c r="AK163" s="213"/>
      <c r="AL163" s="213"/>
      <c r="AM163" s="217"/>
    </row>
    <row r="164" spans="1:39">
      <c r="A164" s="211"/>
      <c r="B164" s="190"/>
      <c r="C164" s="211"/>
      <c r="D164" s="190"/>
      <c r="E164" s="213"/>
      <c r="F164" s="190"/>
      <c r="G164" s="190"/>
      <c r="H164" s="190"/>
      <c r="I164" s="190"/>
      <c r="J164" s="190"/>
      <c r="K164" s="190"/>
      <c r="L164" s="219"/>
      <c r="M164" s="190"/>
      <c r="N164" s="190"/>
      <c r="O164" s="190"/>
      <c r="P164" s="190"/>
      <c r="Q164" s="190"/>
      <c r="R164" s="190"/>
      <c r="S164" s="190"/>
      <c r="T164" s="219"/>
      <c r="U164" s="190"/>
      <c r="V164" s="190"/>
      <c r="W164" s="190"/>
      <c r="X164" s="190"/>
      <c r="Y164" s="190"/>
      <c r="Z164" s="190"/>
      <c r="AA164" s="190"/>
      <c r="AB164" s="190"/>
      <c r="AC164" s="190"/>
      <c r="AD164" s="190"/>
      <c r="AE164" s="190"/>
      <c r="AF164" s="190"/>
      <c r="AG164" s="190"/>
      <c r="AH164" s="190"/>
      <c r="AI164" s="190"/>
      <c r="AJ164" s="213"/>
      <c r="AK164" s="213"/>
      <c r="AL164" s="213"/>
      <c r="AM164" s="217"/>
    </row>
    <row r="165" spans="1:39">
      <c r="A165" s="211"/>
      <c r="B165" s="190"/>
      <c r="C165" s="211"/>
      <c r="D165" s="190"/>
      <c r="E165" s="213"/>
      <c r="F165" s="190"/>
      <c r="G165" s="190"/>
      <c r="H165" s="190"/>
      <c r="I165" s="190"/>
      <c r="J165" s="190"/>
      <c r="K165" s="190"/>
      <c r="L165" s="219"/>
      <c r="M165" s="190"/>
      <c r="N165" s="190"/>
      <c r="O165" s="190"/>
      <c r="P165" s="190"/>
      <c r="Q165" s="190"/>
      <c r="R165" s="190"/>
      <c r="S165" s="190"/>
      <c r="T165" s="219"/>
      <c r="U165" s="190"/>
      <c r="V165" s="190"/>
      <c r="W165" s="190"/>
      <c r="X165" s="190"/>
      <c r="Y165" s="190"/>
      <c r="Z165" s="190"/>
      <c r="AA165" s="190"/>
      <c r="AB165" s="190"/>
      <c r="AC165" s="190"/>
      <c r="AD165" s="190"/>
      <c r="AE165" s="190"/>
      <c r="AF165" s="190"/>
      <c r="AG165" s="190"/>
      <c r="AH165" s="190"/>
      <c r="AI165" s="190"/>
      <c r="AJ165" s="213"/>
      <c r="AK165" s="213"/>
      <c r="AL165" s="213"/>
      <c r="AM165" s="217"/>
    </row>
    <row r="166" spans="1:39">
      <c r="A166" s="211"/>
      <c r="B166" s="190"/>
      <c r="C166" s="211"/>
      <c r="D166" s="190"/>
      <c r="E166" s="213"/>
      <c r="F166" s="190"/>
      <c r="G166" s="190"/>
      <c r="H166" s="190"/>
      <c r="I166" s="190"/>
      <c r="J166" s="190"/>
      <c r="K166" s="190"/>
      <c r="L166" s="219"/>
      <c r="M166" s="190"/>
      <c r="N166" s="190"/>
      <c r="O166" s="190"/>
      <c r="P166" s="190"/>
      <c r="Q166" s="190"/>
      <c r="R166" s="190"/>
      <c r="S166" s="190"/>
      <c r="T166" s="219"/>
      <c r="U166" s="190"/>
      <c r="V166" s="190"/>
      <c r="W166" s="190"/>
      <c r="X166" s="190"/>
      <c r="Y166" s="190"/>
      <c r="Z166" s="190"/>
      <c r="AA166" s="190"/>
      <c r="AB166" s="190"/>
      <c r="AC166" s="190"/>
      <c r="AD166" s="190"/>
      <c r="AE166" s="190"/>
      <c r="AF166" s="190"/>
      <c r="AG166" s="190"/>
      <c r="AH166" s="190"/>
      <c r="AI166" s="190"/>
      <c r="AJ166" s="213"/>
      <c r="AK166" s="213"/>
      <c r="AL166" s="213"/>
      <c r="AM166" s="217"/>
    </row>
    <row r="167" spans="1:39">
      <c r="A167" s="211"/>
      <c r="B167" s="190"/>
      <c r="C167" s="211"/>
      <c r="D167" s="190"/>
      <c r="E167" s="213"/>
      <c r="F167" s="190"/>
      <c r="G167" s="190"/>
      <c r="H167" s="190"/>
      <c r="I167" s="190"/>
      <c r="J167" s="190"/>
      <c r="K167" s="190"/>
      <c r="L167" s="219"/>
      <c r="M167" s="190"/>
      <c r="N167" s="190"/>
      <c r="O167" s="190"/>
      <c r="P167" s="190"/>
      <c r="Q167" s="190"/>
      <c r="R167" s="190"/>
      <c r="S167" s="190"/>
      <c r="T167" s="219"/>
      <c r="U167" s="190"/>
      <c r="V167" s="190"/>
      <c r="W167" s="190"/>
      <c r="X167" s="190"/>
      <c r="Y167" s="190"/>
      <c r="Z167" s="190"/>
      <c r="AA167" s="190"/>
      <c r="AB167" s="190"/>
      <c r="AC167" s="190"/>
      <c r="AD167" s="190"/>
      <c r="AE167" s="190"/>
      <c r="AF167" s="190"/>
      <c r="AG167" s="190"/>
      <c r="AH167" s="190"/>
      <c r="AI167" s="190"/>
      <c r="AJ167" s="213"/>
      <c r="AK167" s="213"/>
      <c r="AL167" s="213"/>
      <c r="AM167" s="217"/>
    </row>
    <row r="168" spans="1:39">
      <c r="A168" s="211"/>
      <c r="B168" s="190"/>
      <c r="C168" s="211"/>
      <c r="D168" s="190"/>
      <c r="E168" s="213"/>
      <c r="F168" s="190"/>
      <c r="G168" s="190"/>
      <c r="H168" s="190"/>
      <c r="I168" s="190"/>
      <c r="J168" s="190"/>
      <c r="K168" s="190"/>
      <c r="L168" s="219"/>
      <c r="M168" s="190"/>
      <c r="N168" s="190"/>
      <c r="O168" s="190"/>
      <c r="P168" s="190"/>
      <c r="Q168" s="190"/>
      <c r="R168" s="190"/>
      <c r="S168" s="190"/>
      <c r="T168" s="219"/>
      <c r="U168" s="190"/>
      <c r="V168" s="190"/>
      <c r="W168" s="190"/>
      <c r="X168" s="190"/>
      <c r="Y168" s="190"/>
      <c r="Z168" s="190"/>
      <c r="AA168" s="190"/>
      <c r="AB168" s="190"/>
      <c r="AC168" s="190"/>
      <c r="AD168" s="190"/>
      <c r="AE168" s="190"/>
      <c r="AF168" s="190"/>
      <c r="AG168" s="190"/>
      <c r="AH168" s="190"/>
      <c r="AI168" s="190"/>
      <c r="AJ168" s="213"/>
      <c r="AK168" s="213"/>
      <c r="AL168" s="213"/>
      <c r="AM168" s="217"/>
    </row>
    <row r="169" spans="1:39">
      <c r="A169" s="211"/>
      <c r="B169" s="190"/>
      <c r="C169" s="211"/>
      <c r="D169" s="190"/>
      <c r="E169" s="213"/>
      <c r="F169" s="190"/>
      <c r="G169" s="190"/>
      <c r="H169" s="190"/>
      <c r="I169" s="190"/>
      <c r="J169" s="190"/>
      <c r="K169" s="190"/>
      <c r="L169" s="219"/>
      <c r="M169" s="190"/>
      <c r="N169" s="190"/>
      <c r="O169" s="190"/>
      <c r="P169" s="190"/>
      <c r="Q169" s="190"/>
      <c r="R169" s="190"/>
      <c r="S169" s="190"/>
      <c r="T169" s="219"/>
      <c r="U169" s="190"/>
      <c r="V169" s="190"/>
      <c r="W169" s="190"/>
      <c r="X169" s="190"/>
      <c r="Y169" s="190"/>
      <c r="Z169" s="190"/>
      <c r="AA169" s="190"/>
      <c r="AB169" s="190"/>
      <c r="AC169" s="190"/>
      <c r="AD169" s="190"/>
      <c r="AE169" s="190"/>
      <c r="AF169" s="190"/>
      <c r="AG169" s="190"/>
      <c r="AH169" s="190"/>
      <c r="AI169" s="190"/>
      <c r="AJ169" s="213"/>
      <c r="AK169" s="213"/>
      <c r="AL169" s="213"/>
      <c r="AM169" s="217"/>
    </row>
    <row r="170" spans="1:39">
      <c r="A170" s="211"/>
      <c r="B170" s="190"/>
      <c r="C170" s="211"/>
      <c r="D170" s="190"/>
      <c r="E170" s="213"/>
      <c r="F170" s="190"/>
      <c r="G170" s="190"/>
      <c r="H170" s="190"/>
      <c r="I170" s="190"/>
      <c r="J170" s="190"/>
      <c r="K170" s="190"/>
      <c r="L170" s="219"/>
      <c r="M170" s="190"/>
      <c r="N170" s="190"/>
      <c r="O170" s="190"/>
      <c r="P170" s="190"/>
      <c r="Q170" s="190"/>
      <c r="R170" s="190"/>
      <c r="S170" s="190"/>
      <c r="T170" s="219"/>
      <c r="U170" s="190"/>
      <c r="V170" s="190"/>
      <c r="W170" s="190"/>
      <c r="X170" s="190"/>
      <c r="Y170" s="190"/>
      <c r="Z170" s="190"/>
      <c r="AA170" s="190"/>
      <c r="AB170" s="190"/>
      <c r="AC170" s="190"/>
      <c r="AD170" s="190"/>
      <c r="AE170" s="190"/>
      <c r="AF170" s="190"/>
      <c r="AG170" s="190"/>
      <c r="AH170" s="190"/>
      <c r="AI170" s="190"/>
      <c r="AJ170" s="213"/>
      <c r="AK170" s="213"/>
      <c r="AL170" s="213"/>
      <c r="AM170" s="217"/>
    </row>
    <row r="171" spans="1:39">
      <c r="A171" s="211"/>
      <c r="B171" s="190"/>
      <c r="C171" s="211"/>
      <c r="D171" s="190"/>
      <c r="E171" s="213"/>
      <c r="F171" s="190"/>
      <c r="G171" s="190"/>
      <c r="H171" s="190"/>
      <c r="I171" s="190"/>
      <c r="J171" s="190"/>
      <c r="K171" s="190"/>
      <c r="L171" s="219"/>
      <c r="M171" s="190"/>
      <c r="N171" s="190"/>
      <c r="O171" s="190"/>
      <c r="P171" s="190"/>
      <c r="Q171" s="190"/>
      <c r="R171" s="190"/>
      <c r="S171" s="190"/>
      <c r="T171" s="219"/>
      <c r="U171" s="190"/>
      <c r="V171" s="190"/>
      <c r="W171" s="190"/>
      <c r="X171" s="190"/>
      <c r="Y171" s="190"/>
      <c r="Z171" s="190"/>
      <c r="AA171" s="190"/>
      <c r="AB171" s="190"/>
      <c r="AC171" s="190"/>
      <c r="AD171" s="190"/>
      <c r="AE171" s="190"/>
      <c r="AF171" s="190"/>
      <c r="AG171" s="190"/>
      <c r="AH171" s="190"/>
      <c r="AI171" s="190"/>
      <c r="AJ171" s="213"/>
      <c r="AK171" s="213"/>
      <c r="AL171" s="213"/>
      <c r="AM171" s="217"/>
    </row>
    <row r="172" spans="1:39">
      <c r="A172" s="211"/>
      <c r="B172" s="190"/>
      <c r="C172" s="211"/>
      <c r="D172" s="190"/>
      <c r="E172" s="213"/>
      <c r="F172" s="190"/>
      <c r="G172" s="190"/>
      <c r="H172" s="190"/>
      <c r="I172" s="190"/>
      <c r="J172" s="190"/>
      <c r="K172" s="190"/>
      <c r="L172" s="219"/>
      <c r="M172" s="190"/>
      <c r="N172" s="190"/>
      <c r="O172" s="190"/>
      <c r="P172" s="190"/>
      <c r="Q172" s="190"/>
      <c r="R172" s="190"/>
      <c r="S172" s="190"/>
      <c r="T172" s="219"/>
      <c r="U172" s="190"/>
      <c r="V172" s="190"/>
      <c r="W172" s="190"/>
      <c r="X172" s="190"/>
      <c r="Y172" s="190"/>
      <c r="Z172" s="190"/>
      <c r="AA172" s="190"/>
      <c r="AB172" s="190"/>
      <c r="AC172" s="190"/>
      <c r="AD172" s="190"/>
      <c r="AE172" s="190"/>
      <c r="AF172" s="190"/>
      <c r="AG172" s="190"/>
      <c r="AH172" s="190"/>
      <c r="AI172" s="190"/>
      <c r="AJ172" s="213"/>
      <c r="AK172" s="213"/>
      <c r="AL172" s="213"/>
      <c r="AM172" s="217"/>
    </row>
    <row r="173" spans="1:39">
      <c r="A173" s="211"/>
      <c r="B173" s="190"/>
      <c r="C173" s="211"/>
      <c r="D173" s="190"/>
      <c r="E173" s="213"/>
      <c r="F173" s="190"/>
      <c r="G173" s="190"/>
      <c r="H173" s="190"/>
      <c r="I173" s="190"/>
      <c r="J173" s="190"/>
      <c r="K173" s="190"/>
      <c r="L173" s="219"/>
      <c r="M173" s="190"/>
      <c r="N173" s="190"/>
      <c r="O173" s="190"/>
      <c r="P173" s="190"/>
      <c r="Q173" s="190"/>
      <c r="R173" s="190"/>
      <c r="S173" s="190"/>
      <c r="T173" s="219"/>
      <c r="U173" s="190"/>
      <c r="V173" s="190"/>
      <c r="W173" s="190"/>
      <c r="X173" s="190"/>
      <c r="Y173" s="190"/>
      <c r="Z173" s="190"/>
      <c r="AA173" s="190"/>
      <c r="AB173" s="190"/>
      <c r="AC173" s="190"/>
      <c r="AD173" s="190"/>
      <c r="AE173" s="190"/>
      <c r="AF173" s="190"/>
      <c r="AG173" s="190"/>
      <c r="AH173" s="190"/>
      <c r="AI173" s="190"/>
      <c r="AJ173" s="213"/>
      <c r="AK173" s="213"/>
      <c r="AL173" s="213"/>
      <c r="AM173" s="217"/>
    </row>
    <row r="174" spans="1:39">
      <c r="A174" s="211"/>
      <c r="B174" s="190"/>
      <c r="C174" s="211"/>
      <c r="D174" s="190"/>
      <c r="E174" s="213"/>
      <c r="F174" s="190"/>
      <c r="G174" s="190"/>
      <c r="H174" s="190"/>
      <c r="I174" s="190"/>
      <c r="J174" s="190"/>
      <c r="K174" s="190"/>
      <c r="L174" s="219"/>
      <c r="M174" s="190"/>
      <c r="N174" s="190"/>
      <c r="O174" s="190"/>
      <c r="P174" s="190"/>
      <c r="Q174" s="190"/>
      <c r="R174" s="190"/>
      <c r="S174" s="190"/>
      <c r="T174" s="219"/>
      <c r="U174" s="190"/>
      <c r="V174" s="190"/>
      <c r="W174" s="190"/>
      <c r="X174" s="190"/>
      <c r="Y174" s="190"/>
      <c r="Z174" s="190"/>
      <c r="AA174" s="190"/>
      <c r="AB174" s="190"/>
      <c r="AC174" s="190"/>
      <c r="AD174" s="190"/>
      <c r="AE174" s="190"/>
      <c r="AF174" s="190"/>
      <c r="AG174" s="190"/>
      <c r="AH174" s="190"/>
      <c r="AI174" s="190"/>
      <c r="AJ174" s="213"/>
      <c r="AK174" s="213"/>
      <c r="AL174" s="213"/>
      <c r="AM174" s="217"/>
    </row>
    <row r="175" spans="1:39">
      <c r="A175" s="211"/>
      <c r="B175" s="190"/>
      <c r="C175" s="211"/>
      <c r="D175" s="190"/>
      <c r="E175" s="213"/>
      <c r="F175" s="190"/>
      <c r="G175" s="190"/>
      <c r="H175" s="190"/>
      <c r="I175" s="190"/>
      <c r="J175" s="190"/>
      <c r="K175" s="190"/>
      <c r="L175" s="219"/>
      <c r="M175" s="190"/>
      <c r="N175" s="190"/>
      <c r="O175" s="190"/>
      <c r="P175" s="190"/>
      <c r="Q175" s="190"/>
      <c r="R175" s="190"/>
      <c r="S175" s="190"/>
      <c r="T175" s="219"/>
      <c r="U175" s="190"/>
      <c r="V175" s="190"/>
      <c r="W175" s="190"/>
      <c r="X175" s="190"/>
      <c r="Y175" s="190"/>
      <c r="Z175" s="190"/>
      <c r="AA175" s="190"/>
      <c r="AB175" s="190"/>
      <c r="AC175" s="190"/>
      <c r="AD175" s="190"/>
      <c r="AE175" s="190"/>
      <c r="AF175" s="190"/>
      <c r="AG175" s="190"/>
      <c r="AH175" s="190"/>
      <c r="AI175" s="190"/>
      <c r="AJ175" s="213"/>
      <c r="AK175" s="213"/>
      <c r="AL175" s="213"/>
      <c r="AM175" s="217"/>
    </row>
    <row r="176" spans="1:39">
      <c r="A176" s="211"/>
      <c r="B176" s="190"/>
      <c r="C176" s="211"/>
      <c r="D176" s="190"/>
      <c r="E176" s="213"/>
      <c r="F176" s="190"/>
      <c r="G176" s="190"/>
      <c r="H176" s="190"/>
      <c r="I176" s="190"/>
      <c r="J176" s="190"/>
      <c r="K176" s="190"/>
      <c r="L176" s="219"/>
      <c r="M176" s="190"/>
      <c r="N176" s="190"/>
      <c r="O176" s="190"/>
      <c r="P176" s="190"/>
      <c r="Q176" s="190"/>
      <c r="R176" s="190"/>
      <c r="S176" s="190"/>
      <c r="T176" s="219"/>
      <c r="U176" s="190"/>
      <c r="V176" s="190"/>
      <c r="W176" s="190"/>
      <c r="X176" s="190"/>
      <c r="Y176" s="190"/>
      <c r="Z176" s="190"/>
      <c r="AA176" s="190"/>
      <c r="AB176" s="190"/>
      <c r="AC176" s="190"/>
      <c r="AD176" s="190"/>
      <c r="AE176" s="190"/>
      <c r="AF176" s="190"/>
      <c r="AG176" s="190"/>
      <c r="AH176" s="190"/>
      <c r="AI176" s="190"/>
      <c r="AJ176" s="213"/>
      <c r="AK176" s="213"/>
      <c r="AL176" s="213"/>
      <c r="AM176" s="217"/>
    </row>
    <row r="177" spans="1:39">
      <c r="A177" s="211"/>
      <c r="B177" s="190"/>
      <c r="C177" s="211"/>
      <c r="D177" s="190"/>
      <c r="E177" s="213"/>
      <c r="F177" s="190"/>
      <c r="G177" s="190"/>
      <c r="H177" s="190"/>
      <c r="I177" s="190"/>
      <c r="J177" s="190"/>
      <c r="K177" s="190"/>
      <c r="L177" s="219"/>
      <c r="M177" s="190"/>
      <c r="N177" s="190"/>
      <c r="O177" s="190"/>
      <c r="P177" s="190"/>
      <c r="Q177" s="190"/>
      <c r="R177" s="190"/>
      <c r="S177" s="190"/>
      <c r="T177" s="219"/>
      <c r="U177" s="190"/>
      <c r="V177" s="190"/>
      <c r="W177" s="190"/>
      <c r="X177" s="190"/>
      <c r="Y177" s="190"/>
      <c r="Z177" s="190"/>
      <c r="AA177" s="190"/>
      <c r="AB177" s="190"/>
      <c r="AC177" s="190"/>
      <c r="AD177" s="190"/>
      <c r="AE177" s="190"/>
      <c r="AF177" s="190"/>
      <c r="AG177" s="190"/>
      <c r="AH177" s="190"/>
      <c r="AI177" s="190"/>
      <c r="AJ177" s="213"/>
      <c r="AK177" s="213"/>
      <c r="AL177" s="213"/>
      <c r="AM177" s="217"/>
    </row>
  </sheetData>
  <mergeCells count="44">
    <mergeCell ref="A1:AL3"/>
    <mergeCell ref="A4:A5"/>
    <mergeCell ref="B4:B5"/>
    <mergeCell ref="D4:D5"/>
    <mergeCell ref="AJ4:AJ5"/>
    <mergeCell ref="AK4:AK5"/>
    <mergeCell ref="AL4:AL5"/>
    <mergeCell ref="AO4:AT4"/>
    <mergeCell ref="A7:A8"/>
    <mergeCell ref="B7:B8"/>
    <mergeCell ref="D7:D8"/>
    <mergeCell ref="AJ7:AJ8"/>
    <mergeCell ref="AK7:AK8"/>
    <mergeCell ref="AL7:AL8"/>
    <mergeCell ref="W39:AJ39"/>
    <mergeCell ref="T40:U40"/>
    <mergeCell ref="A12:A13"/>
    <mergeCell ref="B12:B13"/>
    <mergeCell ref="D12:D13"/>
    <mergeCell ref="A16:A17"/>
    <mergeCell ref="B16:B17"/>
    <mergeCell ref="D16:D17"/>
    <mergeCell ref="B28:B29"/>
    <mergeCell ref="C28:C29"/>
    <mergeCell ref="D28:D29"/>
    <mergeCell ref="Y37:AH37"/>
    <mergeCell ref="D38:R38"/>
    <mergeCell ref="Y38:AH38"/>
    <mergeCell ref="Z9:AH9"/>
    <mergeCell ref="D37:R37"/>
    <mergeCell ref="A57:B57"/>
    <mergeCell ref="T50:U50"/>
    <mergeCell ref="V50:AI50"/>
    <mergeCell ref="D51:R51"/>
    <mergeCell ref="T51:U51"/>
    <mergeCell ref="V51:AI51"/>
    <mergeCell ref="V52:AI52"/>
    <mergeCell ref="T49:U49"/>
    <mergeCell ref="V49:AI49"/>
    <mergeCell ref="A20:A21"/>
    <mergeCell ref="B20:B21"/>
    <mergeCell ref="C20:C21"/>
    <mergeCell ref="D20:D21"/>
    <mergeCell ref="A28:A29"/>
  </mergeCells>
  <pageMargins left="0.11811023622047245" right="0.11811023622047245" top="0.19685039370078741" bottom="0.19685039370078741" header="0.31496062992125984" footer="0.31496062992125984"/>
  <pageSetup paperSize="9" scale="61" fitToHeight="0" orientation="landscape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39"/>
  <sheetViews>
    <sheetView topLeftCell="D1" zoomScaleNormal="100" workbookViewId="0">
      <selection activeCell="L27" sqref="L27"/>
    </sheetView>
  </sheetViews>
  <sheetFormatPr defaultColWidth="4.42578125" defaultRowHeight="15"/>
  <cols>
    <col min="1" max="1" width="14.85546875" style="224" customWidth="1"/>
    <col min="2" max="2" width="30.85546875" style="224" customWidth="1"/>
    <col min="3" max="3" width="11.85546875" style="224" customWidth="1"/>
    <col min="4" max="4" width="16.140625" style="224" customWidth="1"/>
    <col min="5" max="5" width="7.28515625" style="224" customWidth="1"/>
    <col min="6" max="6" width="7.140625" style="224" customWidth="1"/>
    <col min="7" max="7" width="6.5703125" style="224" customWidth="1"/>
    <col min="8" max="8" width="7.140625" style="224" customWidth="1"/>
    <col min="9" max="9" width="8.140625" style="224" customWidth="1"/>
    <col min="10" max="10" width="8" style="224" customWidth="1"/>
    <col min="11" max="12" width="6.28515625" style="224" customWidth="1"/>
    <col min="13" max="13" width="8" style="224" customWidth="1"/>
    <col min="14" max="19" width="6.28515625" style="224" customWidth="1"/>
    <col min="20" max="20" width="7.5703125" style="224" customWidth="1"/>
    <col min="21" max="21" width="6.85546875" style="224" customWidth="1"/>
    <col min="22" max="29" width="6.28515625" style="224" customWidth="1"/>
    <col min="30" max="30" width="7.85546875" style="224" customWidth="1"/>
    <col min="31" max="34" width="6.28515625" style="224" customWidth="1"/>
    <col min="35" max="38" width="6.28515625" style="224" hidden="1" customWidth="1"/>
    <col min="39" max="39" width="8.7109375" style="224" customWidth="1"/>
    <col min="40" max="40" width="6.85546875" style="224" customWidth="1"/>
    <col min="41" max="41" width="7.42578125" style="224" customWidth="1"/>
    <col min="42" max="42" width="8.140625" style="224" customWidth="1"/>
    <col min="43" max="44" width="9.140625" style="224" customWidth="1"/>
    <col min="45" max="45" width="10.42578125" style="224" customWidth="1"/>
    <col min="46" max="198" width="9.140625" style="224" customWidth="1"/>
    <col min="199" max="199" width="20.28515625" style="224" customWidth="1"/>
    <col min="200" max="200" width="10.42578125" style="224" customWidth="1"/>
    <col min="201" max="201" width="15.140625" style="224" customWidth="1"/>
    <col min="202" max="16384" width="4.42578125" style="224"/>
  </cols>
  <sheetData>
    <row r="1" spans="1:50" customFormat="1" ht="15.75" thickBot="1">
      <c r="A1" s="537" t="s">
        <v>96</v>
      </c>
      <c r="B1" s="538"/>
      <c r="C1" s="538"/>
      <c r="D1" s="538"/>
      <c r="E1" s="538"/>
      <c r="F1" s="538"/>
      <c r="G1" s="538"/>
      <c r="H1" s="538"/>
      <c r="I1" s="538"/>
      <c r="J1" s="538"/>
      <c r="K1" s="538"/>
      <c r="L1" s="538"/>
      <c r="M1" s="538"/>
      <c r="N1" s="538"/>
      <c r="O1" s="538"/>
      <c r="P1" s="538"/>
      <c r="Q1" s="538"/>
      <c r="R1" s="538"/>
      <c r="S1" s="538"/>
      <c r="T1" s="538"/>
      <c r="U1" s="538"/>
      <c r="V1" s="538"/>
      <c r="W1" s="538"/>
      <c r="X1" s="538"/>
      <c r="Y1" s="538"/>
      <c r="Z1" s="538"/>
      <c r="AA1" s="538"/>
      <c r="AB1" s="538"/>
      <c r="AC1" s="538"/>
      <c r="AD1" s="538"/>
      <c r="AE1" s="538"/>
      <c r="AF1" s="538"/>
      <c r="AG1" s="538"/>
      <c r="AH1" s="538"/>
      <c r="AI1" s="538"/>
      <c r="AJ1" s="538"/>
      <c r="AK1" s="538"/>
      <c r="AL1" s="538"/>
      <c r="AM1" s="538"/>
      <c r="AN1" s="538"/>
      <c r="AO1" s="538"/>
      <c r="AP1" s="224"/>
    </row>
    <row r="2" spans="1:50" customFormat="1" ht="15.75" thickBot="1">
      <c r="A2" s="538"/>
      <c r="B2" s="538"/>
      <c r="C2" s="538"/>
      <c r="D2" s="538"/>
      <c r="E2" s="538"/>
      <c r="F2" s="538"/>
      <c r="G2" s="538"/>
      <c r="H2" s="538"/>
      <c r="I2" s="538"/>
      <c r="J2" s="538"/>
      <c r="K2" s="538"/>
      <c r="L2" s="538"/>
      <c r="M2" s="538"/>
      <c r="N2" s="538"/>
      <c r="O2" s="538"/>
      <c r="P2" s="538"/>
      <c r="Q2" s="538"/>
      <c r="R2" s="538"/>
      <c r="S2" s="538"/>
      <c r="T2" s="538"/>
      <c r="U2" s="538"/>
      <c r="V2" s="538"/>
      <c r="W2" s="538"/>
      <c r="X2" s="538"/>
      <c r="Y2" s="538"/>
      <c r="Z2" s="538"/>
      <c r="AA2" s="538"/>
      <c r="AB2" s="538"/>
      <c r="AC2" s="538"/>
      <c r="AD2" s="538"/>
      <c r="AE2" s="538"/>
      <c r="AF2" s="538"/>
      <c r="AG2" s="538"/>
      <c r="AH2" s="538"/>
      <c r="AI2" s="538"/>
      <c r="AJ2" s="538"/>
      <c r="AK2" s="538"/>
      <c r="AL2" s="538"/>
      <c r="AM2" s="538"/>
      <c r="AN2" s="538"/>
      <c r="AO2" s="538"/>
      <c r="AP2" s="224"/>
    </row>
    <row r="3" spans="1:50" customFormat="1" ht="31.5" customHeight="1" thickBot="1">
      <c r="A3" s="538"/>
      <c r="B3" s="538"/>
      <c r="C3" s="538"/>
      <c r="D3" s="538"/>
      <c r="E3" s="538"/>
      <c r="F3" s="538"/>
      <c r="G3" s="538"/>
      <c r="H3" s="538"/>
      <c r="I3" s="538"/>
      <c r="J3" s="538"/>
      <c r="K3" s="538"/>
      <c r="L3" s="538"/>
      <c r="M3" s="538"/>
      <c r="N3" s="538"/>
      <c r="O3" s="538"/>
      <c r="P3" s="538"/>
      <c r="Q3" s="538"/>
      <c r="R3" s="538"/>
      <c r="S3" s="538"/>
      <c r="T3" s="538"/>
      <c r="U3" s="538"/>
      <c r="V3" s="538"/>
      <c r="W3" s="538"/>
      <c r="X3" s="538"/>
      <c r="Y3" s="538"/>
      <c r="Z3" s="538"/>
      <c r="AA3" s="538"/>
      <c r="AB3" s="538"/>
      <c r="AC3" s="538"/>
      <c r="AD3" s="538"/>
      <c r="AE3" s="538"/>
      <c r="AF3" s="538"/>
      <c r="AG3" s="538"/>
      <c r="AH3" s="538"/>
      <c r="AI3" s="538"/>
      <c r="AJ3" s="538"/>
      <c r="AK3" s="538"/>
      <c r="AL3" s="538"/>
      <c r="AM3" s="538"/>
      <c r="AN3" s="538"/>
      <c r="AO3" s="538"/>
      <c r="AP3" s="224"/>
      <c r="AQ3" s="422"/>
      <c r="AR3" s="423"/>
      <c r="AS3" s="423"/>
      <c r="AT3" s="423"/>
      <c r="AU3" s="423"/>
      <c r="AV3" s="423"/>
      <c r="AW3" s="423"/>
      <c r="AX3" s="422"/>
    </row>
    <row r="4" spans="1:50" s="228" customFormat="1" ht="21.75" thickBot="1">
      <c r="A4" s="539" t="s">
        <v>1</v>
      </c>
      <c r="B4" s="225" t="s">
        <v>2</v>
      </c>
      <c r="C4" s="540" t="s">
        <v>97</v>
      </c>
      <c r="D4" s="524" t="s">
        <v>4</v>
      </c>
      <c r="E4" s="226">
        <v>1</v>
      </c>
      <c r="F4" s="226">
        <v>2</v>
      </c>
      <c r="G4" s="226">
        <v>3</v>
      </c>
      <c r="H4" s="226">
        <v>4</v>
      </c>
      <c r="I4" s="226">
        <v>5</v>
      </c>
      <c r="J4" s="226">
        <v>6</v>
      </c>
      <c r="K4" s="226">
        <v>7</v>
      </c>
      <c r="L4" s="226">
        <v>8</v>
      </c>
      <c r="M4" s="226">
        <v>9</v>
      </c>
      <c r="N4" s="226">
        <v>10</v>
      </c>
      <c r="O4" s="226">
        <v>11</v>
      </c>
      <c r="P4" s="226">
        <v>12</v>
      </c>
      <c r="Q4" s="226">
        <v>13</v>
      </c>
      <c r="R4" s="226">
        <v>14</v>
      </c>
      <c r="S4" s="226">
        <v>15</v>
      </c>
      <c r="T4" s="226">
        <v>16</v>
      </c>
      <c r="U4" s="226">
        <v>17</v>
      </c>
      <c r="V4" s="226">
        <v>18</v>
      </c>
      <c r="W4" s="226">
        <v>19</v>
      </c>
      <c r="X4" s="226">
        <v>20</v>
      </c>
      <c r="Y4" s="226">
        <v>21</v>
      </c>
      <c r="Z4" s="226">
        <v>22</v>
      </c>
      <c r="AA4" s="226">
        <v>23</v>
      </c>
      <c r="AB4" s="226">
        <v>24</v>
      </c>
      <c r="AC4" s="226">
        <v>25</v>
      </c>
      <c r="AD4" s="226">
        <v>26</v>
      </c>
      <c r="AE4" s="226">
        <v>27</v>
      </c>
      <c r="AF4" s="226">
        <v>28</v>
      </c>
      <c r="AG4" s="226">
        <v>29</v>
      </c>
      <c r="AH4" s="226">
        <v>30</v>
      </c>
      <c r="AI4" s="46">
        <v>31</v>
      </c>
      <c r="AJ4" s="227">
        <v>29</v>
      </c>
      <c r="AK4" s="227">
        <v>30</v>
      </c>
      <c r="AL4" s="227">
        <v>31</v>
      </c>
      <c r="AM4" s="526" t="s">
        <v>5</v>
      </c>
      <c r="AN4" s="527" t="s">
        <v>6</v>
      </c>
      <c r="AO4" s="525" t="s">
        <v>7</v>
      </c>
      <c r="AQ4" s="424"/>
      <c r="AR4" s="531" t="s">
        <v>202</v>
      </c>
      <c r="AS4" s="532"/>
      <c r="AT4" s="532"/>
      <c r="AU4" s="532"/>
      <c r="AV4" s="532"/>
      <c r="AW4" s="532"/>
      <c r="AX4" s="422"/>
    </row>
    <row r="5" spans="1:50" s="228" customFormat="1" ht="21.75" customHeight="1" thickBot="1">
      <c r="A5" s="539"/>
      <c r="B5" s="225" t="s">
        <v>98</v>
      </c>
      <c r="C5" s="540"/>
      <c r="D5" s="540"/>
      <c r="E5" s="229" t="s">
        <v>9</v>
      </c>
      <c r="F5" s="229" t="s">
        <v>10</v>
      </c>
      <c r="G5" s="229" t="s">
        <v>11</v>
      </c>
      <c r="H5" s="229" t="s">
        <v>12</v>
      </c>
      <c r="I5" s="229" t="s">
        <v>13</v>
      </c>
      <c r="J5" s="229" t="s">
        <v>14</v>
      </c>
      <c r="K5" s="229" t="s">
        <v>15</v>
      </c>
      <c r="L5" s="229" t="s">
        <v>9</v>
      </c>
      <c r="M5" s="229" t="s">
        <v>10</v>
      </c>
      <c r="N5" s="229" t="s">
        <v>11</v>
      </c>
      <c r="O5" s="229" t="s">
        <v>12</v>
      </c>
      <c r="P5" s="229" t="s">
        <v>13</v>
      </c>
      <c r="Q5" s="229" t="s">
        <v>14</v>
      </c>
      <c r="R5" s="229" t="s">
        <v>15</v>
      </c>
      <c r="S5" s="229" t="s">
        <v>9</v>
      </c>
      <c r="T5" s="229" t="s">
        <v>10</v>
      </c>
      <c r="U5" s="229" t="s">
        <v>11</v>
      </c>
      <c r="V5" s="229" t="s">
        <v>12</v>
      </c>
      <c r="W5" s="229" t="s">
        <v>13</v>
      </c>
      <c r="X5" s="229" t="s">
        <v>14</v>
      </c>
      <c r="Y5" s="229" t="s">
        <v>15</v>
      </c>
      <c r="Z5" s="229" t="s">
        <v>9</v>
      </c>
      <c r="AA5" s="229" t="s">
        <v>10</v>
      </c>
      <c r="AB5" s="229" t="s">
        <v>11</v>
      </c>
      <c r="AC5" s="229" t="s">
        <v>12</v>
      </c>
      <c r="AD5" s="229" t="s">
        <v>13</v>
      </c>
      <c r="AE5" s="229" t="s">
        <v>14</v>
      </c>
      <c r="AF5" s="229" t="s">
        <v>15</v>
      </c>
      <c r="AG5" s="229" t="s">
        <v>9</v>
      </c>
      <c r="AH5" s="229" t="s">
        <v>10</v>
      </c>
      <c r="AI5" s="46" t="s">
        <v>11</v>
      </c>
      <c r="AJ5" s="230" t="s">
        <v>11</v>
      </c>
      <c r="AK5" s="230" t="s">
        <v>12</v>
      </c>
      <c r="AL5" s="230" t="s">
        <v>13</v>
      </c>
      <c r="AM5" s="526"/>
      <c r="AN5" s="527"/>
      <c r="AO5" s="525"/>
      <c r="AP5" s="231"/>
      <c r="AQ5" s="424"/>
      <c r="AR5" s="434" t="s">
        <v>203</v>
      </c>
      <c r="AS5" s="435"/>
      <c r="AT5" s="531" t="s">
        <v>204</v>
      </c>
      <c r="AU5" s="532"/>
      <c r="AV5" s="532"/>
      <c r="AW5" s="533"/>
      <c r="AX5" s="422"/>
    </row>
    <row r="6" spans="1:50" s="243" customFormat="1" ht="21" thickBot="1">
      <c r="A6" s="232" t="s">
        <v>99</v>
      </c>
      <c r="B6" s="233" t="s">
        <v>100</v>
      </c>
      <c r="C6" s="234" t="s">
        <v>101</v>
      </c>
      <c r="D6" s="235" t="s">
        <v>102</v>
      </c>
      <c r="E6" s="420" t="s">
        <v>35</v>
      </c>
      <c r="F6" s="420" t="s">
        <v>35</v>
      </c>
      <c r="G6" s="420" t="s">
        <v>35</v>
      </c>
      <c r="H6" s="420" t="s">
        <v>35</v>
      </c>
      <c r="I6" s="420" t="s">
        <v>35</v>
      </c>
      <c r="J6" s="421"/>
      <c r="K6" s="421" t="s">
        <v>130</v>
      </c>
      <c r="L6" s="420" t="s">
        <v>35</v>
      </c>
      <c r="M6" s="420" t="s">
        <v>35</v>
      </c>
      <c r="N6" s="420" t="s">
        <v>35</v>
      </c>
      <c r="O6" s="420" t="s">
        <v>35</v>
      </c>
      <c r="P6" s="420" t="s">
        <v>35</v>
      </c>
      <c r="Q6" s="421"/>
      <c r="R6" s="421"/>
      <c r="S6" s="420" t="s">
        <v>35</v>
      </c>
      <c r="T6" s="420" t="s">
        <v>35</v>
      </c>
      <c r="U6" s="420" t="s">
        <v>35</v>
      </c>
      <c r="V6" s="420" t="s">
        <v>35</v>
      </c>
      <c r="W6" s="420" t="s">
        <v>35</v>
      </c>
      <c r="X6" s="421" t="s">
        <v>130</v>
      </c>
      <c r="Y6" s="421"/>
      <c r="Z6" s="420" t="s">
        <v>35</v>
      </c>
      <c r="AA6" s="420" t="s">
        <v>35</v>
      </c>
      <c r="AB6" s="420" t="s">
        <v>35</v>
      </c>
      <c r="AC6" s="420" t="s">
        <v>35</v>
      </c>
      <c r="AD6" s="420" t="s">
        <v>35</v>
      </c>
      <c r="AE6" s="421" t="s">
        <v>130</v>
      </c>
      <c r="AF6" s="421"/>
      <c r="AG6" s="420" t="s">
        <v>35</v>
      </c>
      <c r="AH6" s="420" t="s">
        <v>35</v>
      </c>
      <c r="AI6" s="236" t="s">
        <v>103</v>
      </c>
      <c r="AJ6" s="238"/>
      <c r="AK6" s="238"/>
      <c r="AL6" s="238"/>
      <c r="AM6" s="239">
        <v>105.6</v>
      </c>
      <c r="AN6" s="240">
        <f>COUNTIF(D6:AJ6,"T")*4+COUNTIF(D6:AJ6,"P")*12+COUNTIF(D6:AJ6,"M")*4+COUNTIF(D6:AJ6,"D2")*6+COUNTIF(D6:AJ6,"N")*12+COUNTIF(D6:AJ6,"T1")*4+COUNTIF(D6:AJ6,"D1N")*18+COUNTIF(D6:AJ6,"MN")*16+COUNTIF(D6:AJ6,"D1")*6</f>
        <v>106</v>
      </c>
      <c r="AO6" s="241">
        <f>AN6-105.6</f>
        <v>0.40000000000000568</v>
      </c>
      <c r="AP6" s="242"/>
      <c r="AQ6" s="424"/>
      <c r="AR6" s="426">
        <v>2</v>
      </c>
      <c r="AS6" s="425" t="s">
        <v>130</v>
      </c>
      <c r="AT6" s="534"/>
      <c r="AU6" s="535"/>
      <c r="AV6" s="535"/>
      <c r="AW6" s="536"/>
      <c r="AX6" s="422"/>
    </row>
    <row r="7" spans="1:50" s="243" customFormat="1" ht="21" thickBot="1">
      <c r="A7" s="244" t="s">
        <v>104</v>
      </c>
      <c r="B7" s="245" t="s">
        <v>105</v>
      </c>
      <c r="C7" s="246" t="s">
        <v>106</v>
      </c>
      <c r="D7" s="235" t="s">
        <v>107</v>
      </c>
      <c r="E7" s="236" t="s">
        <v>146</v>
      </c>
      <c r="F7" s="236" t="s">
        <v>53</v>
      </c>
      <c r="G7" s="236" t="s">
        <v>53</v>
      </c>
      <c r="H7" s="236" t="s">
        <v>53</v>
      </c>
      <c r="I7" s="236" t="s">
        <v>53</v>
      </c>
      <c r="J7" s="237" t="s">
        <v>61</v>
      </c>
      <c r="K7" s="237"/>
      <c r="L7" s="528" t="s">
        <v>108</v>
      </c>
      <c r="M7" s="529"/>
      <c r="N7" s="529"/>
      <c r="O7" s="529"/>
      <c r="P7" s="529"/>
      <c r="Q7" s="529"/>
      <c r="R7" s="529"/>
      <c r="S7" s="529"/>
      <c r="T7" s="529"/>
      <c r="U7" s="529"/>
      <c r="V7" s="529"/>
      <c r="W7" s="529"/>
      <c r="X7" s="529"/>
      <c r="Y7" s="529"/>
      <c r="Z7" s="529"/>
      <c r="AA7" s="529"/>
      <c r="AB7" s="529"/>
      <c r="AC7" s="529"/>
      <c r="AD7" s="529"/>
      <c r="AE7" s="529"/>
      <c r="AF7" s="529"/>
      <c r="AG7" s="529" t="s">
        <v>108</v>
      </c>
      <c r="AH7" s="530"/>
      <c r="AI7" s="236" t="s">
        <v>109</v>
      </c>
      <c r="AJ7" s="238"/>
      <c r="AK7" s="238"/>
      <c r="AL7" s="238"/>
      <c r="AM7" s="239">
        <v>24</v>
      </c>
      <c r="AN7" s="240">
        <f>COUNTIF(D7:AJ7,"T")*4+COUNTIF(D7:AJ7,"P")*12+COUNTIF(D7:AJ7,"M")*4+COUNTIF(D7:AJ7,"D2")*6+COUNTIF(D7:AJ7,"N")*12+COUNTIF(D7:AJ7,"T1")*4+COUNTIF(D7:AJ7,"D1N")*18+COUNTIF(D7:AJ7,"MN")*16+COUNTIF(D7:AJ7,"D1")*6+COUNTIF(D7:AJ7,"M1")*5</f>
        <v>28</v>
      </c>
      <c r="AO7" s="241">
        <f>AN7-24</f>
        <v>4</v>
      </c>
      <c r="AP7" s="242"/>
      <c r="AQ7" s="424"/>
      <c r="AR7" s="426">
        <v>5</v>
      </c>
      <c r="AS7" s="425" t="s">
        <v>119</v>
      </c>
      <c r="AT7" s="541"/>
      <c r="AU7" s="542"/>
      <c r="AV7" s="542"/>
      <c r="AW7" s="543"/>
      <c r="AX7" s="422"/>
    </row>
    <row r="8" spans="1:50" s="228" customFormat="1" ht="21" thickBot="1">
      <c r="A8" s="248">
        <v>154725</v>
      </c>
      <c r="B8" s="249" t="s">
        <v>110</v>
      </c>
      <c r="C8" s="250" t="s">
        <v>111</v>
      </c>
      <c r="D8" s="251" t="s">
        <v>112</v>
      </c>
      <c r="E8" s="252" t="s">
        <v>113</v>
      </c>
      <c r="F8" s="252" t="s">
        <v>113</v>
      </c>
      <c r="G8" s="252" t="s">
        <v>113</v>
      </c>
      <c r="H8" s="252" t="s">
        <v>113</v>
      </c>
      <c r="I8" s="252" t="s">
        <v>113</v>
      </c>
      <c r="J8" s="253"/>
      <c r="K8" s="253"/>
      <c r="L8" s="252" t="s">
        <v>113</v>
      </c>
      <c r="M8" s="252" t="s">
        <v>113</v>
      </c>
      <c r="N8" s="252" t="s">
        <v>113</v>
      </c>
      <c r="O8" s="252" t="s">
        <v>113</v>
      </c>
      <c r="P8" s="252" t="s">
        <v>113</v>
      </c>
      <c r="Q8" s="253" t="s">
        <v>130</v>
      </c>
      <c r="R8" s="253"/>
      <c r="S8" s="252" t="s">
        <v>113</v>
      </c>
      <c r="T8" s="252" t="s">
        <v>113</v>
      </c>
      <c r="U8" s="252" t="s">
        <v>113</v>
      </c>
      <c r="V8" s="252" t="s">
        <v>113</v>
      </c>
      <c r="W8" s="252" t="s">
        <v>113</v>
      </c>
      <c r="X8" s="253"/>
      <c r="Y8" s="253"/>
      <c r="Z8" s="252" t="s">
        <v>113</v>
      </c>
      <c r="AA8" s="252" t="s">
        <v>113</v>
      </c>
      <c r="AB8" s="252" t="s">
        <v>113</v>
      </c>
      <c r="AC8" s="252" t="s">
        <v>113</v>
      </c>
      <c r="AD8" s="252" t="s">
        <v>113</v>
      </c>
      <c r="AE8" s="253"/>
      <c r="AF8" s="253" t="s">
        <v>130</v>
      </c>
      <c r="AG8" s="252" t="s">
        <v>113</v>
      </c>
      <c r="AH8" s="252" t="s">
        <v>208</v>
      </c>
      <c r="AI8" s="252" t="s">
        <v>114</v>
      </c>
      <c r="AJ8" s="254"/>
      <c r="AK8" s="254"/>
      <c r="AL8" s="254"/>
      <c r="AM8" s="239">
        <v>105.6</v>
      </c>
      <c r="AN8" s="240">
        <f>COUNTIF(D8:AJ8,"T")*4+COUNTIF(D8:AJ8,"P")*12+COUNTIF(D8:AJ8,"M")*4+COUNTIF(D8:AJ8,"D2")*6+COUNTIF(D8:AJ8,"N")*12+COUNTIF(D8:AJ8,"T1")*4+COUNTIF(D8:AJ8,"T1N")*17+COUNTIF(D8:AJ8,"MN")*16+COUNTIF(D8:AJ8,"D1")*6+COUNTIF(D8:AJ8,"M1")*5</f>
        <v>113</v>
      </c>
      <c r="AO8" s="241">
        <f>AN8-105.6</f>
        <v>7.4000000000000057</v>
      </c>
      <c r="AP8" s="231"/>
      <c r="AQ8" s="424"/>
      <c r="AR8" s="426">
        <v>7</v>
      </c>
      <c r="AS8" s="425" t="s">
        <v>206</v>
      </c>
      <c r="AT8" s="534"/>
      <c r="AU8" s="535"/>
      <c r="AV8" s="535"/>
      <c r="AW8" s="536"/>
      <c r="AX8" s="422"/>
    </row>
    <row r="9" spans="1:50" s="228" customFormat="1" ht="21.75" thickBot="1">
      <c r="A9" s="255" t="s">
        <v>1</v>
      </c>
      <c r="B9" s="225" t="s">
        <v>2</v>
      </c>
      <c r="C9" s="524" t="s">
        <v>97</v>
      </c>
      <c r="D9" s="524" t="s">
        <v>4</v>
      </c>
      <c r="E9" s="226">
        <v>1</v>
      </c>
      <c r="F9" s="226">
        <v>2</v>
      </c>
      <c r="G9" s="226">
        <v>3</v>
      </c>
      <c r="H9" s="226">
        <v>4</v>
      </c>
      <c r="I9" s="226">
        <v>5</v>
      </c>
      <c r="J9" s="226">
        <v>6</v>
      </c>
      <c r="K9" s="226">
        <v>7</v>
      </c>
      <c r="L9" s="226">
        <v>8</v>
      </c>
      <c r="M9" s="226">
        <v>9</v>
      </c>
      <c r="N9" s="226">
        <v>10</v>
      </c>
      <c r="O9" s="226">
        <v>11</v>
      </c>
      <c r="P9" s="226">
        <v>12</v>
      </c>
      <c r="Q9" s="226">
        <v>13</v>
      </c>
      <c r="R9" s="226">
        <v>14</v>
      </c>
      <c r="S9" s="226">
        <v>15</v>
      </c>
      <c r="T9" s="226">
        <v>16</v>
      </c>
      <c r="U9" s="226">
        <v>17</v>
      </c>
      <c r="V9" s="226">
        <v>18</v>
      </c>
      <c r="W9" s="226">
        <v>19</v>
      </c>
      <c r="X9" s="226">
        <v>20</v>
      </c>
      <c r="Y9" s="226">
        <v>21</v>
      </c>
      <c r="Z9" s="226">
        <v>22</v>
      </c>
      <c r="AA9" s="226">
        <v>23</v>
      </c>
      <c r="AB9" s="226">
        <v>24</v>
      </c>
      <c r="AC9" s="226">
        <v>25</v>
      </c>
      <c r="AD9" s="226">
        <v>26</v>
      </c>
      <c r="AE9" s="226">
        <v>27</v>
      </c>
      <c r="AF9" s="226">
        <v>28</v>
      </c>
      <c r="AG9" s="226">
        <v>29</v>
      </c>
      <c r="AH9" s="226">
        <v>30</v>
      </c>
      <c r="AI9" s="46">
        <v>31</v>
      </c>
      <c r="AJ9" s="227">
        <v>29</v>
      </c>
      <c r="AK9" s="227">
        <v>30</v>
      </c>
      <c r="AL9" s="227">
        <v>31</v>
      </c>
      <c r="AM9" s="526" t="s">
        <v>5</v>
      </c>
      <c r="AN9" s="527" t="s">
        <v>6</v>
      </c>
      <c r="AO9" s="525" t="s">
        <v>7</v>
      </c>
      <c r="AQ9" s="424"/>
      <c r="AR9" s="426">
        <v>9</v>
      </c>
      <c r="AS9" s="425" t="s">
        <v>130</v>
      </c>
      <c r="AT9" s="534"/>
      <c r="AU9" s="535"/>
      <c r="AV9" s="535"/>
      <c r="AW9" s="536"/>
      <c r="AX9" s="422"/>
    </row>
    <row r="10" spans="1:50" s="228" customFormat="1" ht="21.75" thickBot="1">
      <c r="A10" s="255"/>
      <c r="B10" s="225" t="s">
        <v>98</v>
      </c>
      <c r="C10" s="524"/>
      <c r="D10" s="524"/>
      <c r="E10" s="229" t="s">
        <v>9</v>
      </c>
      <c r="F10" s="229" t="s">
        <v>10</v>
      </c>
      <c r="G10" s="229" t="s">
        <v>11</v>
      </c>
      <c r="H10" s="229" t="s">
        <v>12</v>
      </c>
      <c r="I10" s="229" t="s">
        <v>13</v>
      </c>
      <c r="J10" s="229" t="s">
        <v>14</v>
      </c>
      <c r="K10" s="229" t="s">
        <v>15</v>
      </c>
      <c r="L10" s="229" t="s">
        <v>9</v>
      </c>
      <c r="M10" s="229" t="s">
        <v>10</v>
      </c>
      <c r="N10" s="229" t="s">
        <v>11</v>
      </c>
      <c r="O10" s="229" t="s">
        <v>12</v>
      </c>
      <c r="P10" s="229" t="s">
        <v>13</v>
      </c>
      <c r="Q10" s="229" t="s">
        <v>14</v>
      </c>
      <c r="R10" s="229" t="s">
        <v>15</v>
      </c>
      <c r="S10" s="229" t="s">
        <v>9</v>
      </c>
      <c r="T10" s="229" t="s">
        <v>10</v>
      </c>
      <c r="U10" s="229" t="s">
        <v>11</v>
      </c>
      <c r="V10" s="229" t="s">
        <v>12</v>
      </c>
      <c r="W10" s="229" t="s">
        <v>13</v>
      </c>
      <c r="X10" s="229" t="s">
        <v>14</v>
      </c>
      <c r="Y10" s="229" t="s">
        <v>15</v>
      </c>
      <c r="Z10" s="229" t="s">
        <v>9</v>
      </c>
      <c r="AA10" s="229" t="s">
        <v>10</v>
      </c>
      <c r="AB10" s="229" t="s">
        <v>11</v>
      </c>
      <c r="AC10" s="229" t="s">
        <v>12</v>
      </c>
      <c r="AD10" s="229" t="s">
        <v>13</v>
      </c>
      <c r="AE10" s="229" t="s">
        <v>14</v>
      </c>
      <c r="AF10" s="229" t="s">
        <v>15</v>
      </c>
      <c r="AG10" s="229" t="s">
        <v>9</v>
      </c>
      <c r="AH10" s="229" t="s">
        <v>10</v>
      </c>
      <c r="AI10" s="46" t="s">
        <v>11</v>
      </c>
      <c r="AJ10" s="230" t="s">
        <v>11</v>
      </c>
      <c r="AK10" s="230" t="s">
        <v>12</v>
      </c>
      <c r="AL10" s="230" t="s">
        <v>13</v>
      </c>
      <c r="AM10" s="526"/>
      <c r="AN10" s="527"/>
      <c r="AO10" s="525"/>
      <c r="AQ10" s="424"/>
      <c r="AR10" s="426">
        <v>9</v>
      </c>
      <c r="AS10" s="425" t="s">
        <v>119</v>
      </c>
      <c r="AT10" s="534"/>
      <c r="AU10" s="535"/>
      <c r="AV10" s="535"/>
      <c r="AW10" s="536"/>
      <c r="AX10" s="422"/>
    </row>
    <row r="11" spans="1:50" s="228" customFormat="1" ht="21" thickBot="1">
      <c r="A11" s="256" t="s">
        <v>115</v>
      </c>
      <c r="B11" s="249" t="s">
        <v>116</v>
      </c>
      <c r="C11" s="250" t="s">
        <v>117</v>
      </c>
      <c r="D11" s="251" t="s">
        <v>118</v>
      </c>
      <c r="E11" s="257"/>
      <c r="F11" s="257" t="s">
        <v>130</v>
      </c>
      <c r="G11" s="257"/>
      <c r="H11" s="257" t="s">
        <v>119</v>
      </c>
      <c r="I11" s="257"/>
      <c r="J11" s="258"/>
      <c r="K11" s="258"/>
      <c r="L11" s="257" t="s">
        <v>119</v>
      </c>
      <c r="M11" s="257" t="s">
        <v>130</v>
      </c>
      <c r="N11" s="257"/>
      <c r="O11" s="257"/>
      <c r="P11" s="257" t="s">
        <v>119</v>
      </c>
      <c r="Q11" s="258" t="s">
        <v>142</v>
      </c>
      <c r="R11" s="258"/>
      <c r="S11" s="257"/>
      <c r="T11" s="257" t="s">
        <v>119</v>
      </c>
      <c r="U11" s="257"/>
      <c r="V11" s="257"/>
      <c r="W11" s="257"/>
      <c r="X11" s="258" t="s">
        <v>119</v>
      </c>
      <c r="Y11" s="258"/>
      <c r="Z11" s="257" t="s">
        <v>119</v>
      </c>
      <c r="AA11" s="259"/>
      <c r="AB11" s="257" t="s">
        <v>119</v>
      </c>
      <c r="AC11" s="257"/>
      <c r="AD11" s="257"/>
      <c r="AE11" s="258"/>
      <c r="AF11" s="258" t="s">
        <v>207</v>
      </c>
      <c r="AG11" s="257" t="s">
        <v>131</v>
      </c>
      <c r="AH11" s="257" t="s">
        <v>130</v>
      </c>
      <c r="AI11" s="260"/>
      <c r="AJ11" s="261"/>
      <c r="AK11" s="261"/>
      <c r="AL11" s="261"/>
      <c r="AM11" s="239">
        <v>105.6</v>
      </c>
      <c r="AN11" s="247">
        <f>COUNTIF(D11:AJ11,"T")*4+COUNTIF(D11:AJ11,"P")*12+COUNTIF(D11:AJ11,"M")*4+COUNTIF(D11:AJ11,"D2")*6+COUNTIF(D11:AJ11,"N")*12+COUNTIF(D11:AJ11,"T1")*5+COUNTIF(D11:AJ11,"D1N")*18+COUNTIF(D11:AJ11,"TN")*16+COUNTIF(D11:AJ11,"D1")*6+COUNTIF(D11:AJ11,"MT1")*8+COUNTIF(D11:AJ11,"TI")*10+COUNTIF(D11:AJ11,"D2N")*18</f>
        <v>126</v>
      </c>
      <c r="AO11" s="241">
        <f>AN11-105.6</f>
        <v>20.400000000000006</v>
      </c>
      <c r="AP11" s="231"/>
      <c r="AQ11" s="424"/>
      <c r="AR11" s="426">
        <v>13</v>
      </c>
      <c r="AS11" s="425" t="s">
        <v>205</v>
      </c>
      <c r="AT11" s="541"/>
      <c r="AU11" s="542"/>
      <c r="AV11" s="542"/>
      <c r="AW11" s="543"/>
      <c r="AX11" s="422"/>
    </row>
    <row r="12" spans="1:50" s="228" customFormat="1" ht="21" thickBot="1">
      <c r="A12" s="256" t="s">
        <v>120</v>
      </c>
      <c r="B12" s="249" t="s">
        <v>121</v>
      </c>
      <c r="C12" s="250" t="s">
        <v>122</v>
      </c>
      <c r="D12" s="251" t="s">
        <v>118</v>
      </c>
      <c r="E12" s="257"/>
      <c r="F12" s="263" t="s">
        <v>119</v>
      </c>
      <c r="G12" s="257"/>
      <c r="H12" s="257"/>
      <c r="I12" s="257" t="s">
        <v>119</v>
      </c>
      <c r="J12" s="264" t="s">
        <v>119</v>
      </c>
      <c r="K12" s="258"/>
      <c r="L12" s="257"/>
      <c r="M12" s="265"/>
      <c r="N12" s="257" t="s">
        <v>119</v>
      </c>
      <c r="O12" s="257"/>
      <c r="P12" s="257"/>
      <c r="Q12" s="258"/>
      <c r="R12" s="258" t="s">
        <v>119</v>
      </c>
      <c r="S12" s="257"/>
      <c r="T12" s="259"/>
      <c r="U12" s="257"/>
      <c r="V12" s="257" t="s">
        <v>119</v>
      </c>
      <c r="W12" s="257"/>
      <c r="X12" s="258"/>
      <c r="Y12" s="258"/>
      <c r="Z12" s="436"/>
      <c r="AA12" s="529" t="s">
        <v>108</v>
      </c>
      <c r="AB12" s="529"/>
      <c r="AC12" s="529"/>
      <c r="AD12" s="529"/>
      <c r="AE12" s="529"/>
      <c r="AF12" s="529"/>
      <c r="AG12" s="529"/>
      <c r="AH12" s="530"/>
      <c r="AI12" s="257"/>
      <c r="AJ12" s="266"/>
      <c r="AK12" s="266"/>
      <c r="AL12" s="266"/>
      <c r="AM12" s="239">
        <v>105.6</v>
      </c>
      <c r="AN12" s="262">
        <f>COUNTIF(C12:AJ12,"T")*6+COUNTIF(C12:AJ12,"P")*12+COUNTIF(C12:AJ12,"M")*4+COUNTIF(C12:AJ12,"I")*6+COUNTIF(C12:AJ12,"N")*12+COUNTIF(C12:AJ12,"TI")*11+COUNTIF(C12:AJ12,"MT")*12+COUNTIF(C12:AJ12,"MN")*18+COUNTIF(C12:AJ12,"PI")*17+COUNTIF(C12:AJ12,"NA")*6+COUNTIF(C12:AJ12,"NB")*6+COUNTIF(C12:AJ12,"AF")*0</f>
        <v>72</v>
      </c>
      <c r="AO12" s="241">
        <f>AN12-72</f>
        <v>0</v>
      </c>
      <c r="AP12" s="231"/>
      <c r="AQ12" s="424"/>
      <c r="AR12" s="426">
        <v>14</v>
      </c>
      <c r="AS12" s="425" t="s">
        <v>205</v>
      </c>
      <c r="AT12" s="541"/>
      <c r="AU12" s="542"/>
      <c r="AV12" s="542"/>
      <c r="AW12" s="543"/>
      <c r="AX12" s="422"/>
    </row>
    <row r="13" spans="1:50" s="228" customFormat="1" ht="21" thickBot="1">
      <c r="A13" s="256" t="s">
        <v>123</v>
      </c>
      <c r="B13" s="249" t="s">
        <v>124</v>
      </c>
      <c r="C13" s="250" t="s">
        <v>125</v>
      </c>
      <c r="D13" s="251" t="s">
        <v>118</v>
      </c>
      <c r="E13" s="257"/>
      <c r="F13" s="265"/>
      <c r="G13" s="257" t="s">
        <v>119</v>
      </c>
      <c r="H13" s="257"/>
      <c r="I13" s="257"/>
      <c r="J13" s="258"/>
      <c r="K13" s="258" t="s">
        <v>119</v>
      </c>
      <c r="L13" s="257"/>
      <c r="M13" s="259"/>
      <c r="N13" s="257"/>
      <c r="O13" s="257" t="s">
        <v>119</v>
      </c>
      <c r="P13" s="257"/>
      <c r="Q13" s="258"/>
      <c r="R13" s="258"/>
      <c r="S13" s="257" t="s">
        <v>119</v>
      </c>
      <c r="T13" s="259"/>
      <c r="U13" s="257"/>
      <c r="V13" s="257"/>
      <c r="W13" s="257" t="s">
        <v>119</v>
      </c>
      <c r="X13" s="258"/>
      <c r="Y13" s="258"/>
      <c r="Z13" s="257" t="s">
        <v>131</v>
      </c>
      <c r="AA13" s="257" t="s">
        <v>119</v>
      </c>
      <c r="AB13" s="257"/>
      <c r="AC13" s="257"/>
      <c r="AD13" s="257" t="s">
        <v>119</v>
      </c>
      <c r="AE13" s="258" t="s">
        <v>119</v>
      </c>
      <c r="AF13" s="258"/>
      <c r="AG13" s="257"/>
      <c r="AH13" s="259"/>
      <c r="AI13" s="260"/>
      <c r="AJ13" s="261"/>
      <c r="AK13" s="261"/>
      <c r="AL13" s="261"/>
      <c r="AM13" s="239">
        <v>105.6</v>
      </c>
      <c r="AN13" s="262">
        <f>COUNTIF(C13:AJ13,"T")*4+COUNTIF(C13:AJ13,"P")*12+COUNTIF(C13:AJ13,"M")*4+COUNTIF(C13:AJ13,"I")*6+COUNTIF(C13:AJ13,"N")*12+COUNTIF(C13:AJ13,"TI")*11+COUNTIF(C13:AJ13,"MT")*12+COUNTIF(C13:AJ13,"MN")*18+COUNTIF(C13:AJ13,"PI")*17+COUNTIF(C13:AJ13,"AT1")*12+COUNTIF(C13:AJ13,"D1")*6+COUNTIF(C13:AJ13,"AF")*0</f>
        <v>102</v>
      </c>
      <c r="AO13" s="241">
        <f>AN13-105.6</f>
        <v>-3.5999999999999943</v>
      </c>
      <c r="AP13" s="231"/>
      <c r="AQ13" s="424"/>
      <c r="AR13" s="426">
        <v>15</v>
      </c>
      <c r="AS13" s="425" t="s">
        <v>131</v>
      </c>
      <c r="AT13" s="541"/>
      <c r="AU13" s="542"/>
      <c r="AV13" s="542"/>
      <c r="AW13" s="543"/>
      <c r="AX13" s="422"/>
    </row>
    <row r="14" spans="1:50" s="228" customFormat="1" ht="21.75" thickBot="1">
      <c r="A14" s="255" t="s">
        <v>1</v>
      </c>
      <c r="B14" s="225" t="s">
        <v>2</v>
      </c>
      <c r="C14" s="524" t="s">
        <v>97</v>
      </c>
      <c r="D14" s="524" t="s">
        <v>4</v>
      </c>
      <c r="E14" s="226">
        <v>1</v>
      </c>
      <c r="F14" s="226">
        <v>2</v>
      </c>
      <c r="G14" s="226">
        <v>3</v>
      </c>
      <c r="H14" s="226">
        <v>4</v>
      </c>
      <c r="I14" s="226">
        <v>5</v>
      </c>
      <c r="J14" s="226">
        <v>6</v>
      </c>
      <c r="K14" s="226">
        <v>7</v>
      </c>
      <c r="L14" s="226">
        <v>8</v>
      </c>
      <c r="M14" s="226">
        <v>9</v>
      </c>
      <c r="N14" s="226">
        <v>10</v>
      </c>
      <c r="O14" s="226">
        <v>11</v>
      </c>
      <c r="P14" s="226">
        <v>12</v>
      </c>
      <c r="Q14" s="226">
        <v>13</v>
      </c>
      <c r="R14" s="226">
        <v>14</v>
      </c>
      <c r="S14" s="226">
        <v>15</v>
      </c>
      <c r="T14" s="226">
        <v>16</v>
      </c>
      <c r="U14" s="226">
        <v>17</v>
      </c>
      <c r="V14" s="226">
        <v>18</v>
      </c>
      <c r="W14" s="226">
        <v>19</v>
      </c>
      <c r="X14" s="226">
        <v>20</v>
      </c>
      <c r="Y14" s="226">
        <v>21</v>
      </c>
      <c r="Z14" s="226">
        <v>22</v>
      </c>
      <c r="AA14" s="226">
        <v>23</v>
      </c>
      <c r="AB14" s="226">
        <v>24</v>
      </c>
      <c r="AC14" s="226">
        <v>25</v>
      </c>
      <c r="AD14" s="226">
        <v>26</v>
      </c>
      <c r="AE14" s="226">
        <v>27</v>
      </c>
      <c r="AF14" s="226">
        <v>28</v>
      </c>
      <c r="AG14" s="226">
        <v>29</v>
      </c>
      <c r="AH14" s="226">
        <v>30</v>
      </c>
      <c r="AI14" s="46">
        <v>31</v>
      </c>
      <c r="AJ14" s="227">
        <v>29</v>
      </c>
      <c r="AK14" s="227">
        <v>30</v>
      </c>
      <c r="AL14" s="227">
        <v>31</v>
      </c>
      <c r="AM14" s="526" t="s">
        <v>5</v>
      </c>
      <c r="AN14" s="527" t="s">
        <v>6</v>
      </c>
      <c r="AO14" s="525" t="s">
        <v>7</v>
      </c>
      <c r="AQ14" s="424"/>
      <c r="AR14" s="426">
        <v>16</v>
      </c>
      <c r="AS14" s="425" t="s">
        <v>130</v>
      </c>
      <c r="AT14" s="541"/>
      <c r="AU14" s="542"/>
      <c r="AV14" s="542"/>
      <c r="AW14" s="543"/>
      <c r="AX14" s="422"/>
    </row>
    <row r="15" spans="1:50" s="228" customFormat="1" ht="21.75" thickBot="1">
      <c r="A15" s="255"/>
      <c r="B15" s="225" t="s">
        <v>98</v>
      </c>
      <c r="C15" s="524"/>
      <c r="D15" s="524"/>
      <c r="E15" s="229" t="s">
        <v>9</v>
      </c>
      <c r="F15" s="229" t="s">
        <v>10</v>
      </c>
      <c r="G15" s="229" t="s">
        <v>11</v>
      </c>
      <c r="H15" s="229" t="s">
        <v>12</v>
      </c>
      <c r="I15" s="229" t="s">
        <v>13</v>
      </c>
      <c r="J15" s="229" t="s">
        <v>14</v>
      </c>
      <c r="K15" s="229" t="s">
        <v>15</v>
      </c>
      <c r="L15" s="229" t="s">
        <v>9</v>
      </c>
      <c r="M15" s="229" t="s">
        <v>10</v>
      </c>
      <c r="N15" s="229" t="s">
        <v>11</v>
      </c>
      <c r="O15" s="229" t="s">
        <v>12</v>
      </c>
      <c r="P15" s="229" t="s">
        <v>13</v>
      </c>
      <c r="Q15" s="229" t="s">
        <v>14</v>
      </c>
      <c r="R15" s="229" t="s">
        <v>15</v>
      </c>
      <c r="S15" s="229" t="s">
        <v>9</v>
      </c>
      <c r="T15" s="229" t="s">
        <v>10</v>
      </c>
      <c r="U15" s="229" t="s">
        <v>11</v>
      </c>
      <c r="V15" s="229" t="s">
        <v>12</v>
      </c>
      <c r="W15" s="229" t="s">
        <v>13</v>
      </c>
      <c r="X15" s="229" t="s">
        <v>14</v>
      </c>
      <c r="Y15" s="229" t="s">
        <v>15</v>
      </c>
      <c r="Z15" s="229" t="s">
        <v>9</v>
      </c>
      <c r="AA15" s="229" t="s">
        <v>10</v>
      </c>
      <c r="AB15" s="229" t="s">
        <v>11</v>
      </c>
      <c r="AC15" s="229" t="s">
        <v>12</v>
      </c>
      <c r="AD15" s="229" t="s">
        <v>13</v>
      </c>
      <c r="AE15" s="229" t="s">
        <v>14</v>
      </c>
      <c r="AF15" s="229" t="s">
        <v>15</v>
      </c>
      <c r="AG15" s="229" t="s">
        <v>9</v>
      </c>
      <c r="AH15" s="229" t="s">
        <v>10</v>
      </c>
      <c r="AI15" s="46" t="s">
        <v>11</v>
      </c>
      <c r="AJ15" s="230" t="s">
        <v>11</v>
      </c>
      <c r="AK15" s="230" t="s">
        <v>12</v>
      </c>
      <c r="AL15" s="230" t="s">
        <v>13</v>
      </c>
      <c r="AM15" s="526"/>
      <c r="AN15" s="527"/>
      <c r="AO15" s="525"/>
      <c r="AQ15" s="424"/>
      <c r="AR15" s="426">
        <v>20</v>
      </c>
      <c r="AS15" s="425" t="s">
        <v>53</v>
      </c>
      <c r="AT15" s="534"/>
      <c r="AU15" s="535"/>
      <c r="AV15" s="535"/>
      <c r="AW15" s="536"/>
      <c r="AX15" s="422"/>
    </row>
    <row r="16" spans="1:50" s="243" customFormat="1" ht="21" thickBot="1">
      <c r="A16" s="267">
        <v>158232</v>
      </c>
      <c r="B16" s="245" t="s">
        <v>126</v>
      </c>
      <c r="C16" s="268"/>
      <c r="D16" s="269" t="s">
        <v>127</v>
      </c>
      <c r="E16" s="236" t="s">
        <v>119</v>
      </c>
      <c r="F16" s="236"/>
      <c r="G16" s="236"/>
      <c r="H16" s="236"/>
      <c r="I16" s="236"/>
      <c r="J16" s="237"/>
      <c r="K16" s="237" t="s">
        <v>142</v>
      </c>
      <c r="L16" s="236"/>
      <c r="M16" s="236" t="s">
        <v>119</v>
      </c>
      <c r="N16" s="236"/>
      <c r="O16" s="236"/>
      <c r="P16" s="236"/>
      <c r="Q16" s="237" t="s">
        <v>119</v>
      </c>
      <c r="R16" s="237"/>
      <c r="S16" s="236"/>
      <c r="T16" s="236" t="s">
        <v>130</v>
      </c>
      <c r="U16" s="236" t="s">
        <v>119</v>
      </c>
      <c r="V16" s="236"/>
      <c r="W16" s="236"/>
      <c r="X16" s="237" t="s">
        <v>142</v>
      </c>
      <c r="Y16" s="237" t="s">
        <v>119</v>
      </c>
      <c r="Z16" s="236"/>
      <c r="AA16" s="236" t="s">
        <v>130</v>
      </c>
      <c r="AB16" s="236"/>
      <c r="AC16" s="236" t="s">
        <v>119</v>
      </c>
      <c r="AD16" s="236"/>
      <c r="AE16" s="237"/>
      <c r="AF16" s="237"/>
      <c r="AG16" s="236" t="s">
        <v>119</v>
      </c>
      <c r="AH16" s="236"/>
      <c r="AI16" s="270"/>
      <c r="AJ16" s="238"/>
      <c r="AK16" s="238"/>
      <c r="AL16" s="238"/>
      <c r="AM16" s="239">
        <v>105.6</v>
      </c>
      <c r="AN16" s="247">
        <f>COUNTIF(D16:AJ16,"T")*4+COUNTIF(D16:AJ16,"P")*12+COUNTIF(D16:AJ16,"M")*4+COUNTIF(D16:AJ16,"D2")*6+COUNTIF(D16:AJ16,"N")*12+COUNTIF(D16:AJ16,"T1")*5+COUNTIF(D16:AJ16,"D1N")*18+COUNTIF(D16:AJ16,"TN")*16+COUNTIF(D16:AJ16,"D1")*6+COUNTIF(D16:AJ16,"MT1")*8+COUNTIF(D16:AJ16,"TI")*10</f>
        <v>108</v>
      </c>
      <c r="AO16" s="241">
        <f>AN16-105.6</f>
        <v>2.4000000000000057</v>
      </c>
      <c r="AP16" s="242"/>
      <c r="AQ16" s="424"/>
      <c r="AR16" s="426">
        <v>22</v>
      </c>
      <c r="AS16" s="425" t="s">
        <v>119</v>
      </c>
      <c r="AT16" s="534"/>
      <c r="AU16" s="535"/>
      <c r="AV16" s="535"/>
      <c r="AW16" s="536"/>
      <c r="AX16" s="422"/>
    </row>
    <row r="17" spans="1:50" s="228" customFormat="1" ht="21.75" thickBot="1">
      <c r="A17" s="271" t="s">
        <v>1</v>
      </c>
      <c r="B17" s="225" t="s">
        <v>2</v>
      </c>
      <c r="C17" s="524" t="s">
        <v>97</v>
      </c>
      <c r="D17" s="524" t="s">
        <v>4</v>
      </c>
      <c r="E17" s="226">
        <v>1</v>
      </c>
      <c r="F17" s="226">
        <v>2</v>
      </c>
      <c r="G17" s="226">
        <v>3</v>
      </c>
      <c r="H17" s="226">
        <v>4</v>
      </c>
      <c r="I17" s="226">
        <v>5</v>
      </c>
      <c r="J17" s="226">
        <v>6</v>
      </c>
      <c r="K17" s="226">
        <v>7</v>
      </c>
      <c r="L17" s="226">
        <v>8</v>
      </c>
      <c r="M17" s="226">
        <v>9</v>
      </c>
      <c r="N17" s="226">
        <v>10</v>
      </c>
      <c r="O17" s="226">
        <v>11</v>
      </c>
      <c r="P17" s="226">
        <v>12</v>
      </c>
      <c r="Q17" s="226">
        <v>13</v>
      </c>
      <c r="R17" s="226">
        <v>14</v>
      </c>
      <c r="S17" s="226">
        <v>15</v>
      </c>
      <c r="T17" s="226">
        <v>16</v>
      </c>
      <c r="U17" s="226">
        <v>17</v>
      </c>
      <c r="V17" s="226">
        <v>18</v>
      </c>
      <c r="W17" s="226">
        <v>19</v>
      </c>
      <c r="X17" s="226">
        <v>20</v>
      </c>
      <c r="Y17" s="226">
        <v>21</v>
      </c>
      <c r="Z17" s="226">
        <v>22</v>
      </c>
      <c r="AA17" s="226">
        <v>23</v>
      </c>
      <c r="AB17" s="226">
        <v>24</v>
      </c>
      <c r="AC17" s="226">
        <v>25</v>
      </c>
      <c r="AD17" s="226">
        <v>26</v>
      </c>
      <c r="AE17" s="226">
        <v>27</v>
      </c>
      <c r="AF17" s="226">
        <v>28</v>
      </c>
      <c r="AG17" s="226">
        <v>29</v>
      </c>
      <c r="AH17" s="226">
        <v>30</v>
      </c>
      <c r="AI17" s="226">
        <v>31</v>
      </c>
      <c r="AJ17" s="227">
        <v>29</v>
      </c>
      <c r="AK17" s="227">
        <v>30</v>
      </c>
      <c r="AL17" s="227">
        <v>31</v>
      </c>
      <c r="AM17" s="526" t="s">
        <v>5</v>
      </c>
      <c r="AN17" s="527" t="s">
        <v>6</v>
      </c>
      <c r="AO17" s="525" t="s">
        <v>7</v>
      </c>
      <c r="AQ17" s="424"/>
      <c r="AR17" s="426">
        <v>22</v>
      </c>
      <c r="AS17" s="425" t="s">
        <v>131</v>
      </c>
      <c r="AT17" s="534"/>
      <c r="AU17" s="535"/>
      <c r="AV17" s="535"/>
      <c r="AW17" s="536"/>
      <c r="AX17" s="422"/>
    </row>
    <row r="18" spans="1:50" s="228" customFormat="1" ht="21.75" thickBot="1">
      <c r="A18" s="271"/>
      <c r="B18" s="225" t="s">
        <v>98</v>
      </c>
      <c r="C18" s="524"/>
      <c r="D18" s="524"/>
      <c r="E18" s="229" t="s">
        <v>9</v>
      </c>
      <c r="F18" s="229" t="s">
        <v>10</v>
      </c>
      <c r="G18" s="229" t="s">
        <v>11</v>
      </c>
      <c r="H18" s="229" t="s">
        <v>12</v>
      </c>
      <c r="I18" s="229" t="s">
        <v>13</v>
      </c>
      <c r="J18" s="229" t="s">
        <v>14</v>
      </c>
      <c r="K18" s="229" t="s">
        <v>15</v>
      </c>
      <c r="L18" s="229" t="s">
        <v>9</v>
      </c>
      <c r="M18" s="229" t="s">
        <v>10</v>
      </c>
      <c r="N18" s="229" t="s">
        <v>11</v>
      </c>
      <c r="O18" s="229" t="s">
        <v>12</v>
      </c>
      <c r="P18" s="229" t="s">
        <v>13</v>
      </c>
      <c r="Q18" s="229" t="s">
        <v>14</v>
      </c>
      <c r="R18" s="229" t="s">
        <v>15</v>
      </c>
      <c r="S18" s="229" t="s">
        <v>9</v>
      </c>
      <c r="T18" s="229" t="s">
        <v>10</v>
      </c>
      <c r="U18" s="229" t="s">
        <v>11</v>
      </c>
      <c r="V18" s="229" t="s">
        <v>12</v>
      </c>
      <c r="W18" s="229" t="s">
        <v>13</v>
      </c>
      <c r="X18" s="229" t="s">
        <v>14</v>
      </c>
      <c r="Y18" s="229" t="s">
        <v>15</v>
      </c>
      <c r="Z18" s="229" t="s">
        <v>9</v>
      </c>
      <c r="AA18" s="229" t="s">
        <v>10</v>
      </c>
      <c r="AB18" s="229" t="s">
        <v>11</v>
      </c>
      <c r="AC18" s="229" t="s">
        <v>12</v>
      </c>
      <c r="AD18" s="229" t="s">
        <v>13</v>
      </c>
      <c r="AE18" s="229" t="s">
        <v>14</v>
      </c>
      <c r="AF18" s="229" t="s">
        <v>15</v>
      </c>
      <c r="AG18" s="229" t="s">
        <v>9</v>
      </c>
      <c r="AH18" s="229" t="s">
        <v>10</v>
      </c>
      <c r="AI18" s="226" t="s">
        <v>11</v>
      </c>
      <c r="AJ18" s="230" t="s">
        <v>11</v>
      </c>
      <c r="AK18" s="230" t="s">
        <v>12</v>
      </c>
      <c r="AL18" s="230" t="s">
        <v>13</v>
      </c>
      <c r="AM18" s="526"/>
      <c r="AN18" s="527"/>
      <c r="AO18" s="525"/>
      <c r="AQ18" s="424"/>
      <c r="AR18" s="426">
        <v>23</v>
      </c>
      <c r="AS18" s="425" t="s">
        <v>130</v>
      </c>
      <c r="AT18" s="541"/>
      <c r="AU18" s="542"/>
      <c r="AV18" s="542"/>
      <c r="AW18" s="543"/>
      <c r="AX18" s="422"/>
    </row>
    <row r="19" spans="1:50" s="228" customFormat="1" ht="21" thickBot="1">
      <c r="A19" s="272">
        <v>158259</v>
      </c>
      <c r="B19" s="249" t="s">
        <v>128</v>
      </c>
      <c r="C19" s="250"/>
      <c r="D19" s="269" t="s">
        <v>127</v>
      </c>
      <c r="E19" s="257" t="s">
        <v>142</v>
      </c>
      <c r="F19" s="257"/>
      <c r="G19" s="257"/>
      <c r="H19" s="257"/>
      <c r="I19" s="257"/>
      <c r="J19" s="258"/>
      <c r="K19" s="258"/>
      <c r="L19" s="257" t="s">
        <v>212</v>
      </c>
      <c r="M19" s="257" t="s">
        <v>53</v>
      </c>
      <c r="N19" s="257" t="s">
        <v>53</v>
      </c>
      <c r="O19" s="257" t="s">
        <v>53</v>
      </c>
      <c r="P19" s="257" t="s">
        <v>53</v>
      </c>
      <c r="Q19" s="258"/>
      <c r="R19" s="258" t="s">
        <v>61</v>
      </c>
      <c r="S19" s="257" t="s">
        <v>131</v>
      </c>
      <c r="T19" s="257" t="s">
        <v>53</v>
      </c>
      <c r="U19" s="257" t="s">
        <v>53</v>
      </c>
      <c r="V19" s="257" t="s">
        <v>53</v>
      </c>
      <c r="W19" s="257" t="s">
        <v>53</v>
      </c>
      <c r="X19" s="258"/>
      <c r="Y19" s="258" t="s">
        <v>61</v>
      </c>
      <c r="Z19" s="257" t="s">
        <v>53</v>
      </c>
      <c r="AA19" s="257" t="s">
        <v>53</v>
      </c>
      <c r="AB19" s="257" t="s">
        <v>53</v>
      </c>
      <c r="AC19" s="257" t="s">
        <v>53</v>
      </c>
      <c r="AD19" s="257" t="s">
        <v>53</v>
      </c>
      <c r="AE19" s="258" t="s">
        <v>142</v>
      </c>
      <c r="AF19" s="258"/>
      <c r="AG19" s="257" t="s">
        <v>53</v>
      </c>
      <c r="AH19" s="257" t="s">
        <v>53</v>
      </c>
      <c r="AI19" s="257" t="s">
        <v>53</v>
      </c>
      <c r="AJ19" s="257" t="s">
        <v>53</v>
      </c>
      <c r="AK19" s="261"/>
      <c r="AL19" s="261"/>
      <c r="AM19" s="239">
        <v>105.6</v>
      </c>
      <c r="AN19" s="247">
        <f>COUNTIF(D19:AJ19,"T")*4+COUNTIF(D19:AJ19,"P")*12+COUNTIF(D19:AJ19,"M")*4+COUNTIF(D19:AJ19,"D2")*6+COUNTIF(D19:AJ19,"N")*12+COUNTIF(D19:AJ19,"T1")*5+COUNTIF(D19:AJ19,"D1N")*18+COUNTIF(D19:AJ19,"TN")*16+COUNTIF(D19:AJ19,"D1")*6+COUNTIF(D19:AJ19,"MT1")*8+COUNTIF(D19:AJ19,"TI")*10+COUNTIF(D19:AJ19,"T4")*8</f>
        <v>112</v>
      </c>
      <c r="AO19" s="241">
        <f>AN19-105.6</f>
        <v>6.4000000000000057</v>
      </c>
      <c r="AP19" s="231"/>
      <c r="AQ19" s="424"/>
      <c r="AR19" s="426">
        <v>25</v>
      </c>
      <c r="AS19" s="425" t="s">
        <v>119</v>
      </c>
      <c r="AT19" s="534"/>
      <c r="AU19" s="535"/>
      <c r="AV19" s="535"/>
      <c r="AW19" s="536"/>
      <c r="AX19" s="422"/>
    </row>
    <row r="20" spans="1:50" s="228" customFormat="1" ht="21.75" thickBot="1">
      <c r="A20" s="255" t="s">
        <v>1</v>
      </c>
      <c r="B20" s="225" t="s">
        <v>2</v>
      </c>
      <c r="C20" s="524" t="s">
        <v>97</v>
      </c>
      <c r="D20" s="524" t="s">
        <v>4</v>
      </c>
      <c r="E20" s="226">
        <v>1</v>
      </c>
      <c r="F20" s="226">
        <v>2</v>
      </c>
      <c r="G20" s="226">
        <v>3</v>
      </c>
      <c r="H20" s="226">
        <v>4</v>
      </c>
      <c r="I20" s="226">
        <v>5</v>
      </c>
      <c r="J20" s="226">
        <v>6</v>
      </c>
      <c r="K20" s="226">
        <v>7</v>
      </c>
      <c r="L20" s="226">
        <v>8</v>
      </c>
      <c r="M20" s="226">
        <v>9</v>
      </c>
      <c r="N20" s="226">
        <v>10</v>
      </c>
      <c r="O20" s="226">
        <v>11</v>
      </c>
      <c r="P20" s="226">
        <v>12</v>
      </c>
      <c r="Q20" s="226">
        <v>13</v>
      </c>
      <c r="R20" s="226">
        <v>14</v>
      </c>
      <c r="S20" s="226">
        <v>15</v>
      </c>
      <c r="T20" s="226">
        <v>16</v>
      </c>
      <c r="U20" s="226">
        <v>17</v>
      </c>
      <c r="V20" s="226">
        <v>18</v>
      </c>
      <c r="W20" s="226">
        <v>19</v>
      </c>
      <c r="X20" s="226">
        <v>20</v>
      </c>
      <c r="Y20" s="226">
        <v>21</v>
      </c>
      <c r="Z20" s="226">
        <v>22</v>
      </c>
      <c r="AA20" s="226">
        <v>23</v>
      </c>
      <c r="AB20" s="226">
        <v>24</v>
      </c>
      <c r="AC20" s="226">
        <v>25</v>
      </c>
      <c r="AD20" s="226">
        <v>26</v>
      </c>
      <c r="AE20" s="226">
        <v>27</v>
      </c>
      <c r="AF20" s="226">
        <v>28</v>
      </c>
      <c r="AG20" s="226">
        <v>29</v>
      </c>
      <c r="AH20" s="226">
        <v>30</v>
      </c>
      <c r="AI20" s="273"/>
      <c r="AJ20" s="254"/>
      <c r="AK20" s="254"/>
      <c r="AL20" s="254"/>
      <c r="AM20" s="239"/>
      <c r="AN20" s="262"/>
      <c r="AO20" s="274"/>
      <c r="AP20" s="231"/>
      <c r="AQ20" s="424"/>
      <c r="AR20" s="426">
        <v>26</v>
      </c>
      <c r="AS20" s="425" t="s">
        <v>119</v>
      </c>
      <c r="AT20" s="534"/>
      <c r="AU20" s="535"/>
      <c r="AV20" s="535"/>
      <c r="AW20" s="536"/>
      <c r="AX20" s="422"/>
    </row>
    <row r="21" spans="1:50" customFormat="1" ht="21.75" thickBot="1">
      <c r="A21" s="255"/>
      <c r="B21" s="225" t="s">
        <v>98</v>
      </c>
      <c r="C21" s="524"/>
      <c r="D21" s="524"/>
      <c r="E21" s="229" t="s">
        <v>9</v>
      </c>
      <c r="F21" s="229" t="s">
        <v>10</v>
      </c>
      <c r="G21" s="229" t="s">
        <v>11</v>
      </c>
      <c r="H21" s="229" t="s">
        <v>12</v>
      </c>
      <c r="I21" s="229" t="s">
        <v>13</v>
      </c>
      <c r="J21" s="229" t="s">
        <v>14</v>
      </c>
      <c r="K21" s="229" t="s">
        <v>15</v>
      </c>
      <c r="L21" s="229" t="s">
        <v>9</v>
      </c>
      <c r="M21" s="229" t="s">
        <v>10</v>
      </c>
      <c r="N21" s="229" t="s">
        <v>11</v>
      </c>
      <c r="O21" s="229" t="s">
        <v>12</v>
      </c>
      <c r="P21" s="229" t="s">
        <v>13</v>
      </c>
      <c r="Q21" s="229" t="s">
        <v>14</v>
      </c>
      <c r="R21" s="229" t="s">
        <v>15</v>
      </c>
      <c r="S21" s="229" t="s">
        <v>9</v>
      </c>
      <c r="T21" s="229" t="s">
        <v>10</v>
      </c>
      <c r="U21" s="229" t="s">
        <v>11</v>
      </c>
      <c r="V21" s="229" t="s">
        <v>12</v>
      </c>
      <c r="W21" s="229" t="s">
        <v>13</v>
      </c>
      <c r="X21" s="229" t="s">
        <v>14</v>
      </c>
      <c r="Y21" s="229" t="s">
        <v>15</v>
      </c>
      <c r="Z21" s="229" t="s">
        <v>9</v>
      </c>
      <c r="AA21" s="229" t="s">
        <v>10</v>
      </c>
      <c r="AB21" s="229" t="s">
        <v>11</v>
      </c>
      <c r="AC21" s="229" t="s">
        <v>12</v>
      </c>
      <c r="AD21" s="229" t="s">
        <v>13</v>
      </c>
      <c r="AE21" s="229" t="s">
        <v>14</v>
      </c>
      <c r="AF21" s="229" t="s">
        <v>15</v>
      </c>
      <c r="AG21" s="229" t="s">
        <v>9</v>
      </c>
      <c r="AH21" s="229" t="s">
        <v>10</v>
      </c>
      <c r="AI21" s="273"/>
      <c r="AJ21" s="275"/>
      <c r="AK21" s="275"/>
      <c r="AL21" s="275"/>
      <c r="AM21" s="239"/>
      <c r="AN21" s="262"/>
      <c r="AO21" s="274"/>
      <c r="AP21" s="231"/>
      <c r="AQ21" s="424"/>
      <c r="AR21" s="426">
        <v>27</v>
      </c>
      <c r="AS21" s="425" t="s">
        <v>205</v>
      </c>
      <c r="AT21" s="534"/>
      <c r="AU21" s="535"/>
      <c r="AV21" s="535"/>
      <c r="AW21" s="536"/>
      <c r="AX21" s="422"/>
    </row>
    <row r="22" spans="1:50" s="288" customFormat="1" ht="21.75" thickBot="1">
      <c r="A22" s="517" t="s">
        <v>129</v>
      </c>
      <c r="B22" s="518"/>
      <c r="C22" s="518"/>
      <c r="D22" s="519"/>
      <c r="E22" s="282"/>
      <c r="F22" s="276"/>
      <c r="G22" s="283"/>
      <c r="H22" s="283"/>
      <c r="I22" s="283"/>
      <c r="J22" s="277"/>
      <c r="K22" s="277"/>
      <c r="L22" s="282"/>
      <c r="M22" s="276"/>
      <c r="N22" s="277"/>
      <c r="O22" s="277"/>
      <c r="P22" s="277"/>
      <c r="Q22" s="277"/>
      <c r="R22" s="277"/>
      <c r="S22" s="282"/>
      <c r="T22" s="276"/>
      <c r="U22" s="277"/>
      <c r="V22" s="277"/>
      <c r="W22" s="277"/>
      <c r="X22" s="277"/>
      <c r="Y22" s="277"/>
      <c r="Z22" s="282"/>
      <c r="AA22" s="276"/>
      <c r="AB22" s="277"/>
      <c r="AE22" s="277"/>
      <c r="AF22" s="277"/>
      <c r="AH22" s="276"/>
      <c r="AI22" s="277" t="s">
        <v>53</v>
      </c>
      <c r="AJ22" s="277" t="s">
        <v>53</v>
      </c>
      <c r="AK22" s="283"/>
      <c r="AL22" s="283"/>
      <c r="AM22" s="284"/>
      <c r="AN22" s="285"/>
      <c r="AO22" s="286"/>
      <c r="AP22" s="287"/>
      <c r="AQ22" s="424"/>
      <c r="AR22" s="426">
        <v>28</v>
      </c>
      <c r="AS22" s="425" t="s">
        <v>205</v>
      </c>
      <c r="AT22" s="541"/>
      <c r="AU22" s="542"/>
      <c r="AV22" s="542"/>
      <c r="AW22" s="543"/>
      <c r="AX22" s="422"/>
    </row>
    <row r="23" spans="1:50" s="288" customFormat="1" ht="21.75" thickBot="1">
      <c r="A23" s="278"/>
      <c r="B23" s="279"/>
      <c r="C23" s="280"/>
      <c r="D23" s="281"/>
      <c r="E23" s="282"/>
      <c r="F23" s="283"/>
      <c r="G23" s="283"/>
      <c r="H23" s="283"/>
      <c r="I23" s="283"/>
      <c r="J23" s="277"/>
      <c r="K23" s="277"/>
      <c r="L23" s="282"/>
      <c r="M23" s="283"/>
      <c r="N23" s="283"/>
      <c r="O23" s="283"/>
      <c r="P23" s="283"/>
      <c r="Q23" s="277"/>
      <c r="R23" s="277"/>
      <c r="S23" s="282"/>
      <c r="T23" s="283"/>
      <c r="U23" s="283"/>
      <c r="V23" s="283"/>
      <c r="W23" s="283"/>
      <c r="X23" s="282"/>
      <c r="Y23" s="282"/>
      <c r="Z23" s="282"/>
      <c r="AA23" s="283"/>
      <c r="AB23" s="283"/>
      <c r="AC23" s="277"/>
      <c r="AD23" s="277"/>
      <c r="AE23" s="282"/>
      <c r="AF23" s="282"/>
      <c r="AG23" s="282"/>
      <c r="AH23" s="283"/>
      <c r="AI23" s="282"/>
      <c r="AJ23" s="283"/>
      <c r="AK23" s="283"/>
      <c r="AL23" s="283"/>
      <c r="AM23" s="284"/>
      <c r="AN23" s="285"/>
      <c r="AO23" s="286"/>
      <c r="AP23" s="287"/>
      <c r="AQ23" s="424"/>
      <c r="AR23" s="426">
        <v>29</v>
      </c>
      <c r="AS23" s="425" t="s">
        <v>131</v>
      </c>
      <c r="AT23" s="541"/>
      <c r="AU23" s="542"/>
      <c r="AV23" s="542"/>
      <c r="AW23" s="543"/>
      <c r="AX23" s="422"/>
    </row>
    <row r="24" spans="1:50" customFormat="1" ht="21.75" thickBot="1">
      <c r="A24" s="289"/>
      <c r="B24" s="290"/>
      <c r="C24" s="250"/>
      <c r="D24" s="251"/>
      <c r="E24" s="273"/>
      <c r="F24" s="276"/>
      <c r="G24" s="275"/>
      <c r="H24" s="275"/>
      <c r="I24" s="275"/>
      <c r="J24" s="273"/>
      <c r="K24" s="273"/>
      <c r="L24" s="275"/>
      <c r="M24" s="276"/>
      <c r="N24" s="275"/>
      <c r="O24" s="275"/>
      <c r="P24" s="275"/>
      <c r="Q24" s="273"/>
      <c r="R24" s="273"/>
      <c r="S24" s="275"/>
      <c r="T24" s="276"/>
      <c r="U24" s="275"/>
      <c r="V24" s="275"/>
      <c r="W24" s="275"/>
      <c r="X24" s="273"/>
      <c r="Y24" s="273"/>
      <c r="Z24" s="275"/>
      <c r="AA24" s="276"/>
      <c r="AB24" s="275"/>
      <c r="AC24" s="275"/>
      <c r="AD24" s="275"/>
      <c r="AE24" s="273"/>
      <c r="AF24" s="273"/>
      <c r="AG24" s="282"/>
      <c r="AH24" s="276"/>
      <c r="AI24" s="273"/>
      <c r="AJ24" s="275"/>
      <c r="AK24" s="275"/>
      <c r="AL24" s="275"/>
      <c r="AM24" s="239"/>
      <c r="AN24" s="262"/>
      <c r="AO24" s="274"/>
      <c r="AP24" s="231"/>
      <c r="AQ24" s="424"/>
      <c r="AR24" s="426">
        <v>29</v>
      </c>
      <c r="AS24" s="425" t="s">
        <v>119</v>
      </c>
      <c r="AT24" s="534"/>
      <c r="AU24" s="535"/>
      <c r="AV24" s="535"/>
      <c r="AW24" s="536"/>
      <c r="AX24" s="422"/>
    </row>
    <row r="25" spans="1:50" s="297" customFormat="1" ht="21.75" thickBot="1">
      <c r="A25" s="520"/>
      <c r="B25" s="521"/>
      <c r="C25" s="280"/>
      <c r="D25" s="281"/>
      <c r="E25" s="282"/>
      <c r="F25" s="283"/>
      <c r="G25" s="283"/>
      <c r="H25" s="283"/>
      <c r="I25" s="283"/>
      <c r="J25" s="282"/>
      <c r="K25" s="282"/>
      <c r="L25" s="283"/>
      <c r="M25" s="283"/>
      <c r="N25" s="283"/>
      <c r="O25" s="283"/>
      <c r="P25" s="283"/>
      <c r="Q25" s="282"/>
      <c r="R25" s="282"/>
      <c r="S25" s="283"/>
      <c r="T25" s="283"/>
      <c r="U25" s="283"/>
      <c r="V25" s="283"/>
      <c r="W25" s="283"/>
      <c r="X25" s="282"/>
      <c r="Y25" s="282"/>
      <c r="Z25" s="283"/>
      <c r="AA25" s="283"/>
      <c r="AB25" s="283"/>
      <c r="AC25" s="283"/>
      <c r="AD25" s="283"/>
      <c r="AE25" s="282"/>
      <c r="AF25" s="282"/>
      <c r="AG25" s="282"/>
      <c r="AH25" s="282"/>
      <c r="AI25" s="291"/>
      <c r="AJ25" s="292"/>
      <c r="AK25" s="292"/>
      <c r="AL25" s="292"/>
      <c r="AM25" s="293"/>
      <c r="AN25" s="294"/>
      <c r="AO25" s="295"/>
      <c r="AP25" s="296"/>
      <c r="AQ25" s="424"/>
      <c r="AR25" s="429">
        <v>30</v>
      </c>
      <c r="AS25" s="430" t="s">
        <v>130</v>
      </c>
      <c r="AT25" s="534"/>
      <c r="AU25" s="535"/>
      <c r="AV25" s="535"/>
      <c r="AW25" s="536"/>
      <c r="AX25" s="422"/>
    </row>
    <row r="26" spans="1:50" customFormat="1" ht="21.75" thickBot="1">
      <c r="A26" s="520"/>
      <c r="B26" s="521"/>
      <c r="C26" s="280"/>
      <c r="D26" s="281"/>
      <c r="E26" s="282"/>
      <c r="F26" s="283"/>
      <c r="G26" s="283"/>
      <c r="H26" s="283"/>
      <c r="I26" s="283"/>
      <c r="J26" s="282"/>
      <c r="K26" s="282"/>
      <c r="L26" s="283"/>
      <c r="M26" s="283"/>
      <c r="N26" s="283"/>
      <c r="O26" s="283"/>
      <c r="P26" s="283"/>
      <c r="Q26" s="282"/>
      <c r="R26" s="282"/>
      <c r="S26" s="283"/>
      <c r="T26" s="283"/>
      <c r="U26" s="283"/>
      <c r="V26" s="283"/>
      <c r="W26" s="283"/>
      <c r="X26" s="282"/>
      <c r="Y26" s="282"/>
      <c r="Z26" s="283"/>
      <c r="AA26" s="283"/>
      <c r="AB26" s="283"/>
      <c r="AC26" s="283"/>
      <c r="AD26" s="283"/>
      <c r="AE26" s="282"/>
      <c r="AF26" s="282"/>
      <c r="AG26" s="282"/>
      <c r="AH26" s="282"/>
      <c r="AI26" s="273"/>
      <c r="AJ26" s="275"/>
      <c r="AK26" s="275"/>
      <c r="AL26" s="275"/>
      <c r="AM26" s="239"/>
      <c r="AN26" s="262"/>
      <c r="AO26" s="274"/>
      <c r="AP26" s="231"/>
      <c r="AQ26" s="424"/>
      <c r="AR26" s="433">
        <v>30</v>
      </c>
      <c r="AS26" s="432" t="s">
        <v>119</v>
      </c>
      <c r="AT26" s="534"/>
      <c r="AU26" s="535"/>
      <c r="AV26" s="535"/>
      <c r="AW26" s="536"/>
      <c r="AX26" s="422"/>
    </row>
    <row r="27" spans="1:50" s="308" customFormat="1" ht="16.5" thickBot="1">
      <c r="A27" s="298"/>
      <c r="B27" s="299"/>
      <c r="C27" s="300"/>
      <c r="D27" s="301"/>
      <c r="E27" s="302"/>
      <c r="F27" s="303"/>
      <c r="G27" s="303"/>
      <c r="H27" s="303"/>
      <c r="I27" s="303"/>
      <c r="J27" s="303"/>
      <c r="K27" s="303"/>
      <c r="L27" s="303"/>
      <c r="M27" s="303"/>
      <c r="N27" s="303"/>
      <c r="O27" s="303"/>
      <c r="P27" s="303"/>
      <c r="Q27" s="303"/>
      <c r="R27" s="303"/>
      <c r="S27" s="303"/>
      <c r="T27" s="303"/>
      <c r="U27" s="303"/>
      <c r="V27" s="303"/>
      <c r="W27" s="303"/>
      <c r="X27" s="303"/>
      <c r="Y27" s="303"/>
      <c r="Z27" s="303"/>
      <c r="AA27" s="303"/>
      <c r="AB27" s="303"/>
      <c r="AC27" s="303"/>
      <c r="AD27" s="303"/>
      <c r="AE27" s="303"/>
      <c r="AF27" s="303"/>
      <c r="AG27" s="303"/>
      <c r="AH27" s="303"/>
      <c r="AI27" s="303"/>
      <c r="AJ27" s="303"/>
      <c r="AK27" s="303"/>
      <c r="AL27" s="303"/>
      <c r="AM27" s="304"/>
      <c r="AN27" s="305"/>
      <c r="AO27" s="306"/>
      <c r="AP27" s="307"/>
      <c r="AQ27" s="424"/>
      <c r="AR27" s="433"/>
      <c r="AS27" s="432"/>
      <c r="AT27" s="547"/>
      <c r="AU27" s="548"/>
      <c r="AV27" s="548"/>
      <c r="AW27" s="549"/>
      <c r="AX27" s="422"/>
    </row>
    <row r="28" spans="1:50" s="308" customFormat="1" ht="16.5" thickBot="1">
      <c r="A28" s="298"/>
      <c r="B28" s="299"/>
      <c r="C28" s="300"/>
      <c r="D28" s="301"/>
      <c r="E28" s="302"/>
      <c r="F28" s="303"/>
      <c r="G28" s="303"/>
      <c r="H28" s="303"/>
      <c r="I28" s="303"/>
      <c r="J28" s="303"/>
      <c r="K28" s="303"/>
      <c r="L28" s="303"/>
      <c r="M28" s="303"/>
      <c r="N28" s="303"/>
      <c r="O28" s="303"/>
      <c r="P28" s="303"/>
      <c r="Q28" s="303"/>
      <c r="R28" s="303"/>
      <c r="S28" s="303"/>
      <c r="T28" s="303"/>
      <c r="U28" s="303"/>
      <c r="V28" s="303"/>
      <c r="W28" s="303"/>
      <c r="X28" s="303"/>
      <c r="Y28" s="303"/>
      <c r="Z28" s="303"/>
      <c r="AA28" s="303"/>
      <c r="AB28" s="303"/>
      <c r="AC28" s="303"/>
      <c r="AD28" s="303"/>
      <c r="AE28" s="303"/>
      <c r="AF28" s="303"/>
      <c r="AG28" s="303"/>
      <c r="AH28" s="303"/>
      <c r="AI28" s="303"/>
      <c r="AJ28" s="303"/>
      <c r="AK28" s="303"/>
      <c r="AL28" s="303"/>
      <c r="AM28" s="304"/>
      <c r="AN28" s="305"/>
      <c r="AO28" s="306"/>
      <c r="AP28" s="307"/>
      <c r="AQ28" s="427"/>
      <c r="AR28" s="433"/>
      <c r="AS28" s="432"/>
      <c r="AT28" s="544"/>
      <c r="AU28" s="545"/>
      <c r="AV28" s="545"/>
      <c r="AW28" s="546"/>
      <c r="AX28" s="428"/>
    </row>
    <row r="29" spans="1:50" customFormat="1" ht="16.5" thickBot="1">
      <c r="A29" s="309"/>
      <c r="B29" s="310"/>
      <c r="C29" s="224"/>
      <c r="D29" s="224"/>
      <c r="E29" s="224"/>
      <c r="F29" s="224"/>
      <c r="G29" s="224"/>
      <c r="H29" s="310"/>
      <c r="I29" s="522"/>
      <c r="J29" s="522"/>
      <c r="K29" s="522"/>
      <c r="L29" s="522"/>
      <c r="M29" s="522"/>
      <c r="N29" s="310"/>
      <c r="O29" s="310"/>
      <c r="P29" s="310"/>
      <c r="Q29" s="310"/>
      <c r="R29" s="310"/>
      <c r="S29" s="310"/>
      <c r="T29" s="310"/>
      <c r="U29" s="311"/>
      <c r="V29" s="311"/>
      <c r="W29" s="311"/>
      <c r="X29" s="312"/>
      <c r="Y29" s="313"/>
      <c r="Z29" s="314"/>
      <c r="AA29" s="315"/>
      <c r="AB29" s="315"/>
      <c r="AC29" s="315"/>
      <c r="AD29" s="315"/>
      <c r="AE29" s="315"/>
      <c r="AF29" s="315"/>
      <c r="AG29" s="315"/>
      <c r="AH29" s="315"/>
      <c r="AI29" s="315"/>
      <c r="AJ29" s="315"/>
      <c r="AK29" s="315"/>
      <c r="AL29" s="315"/>
      <c r="AM29" s="313"/>
      <c r="AN29" s="313"/>
      <c r="AO29" s="316"/>
      <c r="AP29" s="224"/>
      <c r="AQ29" s="422"/>
      <c r="AR29" s="431"/>
      <c r="AS29" s="431"/>
      <c r="AT29" s="431"/>
      <c r="AU29" s="431"/>
      <c r="AV29" s="431"/>
      <c r="AW29" s="431"/>
      <c r="AX29" s="422"/>
    </row>
    <row r="30" spans="1:50" customFormat="1" ht="15.75">
      <c r="A30" s="317" t="s">
        <v>88</v>
      </c>
      <c r="B30" s="317"/>
      <c r="C30" s="317"/>
      <c r="D30" s="317"/>
      <c r="E30" s="523"/>
      <c r="F30" s="523"/>
      <c r="G30" s="318"/>
      <c r="H30" s="310"/>
      <c r="I30" s="310"/>
      <c r="J30" s="310"/>
      <c r="K30" s="310"/>
      <c r="L30" s="310"/>
      <c r="M30" s="310"/>
      <c r="N30" s="310"/>
      <c r="O30" s="310"/>
      <c r="P30" s="310"/>
      <c r="Q30" s="310"/>
      <c r="R30" s="310"/>
      <c r="S30" s="310"/>
      <c r="T30" s="310"/>
      <c r="U30" s="311"/>
      <c r="V30" s="311"/>
      <c r="W30" s="311"/>
      <c r="X30" s="312"/>
      <c r="Y30" s="313"/>
      <c r="Z30" s="314"/>
      <c r="AA30" s="319"/>
      <c r="AB30" s="319"/>
      <c r="AC30" s="319"/>
      <c r="AD30" s="319"/>
      <c r="AE30" s="319"/>
      <c r="AF30" s="319"/>
      <c r="AG30" s="319"/>
      <c r="AH30" s="319"/>
      <c r="AI30" s="319"/>
      <c r="AJ30" s="319"/>
      <c r="AK30" s="319"/>
      <c r="AL30" s="319"/>
      <c r="AM30" s="313"/>
      <c r="AN30" s="313"/>
      <c r="AO30" s="316"/>
      <c r="AP30" s="224"/>
    </row>
    <row r="31" spans="1:50" customFormat="1" ht="15.75">
      <c r="A31" s="320" t="s">
        <v>103</v>
      </c>
      <c r="B31" s="321" t="s">
        <v>132</v>
      </c>
      <c r="C31" s="322" t="s">
        <v>35</v>
      </c>
      <c r="D31" s="323" t="s">
        <v>133</v>
      </c>
      <c r="E31" s="512"/>
      <c r="F31" s="512"/>
      <c r="G31" s="224"/>
      <c r="H31" s="310"/>
      <c r="I31" s="310"/>
      <c r="J31" s="310"/>
      <c r="K31" s="310"/>
      <c r="L31" s="310"/>
      <c r="M31" s="310"/>
      <c r="N31" s="310"/>
      <c r="O31" s="310"/>
      <c r="P31" s="310"/>
      <c r="Q31" s="310"/>
      <c r="R31" s="310"/>
      <c r="S31" s="310"/>
      <c r="T31" s="310"/>
      <c r="U31" s="311"/>
      <c r="V31" s="311"/>
      <c r="W31" s="311"/>
      <c r="X31" s="312"/>
      <c r="Y31" s="313"/>
      <c r="Z31" s="314"/>
      <c r="AA31" s="319"/>
      <c r="AB31" s="319"/>
      <c r="AC31" s="319"/>
      <c r="AD31" s="319"/>
      <c r="AE31" s="319"/>
      <c r="AF31" s="319"/>
      <c r="AG31" s="319"/>
      <c r="AH31" s="319"/>
      <c r="AI31" s="319"/>
      <c r="AJ31" s="319"/>
      <c r="AK31" s="319"/>
      <c r="AL31" s="319"/>
      <c r="AM31" s="313"/>
      <c r="AN31" s="313"/>
      <c r="AO31" s="316"/>
      <c r="AP31" s="224"/>
    </row>
    <row r="32" spans="1:50" customFormat="1" ht="15.75">
      <c r="A32" s="320" t="s">
        <v>114</v>
      </c>
      <c r="B32" s="321" t="s">
        <v>134</v>
      </c>
      <c r="C32" s="322" t="s">
        <v>53</v>
      </c>
      <c r="D32" s="323" t="s">
        <v>135</v>
      </c>
      <c r="E32" s="512"/>
      <c r="F32" s="512"/>
      <c r="G32" s="224"/>
      <c r="H32" s="313"/>
      <c r="I32" s="313"/>
      <c r="J32" s="313"/>
      <c r="K32" s="313"/>
      <c r="L32" s="313"/>
      <c r="M32" s="313"/>
      <c r="N32" s="313"/>
      <c r="O32" s="313"/>
      <c r="P32" s="313"/>
      <c r="Q32" s="313"/>
      <c r="R32" s="313"/>
      <c r="S32" s="313"/>
      <c r="T32" s="313"/>
      <c r="U32" s="313"/>
      <c r="V32" s="313"/>
      <c r="W32" s="313"/>
      <c r="X32" s="313"/>
      <c r="Y32" s="313"/>
      <c r="Z32" s="313"/>
      <c r="AA32" s="515"/>
      <c r="AB32" s="515"/>
      <c r="AC32" s="515"/>
      <c r="AD32" s="515"/>
      <c r="AE32" s="515"/>
      <c r="AF32" s="515"/>
      <c r="AG32" s="515"/>
      <c r="AH32" s="515"/>
      <c r="AI32" s="515"/>
      <c r="AJ32" s="515"/>
      <c r="AK32" s="515"/>
      <c r="AL32" s="515"/>
      <c r="AM32" s="314"/>
      <c r="AN32" s="314"/>
      <c r="AO32" s="324"/>
      <c r="AP32" s="224"/>
    </row>
    <row r="33" spans="1:42" customFormat="1" ht="16.5">
      <c r="A33" s="320" t="s">
        <v>109</v>
      </c>
      <c r="B33" s="325" t="s">
        <v>136</v>
      </c>
      <c r="C33" s="320" t="s">
        <v>113</v>
      </c>
      <c r="D33" s="326" t="s">
        <v>137</v>
      </c>
      <c r="E33" s="513"/>
      <c r="F33" s="513"/>
      <c r="G33" s="224"/>
      <c r="H33" s="313"/>
      <c r="I33" s="313"/>
      <c r="J33" s="313"/>
      <c r="K33" s="327" t="s">
        <v>138</v>
      </c>
      <c r="L33" s="327"/>
      <c r="M33" s="328"/>
      <c r="N33" s="329"/>
      <c r="O33" s="330"/>
      <c r="P33" s="313"/>
      <c r="Q33" s="313"/>
      <c r="R33" s="313"/>
      <c r="S33" s="313"/>
      <c r="T33" s="313"/>
      <c r="U33" s="313"/>
      <c r="V33" s="313"/>
      <c r="W33" s="313"/>
      <c r="X33" s="313"/>
      <c r="Y33" s="313"/>
      <c r="Z33" s="313"/>
      <c r="AA33" s="516" t="s">
        <v>139</v>
      </c>
      <c r="AB33" s="516"/>
      <c r="AC33" s="516"/>
      <c r="AD33" s="516"/>
      <c r="AE33" s="516"/>
      <c r="AF33" s="516"/>
      <c r="AG33" s="516"/>
      <c r="AH33" s="516"/>
      <c r="AI33" s="516"/>
      <c r="AJ33" s="516"/>
      <c r="AK33" s="516"/>
      <c r="AL33" s="516"/>
      <c r="AM33" s="314"/>
      <c r="AN33" s="314"/>
      <c r="AO33" s="324"/>
      <c r="AP33" s="224"/>
    </row>
    <row r="34" spans="1:42" customFormat="1" ht="15.75">
      <c r="A34" s="320" t="s">
        <v>130</v>
      </c>
      <c r="B34" s="321" t="s">
        <v>41</v>
      </c>
      <c r="C34" s="320" t="s">
        <v>61</v>
      </c>
      <c r="D34" s="326" t="s">
        <v>140</v>
      </c>
      <c r="E34" s="513"/>
      <c r="F34" s="513"/>
      <c r="G34" s="224"/>
      <c r="H34" s="313"/>
      <c r="I34" s="313"/>
      <c r="J34" s="313"/>
      <c r="K34" s="313"/>
      <c r="L34" s="331" t="s">
        <v>141</v>
      </c>
      <c r="M34" s="331"/>
      <c r="N34" s="331"/>
      <c r="O34" s="331"/>
      <c r="P34" s="313"/>
      <c r="Q34" s="313"/>
      <c r="R34" s="313"/>
      <c r="S34" s="313"/>
      <c r="T34" s="313"/>
      <c r="U34" s="313"/>
      <c r="V34" s="313"/>
      <c r="W34" s="313"/>
      <c r="X34" s="313"/>
      <c r="Y34" s="313"/>
      <c r="Z34" s="313"/>
      <c r="AA34" s="515" t="s">
        <v>32</v>
      </c>
      <c r="AB34" s="515"/>
      <c r="AC34" s="515"/>
      <c r="AD34" s="515"/>
      <c r="AE34" s="515"/>
      <c r="AF34" s="515"/>
      <c r="AG34" s="515"/>
      <c r="AH34" s="515"/>
      <c r="AI34" s="515"/>
      <c r="AJ34" s="515"/>
      <c r="AK34" s="515"/>
      <c r="AL34" s="515"/>
      <c r="AM34" s="314"/>
      <c r="AN34" s="314"/>
      <c r="AO34" s="316"/>
      <c r="AP34" s="224"/>
    </row>
    <row r="35" spans="1:42" customFormat="1" ht="15.75">
      <c r="A35" s="320" t="s">
        <v>142</v>
      </c>
      <c r="B35" s="321" t="s">
        <v>52</v>
      </c>
      <c r="C35" s="320" t="s">
        <v>119</v>
      </c>
      <c r="D35" s="326" t="s">
        <v>143</v>
      </c>
      <c r="E35" s="513"/>
      <c r="F35" s="513"/>
      <c r="G35" s="224"/>
      <c r="H35" s="313"/>
      <c r="I35" s="313"/>
      <c r="J35" s="313"/>
      <c r="K35" s="332" t="s">
        <v>144</v>
      </c>
      <c r="L35" s="332"/>
      <c r="M35" s="332"/>
      <c r="N35" s="310"/>
      <c r="O35" s="332"/>
      <c r="P35" s="313"/>
      <c r="Q35" s="313"/>
      <c r="R35" s="313"/>
      <c r="S35" s="313"/>
      <c r="T35" s="313"/>
      <c r="U35" s="313"/>
      <c r="V35" s="313"/>
      <c r="W35" s="313"/>
      <c r="X35" s="313"/>
      <c r="Y35" s="313"/>
      <c r="Z35" s="313"/>
      <c r="AA35" s="514" t="s">
        <v>145</v>
      </c>
      <c r="AB35" s="514"/>
      <c r="AC35" s="514"/>
      <c r="AD35" s="514"/>
      <c r="AE35" s="514"/>
      <c r="AF35" s="514"/>
      <c r="AG35" s="514"/>
      <c r="AH35" s="514"/>
      <c r="AI35" s="514"/>
      <c r="AJ35" s="514"/>
      <c r="AK35" s="514"/>
      <c r="AL35" s="514"/>
      <c r="AM35" s="313"/>
      <c r="AN35" s="313"/>
      <c r="AO35" s="316"/>
      <c r="AP35" s="224"/>
    </row>
    <row r="36" spans="1:42" customFormat="1" ht="15.75">
      <c r="A36" s="320" t="s">
        <v>146</v>
      </c>
      <c r="B36" s="321" t="s">
        <v>147</v>
      </c>
      <c r="C36" s="333" t="s">
        <v>131</v>
      </c>
      <c r="D36" s="326" t="s">
        <v>148</v>
      </c>
      <c r="E36" s="334"/>
      <c r="F36" s="334"/>
      <c r="G36" s="224"/>
      <c r="H36" s="313"/>
      <c r="I36" s="313"/>
      <c r="J36" s="313"/>
      <c r="K36" s="332" t="s">
        <v>149</v>
      </c>
      <c r="L36" s="332"/>
      <c r="M36" s="332"/>
      <c r="N36" s="332"/>
      <c r="O36" s="332"/>
      <c r="P36" s="313"/>
      <c r="Q36" s="313"/>
      <c r="R36" s="313"/>
      <c r="S36" s="313"/>
      <c r="T36" s="313"/>
      <c r="U36" s="313"/>
      <c r="V36" s="313"/>
      <c r="W36" s="313"/>
      <c r="X36" s="313"/>
      <c r="Y36" s="313"/>
      <c r="Z36" s="313"/>
      <c r="AA36" s="514" t="s">
        <v>150</v>
      </c>
      <c r="AB36" s="514"/>
      <c r="AC36" s="514"/>
      <c r="AD36" s="514"/>
      <c r="AE36" s="514"/>
      <c r="AF36" s="514"/>
      <c r="AG36" s="514"/>
      <c r="AH36" s="514"/>
      <c r="AI36" s="514"/>
      <c r="AJ36" s="514"/>
      <c r="AK36" s="514"/>
      <c r="AL36" s="514"/>
      <c r="AM36" s="313"/>
      <c r="AN36" s="313"/>
      <c r="AO36" s="316"/>
      <c r="AP36" s="224"/>
    </row>
    <row r="37" spans="1:42" customFormat="1" ht="16.5" thickBot="1">
      <c r="A37" s="320" t="s">
        <v>212</v>
      </c>
      <c r="B37" s="321" t="s">
        <v>211</v>
      </c>
      <c r="C37" s="335"/>
      <c r="D37" s="335"/>
      <c r="E37" s="335"/>
      <c r="F37" s="335"/>
      <c r="G37" s="336"/>
      <c r="H37" s="336"/>
      <c r="I37" s="336"/>
      <c r="J37" s="336"/>
      <c r="K37" s="336"/>
      <c r="L37" s="336"/>
      <c r="M37" s="336"/>
      <c r="N37" s="336"/>
      <c r="O37" s="336"/>
      <c r="P37" s="336"/>
      <c r="Q37" s="336"/>
      <c r="R37" s="336"/>
      <c r="S37" s="336"/>
      <c r="T37" s="336"/>
      <c r="U37" s="336"/>
      <c r="V37" s="336"/>
      <c r="W37" s="336"/>
      <c r="X37" s="336"/>
      <c r="Y37" s="336"/>
      <c r="Z37" s="336"/>
      <c r="AA37" s="336"/>
      <c r="AB37" s="336"/>
      <c r="AC37" s="336"/>
      <c r="AD37" s="336"/>
      <c r="AE37" s="336"/>
      <c r="AF37" s="336"/>
      <c r="AG37" s="336"/>
      <c r="AH37" s="336"/>
      <c r="AI37" s="336"/>
      <c r="AJ37" s="336"/>
      <c r="AK37" s="336"/>
      <c r="AL37" s="336"/>
      <c r="AM37" s="336"/>
      <c r="AN37" s="336"/>
      <c r="AO37" s="337"/>
      <c r="AP37" s="224"/>
    </row>
    <row r="39" spans="1:42" customFormat="1">
      <c r="A39" s="224"/>
      <c r="B39" s="224"/>
      <c r="C39" s="224"/>
      <c r="D39" s="224"/>
      <c r="E39" s="224"/>
      <c r="F39" s="224"/>
      <c r="G39" s="224"/>
      <c r="H39" s="224"/>
      <c r="I39" s="224"/>
      <c r="J39" s="224"/>
      <c r="K39" s="224"/>
      <c r="L39" s="224"/>
      <c r="M39" s="224"/>
      <c r="N39" s="224"/>
      <c r="O39" s="224"/>
      <c r="P39" s="224"/>
      <c r="Q39" s="224"/>
      <c r="R39" s="224"/>
      <c r="S39" s="224"/>
      <c r="T39" s="224"/>
      <c r="U39" s="224"/>
      <c r="V39" s="224"/>
      <c r="W39" s="224"/>
      <c r="X39" s="224"/>
      <c r="Y39" s="224"/>
      <c r="Z39" s="224"/>
      <c r="AA39" s="224"/>
      <c r="AB39" s="224"/>
      <c r="AC39" s="224"/>
      <c r="AD39" s="224"/>
      <c r="AE39" s="224"/>
      <c r="AF39" s="224"/>
      <c r="AG39" s="224"/>
      <c r="AH39" s="224"/>
      <c r="AI39" s="224"/>
      <c r="AJ39" s="224"/>
      <c r="AK39" s="224"/>
      <c r="AL39" s="224"/>
      <c r="AM39" s="224"/>
      <c r="AN39" s="224"/>
      <c r="AO39" s="224"/>
      <c r="AP39" s="224"/>
    </row>
  </sheetData>
  <mergeCells count="67">
    <mergeCell ref="AT28:AW28"/>
    <mergeCell ref="AA12:AH12"/>
    <mergeCell ref="AT25:AW25"/>
    <mergeCell ref="AT26:AW26"/>
    <mergeCell ref="AT27:AW27"/>
    <mergeCell ref="AT22:AW22"/>
    <mergeCell ref="AT23:AW23"/>
    <mergeCell ref="AT24:AW24"/>
    <mergeCell ref="AT19:AW19"/>
    <mergeCell ref="AT20:AW20"/>
    <mergeCell ref="AT21:AW21"/>
    <mergeCell ref="AT16:AW16"/>
    <mergeCell ref="AT17:AW17"/>
    <mergeCell ref="AT18:AW18"/>
    <mergeCell ref="AT13:AW13"/>
    <mergeCell ref="AT14:AW14"/>
    <mergeCell ref="AT15:AW15"/>
    <mergeCell ref="AT10:AW10"/>
    <mergeCell ref="AT11:AW11"/>
    <mergeCell ref="AT12:AW12"/>
    <mergeCell ref="AT7:AW7"/>
    <mergeCell ref="AT8:AW8"/>
    <mergeCell ref="AT9:AW9"/>
    <mergeCell ref="AR4:AW4"/>
    <mergeCell ref="AT5:AW5"/>
    <mergeCell ref="AT6:AW6"/>
    <mergeCell ref="A1:AO3"/>
    <mergeCell ref="A4:A5"/>
    <mergeCell ref="C4:C5"/>
    <mergeCell ref="D4:D5"/>
    <mergeCell ref="AM4:AM5"/>
    <mergeCell ref="AN4:AN5"/>
    <mergeCell ref="AO4:AO5"/>
    <mergeCell ref="L7:AF7"/>
    <mergeCell ref="AG7:AH7"/>
    <mergeCell ref="C9:C10"/>
    <mergeCell ref="D9:D10"/>
    <mergeCell ref="AM9:AM10"/>
    <mergeCell ref="C20:C21"/>
    <mergeCell ref="D20:D21"/>
    <mergeCell ref="AO9:AO10"/>
    <mergeCell ref="C14:C15"/>
    <mergeCell ref="D14:D15"/>
    <mergeCell ref="AM14:AM15"/>
    <mergeCell ref="AN14:AN15"/>
    <mergeCell ref="AO14:AO15"/>
    <mergeCell ref="AN9:AN10"/>
    <mergeCell ref="C17:C18"/>
    <mergeCell ref="D17:D18"/>
    <mergeCell ref="AM17:AM18"/>
    <mergeCell ref="AN17:AN18"/>
    <mergeCell ref="AO17:AO18"/>
    <mergeCell ref="A22:D22"/>
    <mergeCell ref="A25:B25"/>
    <mergeCell ref="A26:B26"/>
    <mergeCell ref="I29:M29"/>
    <mergeCell ref="E30:F30"/>
    <mergeCell ref="E31:F31"/>
    <mergeCell ref="E35:F35"/>
    <mergeCell ref="AA35:AL35"/>
    <mergeCell ref="AA36:AL36"/>
    <mergeCell ref="E32:F32"/>
    <mergeCell ref="AA32:AL32"/>
    <mergeCell ref="E33:F33"/>
    <mergeCell ref="AA33:AL33"/>
    <mergeCell ref="E34:F34"/>
    <mergeCell ref="AA34:AL34"/>
  </mergeCells>
  <pageMargins left="0.511811024" right="0.511811024" top="0.78740157499999996" bottom="0.78740157499999996" header="0.31496062000000002" footer="0.31496062000000002"/>
  <pageSetup paperSize="9" scale="35" fitToHeight="0" orientation="landscape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J28"/>
  <sheetViews>
    <sheetView workbookViewId="0">
      <selection sqref="A1:AL28"/>
    </sheetView>
  </sheetViews>
  <sheetFormatPr defaultRowHeight="15"/>
  <cols>
    <col min="1" max="1" width="8.7109375" customWidth="1"/>
    <col min="2" max="2" width="30.5703125" customWidth="1"/>
    <col min="3" max="3" width="13.140625" style="419" customWidth="1"/>
    <col min="4" max="4" width="13.5703125" customWidth="1"/>
    <col min="5" max="36" width="4.7109375" customWidth="1"/>
    <col min="37" max="37" width="4.28515625" customWidth="1"/>
    <col min="38" max="39" width="3.7109375" customWidth="1"/>
  </cols>
  <sheetData>
    <row r="1" spans="1:88" ht="15" customHeight="1">
      <c r="A1" s="560" t="s">
        <v>215</v>
      </c>
      <c r="B1" s="561"/>
      <c r="C1" s="561"/>
      <c r="D1" s="561"/>
      <c r="E1" s="561"/>
      <c r="F1" s="561"/>
      <c r="G1" s="561"/>
      <c r="H1" s="561"/>
      <c r="I1" s="561"/>
      <c r="J1" s="561"/>
      <c r="K1" s="561"/>
      <c r="L1" s="561"/>
      <c r="M1" s="561"/>
      <c r="N1" s="561"/>
      <c r="O1" s="561"/>
      <c r="P1" s="561"/>
      <c r="Q1" s="561"/>
      <c r="R1" s="561"/>
      <c r="S1" s="561"/>
      <c r="T1" s="561"/>
      <c r="U1" s="561"/>
      <c r="V1" s="561"/>
      <c r="W1" s="561"/>
      <c r="X1" s="561"/>
      <c r="Y1" s="561"/>
      <c r="Z1" s="561"/>
      <c r="AA1" s="561"/>
      <c r="AB1" s="561"/>
      <c r="AC1" s="561"/>
      <c r="AD1" s="561"/>
      <c r="AE1" s="561"/>
      <c r="AF1" s="561"/>
      <c r="AG1" s="561"/>
      <c r="AH1" s="561"/>
      <c r="AI1" s="561"/>
      <c r="AJ1" s="561"/>
      <c r="AK1" s="561"/>
      <c r="AL1" s="562"/>
      <c r="AM1" s="338"/>
      <c r="AN1" s="43"/>
      <c r="AO1" s="224"/>
      <c r="AP1" s="224"/>
      <c r="AQ1" s="224"/>
      <c r="AR1" s="224"/>
      <c r="AS1" s="224"/>
      <c r="AT1" s="224"/>
      <c r="AU1" s="224"/>
      <c r="AV1" s="224"/>
      <c r="AW1" s="224"/>
      <c r="AX1" s="224"/>
      <c r="AY1" s="224"/>
      <c r="AZ1" s="224"/>
      <c r="BA1" s="224"/>
      <c r="BB1" s="224"/>
      <c r="BC1" s="224"/>
      <c r="BD1" s="224"/>
      <c r="BE1" s="224"/>
      <c r="BF1" s="224"/>
      <c r="BG1" s="224"/>
      <c r="BH1" s="224"/>
      <c r="BI1" s="224"/>
      <c r="BJ1" s="224"/>
      <c r="BK1" s="224"/>
      <c r="BL1" s="224"/>
      <c r="BM1" s="224"/>
      <c r="BN1" s="224"/>
      <c r="BO1" s="224"/>
      <c r="BP1" s="224"/>
      <c r="BQ1" s="224"/>
      <c r="BR1" s="224"/>
      <c r="BS1" s="224"/>
      <c r="BT1" s="224"/>
      <c r="BU1" s="224"/>
      <c r="BV1" s="224"/>
      <c r="BW1" s="224"/>
      <c r="BX1" s="224"/>
      <c r="BY1" s="224"/>
      <c r="BZ1" s="224"/>
      <c r="CA1" s="224"/>
      <c r="CB1" s="224"/>
      <c r="CC1" s="224"/>
      <c r="CD1" s="224"/>
      <c r="CE1" s="224"/>
      <c r="CF1" s="224"/>
      <c r="CG1" s="224"/>
      <c r="CH1" s="224"/>
      <c r="CI1" s="224"/>
      <c r="CJ1" s="224"/>
    </row>
    <row r="2" spans="1:88">
      <c r="A2" s="563"/>
      <c r="B2" s="564"/>
      <c r="C2" s="564"/>
      <c r="D2" s="564"/>
      <c r="E2" s="564"/>
      <c r="F2" s="564"/>
      <c r="G2" s="564"/>
      <c r="H2" s="564"/>
      <c r="I2" s="564"/>
      <c r="J2" s="564"/>
      <c r="K2" s="564"/>
      <c r="L2" s="564"/>
      <c r="M2" s="564"/>
      <c r="N2" s="564"/>
      <c r="O2" s="564"/>
      <c r="P2" s="564"/>
      <c r="Q2" s="564"/>
      <c r="R2" s="564"/>
      <c r="S2" s="564"/>
      <c r="T2" s="564"/>
      <c r="U2" s="564"/>
      <c r="V2" s="564"/>
      <c r="W2" s="564"/>
      <c r="X2" s="564"/>
      <c r="Y2" s="564"/>
      <c r="Z2" s="564"/>
      <c r="AA2" s="564"/>
      <c r="AB2" s="564"/>
      <c r="AC2" s="564"/>
      <c r="AD2" s="564"/>
      <c r="AE2" s="564"/>
      <c r="AF2" s="564"/>
      <c r="AG2" s="564"/>
      <c r="AH2" s="564"/>
      <c r="AI2" s="564"/>
      <c r="AJ2" s="564"/>
      <c r="AK2" s="564"/>
      <c r="AL2" s="565"/>
      <c r="AM2" s="338"/>
      <c r="AN2" s="43"/>
      <c r="AO2" s="339">
        <v>126</v>
      </c>
      <c r="AP2" s="339"/>
      <c r="AQ2" s="339"/>
      <c r="AR2" s="339"/>
      <c r="AS2" s="339"/>
      <c r="AT2" s="339"/>
      <c r="AU2" s="339"/>
      <c r="AV2" s="339"/>
      <c r="AW2" s="339"/>
      <c r="AX2" s="339"/>
      <c r="AY2" s="339"/>
      <c r="AZ2" s="339"/>
      <c r="BA2" s="339"/>
      <c r="BB2" s="339"/>
      <c r="BC2" s="339"/>
      <c r="BD2" s="339"/>
      <c r="BE2" s="339"/>
      <c r="BF2" s="339"/>
      <c r="BG2" s="339"/>
      <c r="BH2" s="339"/>
      <c r="BI2" s="339"/>
      <c r="BJ2" s="339"/>
      <c r="BK2" s="339"/>
      <c r="BL2" s="339"/>
      <c r="BM2" s="339"/>
      <c r="BN2" s="339"/>
      <c r="BO2" s="339"/>
      <c r="BP2" s="339"/>
      <c r="BQ2" s="339"/>
      <c r="BR2" s="339"/>
      <c r="BS2" s="339"/>
      <c r="BT2" s="339"/>
      <c r="BU2" s="339"/>
      <c r="BV2" s="339"/>
      <c r="BW2" s="339"/>
      <c r="BX2" s="339"/>
      <c r="BY2" s="339"/>
      <c r="BZ2" s="339"/>
      <c r="CA2" s="339"/>
      <c r="CB2" s="339"/>
      <c r="CC2" s="339"/>
      <c r="CD2" s="339"/>
      <c r="CE2" s="339"/>
      <c r="CF2" s="339"/>
      <c r="CG2" s="339"/>
      <c r="CH2" s="339"/>
      <c r="CI2" s="339"/>
      <c r="CJ2" s="224"/>
    </row>
    <row r="3" spans="1:88">
      <c r="A3" s="566"/>
      <c r="B3" s="567"/>
      <c r="C3" s="567"/>
      <c r="D3" s="567"/>
      <c r="E3" s="567"/>
      <c r="F3" s="567"/>
      <c r="G3" s="567"/>
      <c r="H3" s="567"/>
      <c r="I3" s="567"/>
      <c r="J3" s="567"/>
      <c r="K3" s="567"/>
      <c r="L3" s="567"/>
      <c r="M3" s="567"/>
      <c r="N3" s="567"/>
      <c r="O3" s="567"/>
      <c r="P3" s="567"/>
      <c r="Q3" s="567"/>
      <c r="R3" s="567"/>
      <c r="S3" s="567"/>
      <c r="T3" s="567"/>
      <c r="U3" s="567"/>
      <c r="V3" s="567"/>
      <c r="W3" s="567"/>
      <c r="X3" s="567"/>
      <c r="Y3" s="567"/>
      <c r="Z3" s="567"/>
      <c r="AA3" s="567"/>
      <c r="AB3" s="567"/>
      <c r="AC3" s="567"/>
      <c r="AD3" s="567"/>
      <c r="AE3" s="567"/>
      <c r="AF3" s="567"/>
      <c r="AG3" s="567"/>
      <c r="AH3" s="567"/>
      <c r="AI3" s="567"/>
      <c r="AJ3" s="567"/>
      <c r="AK3" s="567"/>
      <c r="AL3" s="568"/>
      <c r="AM3" s="338"/>
      <c r="AN3" s="43"/>
      <c r="AO3" s="339"/>
      <c r="AP3" s="339"/>
      <c r="AQ3" s="339"/>
      <c r="AR3" s="339"/>
      <c r="AS3" s="339"/>
      <c r="AT3" s="339"/>
      <c r="AU3" s="339"/>
      <c r="AV3" s="339"/>
      <c r="AW3" s="339"/>
      <c r="AX3" s="339"/>
      <c r="AY3" s="339"/>
      <c r="AZ3" s="339"/>
      <c r="BA3" s="339"/>
      <c r="BB3" s="339"/>
      <c r="BC3" s="339"/>
      <c r="BD3" s="339"/>
      <c r="BE3" s="339"/>
      <c r="BF3" s="339"/>
      <c r="BG3" s="339"/>
      <c r="BH3" s="339"/>
      <c r="BI3" s="339"/>
      <c r="BJ3" s="339"/>
      <c r="BK3" s="339"/>
      <c r="BL3" s="339"/>
      <c r="BM3" s="339"/>
      <c r="BN3" s="339"/>
      <c r="BO3" s="339"/>
      <c r="BP3" s="339"/>
      <c r="BQ3" s="339"/>
      <c r="BR3" s="339"/>
      <c r="BS3" s="339"/>
      <c r="BT3" s="339"/>
      <c r="BU3" s="339"/>
      <c r="BV3" s="339"/>
      <c r="BW3" s="339"/>
      <c r="BX3" s="339"/>
      <c r="BY3" s="339"/>
      <c r="BZ3" s="339"/>
      <c r="CA3" s="339"/>
      <c r="CB3" s="339"/>
      <c r="CC3" s="339"/>
      <c r="CD3" s="339"/>
      <c r="CE3" s="339"/>
      <c r="CF3" s="339"/>
      <c r="CG3" s="339"/>
      <c r="CH3" s="339"/>
      <c r="CI3" s="339"/>
      <c r="CJ3" s="224"/>
    </row>
    <row r="4" spans="1:88">
      <c r="A4" s="340" t="s">
        <v>1</v>
      </c>
      <c r="B4" s="341" t="s">
        <v>2</v>
      </c>
      <c r="C4" s="341" t="s">
        <v>97</v>
      </c>
      <c r="D4" s="551" t="s">
        <v>4</v>
      </c>
      <c r="E4" s="8">
        <v>1</v>
      </c>
      <c r="F4" s="8">
        <v>2</v>
      </c>
      <c r="G4" s="8">
        <v>3</v>
      </c>
      <c r="H4" s="8">
        <v>4</v>
      </c>
      <c r="I4" s="8">
        <v>5</v>
      </c>
      <c r="J4" s="8">
        <v>6</v>
      </c>
      <c r="K4" s="8">
        <v>7</v>
      </c>
      <c r="L4" s="8">
        <v>8</v>
      </c>
      <c r="M4" s="8">
        <v>9</v>
      </c>
      <c r="N4" s="8">
        <v>10</v>
      </c>
      <c r="O4" s="8">
        <v>11</v>
      </c>
      <c r="P4" s="8">
        <v>12</v>
      </c>
      <c r="Q4" s="8">
        <v>13</v>
      </c>
      <c r="R4" s="8">
        <v>14</v>
      </c>
      <c r="S4" s="8">
        <v>15</v>
      </c>
      <c r="T4" s="8">
        <v>16</v>
      </c>
      <c r="U4" s="8">
        <v>17</v>
      </c>
      <c r="V4" s="8">
        <v>18</v>
      </c>
      <c r="W4" s="8">
        <v>19</v>
      </c>
      <c r="X4" s="8">
        <v>20</v>
      </c>
      <c r="Y4" s="8">
        <v>21</v>
      </c>
      <c r="Z4" s="8">
        <v>22</v>
      </c>
      <c r="AA4" s="8">
        <v>23</v>
      </c>
      <c r="AB4" s="8">
        <v>24</v>
      </c>
      <c r="AC4" s="8">
        <v>25</v>
      </c>
      <c r="AD4" s="8">
        <v>26</v>
      </c>
      <c r="AE4" s="8">
        <v>27</v>
      </c>
      <c r="AF4" s="8">
        <v>28</v>
      </c>
      <c r="AG4" s="8">
        <v>29</v>
      </c>
      <c r="AH4" s="8">
        <v>30</v>
      </c>
      <c r="AI4" s="342">
        <v>31</v>
      </c>
      <c r="AJ4" s="553" t="s">
        <v>5</v>
      </c>
      <c r="AK4" s="555" t="s">
        <v>6</v>
      </c>
      <c r="AL4" s="557" t="s">
        <v>7</v>
      </c>
      <c r="AM4" s="343"/>
      <c r="AN4" s="43"/>
      <c r="AO4" s="339"/>
      <c r="AP4" s="339"/>
      <c r="AQ4" s="339"/>
      <c r="AR4" s="339"/>
      <c r="AS4" s="339"/>
      <c r="AT4" s="339"/>
      <c r="AU4" s="339"/>
      <c r="AV4" s="339"/>
      <c r="AW4" s="339"/>
      <c r="AX4" s="339"/>
      <c r="AY4" s="339"/>
      <c r="AZ4" s="339"/>
      <c r="BA4" s="339"/>
      <c r="BB4" s="339"/>
      <c r="BC4" s="339"/>
      <c r="BD4" s="339"/>
      <c r="BE4" s="339"/>
      <c r="BF4" s="339"/>
      <c r="BG4" s="339"/>
      <c r="BH4" s="339"/>
      <c r="BI4" s="339"/>
      <c r="BJ4" s="339"/>
      <c r="BK4" s="339"/>
      <c r="BL4" s="339"/>
      <c r="BM4" s="339"/>
      <c r="BN4" s="339"/>
      <c r="BO4" s="339"/>
      <c r="BP4" s="339"/>
      <c r="BQ4" s="339"/>
      <c r="BR4" s="339"/>
      <c r="BS4" s="339"/>
      <c r="BT4" s="339"/>
      <c r="BU4" s="339"/>
      <c r="BV4" s="339"/>
      <c r="BW4" s="339"/>
      <c r="BX4" s="339"/>
      <c r="BY4" s="339"/>
      <c r="BZ4" s="339"/>
      <c r="CA4" s="339"/>
      <c r="CB4" s="339"/>
      <c r="CC4" s="339"/>
      <c r="CD4" s="339"/>
      <c r="CE4" s="339"/>
      <c r="CF4" s="339"/>
      <c r="CG4" s="339"/>
      <c r="CH4" s="339"/>
      <c r="CI4" s="339"/>
      <c r="CJ4" s="224"/>
    </row>
    <row r="5" spans="1:88">
      <c r="A5" s="340"/>
      <c r="B5" s="341" t="s">
        <v>151</v>
      </c>
      <c r="C5" s="341" t="s">
        <v>152</v>
      </c>
      <c r="D5" s="552"/>
      <c r="E5" s="46" t="s">
        <v>9</v>
      </c>
      <c r="F5" s="46" t="s">
        <v>10</v>
      </c>
      <c r="G5" s="46" t="s">
        <v>11</v>
      </c>
      <c r="H5" s="46" t="s">
        <v>12</v>
      </c>
      <c r="I5" s="46" t="s">
        <v>13</v>
      </c>
      <c r="J5" s="46" t="s">
        <v>14</v>
      </c>
      <c r="K5" s="46" t="s">
        <v>15</v>
      </c>
      <c r="L5" s="46" t="s">
        <v>9</v>
      </c>
      <c r="M5" s="46" t="s">
        <v>10</v>
      </c>
      <c r="N5" s="46" t="s">
        <v>11</v>
      </c>
      <c r="O5" s="46" t="s">
        <v>12</v>
      </c>
      <c r="P5" s="46" t="s">
        <v>13</v>
      </c>
      <c r="Q5" s="46" t="s">
        <v>14</v>
      </c>
      <c r="R5" s="46" t="s">
        <v>15</v>
      </c>
      <c r="S5" s="46" t="s">
        <v>9</v>
      </c>
      <c r="T5" s="46" t="s">
        <v>10</v>
      </c>
      <c r="U5" s="46" t="s">
        <v>11</v>
      </c>
      <c r="V5" s="46" t="s">
        <v>12</v>
      </c>
      <c r="W5" s="46" t="s">
        <v>13</v>
      </c>
      <c r="X5" s="46" t="s">
        <v>14</v>
      </c>
      <c r="Y5" s="46" t="s">
        <v>15</v>
      </c>
      <c r="Z5" s="46" t="s">
        <v>9</v>
      </c>
      <c r="AA5" s="46" t="s">
        <v>10</v>
      </c>
      <c r="AB5" s="46" t="s">
        <v>11</v>
      </c>
      <c r="AC5" s="46" t="s">
        <v>12</v>
      </c>
      <c r="AD5" s="46" t="s">
        <v>13</v>
      </c>
      <c r="AE5" s="46" t="s">
        <v>14</v>
      </c>
      <c r="AF5" s="46" t="s">
        <v>15</v>
      </c>
      <c r="AG5" s="46" t="s">
        <v>9</v>
      </c>
      <c r="AH5" s="46" t="s">
        <v>10</v>
      </c>
      <c r="AI5" s="46" t="s">
        <v>11</v>
      </c>
      <c r="AJ5" s="554"/>
      <c r="AK5" s="556"/>
      <c r="AL5" s="558"/>
      <c r="AM5" s="343"/>
      <c r="AN5" s="43"/>
      <c r="AO5" s="344" t="s">
        <v>5</v>
      </c>
      <c r="AP5" s="344" t="s">
        <v>7</v>
      </c>
      <c r="AQ5" s="345"/>
      <c r="AR5" s="344" t="s">
        <v>42</v>
      </c>
      <c r="AS5" s="344" t="s">
        <v>153</v>
      </c>
      <c r="AT5" s="344" t="s">
        <v>154</v>
      </c>
      <c r="AU5" s="344" t="s">
        <v>155</v>
      </c>
      <c r="AV5" s="344" t="s">
        <v>156</v>
      </c>
      <c r="AW5" s="346" t="s">
        <v>35</v>
      </c>
      <c r="AX5" s="346" t="s">
        <v>53</v>
      </c>
      <c r="AY5" s="346" t="s">
        <v>61</v>
      </c>
      <c r="AZ5" s="346" t="s">
        <v>157</v>
      </c>
      <c r="BA5" s="346" t="s">
        <v>103</v>
      </c>
      <c r="BB5" s="346" t="s">
        <v>113</v>
      </c>
      <c r="BC5" s="346" t="s">
        <v>158</v>
      </c>
      <c r="BD5" s="346" t="s">
        <v>159</v>
      </c>
      <c r="BE5" s="346" t="s">
        <v>160</v>
      </c>
      <c r="BF5" s="346" t="s">
        <v>113</v>
      </c>
      <c r="BG5" s="346" t="s">
        <v>161</v>
      </c>
      <c r="BH5" s="346" t="s">
        <v>162</v>
      </c>
      <c r="BI5" s="346" t="s">
        <v>163</v>
      </c>
      <c r="BJ5" s="346" t="s">
        <v>164</v>
      </c>
      <c r="BK5" s="346" t="s">
        <v>165</v>
      </c>
      <c r="BL5" s="346" t="s">
        <v>166</v>
      </c>
      <c r="BM5" s="346"/>
      <c r="BN5" s="346"/>
      <c r="BO5" s="347" t="s">
        <v>167</v>
      </c>
      <c r="BP5" s="347" t="s">
        <v>168</v>
      </c>
      <c r="BQ5" s="339"/>
      <c r="BR5" s="346" t="s">
        <v>35</v>
      </c>
      <c r="BS5" s="346" t="s">
        <v>53</v>
      </c>
      <c r="BT5" s="346" t="s">
        <v>61</v>
      </c>
      <c r="BU5" s="346" t="s">
        <v>169</v>
      </c>
      <c r="BV5" s="346" t="s">
        <v>160</v>
      </c>
      <c r="BW5" s="346" t="s">
        <v>103</v>
      </c>
      <c r="BX5" s="346" t="s">
        <v>158</v>
      </c>
      <c r="BY5" s="346" t="s">
        <v>159</v>
      </c>
      <c r="BZ5" s="346" t="s">
        <v>160</v>
      </c>
      <c r="CA5" s="346" t="s">
        <v>113</v>
      </c>
      <c r="CB5" s="346" t="s">
        <v>161</v>
      </c>
      <c r="CC5" s="346" t="s">
        <v>162</v>
      </c>
      <c r="CD5" s="346" t="s">
        <v>163</v>
      </c>
      <c r="CE5" s="346" t="s">
        <v>164</v>
      </c>
      <c r="CF5" s="346" t="s">
        <v>165</v>
      </c>
      <c r="CG5" s="346" t="s">
        <v>166</v>
      </c>
      <c r="CH5" s="346"/>
      <c r="CI5" s="346"/>
      <c r="CJ5" s="348" t="s">
        <v>170</v>
      </c>
    </row>
    <row r="6" spans="1:88">
      <c r="A6" s="349">
        <v>426237</v>
      </c>
      <c r="B6" s="350" t="s">
        <v>171</v>
      </c>
      <c r="C6" s="351">
        <v>17191</v>
      </c>
      <c r="D6" s="352" t="s">
        <v>172</v>
      </c>
      <c r="E6" s="353" t="s">
        <v>113</v>
      </c>
      <c r="F6" s="353" t="s">
        <v>113</v>
      </c>
      <c r="G6" s="353" t="s">
        <v>113</v>
      </c>
      <c r="H6" s="353" t="s">
        <v>113</v>
      </c>
      <c r="I6" s="353" t="s">
        <v>113</v>
      </c>
      <c r="J6" s="443"/>
      <c r="K6" s="443"/>
      <c r="L6" s="353" t="s">
        <v>113</v>
      </c>
      <c r="M6" s="353" t="s">
        <v>113</v>
      </c>
      <c r="N6" s="353" t="s">
        <v>113</v>
      </c>
      <c r="O6" s="353" t="s">
        <v>113</v>
      </c>
      <c r="P6" s="353" t="s">
        <v>113</v>
      </c>
      <c r="Q6" s="443"/>
      <c r="R6" s="443"/>
      <c r="S6" s="353" t="s">
        <v>113</v>
      </c>
      <c r="T6" s="353" t="s">
        <v>113</v>
      </c>
      <c r="U6" s="353" t="s">
        <v>113</v>
      </c>
      <c r="V6" s="353" t="s">
        <v>113</v>
      </c>
      <c r="W6" s="353" t="s">
        <v>113</v>
      </c>
      <c r="X6" s="443"/>
      <c r="Y6" s="443"/>
      <c r="Z6" s="353" t="s">
        <v>113</v>
      </c>
      <c r="AA6" s="353" t="s">
        <v>113</v>
      </c>
      <c r="AB6" s="353" t="s">
        <v>113</v>
      </c>
      <c r="AC6" s="353" t="s">
        <v>113</v>
      </c>
      <c r="AD6" s="353" t="s">
        <v>113</v>
      </c>
      <c r="AE6" s="443"/>
      <c r="AF6" s="443"/>
      <c r="AG6" s="353" t="s">
        <v>113</v>
      </c>
      <c r="AH6" s="353" t="s">
        <v>113</v>
      </c>
      <c r="AI6" s="353" t="s">
        <v>113</v>
      </c>
      <c r="AJ6" s="354">
        <v>132</v>
      </c>
      <c r="AK6" s="355">
        <f>AJ6+AL6</f>
        <v>132</v>
      </c>
      <c r="AL6" s="355">
        <v>0</v>
      </c>
      <c r="AM6" s="357"/>
      <c r="AN6" s="43"/>
      <c r="AO6" s="358">
        <v>120</v>
      </c>
      <c r="AP6" s="358">
        <f>(BP6-AO6)</f>
        <v>18</v>
      </c>
      <c r="AQ6" s="345"/>
      <c r="AR6" s="344"/>
      <c r="AS6" s="344"/>
      <c r="AT6" s="344"/>
      <c r="AU6" s="344"/>
      <c r="AV6" s="344"/>
      <c r="AW6" s="346">
        <f>COUNTIF(D6:AI6,"M")</f>
        <v>0</v>
      </c>
      <c r="AX6" s="346">
        <f>COUNTIF(D6:AI6,"T")</f>
        <v>0</v>
      </c>
      <c r="AY6" s="346">
        <f>COUNTIF(D6:AI6,"P")</f>
        <v>0</v>
      </c>
      <c r="AZ6" s="346">
        <f>COUNTIF(D6:AI6,"M2")</f>
        <v>0</v>
      </c>
      <c r="BA6" s="346">
        <f>COUNTIF(D6:AI6,"M1")</f>
        <v>0</v>
      </c>
      <c r="BB6" s="346">
        <f>COUNTIF(D6:AI6,"T1")</f>
        <v>23</v>
      </c>
      <c r="BC6" s="346">
        <f>COUNTIF(D6:AI6,"I")</f>
        <v>0</v>
      </c>
      <c r="BD6" s="346">
        <f>COUNTIF(D6:AI6,"I²")</f>
        <v>0</v>
      </c>
      <c r="BE6" s="346">
        <f>COUNTIF(D6:AI6,"M4")</f>
        <v>0</v>
      </c>
      <c r="BF6" s="346">
        <f>COUNTIF(D6:AI6,"T5")</f>
        <v>0</v>
      </c>
      <c r="BG6" s="346">
        <f>COUNTIF(D6:AI6,"M/SN")</f>
        <v>0</v>
      </c>
      <c r="BH6" s="346">
        <f>COUNTIF(D6:AI6,"T/SNDa")</f>
        <v>0</v>
      </c>
      <c r="BI6" s="346">
        <f>COUNTIF(D6:AI6,"T/I")</f>
        <v>0</v>
      </c>
      <c r="BJ6" s="346">
        <f>COUNTIF(D6:AI6,"P/i")</f>
        <v>0</v>
      </c>
      <c r="BK6" s="346">
        <f>COUNTIF(D6:AI6,"m/i")</f>
        <v>0</v>
      </c>
      <c r="BL6" s="346">
        <f>COUNTIF(D6:AI6,"M4/t")</f>
        <v>0</v>
      </c>
      <c r="BM6" s="346">
        <f>COUNTIF(D6:AI6,"MTa")</f>
        <v>0</v>
      </c>
      <c r="BN6" s="346">
        <f>COUNTIF(D6:AI6,"MTa")</f>
        <v>0</v>
      </c>
      <c r="BO6" s="346">
        <f>((AS6*6)+(AT6*6)+(AU6*6)+(AV6)+(AR6*6))</f>
        <v>0</v>
      </c>
      <c r="BP6" s="359">
        <f>(AW6*$BR$6)+(AX6*$BS$6)+(AY6*$BT$6)+(AZ6*$BU$6)+(BA6*$BV$6)+(BB6*$BW$6)+(BC6*$BX$6)+(BD6*$BY$6)+(BE6*$BZ$6)+(BF6*$CA$6)+(BG6*$CB$6)+(BH6*$CC$6)+(BI6*$CD$6)+(BJ6*$CE6)+(BK6*$CF$6)+(BL6*$CG$6)+(BM6*$CH$6)+(BN6*$CI$6)</f>
        <v>138</v>
      </c>
      <c r="BQ6" s="339"/>
      <c r="BR6" s="344">
        <v>6</v>
      </c>
      <c r="BS6" s="344">
        <v>6</v>
      </c>
      <c r="BT6" s="344">
        <v>12</v>
      </c>
      <c r="BU6" s="344">
        <v>6</v>
      </c>
      <c r="BV6" s="344">
        <v>6</v>
      </c>
      <c r="BW6" s="344">
        <v>6</v>
      </c>
      <c r="BX6" s="344">
        <v>6</v>
      </c>
      <c r="BY6" s="344">
        <v>6</v>
      </c>
      <c r="BZ6" s="344">
        <v>6</v>
      </c>
      <c r="CA6" s="344">
        <v>6</v>
      </c>
      <c r="CB6" s="344">
        <v>18</v>
      </c>
      <c r="CC6" s="344">
        <v>18</v>
      </c>
      <c r="CD6" s="344">
        <v>12</v>
      </c>
      <c r="CE6" s="344">
        <v>18</v>
      </c>
      <c r="CF6" s="344">
        <v>12</v>
      </c>
      <c r="CG6" s="344">
        <v>8</v>
      </c>
      <c r="CH6" s="344"/>
      <c r="CI6" s="344"/>
      <c r="CJ6" s="360">
        <v>6</v>
      </c>
    </row>
    <row r="7" spans="1:88">
      <c r="A7" s="340" t="s">
        <v>1</v>
      </c>
      <c r="B7" s="341" t="s">
        <v>2</v>
      </c>
      <c r="C7" s="341" t="s">
        <v>97</v>
      </c>
      <c r="D7" s="551" t="s">
        <v>4</v>
      </c>
      <c r="E7" s="8">
        <v>1</v>
      </c>
      <c r="F7" s="8">
        <v>2</v>
      </c>
      <c r="G7" s="8">
        <v>3</v>
      </c>
      <c r="H7" s="8">
        <v>4</v>
      </c>
      <c r="I7" s="8">
        <v>5</v>
      </c>
      <c r="J7" s="8">
        <v>6</v>
      </c>
      <c r="K7" s="8">
        <v>7</v>
      </c>
      <c r="L7" s="8">
        <v>8</v>
      </c>
      <c r="M7" s="8">
        <v>9</v>
      </c>
      <c r="N7" s="8">
        <v>10</v>
      </c>
      <c r="O7" s="8">
        <v>11</v>
      </c>
      <c r="P7" s="8">
        <v>12</v>
      </c>
      <c r="Q7" s="8">
        <v>13</v>
      </c>
      <c r="R7" s="8">
        <v>14</v>
      </c>
      <c r="S7" s="8">
        <v>15</v>
      </c>
      <c r="T7" s="8">
        <v>16</v>
      </c>
      <c r="U7" s="8">
        <v>17</v>
      </c>
      <c r="V7" s="8">
        <v>18</v>
      </c>
      <c r="W7" s="8">
        <v>19</v>
      </c>
      <c r="X7" s="8">
        <v>20</v>
      </c>
      <c r="Y7" s="8">
        <v>21</v>
      </c>
      <c r="Z7" s="8">
        <v>22</v>
      </c>
      <c r="AA7" s="8">
        <v>23</v>
      </c>
      <c r="AB7" s="8">
        <v>24</v>
      </c>
      <c r="AC7" s="8">
        <v>25</v>
      </c>
      <c r="AD7" s="8">
        <v>26</v>
      </c>
      <c r="AE7" s="8">
        <v>27</v>
      </c>
      <c r="AF7" s="8">
        <v>28</v>
      </c>
      <c r="AG7" s="8">
        <v>29</v>
      </c>
      <c r="AH7" s="8">
        <v>30</v>
      </c>
      <c r="AI7" s="342">
        <v>31</v>
      </c>
      <c r="AJ7" s="553" t="s">
        <v>5</v>
      </c>
      <c r="AK7" s="555" t="s">
        <v>6</v>
      </c>
      <c r="AL7" s="557" t="s">
        <v>7</v>
      </c>
      <c r="AM7" s="343"/>
      <c r="AN7" s="43"/>
      <c r="AO7" s="344"/>
      <c r="AP7" s="344"/>
      <c r="AQ7" s="345"/>
      <c r="AR7" s="344"/>
      <c r="AS7" s="344"/>
      <c r="AT7" s="344"/>
      <c r="AU7" s="344"/>
      <c r="AV7" s="344"/>
      <c r="AW7" s="346"/>
      <c r="AX7" s="346"/>
      <c r="AY7" s="346"/>
      <c r="AZ7" s="346"/>
      <c r="BA7" s="346">
        <f t="shared" ref="BA7:BA15" si="0">COUNTIF(D7:AI7,"M1")</f>
        <v>0</v>
      </c>
      <c r="BB7" s="346"/>
      <c r="BC7" s="346"/>
      <c r="BD7" s="346"/>
      <c r="BE7" s="346"/>
      <c r="BF7" s="346"/>
      <c r="BG7" s="346"/>
      <c r="BH7" s="346"/>
      <c r="BI7" s="346"/>
      <c r="BJ7" s="346"/>
      <c r="BK7" s="346"/>
      <c r="BL7" s="346"/>
      <c r="BM7" s="346"/>
      <c r="BN7" s="346"/>
      <c r="BO7" s="347"/>
      <c r="BP7" s="347"/>
      <c r="BQ7" s="339"/>
      <c r="BR7" s="339"/>
      <c r="BS7" s="339"/>
      <c r="BT7" s="339"/>
      <c r="BU7" s="339"/>
      <c r="BV7" s="339"/>
      <c r="BW7" s="339"/>
      <c r="BX7" s="339"/>
      <c r="BY7" s="339"/>
      <c r="BZ7" s="339"/>
      <c r="CA7" s="339"/>
      <c r="CB7" s="339"/>
      <c r="CC7" s="339"/>
      <c r="CD7" s="339"/>
      <c r="CE7" s="339"/>
      <c r="CF7" s="339"/>
      <c r="CG7" s="339"/>
      <c r="CH7" s="339"/>
      <c r="CI7" s="339"/>
      <c r="CJ7" s="224"/>
    </row>
    <row r="8" spans="1:88">
      <c r="A8" s="340"/>
      <c r="B8" s="341" t="s">
        <v>173</v>
      </c>
      <c r="C8" s="341" t="s">
        <v>174</v>
      </c>
      <c r="D8" s="552"/>
      <c r="E8" s="10" t="s">
        <v>9</v>
      </c>
      <c r="F8" s="10" t="s">
        <v>10</v>
      </c>
      <c r="G8" s="10" t="s">
        <v>11</v>
      </c>
      <c r="H8" s="10" t="s">
        <v>12</v>
      </c>
      <c r="I8" s="10" t="s">
        <v>13</v>
      </c>
      <c r="J8" s="10" t="s">
        <v>14</v>
      </c>
      <c r="K8" s="10" t="s">
        <v>15</v>
      </c>
      <c r="L8" s="10" t="s">
        <v>9</v>
      </c>
      <c r="M8" s="10" t="s">
        <v>10</v>
      </c>
      <c r="N8" s="10" t="s">
        <v>11</v>
      </c>
      <c r="O8" s="10" t="s">
        <v>12</v>
      </c>
      <c r="P8" s="10" t="s">
        <v>13</v>
      </c>
      <c r="Q8" s="10" t="s">
        <v>14</v>
      </c>
      <c r="R8" s="10" t="s">
        <v>15</v>
      </c>
      <c r="S8" s="10" t="s">
        <v>9</v>
      </c>
      <c r="T8" s="10" t="s">
        <v>10</v>
      </c>
      <c r="U8" s="10" t="s">
        <v>11</v>
      </c>
      <c r="V8" s="10" t="s">
        <v>12</v>
      </c>
      <c r="W8" s="10" t="s">
        <v>13</v>
      </c>
      <c r="X8" s="10" t="s">
        <v>14</v>
      </c>
      <c r="Y8" s="10" t="s">
        <v>15</v>
      </c>
      <c r="Z8" s="10" t="s">
        <v>9</v>
      </c>
      <c r="AA8" s="10" t="s">
        <v>10</v>
      </c>
      <c r="AB8" s="10" t="s">
        <v>11</v>
      </c>
      <c r="AC8" s="10" t="s">
        <v>12</v>
      </c>
      <c r="AD8" s="10" t="s">
        <v>13</v>
      </c>
      <c r="AE8" s="10" t="s">
        <v>14</v>
      </c>
      <c r="AF8" s="10" t="s">
        <v>15</v>
      </c>
      <c r="AG8" s="10" t="s">
        <v>9</v>
      </c>
      <c r="AH8" s="10" t="s">
        <v>10</v>
      </c>
      <c r="AI8" s="10" t="s">
        <v>11</v>
      </c>
      <c r="AJ8" s="554"/>
      <c r="AK8" s="556"/>
      <c r="AL8" s="558"/>
      <c r="AM8" s="343"/>
      <c r="AN8" s="43"/>
      <c r="AO8" s="344" t="s">
        <v>5</v>
      </c>
      <c r="AP8" s="344" t="s">
        <v>7</v>
      </c>
      <c r="AQ8" s="345"/>
      <c r="AR8" s="344" t="s">
        <v>42</v>
      </c>
      <c r="AS8" s="344" t="s">
        <v>153</v>
      </c>
      <c r="AT8" s="344" t="s">
        <v>154</v>
      </c>
      <c r="AU8" s="344" t="s">
        <v>155</v>
      </c>
      <c r="AV8" s="344" t="s">
        <v>156</v>
      </c>
      <c r="AW8" s="346" t="s">
        <v>35</v>
      </c>
      <c r="AX8" s="346" t="s">
        <v>53</v>
      </c>
      <c r="AY8" s="346" t="s">
        <v>61</v>
      </c>
      <c r="AZ8" s="346" t="s">
        <v>157</v>
      </c>
      <c r="BA8" s="346" t="s">
        <v>103</v>
      </c>
      <c r="BB8" s="346" t="s">
        <v>113</v>
      </c>
      <c r="BC8" s="346" t="s">
        <v>158</v>
      </c>
      <c r="BD8" s="346" t="s">
        <v>159</v>
      </c>
      <c r="BE8" s="346" t="s">
        <v>175</v>
      </c>
      <c r="BF8" s="346" t="s">
        <v>176</v>
      </c>
      <c r="BG8" s="346" t="s">
        <v>161</v>
      </c>
      <c r="BH8" s="346" t="s">
        <v>162</v>
      </c>
      <c r="BI8" s="346" t="s">
        <v>163</v>
      </c>
      <c r="BJ8" s="346" t="s">
        <v>164</v>
      </c>
      <c r="BK8" s="346" t="s">
        <v>165</v>
      </c>
      <c r="BL8" s="346" t="s">
        <v>166</v>
      </c>
      <c r="BM8" s="346"/>
      <c r="BN8" s="346"/>
      <c r="BO8" s="347" t="s">
        <v>167</v>
      </c>
      <c r="BP8" s="347" t="s">
        <v>168</v>
      </c>
      <c r="BQ8" s="339"/>
      <c r="BR8" s="339"/>
      <c r="BS8" s="339"/>
      <c r="BT8" s="339"/>
      <c r="BU8" s="339"/>
      <c r="BV8" s="339"/>
      <c r="BW8" s="339"/>
      <c r="BX8" s="339"/>
      <c r="BY8" s="339"/>
      <c r="BZ8" s="339"/>
      <c r="CA8" s="339"/>
      <c r="CB8" s="339"/>
      <c r="CC8" s="339"/>
      <c r="CD8" s="339"/>
      <c r="CE8" s="339"/>
      <c r="CF8" s="339"/>
      <c r="CG8" s="339"/>
      <c r="CH8" s="339"/>
      <c r="CI8" s="339"/>
      <c r="CJ8" s="224"/>
    </row>
    <row r="9" spans="1:88">
      <c r="A9" s="349" t="s">
        <v>177</v>
      </c>
      <c r="B9" s="350" t="s">
        <v>178</v>
      </c>
      <c r="C9" s="351" t="s">
        <v>179</v>
      </c>
      <c r="D9" s="361" t="s">
        <v>180</v>
      </c>
      <c r="E9" s="353" t="s">
        <v>35</v>
      </c>
      <c r="F9" s="353" t="s">
        <v>35</v>
      </c>
      <c r="G9" s="353" t="s">
        <v>35</v>
      </c>
      <c r="H9" s="353" t="s">
        <v>35</v>
      </c>
      <c r="I9" s="353" t="s">
        <v>35</v>
      </c>
      <c r="J9" s="443"/>
      <c r="K9" s="443"/>
      <c r="L9" s="353" t="s">
        <v>35</v>
      </c>
      <c r="M9" s="353" t="s">
        <v>35</v>
      </c>
      <c r="N9" s="353" t="s">
        <v>35</v>
      </c>
      <c r="O9" s="353" t="s">
        <v>35</v>
      </c>
      <c r="P9" s="353" t="s">
        <v>35</v>
      </c>
      <c r="Q9" s="443"/>
      <c r="R9" s="443"/>
      <c r="S9" s="353" t="s">
        <v>35</v>
      </c>
      <c r="T9" s="353" t="s">
        <v>35</v>
      </c>
      <c r="U9" s="353" t="s">
        <v>35</v>
      </c>
      <c r="V9" s="353" t="s">
        <v>35</v>
      </c>
      <c r="W9" s="353" t="s">
        <v>35</v>
      </c>
      <c r="X9" s="443"/>
      <c r="Y9" s="445"/>
      <c r="Z9" s="353" t="s">
        <v>35</v>
      </c>
      <c r="AA9" s="353" t="s">
        <v>35</v>
      </c>
      <c r="AB9" s="353" t="s">
        <v>35</v>
      </c>
      <c r="AC9" s="353" t="s">
        <v>35</v>
      </c>
      <c r="AD9" s="353" t="s">
        <v>35</v>
      </c>
      <c r="AE9" s="443"/>
      <c r="AF9" s="445"/>
      <c r="AG9" s="353" t="s">
        <v>35</v>
      </c>
      <c r="AH9" s="353" t="s">
        <v>35</v>
      </c>
      <c r="AI9" s="353" t="s">
        <v>35</v>
      </c>
      <c r="AJ9" s="354">
        <v>132</v>
      </c>
      <c r="AK9" s="355">
        <f>AJ9+AL9</f>
        <v>132</v>
      </c>
      <c r="AL9" s="356">
        <v>0</v>
      </c>
      <c r="AM9" s="357"/>
      <c r="AN9" s="43"/>
      <c r="AO9" s="358">
        <f>$AO$2-BO9</f>
        <v>48</v>
      </c>
      <c r="AP9" s="358">
        <f>(BP9-AO9)</f>
        <v>90</v>
      </c>
      <c r="AQ9" s="345"/>
      <c r="AR9" s="344">
        <v>5</v>
      </c>
      <c r="AS9" s="344">
        <v>3</v>
      </c>
      <c r="AT9" s="344"/>
      <c r="AU9" s="344">
        <v>5</v>
      </c>
      <c r="AV9" s="344"/>
      <c r="AW9" s="346">
        <f>COUNTIF(D9:AI9,"M")</f>
        <v>23</v>
      </c>
      <c r="AX9" s="346">
        <f>COUNTIF(D9:AI9,"T")</f>
        <v>0</v>
      </c>
      <c r="AY9" s="346">
        <f>COUNTIF(D9:AI9,"P")</f>
        <v>0</v>
      </c>
      <c r="AZ9" s="346">
        <f>COUNTIF(D9:AI9,"M3")</f>
        <v>0</v>
      </c>
      <c r="BA9" s="346">
        <f t="shared" si="0"/>
        <v>0</v>
      </c>
      <c r="BB9" s="346">
        <f>COUNTIF(D9:AI9,"I/I")</f>
        <v>0</v>
      </c>
      <c r="BC9" s="346">
        <f>COUNTIF(D9:AI9,"I")</f>
        <v>0</v>
      </c>
      <c r="BD9" s="346">
        <f>COUNTIF(D9:AI9,"I²")</f>
        <v>0</v>
      </c>
      <c r="BE9" s="346">
        <f>COUNTIF(D9:AI9,"M4")</f>
        <v>0</v>
      </c>
      <c r="BF9" s="346">
        <f>COUNTIF(D9:AI9,"T5")</f>
        <v>0</v>
      </c>
      <c r="BG9" s="346">
        <f>COUNTIF(D9:AI9,"M/SN")</f>
        <v>0</v>
      </c>
      <c r="BH9" s="346">
        <f>COUNTIF(D9:AI9,"T/SNDa")</f>
        <v>0</v>
      </c>
      <c r="BI9" s="346">
        <f>COUNTIF(D9:AI9,"T/I")</f>
        <v>0</v>
      </c>
      <c r="BJ9" s="346">
        <f>COUNTIF(D9:AI9,"P/i")</f>
        <v>0</v>
      </c>
      <c r="BK9" s="346">
        <f>COUNTIF(D9:AI9,"m/i")</f>
        <v>0</v>
      </c>
      <c r="BL9" s="346">
        <f>COUNTIF(D9:AI9,"M4/t")</f>
        <v>0</v>
      </c>
      <c r="BM9" s="346">
        <f>COUNTIF(D9:AI9,"MTa")</f>
        <v>0</v>
      </c>
      <c r="BN9" s="346">
        <f>COUNTIF(D9:AI9,"MTa")</f>
        <v>0</v>
      </c>
      <c r="BO9" s="346">
        <f>((AS9*6)+(AT9*6)+(AU9*6)+(AV9)+(AR9*6))</f>
        <v>78</v>
      </c>
      <c r="BP9" s="359">
        <f>(AW9*$BR$6)+(AX9*$BS$6)+(AY9*$BT$6)+(AZ9*$BU$6)+(BA9*$BV$6)+(BB9*$BW$6)+(BC9*$BX$6)+(BD9*$BY$6)+(BE9*$BZ$6)+(BF9*$CA$6)+(BG9*$CB$6)+(BH9*$CC$6)+(BI9*$CD$6)+(BJ9*$CE9)+(BK9*$CF$6)+(BL9*$CG$6)+(BM9*$CH$6)+(BN9*$CI$6)</f>
        <v>138</v>
      </c>
      <c r="BQ9" s="339"/>
      <c r="BR9" s="339"/>
      <c r="BS9" s="339"/>
      <c r="BT9" s="339"/>
      <c r="BU9" s="339"/>
      <c r="BV9" s="339"/>
      <c r="BW9" s="339"/>
      <c r="BX9" s="339"/>
      <c r="BY9" s="339"/>
      <c r="BZ9" s="339"/>
      <c r="CA9" s="339"/>
      <c r="CB9" s="339"/>
      <c r="CC9" s="339"/>
      <c r="CD9" s="339"/>
      <c r="CE9" s="339"/>
      <c r="CF9" s="339"/>
      <c r="CG9" s="339"/>
      <c r="CH9" s="339"/>
      <c r="CI9" s="339"/>
      <c r="CJ9" s="224"/>
    </row>
    <row r="10" spans="1:88">
      <c r="A10" s="340" t="s">
        <v>1</v>
      </c>
      <c r="B10" s="341" t="s">
        <v>2</v>
      </c>
      <c r="C10" s="341" t="s">
        <v>97</v>
      </c>
      <c r="D10" s="551" t="s">
        <v>4</v>
      </c>
      <c r="E10" s="8">
        <v>1</v>
      </c>
      <c r="F10" s="8">
        <v>2</v>
      </c>
      <c r="G10" s="8">
        <v>3</v>
      </c>
      <c r="H10" s="8">
        <v>4</v>
      </c>
      <c r="I10" s="8">
        <v>5</v>
      </c>
      <c r="J10" s="8">
        <v>6</v>
      </c>
      <c r="K10" s="8">
        <v>7</v>
      </c>
      <c r="L10" s="8">
        <v>8</v>
      </c>
      <c r="M10" s="8">
        <v>9</v>
      </c>
      <c r="N10" s="8">
        <v>10</v>
      </c>
      <c r="O10" s="8">
        <v>11</v>
      </c>
      <c r="P10" s="8">
        <v>12</v>
      </c>
      <c r="Q10" s="8">
        <v>13</v>
      </c>
      <c r="R10" s="8">
        <v>14</v>
      </c>
      <c r="S10" s="8">
        <v>15</v>
      </c>
      <c r="T10" s="8">
        <v>16</v>
      </c>
      <c r="U10" s="8">
        <v>17</v>
      </c>
      <c r="V10" s="8">
        <v>18</v>
      </c>
      <c r="W10" s="8">
        <v>19</v>
      </c>
      <c r="X10" s="8">
        <v>20</v>
      </c>
      <c r="Y10" s="8">
        <v>21</v>
      </c>
      <c r="Z10" s="8">
        <v>22</v>
      </c>
      <c r="AA10" s="8">
        <v>23</v>
      </c>
      <c r="AB10" s="8">
        <v>24</v>
      </c>
      <c r="AC10" s="8">
        <v>25</v>
      </c>
      <c r="AD10" s="8">
        <v>26</v>
      </c>
      <c r="AE10" s="8">
        <v>27</v>
      </c>
      <c r="AF10" s="8">
        <v>28</v>
      </c>
      <c r="AG10" s="8">
        <v>29</v>
      </c>
      <c r="AH10" s="8">
        <v>30</v>
      </c>
      <c r="AI10" s="342">
        <v>31</v>
      </c>
      <c r="AJ10" s="553" t="s">
        <v>5</v>
      </c>
      <c r="AK10" s="555" t="s">
        <v>6</v>
      </c>
      <c r="AL10" s="557" t="s">
        <v>7</v>
      </c>
      <c r="AM10" s="343"/>
      <c r="AN10" s="43"/>
      <c r="AO10" s="358"/>
      <c r="AP10" s="358"/>
      <c r="AQ10" s="345"/>
      <c r="AR10" s="344"/>
      <c r="AS10" s="344"/>
      <c r="AT10" s="344"/>
      <c r="AU10" s="344"/>
      <c r="AV10" s="344"/>
      <c r="AW10" s="346"/>
      <c r="AX10" s="346"/>
      <c r="AY10" s="346"/>
      <c r="AZ10" s="346"/>
      <c r="BA10" s="346">
        <f t="shared" si="0"/>
        <v>0</v>
      </c>
      <c r="BB10" s="346"/>
      <c r="BC10" s="346"/>
      <c r="BD10" s="346"/>
      <c r="BE10" s="346"/>
      <c r="BF10" s="346"/>
      <c r="BG10" s="346"/>
      <c r="BH10" s="346"/>
      <c r="BI10" s="346"/>
      <c r="BJ10" s="346"/>
      <c r="BK10" s="346"/>
      <c r="BL10" s="346"/>
      <c r="BM10" s="346"/>
      <c r="BN10" s="346"/>
      <c r="BO10" s="346"/>
      <c r="BP10" s="359">
        <f>(AW10*$BR$6)+(AX10*$BS$6)+(AY10*$BT$6)+(AZ10*$BU$6)+(BA10*$BV$6)+(BB10*$BW$6)+(BC10*$BX$6)+(BD10*$BY$6)+(BE10*$BZ$6)+(BF10*$CA$6)+(BG10*$CB$6)+(BH10*$CC$6)+(BI10*$CD$6)+(BJ10*$CE10)+(BK10*$CF$6)+(BL10*$CG$6)+(BM10*$CH$6)+(BN10*$CI$6)</f>
        <v>0</v>
      </c>
      <c r="BQ10" s="339"/>
      <c r="BR10" s="339"/>
      <c r="BS10" s="339"/>
      <c r="BT10" s="339"/>
      <c r="BU10" s="339"/>
      <c r="BV10" s="339"/>
      <c r="BW10" s="339"/>
      <c r="BX10" s="339"/>
      <c r="BY10" s="339"/>
      <c r="BZ10" s="339"/>
      <c r="CA10" s="339"/>
      <c r="CB10" s="339"/>
      <c r="CC10" s="339"/>
      <c r="CD10" s="339"/>
      <c r="CE10" s="339"/>
      <c r="CF10" s="339"/>
      <c r="CG10" s="339"/>
      <c r="CH10" s="339"/>
      <c r="CI10" s="339"/>
      <c r="CJ10" s="224"/>
    </row>
    <row r="11" spans="1:88">
      <c r="A11" s="340"/>
      <c r="B11" s="341" t="s">
        <v>181</v>
      </c>
      <c r="C11" s="341"/>
      <c r="D11" s="552"/>
      <c r="E11" s="10" t="s">
        <v>9</v>
      </c>
      <c r="F11" s="10" t="s">
        <v>10</v>
      </c>
      <c r="G11" s="10" t="s">
        <v>11</v>
      </c>
      <c r="H11" s="10" t="s">
        <v>12</v>
      </c>
      <c r="I11" s="10" t="s">
        <v>13</v>
      </c>
      <c r="J11" s="10" t="s">
        <v>14</v>
      </c>
      <c r="K11" s="10" t="s">
        <v>15</v>
      </c>
      <c r="L11" s="10" t="s">
        <v>9</v>
      </c>
      <c r="M11" s="10" t="s">
        <v>10</v>
      </c>
      <c r="N11" s="10" t="s">
        <v>11</v>
      </c>
      <c r="O11" s="10" t="s">
        <v>12</v>
      </c>
      <c r="P11" s="10" t="s">
        <v>13</v>
      </c>
      <c r="Q11" s="10" t="s">
        <v>14</v>
      </c>
      <c r="R11" s="10" t="s">
        <v>15</v>
      </c>
      <c r="S11" s="10" t="s">
        <v>9</v>
      </c>
      <c r="T11" s="10" t="s">
        <v>10</v>
      </c>
      <c r="U11" s="10" t="s">
        <v>11</v>
      </c>
      <c r="V11" s="10" t="s">
        <v>12</v>
      </c>
      <c r="W11" s="10" t="s">
        <v>13</v>
      </c>
      <c r="X11" s="10" t="s">
        <v>14</v>
      </c>
      <c r="Y11" s="10" t="s">
        <v>15</v>
      </c>
      <c r="Z11" s="10" t="s">
        <v>9</v>
      </c>
      <c r="AA11" s="10" t="s">
        <v>10</v>
      </c>
      <c r="AB11" s="10" t="s">
        <v>11</v>
      </c>
      <c r="AC11" s="10" t="s">
        <v>12</v>
      </c>
      <c r="AD11" s="10" t="s">
        <v>13</v>
      </c>
      <c r="AE11" s="10" t="s">
        <v>14</v>
      </c>
      <c r="AF11" s="10" t="s">
        <v>15</v>
      </c>
      <c r="AG11" s="10" t="s">
        <v>9</v>
      </c>
      <c r="AH11" s="10" t="s">
        <v>10</v>
      </c>
      <c r="AI11" s="10" t="s">
        <v>11</v>
      </c>
      <c r="AJ11" s="554"/>
      <c r="AK11" s="556"/>
      <c r="AL11" s="558"/>
      <c r="AM11" s="343"/>
      <c r="AN11" s="43"/>
      <c r="AO11" s="344" t="s">
        <v>5</v>
      </c>
      <c r="AP11" s="344" t="s">
        <v>7</v>
      </c>
      <c r="AQ11" s="345"/>
      <c r="AR11" s="344" t="s">
        <v>42</v>
      </c>
      <c r="AS11" s="344" t="s">
        <v>153</v>
      </c>
      <c r="AT11" s="344" t="s">
        <v>154</v>
      </c>
      <c r="AU11" s="344" t="s">
        <v>155</v>
      </c>
      <c r="AV11" s="344" t="s">
        <v>156</v>
      </c>
      <c r="AW11" s="346" t="s">
        <v>35</v>
      </c>
      <c r="AX11" s="346" t="s">
        <v>53</v>
      </c>
      <c r="AY11" s="346" t="s">
        <v>61</v>
      </c>
      <c r="AZ11" s="346" t="s">
        <v>157</v>
      </c>
      <c r="BA11" s="346" t="s">
        <v>103</v>
      </c>
      <c r="BB11" s="346" t="s">
        <v>113</v>
      </c>
      <c r="BC11" s="346" t="s">
        <v>158</v>
      </c>
      <c r="BD11" s="346" t="s">
        <v>159</v>
      </c>
      <c r="BE11" s="346" t="s">
        <v>175</v>
      </c>
      <c r="BF11" s="346" t="s">
        <v>176</v>
      </c>
      <c r="BG11" s="346" t="s">
        <v>161</v>
      </c>
      <c r="BH11" s="346" t="s">
        <v>162</v>
      </c>
      <c r="BI11" s="346" t="s">
        <v>163</v>
      </c>
      <c r="BJ11" s="346" t="s">
        <v>164</v>
      </c>
      <c r="BK11" s="346" t="s">
        <v>165</v>
      </c>
      <c r="BL11" s="346" t="s">
        <v>166</v>
      </c>
      <c r="BM11" s="346"/>
      <c r="BN11" s="346"/>
      <c r="BO11" s="347" t="s">
        <v>167</v>
      </c>
      <c r="BP11" s="359"/>
      <c r="BQ11" s="339"/>
      <c r="BR11" s="339"/>
      <c r="BS11" s="339"/>
      <c r="BT11" s="339"/>
      <c r="BU11" s="339"/>
      <c r="BV11" s="339"/>
      <c r="BW11" s="339"/>
      <c r="BX11" s="339"/>
      <c r="BY11" s="339"/>
      <c r="BZ11" s="339"/>
      <c r="CA11" s="339"/>
      <c r="CB11" s="339"/>
      <c r="CC11" s="339"/>
      <c r="CD11" s="339"/>
      <c r="CE11" s="339"/>
      <c r="CF11" s="339"/>
      <c r="CG11" s="339"/>
      <c r="CH11" s="339"/>
      <c r="CI11" s="339"/>
      <c r="CJ11" s="224"/>
    </row>
    <row r="12" spans="1:88">
      <c r="A12" s="349" t="s">
        <v>182</v>
      </c>
      <c r="B12" s="350" t="s">
        <v>183</v>
      </c>
      <c r="C12" s="351" t="s">
        <v>184</v>
      </c>
      <c r="D12" s="362" t="s">
        <v>185</v>
      </c>
      <c r="E12" s="353" t="s">
        <v>35</v>
      </c>
      <c r="F12" s="353" t="s">
        <v>35</v>
      </c>
      <c r="G12" s="353" t="s">
        <v>35</v>
      </c>
      <c r="H12" s="353" t="s">
        <v>35</v>
      </c>
      <c r="I12" s="353" t="s">
        <v>35</v>
      </c>
      <c r="J12" s="443" t="s">
        <v>35</v>
      </c>
      <c r="K12" s="443"/>
      <c r="L12" s="353" t="s">
        <v>35</v>
      </c>
      <c r="M12" s="353" t="s">
        <v>35</v>
      </c>
      <c r="N12" s="353" t="s">
        <v>35</v>
      </c>
      <c r="O12" s="353" t="s">
        <v>35</v>
      </c>
      <c r="P12" s="353" t="s">
        <v>35</v>
      </c>
      <c r="Q12" s="443"/>
      <c r="R12" s="445" t="s">
        <v>35</v>
      </c>
      <c r="S12" s="353" t="s">
        <v>35</v>
      </c>
      <c r="T12" s="353" t="s">
        <v>35</v>
      </c>
      <c r="U12" s="353" t="s">
        <v>35</v>
      </c>
      <c r="V12" s="353" t="s">
        <v>35</v>
      </c>
      <c r="W12" s="353" t="s">
        <v>35</v>
      </c>
      <c r="X12" s="443" t="s">
        <v>35</v>
      </c>
      <c r="Y12" s="443"/>
      <c r="Z12" s="353" t="s">
        <v>35</v>
      </c>
      <c r="AA12" s="353" t="s">
        <v>35</v>
      </c>
      <c r="AB12" s="353" t="s">
        <v>35</v>
      </c>
      <c r="AC12" s="353" t="s">
        <v>35</v>
      </c>
      <c r="AD12" s="353" t="s">
        <v>35</v>
      </c>
      <c r="AE12" s="445"/>
      <c r="AF12" s="445" t="s">
        <v>35</v>
      </c>
      <c r="AG12" s="353" t="s">
        <v>35</v>
      </c>
      <c r="AH12" s="353" t="s">
        <v>35</v>
      </c>
      <c r="AI12" s="353" t="s">
        <v>35</v>
      </c>
      <c r="AJ12" s="354">
        <v>132</v>
      </c>
      <c r="AK12" s="355">
        <v>144</v>
      </c>
      <c r="AL12" s="356">
        <v>24</v>
      </c>
      <c r="AM12" s="357"/>
      <c r="AN12" s="43"/>
      <c r="AO12" s="358">
        <v>60</v>
      </c>
      <c r="AP12" s="358">
        <f>(BP12-AO12)</f>
        <v>102</v>
      </c>
      <c r="AQ12" s="345"/>
      <c r="AR12" s="344"/>
      <c r="AS12" s="344">
        <v>6</v>
      </c>
      <c r="AT12" s="344"/>
      <c r="AU12" s="344">
        <v>6</v>
      </c>
      <c r="AV12" s="344"/>
      <c r="AW12" s="346">
        <f>COUNTIF(D12:AI12,"M")</f>
        <v>27</v>
      </c>
      <c r="AX12" s="346">
        <f>COUNTIF(D12:AI12,"T")</f>
        <v>0</v>
      </c>
      <c r="AY12" s="346">
        <f>COUNTIF(D12:AI12,"P")</f>
        <v>0</v>
      </c>
      <c r="AZ12" s="346">
        <f>COUNTIF(D12:AI12,"M3")</f>
        <v>0</v>
      </c>
      <c r="BA12" s="346">
        <f t="shared" si="0"/>
        <v>0</v>
      </c>
      <c r="BB12" s="346">
        <f>COUNTIF(D12:AI12,"T1")</f>
        <v>0</v>
      </c>
      <c r="BC12" s="346">
        <f>COUNTIF(D12:AI12,"I")</f>
        <v>0</v>
      </c>
      <c r="BD12" s="346">
        <f>COUNTIF(D12:AI12,"I²")</f>
        <v>0</v>
      </c>
      <c r="BE12" s="346">
        <f>COUNTIF(D12:AI12,"M4")</f>
        <v>0</v>
      </c>
      <c r="BF12" s="346">
        <f>COUNTIF(D12:AI12,"T5")</f>
        <v>0</v>
      </c>
      <c r="BG12" s="346">
        <f>COUNTIF(D12:AI12,"M/SN")</f>
        <v>0</v>
      </c>
      <c r="BH12" s="346">
        <f>COUNTIF(D12:AI12,"T/SNDa")</f>
        <v>0</v>
      </c>
      <c r="BI12" s="346">
        <f>COUNTIF(D12:AI12,"T/I")</f>
        <v>0</v>
      </c>
      <c r="BJ12" s="346">
        <f>COUNTIF(D12:AI12,"P/i")</f>
        <v>0</v>
      </c>
      <c r="BK12" s="346">
        <f>COUNTIF(D12:AI12,"m/i")</f>
        <v>0</v>
      </c>
      <c r="BL12" s="346">
        <f>COUNTIF(D12:AI12,"M4/t")</f>
        <v>0</v>
      </c>
      <c r="BM12" s="346">
        <f>COUNTIF(D12:AI12,"MTa")</f>
        <v>0</v>
      </c>
      <c r="BN12" s="346">
        <f>COUNTIF(D12:AI12,"MTa")</f>
        <v>0</v>
      </c>
      <c r="BO12" s="346">
        <f>((AS12*6)+(AT12*6)+(AU12*6)+(AV12)+(AR12*6))</f>
        <v>72</v>
      </c>
      <c r="BP12" s="359">
        <f>(AW12*$BR$6)+(AX12*$BS$6)+(AY12*$BT$6)+(AZ12*$BU$6)+(BA12*$BV$6)+(BB12*$BW$6)+(BC12*$BX$6)+(BD12*$BY$6)+(BE12*$BZ$6)+(BF12*$CA$6)+(BG12*$CB$6)+(BH12*$CC$6)+(BI12*$CD$6)+(BJ12*$CE12)+(BK12*$CF$6)+(BL12*$CG$6)+(BM12*$CH$6)+(BN12*$CI$6)</f>
        <v>162</v>
      </c>
      <c r="BQ12" s="339"/>
      <c r="BR12" s="339"/>
      <c r="BS12" s="339"/>
      <c r="BT12" s="339"/>
      <c r="BU12" s="339"/>
      <c r="BV12" s="339"/>
      <c r="BW12" s="339"/>
      <c r="BX12" s="339"/>
      <c r="BY12" s="339"/>
      <c r="BZ12" s="339"/>
      <c r="CA12" s="339"/>
      <c r="CB12" s="339"/>
      <c r="CC12" s="339"/>
      <c r="CD12" s="339"/>
      <c r="CE12" s="339"/>
      <c r="CF12" s="339"/>
      <c r="CG12" s="339"/>
      <c r="CH12" s="339"/>
      <c r="CI12" s="339"/>
      <c r="CJ12" s="224"/>
    </row>
    <row r="13" spans="1:88">
      <c r="A13" s="363" t="s">
        <v>182</v>
      </c>
      <c r="B13" s="364" t="s">
        <v>186</v>
      </c>
      <c r="C13" s="365" t="s">
        <v>70</v>
      </c>
      <c r="D13" s="366" t="s">
        <v>187</v>
      </c>
      <c r="E13" s="353"/>
      <c r="F13" s="353"/>
      <c r="G13" s="353"/>
      <c r="H13" s="353"/>
      <c r="I13" s="353"/>
      <c r="J13" s="443"/>
      <c r="K13" s="443" t="s">
        <v>53</v>
      </c>
      <c r="L13" s="353"/>
      <c r="M13" s="353"/>
      <c r="N13" s="353"/>
      <c r="O13" s="353"/>
      <c r="P13" s="353"/>
      <c r="Q13" s="443" t="s">
        <v>53</v>
      </c>
      <c r="R13" s="443"/>
      <c r="S13" s="353"/>
      <c r="T13" s="353"/>
      <c r="U13" s="353"/>
      <c r="V13" s="353"/>
      <c r="W13" s="353"/>
      <c r="X13" s="443"/>
      <c r="Y13" s="443" t="s">
        <v>53</v>
      </c>
      <c r="Z13" s="353"/>
      <c r="AA13" s="353"/>
      <c r="AB13" s="353"/>
      <c r="AC13" s="367"/>
      <c r="AD13" s="367"/>
      <c r="AE13" s="446" t="s">
        <v>53</v>
      </c>
      <c r="AF13" s="446"/>
      <c r="AG13" s="367"/>
      <c r="AH13" s="367"/>
      <c r="AI13" s="367"/>
      <c r="AJ13" s="354">
        <v>0</v>
      </c>
      <c r="AK13" s="355">
        <v>24</v>
      </c>
      <c r="AL13" s="356">
        <v>24</v>
      </c>
      <c r="AM13" s="357"/>
      <c r="AN13" s="43"/>
      <c r="AO13" s="358"/>
      <c r="AP13" s="358">
        <f t="shared" ref="AP13:AP18" si="1">(BP13-AO13)</f>
        <v>24</v>
      </c>
      <c r="AQ13" s="345"/>
      <c r="AR13" s="344"/>
      <c r="AS13" s="344"/>
      <c r="AT13" s="344"/>
      <c r="AU13" s="344"/>
      <c r="AV13" s="344"/>
      <c r="AW13" s="346">
        <f t="shared" ref="AW13:AW18" si="2">COUNTIF(D13:AI13,"M")</f>
        <v>0</v>
      </c>
      <c r="AX13" s="346">
        <f t="shared" ref="AX13:AX18" si="3">COUNTIF(D13:AI13,"T")</f>
        <v>4</v>
      </c>
      <c r="AY13" s="346">
        <f t="shared" ref="AY13:AY18" si="4">COUNTIF(D13:AI13,"P")</f>
        <v>0</v>
      </c>
      <c r="AZ13" s="346">
        <f t="shared" ref="AZ13:AZ18" si="5">COUNTIF(D13:AI13,"M3")</f>
        <v>0</v>
      </c>
      <c r="BA13" s="346">
        <f t="shared" si="0"/>
        <v>0</v>
      </c>
      <c r="BB13" s="346">
        <f>COUNTIF(D13:AI13,"M1")</f>
        <v>0</v>
      </c>
      <c r="BC13" s="346">
        <f t="shared" ref="BC13:BC18" si="6">COUNTIF(D13:AI13,"I")</f>
        <v>0</v>
      </c>
      <c r="BD13" s="346">
        <f t="shared" ref="BD13:BD18" si="7">COUNTIF(D13:AI13,"I²")</f>
        <v>0</v>
      </c>
      <c r="BE13" s="346">
        <f t="shared" ref="BE13:BE18" si="8">COUNTIF(D13:AI13,"M4")</f>
        <v>0</v>
      </c>
      <c r="BF13" s="346">
        <f t="shared" ref="BF13:BF18" si="9">COUNTIF(D13:AI13,"T5")</f>
        <v>0</v>
      </c>
      <c r="BG13" s="346">
        <f t="shared" ref="BG13:BG18" si="10">COUNTIF(D13:AI13,"M/SN")</f>
        <v>0</v>
      </c>
      <c r="BH13" s="346">
        <f t="shared" ref="BH13:BH18" si="11">COUNTIF(D13:AI13,"T/SNDa")</f>
        <v>0</v>
      </c>
      <c r="BI13" s="346">
        <f t="shared" ref="BI13:BI18" si="12">COUNTIF(D13:AI13,"T/I")</f>
        <v>0</v>
      </c>
      <c r="BJ13" s="346">
        <f t="shared" ref="BJ13:BJ18" si="13">COUNTIF(D13:AI13,"P/i")</f>
        <v>0</v>
      </c>
      <c r="BK13" s="346">
        <f t="shared" ref="BK13:BK18" si="14">COUNTIF(D13:AI13,"m/i")</f>
        <v>0</v>
      </c>
      <c r="BL13" s="346">
        <f t="shared" ref="BL13:BL18" si="15">COUNTIF(D13:AI13,"M4/t")</f>
        <v>0</v>
      </c>
      <c r="BM13" s="346">
        <f t="shared" ref="BM13:BM18" si="16">COUNTIF(D13:AI13,"MTa")</f>
        <v>0</v>
      </c>
      <c r="BN13" s="346">
        <f t="shared" ref="BN13:BN18" si="17">COUNTIF(D13:AI13,"MTa")</f>
        <v>0</v>
      </c>
      <c r="BO13" s="346">
        <f t="shared" ref="BO13:BO18" si="18">((AS13*6)+(AT13*6)+(AU13*6)+(AV13)+(AR13*6))</f>
        <v>0</v>
      </c>
      <c r="BP13" s="359">
        <f t="shared" ref="BP13:BP18" si="19">(AW13*$BR$6)+(AX13*$BS$6)+(AY13*$BT$6)+(AZ13*$BU$6)+(BA13*$BV$6)+(BB13*$BW$6)+(BC13*$BX$6)+(BD13*$BY$6)+(BE13*$BZ$6)+(BF13*$CA$6)+(BG13*$CB$6)+(BH13*$CC$6)+(BI13*$CD$6)+(BJ13*$CE13)+(BK13*$CF$6)+(BL13*$CG$6)+(BM13*$CH$6)+(BN13*$CI$6)</f>
        <v>24</v>
      </c>
    </row>
    <row r="14" spans="1:88">
      <c r="A14" s="368" t="s">
        <v>188</v>
      </c>
      <c r="B14" s="369" t="s">
        <v>189</v>
      </c>
      <c r="C14" s="351" t="s">
        <v>190</v>
      </c>
      <c r="D14" s="370"/>
      <c r="E14" s="353"/>
      <c r="F14" s="353"/>
      <c r="G14" s="353"/>
      <c r="H14" s="371"/>
      <c r="I14" s="371"/>
      <c r="J14" s="444"/>
      <c r="K14" s="444"/>
      <c r="L14" s="371"/>
      <c r="M14" s="371"/>
      <c r="N14" s="371"/>
      <c r="O14" s="371"/>
      <c r="P14" s="371"/>
      <c r="Q14" s="444"/>
      <c r="R14" s="444"/>
      <c r="S14" s="371"/>
      <c r="T14" s="371"/>
      <c r="U14" s="371"/>
      <c r="V14" s="371"/>
      <c r="W14" s="371"/>
      <c r="X14" s="443"/>
      <c r="Y14" s="443"/>
      <c r="Z14" s="367"/>
      <c r="AA14" s="367"/>
      <c r="AB14" s="367"/>
      <c r="AC14" s="367"/>
      <c r="AD14" s="367"/>
      <c r="AE14" s="446"/>
      <c r="AF14" s="446"/>
      <c r="AG14" s="367"/>
      <c r="AH14" s="367"/>
      <c r="AI14" s="367"/>
      <c r="AJ14" s="354"/>
      <c r="AK14" s="355"/>
      <c r="AL14" s="356"/>
      <c r="AM14" s="357"/>
      <c r="AN14" s="43"/>
      <c r="AO14" s="358"/>
      <c r="AP14" s="358">
        <f t="shared" si="1"/>
        <v>0</v>
      </c>
      <c r="AQ14" s="345"/>
      <c r="AR14" s="344"/>
      <c r="AS14" s="344"/>
      <c r="AT14" s="344"/>
      <c r="AU14" s="344"/>
      <c r="AV14" s="344"/>
      <c r="AW14" s="346">
        <f t="shared" si="2"/>
        <v>0</v>
      </c>
      <c r="AX14" s="346">
        <f t="shared" si="3"/>
        <v>0</v>
      </c>
      <c r="AY14" s="346">
        <f t="shared" si="4"/>
        <v>0</v>
      </c>
      <c r="AZ14" s="346">
        <f t="shared" si="5"/>
        <v>0</v>
      </c>
      <c r="BA14" s="346">
        <f t="shared" si="0"/>
        <v>0</v>
      </c>
      <c r="BB14" s="346">
        <f>COUNTIF(D14:AI14,"I/I")</f>
        <v>0</v>
      </c>
      <c r="BC14" s="346">
        <f t="shared" si="6"/>
        <v>0</v>
      </c>
      <c r="BD14" s="346">
        <f t="shared" si="7"/>
        <v>0</v>
      </c>
      <c r="BE14" s="346">
        <f t="shared" si="8"/>
        <v>0</v>
      </c>
      <c r="BF14" s="346">
        <f t="shared" si="9"/>
        <v>0</v>
      </c>
      <c r="BG14" s="346">
        <f t="shared" si="10"/>
        <v>0</v>
      </c>
      <c r="BH14" s="346">
        <f t="shared" si="11"/>
        <v>0</v>
      </c>
      <c r="BI14" s="346">
        <f t="shared" si="12"/>
        <v>0</v>
      </c>
      <c r="BJ14" s="346">
        <f t="shared" si="13"/>
        <v>0</v>
      </c>
      <c r="BK14" s="346">
        <f t="shared" si="14"/>
        <v>0</v>
      </c>
      <c r="BL14" s="346">
        <f t="shared" si="15"/>
        <v>0</v>
      </c>
      <c r="BM14" s="346">
        <f t="shared" si="16"/>
        <v>0</v>
      </c>
      <c r="BN14" s="346">
        <f t="shared" si="17"/>
        <v>0</v>
      </c>
      <c r="BO14" s="346">
        <f t="shared" si="18"/>
        <v>0</v>
      </c>
      <c r="BP14" s="359">
        <f t="shared" si="19"/>
        <v>0</v>
      </c>
    </row>
    <row r="15" spans="1:88">
      <c r="A15" s="372"/>
      <c r="B15" s="163"/>
      <c r="C15" s="373"/>
      <c r="D15" s="163"/>
      <c r="E15" s="163"/>
      <c r="F15" s="163"/>
      <c r="G15" s="163"/>
      <c r="H15" s="163"/>
      <c r="I15" s="163"/>
      <c r="J15" s="163"/>
      <c r="K15" s="163"/>
      <c r="L15" s="163"/>
      <c r="M15" s="163"/>
      <c r="N15" s="163"/>
      <c r="O15" s="163"/>
      <c r="P15" s="163"/>
      <c r="Q15" s="163"/>
      <c r="R15" s="163"/>
      <c r="S15" s="163"/>
      <c r="T15" s="163"/>
      <c r="U15" s="163"/>
      <c r="V15" s="163"/>
      <c r="W15" s="163"/>
      <c r="X15" s="163"/>
      <c r="Y15" s="163"/>
      <c r="Z15" s="163"/>
      <c r="AA15" s="163"/>
      <c r="AB15" s="163"/>
      <c r="AC15" s="163"/>
      <c r="AD15" s="163"/>
      <c r="AE15" s="163"/>
      <c r="AF15" s="163"/>
      <c r="AG15" s="163"/>
      <c r="AH15" s="163"/>
      <c r="AI15" s="163"/>
      <c r="AJ15" s="163"/>
      <c r="AK15" s="163"/>
      <c r="AL15" s="374"/>
      <c r="AN15" s="43"/>
      <c r="AO15" s="358"/>
      <c r="AP15" s="358">
        <f t="shared" si="1"/>
        <v>0</v>
      </c>
      <c r="AQ15" s="345"/>
      <c r="AR15" s="344"/>
      <c r="AS15" s="344"/>
      <c r="AT15" s="344"/>
      <c r="AU15" s="344"/>
      <c r="AV15" s="344"/>
      <c r="AW15" s="346">
        <f t="shared" si="2"/>
        <v>0</v>
      </c>
      <c r="AX15" s="346">
        <f t="shared" si="3"/>
        <v>0</v>
      </c>
      <c r="AY15" s="346">
        <f t="shared" si="4"/>
        <v>0</v>
      </c>
      <c r="AZ15" s="346">
        <f t="shared" si="5"/>
        <v>0</v>
      </c>
      <c r="BA15" s="346">
        <f t="shared" si="0"/>
        <v>0</v>
      </c>
      <c r="BB15" s="346">
        <f>COUNTIF(D15:AI15,"I/I")</f>
        <v>0</v>
      </c>
      <c r="BC15" s="346">
        <f t="shared" si="6"/>
        <v>0</v>
      </c>
      <c r="BD15" s="346">
        <f t="shared" si="7"/>
        <v>0</v>
      </c>
      <c r="BE15" s="346">
        <f t="shared" si="8"/>
        <v>0</v>
      </c>
      <c r="BF15" s="346">
        <f t="shared" si="9"/>
        <v>0</v>
      </c>
      <c r="BG15" s="346">
        <f t="shared" si="10"/>
        <v>0</v>
      </c>
      <c r="BH15" s="346">
        <f t="shared" si="11"/>
        <v>0</v>
      </c>
      <c r="BI15" s="346">
        <f t="shared" si="12"/>
        <v>0</v>
      </c>
      <c r="BJ15" s="346">
        <f t="shared" si="13"/>
        <v>0</v>
      </c>
      <c r="BK15" s="346">
        <f t="shared" si="14"/>
        <v>0</v>
      </c>
      <c r="BL15" s="346">
        <f t="shared" si="15"/>
        <v>0</v>
      </c>
      <c r="BM15" s="346">
        <f t="shared" si="16"/>
        <v>0</v>
      </c>
      <c r="BN15" s="346">
        <f t="shared" si="17"/>
        <v>0</v>
      </c>
      <c r="BO15" s="346">
        <f t="shared" si="18"/>
        <v>0</v>
      </c>
      <c r="BP15" s="359">
        <f t="shared" si="19"/>
        <v>0</v>
      </c>
    </row>
    <row r="16" spans="1:88">
      <c r="A16" s="372"/>
      <c r="B16" s="163"/>
      <c r="C16" s="373"/>
      <c r="D16" s="163"/>
      <c r="E16" s="163"/>
      <c r="F16" s="163"/>
      <c r="G16" s="163"/>
      <c r="H16" s="163"/>
      <c r="I16" s="163"/>
      <c r="J16" s="163"/>
      <c r="K16" s="163"/>
      <c r="L16" s="163"/>
      <c r="M16" s="163"/>
      <c r="N16" s="163"/>
      <c r="O16" s="163"/>
      <c r="P16" s="163"/>
      <c r="Q16" s="163"/>
      <c r="R16" s="163"/>
      <c r="S16" s="163"/>
      <c r="T16" s="163"/>
      <c r="U16" s="163"/>
      <c r="V16" s="163"/>
      <c r="W16" s="163"/>
      <c r="X16" s="163"/>
      <c r="Y16" s="163"/>
      <c r="Z16" s="163"/>
      <c r="AA16" s="163"/>
      <c r="AB16" s="163"/>
      <c r="AC16" s="163"/>
      <c r="AD16" s="163"/>
      <c r="AE16" s="163"/>
      <c r="AF16" s="163"/>
      <c r="AG16" s="163"/>
      <c r="AH16" s="163"/>
      <c r="AI16" s="163"/>
      <c r="AJ16" s="163"/>
      <c r="AK16" s="163"/>
      <c r="AL16" s="374"/>
      <c r="AN16" s="43"/>
      <c r="AO16" s="358"/>
      <c r="AP16" s="358">
        <f t="shared" si="1"/>
        <v>0</v>
      </c>
      <c r="AQ16" s="345"/>
      <c r="AR16" s="344"/>
      <c r="AS16" s="344"/>
      <c r="AT16" s="344"/>
      <c r="AU16" s="344"/>
      <c r="AV16" s="344"/>
      <c r="AW16" s="346">
        <f t="shared" si="2"/>
        <v>0</v>
      </c>
      <c r="AX16" s="346">
        <f t="shared" si="3"/>
        <v>0</v>
      </c>
      <c r="AY16" s="346">
        <f t="shared" si="4"/>
        <v>0</v>
      </c>
      <c r="AZ16" s="346">
        <f t="shared" si="5"/>
        <v>0</v>
      </c>
      <c r="BA16" s="346">
        <f>COUNTIF(D16:AI16,"M4")</f>
        <v>0</v>
      </c>
      <c r="BB16" s="346">
        <f>COUNTIF(D16:AI16,"I/I")</f>
        <v>0</v>
      </c>
      <c r="BC16" s="346">
        <f t="shared" si="6"/>
        <v>0</v>
      </c>
      <c r="BD16" s="346">
        <f t="shared" si="7"/>
        <v>0</v>
      </c>
      <c r="BE16" s="346">
        <f t="shared" si="8"/>
        <v>0</v>
      </c>
      <c r="BF16" s="346">
        <f t="shared" si="9"/>
        <v>0</v>
      </c>
      <c r="BG16" s="346">
        <f t="shared" si="10"/>
        <v>0</v>
      </c>
      <c r="BH16" s="346">
        <f t="shared" si="11"/>
        <v>0</v>
      </c>
      <c r="BI16" s="346">
        <f t="shared" si="12"/>
        <v>0</v>
      </c>
      <c r="BJ16" s="346">
        <f t="shared" si="13"/>
        <v>0</v>
      </c>
      <c r="BK16" s="346">
        <f t="shared" si="14"/>
        <v>0</v>
      </c>
      <c r="BL16" s="346">
        <f t="shared" si="15"/>
        <v>0</v>
      </c>
      <c r="BM16" s="346">
        <f t="shared" si="16"/>
        <v>0</v>
      </c>
      <c r="BN16" s="346">
        <f t="shared" si="17"/>
        <v>0</v>
      </c>
      <c r="BO16" s="346">
        <f t="shared" si="18"/>
        <v>0</v>
      </c>
      <c r="BP16" s="359">
        <f t="shared" si="19"/>
        <v>0</v>
      </c>
    </row>
    <row r="17" spans="1:68">
      <c r="A17" s="372"/>
      <c r="B17" s="163"/>
      <c r="C17" s="373"/>
      <c r="D17" s="163"/>
      <c r="E17" s="163"/>
      <c r="F17" s="163"/>
      <c r="G17" s="163"/>
      <c r="H17" s="163"/>
      <c r="I17" s="163"/>
      <c r="J17" s="163"/>
      <c r="K17" s="163"/>
      <c r="L17" s="163"/>
      <c r="M17" s="163"/>
      <c r="N17" s="163"/>
      <c r="O17" s="163"/>
      <c r="P17" s="163"/>
      <c r="Q17" s="163"/>
      <c r="R17" s="163"/>
      <c r="S17" s="163"/>
      <c r="T17" s="163"/>
      <c r="U17" s="163"/>
      <c r="V17" s="163"/>
      <c r="W17" s="163"/>
      <c r="X17" s="163"/>
      <c r="Y17" s="163"/>
      <c r="Z17" s="163"/>
      <c r="AA17" s="163"/>
      <c r="AB17" s="163"/>
      <c r="AC17" s="163"/>
      <c r="AD17" s="163"/>
      <c r="AE17" s="163"/>
      <c r="AF17" s="163"/>
      <c r="AG17" s="163"/>
      <c r="AH17" s="163"/>
      <c r="AI17" s="163"/>
      <c r="AJ17" s="163"/>
      <c r="AK17" s="163"/>
      <c r="AL17" s="374"/>
      <c r="AN17" s="43"/>
      <c r="AO17" s="358"/>
      <c r="AP17" s="358">
        <f t="shared" si="1"/>
        <v>0</v>
      </c>
      <c r="AQ17" s="345"/>
      <c r="AR17" s="344"/>
      <c r="AS17" s="344"/>
      <c r="AT17" s="344"/>
      <c r="AU17" s="344"/>
      <c r="AV17" s="344"/>
      <c r="AW17" s="346">
        <f t="shared" si="2"/>
        <v>0</v>
      </c>
      <c r="AX17" s="346">
        <f t="shared" si="3"/>
        <v>0</v>
      </c>
      <c r="AY17" s="346">
        <f t="shared" si="4"/>
        <v>0</v>
      </c>
      <c r="AZ17" s="346">
        <f t="shared" si="5"/>
        <v>0</v>
      </c>
      <c r="BA17" s="346">
        <f>COUNTIF(D17:AI17,"M4")</f>
        <v>0</v>
      </c>
      <c r="BB17" s="346">
        <f>COUNTIF(D17:AI17,"I/I")</f>
        <v>0</v>
      </c>
      <c r="BC17" s="346">
        <f t="shared" si="6"/>
        <v>0</v>
      </c>
      <c r="BD17" s="346">
        <f t="shared" si="7"/>
        <v>0</v>
      </c>
      <c r="BE17" s="346">
        <f t="shared" si="8"/>
        <v>0</v>
      </c>
      <c r="BF17" s="346">
        <f t="shared" si="9"/>
        <v>0</v>
      </c>
      <c r="BG17" s="346">
        <f t="shared" si="10"/>
        <v>0</v>
      </c>
      <c r="BH17" s="346">
        <f t="shared" si="11"/>
        <v>0</v>
      </c>
      <c r="BI17" s="346">
        <f t="shared" si="12"/>
        <v>0</v>
      </c>
      <c r="BJ17" s="346">
        <f t="shared" si="13"/>
        <v>0</v>
      </c>
      <c r="BK17" s="346">
        <f t="shared" si="14"/>
        <v>0</v>
      </c>
      <c r="BL17" s="346">
        <f t="shared" si="15"/>
        <v>0</v>
      </c>
      <c r="BM17" s="346">
        <f t="shared" si="16"/>
        <v>0</v>
      </c>
      <c r="BN17" s="346">
        <f t="shared" si="17"/>
        <v>0</v>
      </c>
      <c r="BO17" s="346">
        <f t="shared" si="18"/>
        <v>0</v>
      </c>
      <c r="BP17" s="359">
        <f t="shared" si="19"/>
        <v>0</v>
      </c>
    </row>
    <row r="18" spans="1:68">
      <c r="A18" s="375"/>
      <c r="B18" s="376"/>
      <c r="C18" s="377"/>
      <c r="D18" s="378"/>
      <c r="E18" s="379"/>
      <c r="F18" s="379"/>
      <c r="G18" s="379"/>
      <c r="H18" s="379"/>
      <c r="I18" s="379"/>
      <c r="J18" s="379"/>
      <c r="K18" s="379"/>
      <c r="L18" s="379"/>
      <c r="M18" s="379"/>
      <c r="N18" s="379"/>
      <c r="O18" s="379"/>
      <c r="P18" s="379"/>
      <c r="Q18" s="379"/>
      <c r="R18" s="379"/>
      <c r="S18" s="379"/>
      <c r="T18" s="379"/>
      <c r="U18" s="379"/>
      <c r="V18" s="379"/>
      <c r="W18" s="379"/>
      <c r="X18" s="379"/>
      <c r="Y18" s="379"/>
      <c r="Z18" s="379"/>
      <c r="AA18" s="379"/>
      <c r="AB18" s="379"/>
      <c r="AC18" s="379"/>
      <c r="AD18" s="379"/>
      <c r="AE18" s="379"/>
      <c r="AF18" s="380"/>
      <c r="AG18" s="379"/>
      <c r="AH18" s="379"/>
      <c r="AI18" s="379"/>
      <c r="AJ18" s="163"/>
      <c r="AK18" s="163"/>
      <c r="AL18" s="374"/>
      <c r="AN18" s="43"/>
      <c r="AO18" s="358"/>
      <c r="AP18" s="358">
        <f t="shared" si="1"/>
        <v>0</v>
      </c>
      <c r="AQ18" s="345"/>
      <c r="AR18" s="344"/>
      <c r="AS18" s="344"/>
      <c r="AT18" s="344"/>
      <c r="AU18" s="344"/>
      <c r="AV18" s="344"/>
      <c r="AW18" s="346">
        <f t="shared" si="2"/>
        <v>0</v>
      </c>
      <c r="AX18" s="346">
        <f t="shared" si="3"/>
        <v>0</v>
      </c>
      <c r="AY18" s="346">
        <f t="shared" si="4"/>
        <v>0</v>
      </c>
      <c r="AZ18" s="346">
        <f t="shared" si="5"/>
        <v>0</v>
      </c>
      <c r="BA18" s="346">
        <f>COUNTIF(D18:AI18,"M4")</f>
        <v>0</v>
      </c>
      <c r="BB18" s="346">
        <f>COUNTIF(D18:AI18,"I/I")</f>
        <v>0</v>
      </c>
      <c r="BC18" s="346">
        <f t="shared" si="6"/>
        <v>0</v>
      </c>
      <c r="BD18" s="346">
        <f t="shared" si="7"/>
        <v>0</v>
      </c>
      <c r="BE18" s="346">
        <f t="shared" si="8"/>
        <v>0</v>
      </c>
      <c r="BF18" s="346">
        <f t="shared" si="9"/>
        <v>0</v>
      </c>
      <c r="BG18" s="346">
        <f t="shared" si="10"/>
        <v>0</v>
      </c>
      <c r="BH18" s="346">
        <f t="shared" si="11"/>
        <v>0</v>
      </c>
      <c r="BI18" s="346">
        <f t="shared" si="12"/>
        <v>0</v>
      </c>
      <c r="BJ18" s="346">
        <f t="shared" si="13"/>
        <v>0</v>
      </c>
      <c r="BK18" s="346">
        <f t="shared" si="14"/>
        <v>0</v>
      </c>
      <c r="BL18" s="346">
        <f t="shared" si="15"/>
        <v>0</v>
      </c>
      <c r="BM18" s="346">
        <f t="shared" si="16"/>
        <v>0</v>
      </c>
      <c r="BN18" s="346">
        <f t="shared" si="17"/>
        <v>0</v>
      </c>
      <c r="BO18" s="346">
        <f t="shared" si="18"/>
        <v>0</v>
      </c>
      <c r="BP18" s="359">
        <f t="shared" si="19"/>
        <v>0</v>
      </c>
    </row>
    <row r="19" spans="1:68">
      <c r="A19" s="381"/>
      <c r="B19" s="382" t="s">
        <v>191</v>
      </c>
      <c r="C19" s="383"/>
      <c r="D19" s="378"/>
      <c r="E19" s="379"/>
      <c r="F19" s="379"/>
      <c r="G19" s="379"/>
      <c r="H19" s="379"/>
      <c r="I19" s="379"/>
      <c r="J19" s="379"/>
      <c r="K19" s="379"/>
      <c r="L19" s="379"/>
      <c r="M19" s="379"/>
      <c r="N19" s="379"/>
      <c r="O19" s="379"/>
      <c r="P19" s="379"/>
      <c r="Q19" s="379"/>
      <c r="R19" s="379"/>
      <c r="S19" s="379"/>
      <c r="T19" s="379"/>
      <c r="U19" s="379"/>
      <c r="V19" s="379"/>
      <c r="W19" s="379"/>
      <c r="X19" s="379"/>
      <c r="Y19" s="379"/>
      <c r="Z19" s="379"/>
      <c r="AA19" s="379"/>
      <c r="AB19" s="379"/>
      <c r="AC19" s="379"/>
      <c r="AD19" s="379"/>
      <c r="AE19" s="379"/>
      <c r="AF19" s="380"/>
      <c r="AG19" s="379"/>
      <c r="AH19" s="379"/>
      <c r="AI19" s="379"/>
      <c r="AJ19" s="163"/>
      <c r="AK19" s="163"/>
      <c r="AL19" s="374"/>
      <c r="AN19" s="43"/>
      <c r="AO19" s="384"/>
      <c r="AP19" s="384"/>
      <c r="AQ19" s="345"/>
      <c r="AR19" s="385"/>
      <c r="AS19" s="385"/>
      <c r="AT19" s="385"/>
      <c r="AU19" s="385"/>
      <c r="AV19" s="385"/>
      <c r="AW19" s="386"/>
      <c r="AX19" s="386"/>
      <c r="AY19" s="386"/>
      <c r="AZ19" s="386"/>
      <c r="BA19" s="386"/>
      <c r="BB19" s="386"/>
      <c r="BC19" s="386"/>
      <c r="BD19" s="386"/>
      <c r="BE19" s="386"/>
      <c r="BF19" s="386"/>
      <c r="BG19" s="386"/>
      <c r="BH19" s="386"/>
      <c r="BI19" s="386"/>
      <c r="BJ19" s="386"/>
      <c r="BK19" s="386"/>
      <c r="BL19" s="386"/>
      <c r="BM19" s="386"/>
      <c r="BN19" s="386"/>
      <c r="BO19" s="386"/>
      <c r="BP19" s="387"/>
    </row>
    <row r="20" spans="1:68">
      <c r="A20" s="388"/>
      <c r="B20" s="389" t="s">
        <v>103</v>
      </c>
      <c r="C20" s="390" t="s">
        <v>185</v>
      </c>
      <c r="D20" s="391"/>
      <c r="E20" s="392"/>
      <c r="F20" s="392"/>
      <c r="G20" s="392"/>
      <c r="H20" s="392"/>
      <c r="I20" s="392"/>
      <c r="J20" s="392"/>
      <c r="K20" s="392"/>
      <c r="L20" s="392"/>
      <c r="M20" s="392"/>
      <c r="N20" s="392"/>
      <c r="O20" s="392"/>
      <c r="P20" s="392"/>
      <c r="Q20" s="392"/>
      <c r="R20" s="392"/>
      <c r="S20" s="392"/>
      <c r="T20" s="392"/>
      <c r="U20" s="392"/>
      <c r="V20" s="392"/>
      <c r="W20" s="392"/>
      <c r="X20" s="392"/>
      <c r="Y20" s="392"/>
      <c r="Z20" s="392"/>
      <c r="AA20" s="392"/>
      <c r="AB20" s="392"/>
      <c r="AC20" s="392"/>
      <c r="AD20" s="392"/>
      <c r="AE20" s="392"/>
      <c r="AF20" s="392"/>
      <c r="AG20" s="392"/>
      <c r="AH20" s="392"/>
      <c r="AI20" s="392"/>
      <c r="AJ20" s="163"/>
      <c r="AK20" s="163"/>
      <c r="AL20" s="374"/>
    </row>
    <row r="21" spans="1:68">
      <c r="A21" s="388"/>
      <c r="B21" s="389" t="s">
        <v>53</v>
      </c>
      <c r="C21" s="390" t="s">
        <v>192</v>
      </c>
      <c r="D21" s="391"/>
      <c r="E21" s="391"/>
      <c r="F21" s="391"/>
      <c r="G21" s="391"/>
      <c r="H21" s="393"/>
      <c r="I21" s="393"/>
      <c r="J21" s="391"/>
      <c r="K21" s="391"/>
      <c r="L21" s="391"/>
      <c r="M21" s="391"/>
      <c r="N21" s="391"/>
      <c r="O21" s="391"/>
      <c r="P21" s="391"/>
      <c r="Q21" s="391"/>
      <c r="R21" s="391"/>
      <c r="S21" s="391"/>
      <c r="T21" s="391"/>
      <c r="U21" s="391"/>
      <c r="V21" s="391"/>
      <c r="W21" s="391"/>
      <c r="X21" s="391"/>
      <c r="Y21" s="391"/>
      <c r="Z21" s="391"/>
      <c r="AA21" s="391"/>
      <c r="AB21" s="391"/>
      <c r="AC21" s="391"/>
      <c r="AD21" s="391"/>
      <c r="AE21" s="391"/>
      <c r="AF21" s="391"/>
      <c r="AG21" s="391"/>
      <c r="AH21" s="391"/>
      <c r="AI21" s="391"/>
      <c r="AJ21" s="163"/>
      <c r="AK21" s="163"/>
      <c r="AL21" s="374"/>
    </row>
    <row r="22" spans="1:68">
      <c r="A22" s="394"/>
      <c r="B22" s="395" t="s">
        <v>113</v>
      </c>
      <c r="C22" s="396" t="s">
        <v>193</v>
      </c>
      <c r="D22" s="391"/>
      <c r="E22" s="391"/>
      <c r="F22" s="391"/>
      <c r="G22" s="391"/>
      <c r="H22" s="393"/>
      <c r="I22" s="393"/>
      <c r="J22" s="391"/>
      <c r="K22" s="391"/>
      <c r="L22" s="391"/>
      <c r="M22" s="391"/>
      <c r="N22" s="391"/>
      <c r="O22" s="391"/>
      <c r="P22" s="391"/>
      <c r="Q22" s="391"/>
      <c r="R22" s="391"/>
      <c r="S22" s="391"/>
      <c r="T22" s="391"/>
      <c r="U22" s="391"/>
      <c r="V22" s="391"/>
      <c r="W22" s="391"/>
      <c r="X22" s="391"/>
      <c r="Y22" s="391"/>
      <c r="Z22" s="391"/>
      <c r="AA22" s="391"/>
      <c r="AB22" s="391"/>
      <c r="AC22" s="391"/>
      <c r="AD22" s="391"/>
      <c r="AE22" s="391"/>
      <c r="AF22" s="391"/>
      <c r="AG22" s="391"/>
      <c r="AH22" s="391"/>
      <c r="AI22" s="391"/>
      <c r="AJ22" s="163"/>
      <c r="AK22" s="163"/>
      <c r="AL22" s="374"/>
    </row>
    <row r="23" spans="1:68">
      <c r="A23" s="397"/>
      <c r="B23" s="398" t="s">
        <v>157</v>
      </c>
      <c r="C23" s="396" t="s">
        <v>194</v>
      </c>
      <c r="D23" s="391"/>
      <c r="E23" s="391"/>
      <c r="F23" s="391"/>
      <c r="G23" s="391"/>
      <c r="H23" s="393"/>
      <c r="I23" s="393"/>
      <c r="J23" s="391"/>
      <c r="K23" s="391"/>
      <c r="L23" s="399"/>
      <c r="M23" s="399"/>
      <c r="N23" s="391"/>
      <c r="O23" s="391"/>
      <c r="P23" s="391"/>
      <c r="Q23" s="391"/>
      <c r="R23" s="391"/>
      <c r="S23" s="391"/>
      <c r="T23" s="391"/>
      <c r="U23" s="391"/>
      <c r="V23" s="391"/>
      <c r="W23" s="400"/>
      <c r="X23" s="400"/>
      <c r="Y23" s="550" t="s">
        <v>195</v>
      </c>
      <c r="Z23" s="550"/>
      <c r="AA23" s="550"/>
      <c r="AB23" s="550"/>
      <c r="AC23" s="550"/>
      <c r="AD23" s="550"/>
      <c r="AE23" s="550"/>
      <c r="AF23" s="550"/>
      <c r="AG23" s="550"/>
      <c r="AH23" s="550"/>
      <c r="AI23" s="401"/>
      <c r="AJ23" s="163"/>
      <c r="AK23" s="163"/>
      <c r="AL23" s="374"/>
    </row>
    <row r="24" spans="1:68">
      <c r="A24" s="394"/>
      <c r="B24" s="395" t="s">
        <v>169</v>
      </c>
      <c r="C24" s="402" t="s">
        <v>196</v>
      </c>
      <c r="D24" s="403"/>
      <c r="E24" s="403"/>
      <c r="F24" s="403"/>
      <c r="G24" s="403"/>
      <c r="H24" s="404"/>
      <c r="I24" s="404"/>
      <c r="J24" s="403"/>
      <c r="K24" s="403"/>
      <c r="L24" s="403"/>
      <c r="M24" s="403"/>
      <c r="N24" s="403"/>
      <c r="O24" s="403"/>
      <c r="P24" s="403"/>
      <c r="Q24" s="403"/>
      <c r="R24" s="403"/>
      <c r="S24" s="403"/>
      <c r="T24" s="403"/>
      <c r="U24" s="403"/>
      <c r="V24" s="403"/>
      <c r="W24" s="400"/>
      <c r="X24" s="400"/>
      <c r="Y24" s="559" t="s">
        <v>197</v>
      </c>
      <c r="Z24" s="559"/>
      <c r="AA24" s="559"/>
      <c r="AB24" s="559"/>
      <c r="AC24" s="559"/>
      <c r="AD24" s="559"/>
      <c r="AE24" s="559"/>
      <c r="AF24" s="559"/>
      <c r="AG24" s="559"/>
      <c r="AH24" s="559"/>
      <c r="AI24" s="405"/>
      <c r="AJ24" s="163"/>
      <c r="AK24" s="163"/>
      <c r="AL24" s="374"/>
    </row>
    <row r="25" spans="1:68">
      <c r="A25" s="397"/>
      <c r="B25" s="406" t="s">
        <v>198</v>
      </c>
      <c r="C25" s="407" t="s">
        <v>199</v>
      </c>
      <c r="D25" s="403"/>
      <c r="E25" s="403"/>
      <c r="F25" s="403"/>
      <c r="G25" s="403"/>
      <c r="H25" s="403"/>
      <c r="I25" s="403"/>
      <c r="J25" s="403"/>
      <c r="K25" s="403"/>
      <c r="L25" s="403"/>
      <c r="M25" s="403"/>
      <c r="N25" s="403"/>
      <c r="O25" s="403"/>
      <c r="P25" s="403"/>
      <c r="Q25" s="403"/>
      <c r="R25" s="403"/>
      <c r="S25" s="403"/>
      <c r="T25" s="403"/>
      <c r="U25" s="403"/>
      <c r="V25" s="403"/>
      <c r="W25" s="400"/>
      <c r="X25" s="400"/>
      <c r="Y25" s="550" t="s">
        <v>200</v>
      </c>
      <c r="Z25" s="550"/>
      <c r="AA25" s="550"/>
      <c r="AB25" s="550"/>
      <c r="AC25" s="550"/>
      <c r="AD25" s="550"/>
      <c r="AE25" s="550"/>
      <c r="AF25" s="550"/>
      <c r="AG25" s="550"/>
      <c r="AH25" s="550"/>
      <c r="AI25" s="401"/>
      <c r="AJ25" s="163"/>
      <c r="AK25" s="163"/>
      <c r="AL25" s="374"/>
    </row>
    <row r="26" spans="1:68">
      <c r="A26" s="408"/>
      <c r="B26" s="409"/>
      <c r="C26" s="410"/>
      <c r="D26" s="403"/>
      <c r="E26" s="403"/>
      <c r="F26" s="403"/>
      <c r="G26" s="403"/>
      <c r="H26" s="403"/>
      <c r="I26" s="403"/>
      <c r="J26" s="403"/>
      <c r="K26" s="403"/>
      <c r="L26" s="403"/>
      <c r="M26" s="403"/>
      <c r="N26" s="403"/>
      <c r="O26" s="403"/>
      <c r="P26" s="403"/>
      <c r="Q26" s="403"/>
      <c r="R26" s="403"/>
      <c r="S26" s="403"/>
      <c r="T26" s="403"/>
      <c r="U26" s="403"/>
      <c r="V26" s="403"/>
      <c r="W26" s="400"/>
      <c r="X26" s="400"/>
      <c r="Y26" s="550" t="s">
        <v>201</v>
      </c>
      <c r="Z26" s="550"/>
      <c r="AA26" s="550"/>
      <c r="AB26" s="550"/>
      <c r="AC26" s="550"/>
      <c r="AD26" s="550"/>
      <c r="AE26" s="550"/>
      <c r="AF26" s="550"/>
      <c r="AG26" s="550"/>
      <c r="AH26" s="550"/>
      <c r="AI26" s="401"/>
      <c r="AJ26" s="163"/>
      <c r="AK26" s="163"/>
      <c r="AL26" s="374"/>
    </row>
    <row r="27" spans="1:68">
      <c r="A27" s="411"/>
      <c r="B27" s="412"/>
      <c r="C27" s="413"/>
      <c r="D27" s="414"/>
      <c r="E27" s="414"/>
      <c r="F27" s="414"/>
      <c r="G27" s="414"/>
      <c r="H27" s="414"/>
      <c r="I27" s="414"/>
      <c r="J27" s="414"/>
      <c r="K27" s="414"/>
      <c r="L27" s="414"/>
      <c r="M27" s="414"/>
      <c r="N27" s="414"/>
      <c r="O27" s="414"/>
      <c r="P27" s="414"/>
      <c r="Q27" s="414"/>
      <c r="R27" s="414"/>
      <c r="S27" s="414"/>
      <c r="T27" s="414"/>
      <c r="U27" s="414"/>
      <c r="V27" s="414"/>
      <c r="W27" s="414"/>
      <c r="X27" s="414"/>
      <c r="Y27" s="414"/>
      <c r="Z27" s="414"/>
      <c r="AA27" s="414"/>
      <c r="AB27" s="414"/>
      <c r="AC27" s="414"/>
      <c r="AD27" s="414"/>
      <c r="AE27" s="400"/>
      <c r="AF27" s="414"/>
      <c r="AG27" s="414"/>
      <c r="AH27" s="414"/>
      <c r="AI27" s="414"/>
      <c r="AJ27" s="163"/>
      <c r="AK27" s="163"/>
      <c r="AL27" s="374"/>
    </row>
    <row r="28" spans="1:68" ht="15.75" thickBot="1">
      <c r="A28" s="415"/>
      <c r="B28" s="416"/>
      <c r="C28" s="417"/>
      <c r="D28" s="335"/>
      <c r="E28" s="335"/>
      <c r="F28" s="335"/>
      <c r="G28" s="335"/>
      <c r="H28" s="335"/>
      <c r="I28" s="335"/>
      <c r="J28" s="335"/>
      <c r="K28" s="335"/>
      <c r="L28" s="335"/>
      <c r="M28" s="335"/>
      <c r="N28" s="335"/>
      <c r="O28" s="335"/>
      <c r="P28" s="335"/>
      <c r="Q28" s="335"/>
      <c r="R28" s="335"/>
      <c r="S28" s="335"/>
      <c r="T28" s="335"/>
      <c r="U28" s="335"/>
      <c r="V28" s="335"/>
      <c r="W28" s="335"/>
      <c r="X28" s="335"/>
      <c r="Y28" s="335"/>
      <c r="Z28" s="335"/>
      <c r="AA28" s="335"/>
      <c r="AB28" s="335"/>
      <c r="AC28" s="335"/>
      <c r="AD28" s="335"/>
      <c r="AE28" s="335"/>
      <c r="AF28" s="335"/>
      <c r="AG28" s="335"/>
      <c r="AH28" s="335"/>
      <c r="AI28" s="335"/>
      <c r="AJ28" s="172"/>
      <c r="AK28" s="172"/>
      <c r="AL28" s="418"/>
    </row>
  </sheetData>
  <mergeCells count="17">
    <mergeCell ref="AL10:AL11"/>
    <mergeCell ref="Y23:AH23"/>
    <mergeCell ref="Y24:AH24"/>
    <mergeCell ref="A1:AL3"/>
    <mergeCell ref="D4:D5"/>
    <mergeCell ref="AJ4:AJ5"/>
    <mergeCell ref="AK4:AK5"/>
    <mergeCell ref="AL4:AL5"/>
    <mergeCell ref="D7:D8"/>
    <mergeCell ref="AJ7:AJ8"/>
    <mergeCell ref="AK7:AK8"/>
    <mergeCell ref="AL7:AL8"/>
    <mergeCell ref="Y25:AH25"/>
    <mergeCell ref="Y26:AH26"/>
    <mergeCell ref="D10:D11"/>
    <mergeCell ref="AJ10:AJ11"/>
    <mergeCell ref="AK10:AK11"/>
  </mergeCells>
  <pageMargins left="0.511811024" right="0.511811024" top="0.78740157499999996" bottom="0.78740157499999996" header="0.31496062000000002" footer="0.31496062000000002"/>
  <pageSetup paperSize="9" scale="20" fitToHeight="0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8"/>
  <sheetViews>
    <sheetView workbookViewId="0">
      <selection sqref="A1:XFD1048576"/>
    </sheetView>
  </sheetViews>
  <sheetFormatPr defaultRowHeight="15"/>
  <cols>
    <col min="1" max="1" width="13" customWidth="1"/>
    <col min="2" max="2" width="43.5703125" customWidth="1"/>
    <col min="3" max="3" width="10.85546875" customWidth="1"/>
    <col min="4" max="4" width="10.5703125" customWidth="1"/>
    <col min="7" max="7" width="9.140625" customWidth="1"/>
  </cols>
  <sheetData>
    <row r="1" spans="1:34">
      <c r="A1" s="569" t="s">
        <v>216</v>
      </c>
      <c r="B1" s="569"/>
      <c r="C1" s="569"/>
      <c r="D1" s="569"/>
      <c r="E1" s="569"/>
      <c r="F1" s="569"/>
      <c r="G1" s="569"/>
      <c r="H1" s="569"/>
      <c r="I1" s="569"/>
      <c r="J1" s="569"/>
      <c r="K1" s="569"/>
      <c r="L1" s="569"/>
      <c r="M1" s="569"/>
      <c r="N1" s="569"/>
      <c r="O1" s="569"/>
      <c r="P1" s="569"/>
      <c r="Q1" s="569"/>
      <c r="R1" s="569"/>
      <c r="S1" s="569"/>
      <c r="T1" s="569"/>
      <c r="U1" s="569"/>
      <c r="V1" s="569"/>
      <c r="W1" s="569"/>
      <c r="X1" s="569"/>
      <c r="Y1" s="569"/>
      <c r="Z1" s="569"/>
      <c r="AA1" s="569"/>
      <c r="AB1" s="569"/>
      <c r="AC1" s="569"/>
      <c r="AD1" s="569"/>
      <c r="AE1" s="569"/>
      <c r="AF1" s="569"/>
      <c r="AG1" s="569"/>
      <c r="AH1" s="569"/>
    </row>
    <row r="2" spans="1:34">
      <c r="A2" s="569"/>
      <c r="B2" s="569"/>
      <c r="C2" s="569"/>
      <c r="D2" s="569"/>
      <c r="E2" s="569"/>
      <c r="F2" s="569"/>
      <c r="G2" s="569"/>
      <c r="H2" s="569"/>
      <c r="I2" s="569"/>
      <c r="J2" s="569"/>
      <c r="K2" s="569"/>
      <c r="L2" s="569"/>
      <c r="M2" s="569"/>
      <c r="N2" s="569"/>
      <c r="O2" s="569"/>
      <c r="P2" s="569"/>
      <c r="Q2" s="569"/>
      <c r="R2" s="569"/>
      <c r="S2" s="569"/>
      <c r="T2" s="569"/>
      <c r="U2" s="569"/>
      <c r="V2" s="569"/>
      <c r="W2" s="569"/>
      <c r="X2" s="569"/>
      <c r="Y2" s="569"/>
      <c r="Z2" s="569"/>
      <c r="AA2" s="569"/>
      <c r="AB2" s="569"/>
      <c r="AC2" s="569"/>
      <c r="AD2" s="569"/>
      <c r="AE2" s="569"/>
      <c r="AF2" s="569"/>
      <c r="AG2" s="569"/>
      <c r="AH2" s="569"/>
    </row>
    <row r="3" spans="1:34">
      <c r="A3" s="569"/>
      <c r="B3" s="569"/>
      <c r="C3" s="569"/>
      <c r="D3" s="569"/>
      <c r="E3" s="569"/>
      <c r="F3" s="569"/>
      <c r="G3" s="569"/>
      <c r="H3" s="569"/>
      <c r="I3" s="569"/>
      <c r="J3" s="569"/>
      <c r="K3" s="569"/>
      <c r="L3" s="569"/>
      <c r="M3" s="569"/>
      <c r="N3" s="569"/>
      <c r="O3" s="569"/>
      <c r="P3" s="569"/>
      <c r="Q3" s="569"/>
      <c r="R3" s="569"/>
      <c r="S3" s="569"/>
      <c r="T3" s="569"/>
      <c r="U3" s="569"/>
      <c r="V3" s="569"/>
      <c r="W3" s="569"/>
      <c r="X3" s="569"/>
      <c r="Y3" s="569"/>
      <c r="Z3" s="569"/>
      <c r="AA3" s="569"/>
      <c r="AB3" s="569"/>
      <c r="AC3" s="569"/>
      <c r="AD3" s="569"/>
      <c r="AE3" s="569"/>
      <c r="AF3" s="569"/>
      <c r="AG3" s="569"/>
      <c r="AH3" s="569"/>
    </row>
    <row r="4" spans="1:34" ht="16.5" thickBot="1">
      <c r="A4" s="570" t="s">
        <v>1</v>
      </c>
      <c r="B4" s="571" t="s">
        <v>2</v>
      </c>
      <c r="C4" s="572" t="s">
        <v>217</v>
      </c>
      <c r="D4" s="573" t="s">
        <v>4</v>
      </c>
      <c r="E4" s="574">
        <v>1</v>
      </c>
      <c r="F4" s="574">
        <v>2</v>
      </c>
      <c r="G4" s="574">
        <v>3</v>
      </c>
      <c r="H4" s="574">
        <v>4</v>
      </c>
      <c r="I4" s="574">
        <v>5</v>
      </c>
      <c r="J4" s="574">
        <v>6</v>
      </c>
      <c r="K4" s="574">
        <v>7</v>
      </c>
      <c r="L4" s="574">
        <v>8</v>
      </c>
      <c r="M4" s="574">
        <v>9</v>
      </c>
      <c r="N4" s="574">
        <v>10</v>
      </c>
      <c r="O4" s="574">
        <v>11</v>
      </c>
      <c r="P4" s="574">
        <v>12</v>
      </c>
      <c r="Q4" s="574">
        <v>13</v>
      </c>
      <c r="R4" s="574">
        <v>14</v>
      </c>
      <c r="S4" s="574">
        <v>15</v>
      </c>
      <c r="T4" s="574">
        <v>16</v>
      </c>
      <c r="U4" s="574">
        <v>17</v>
      </c>
      <c r="V4" s="574">
        <v>18</v>
      </c>
      <c r="W4" s="574">
        <v>19</v>
      </c>
      <c r="X4" s="574">
        <v>20</v>
      </c>
      <c r="Y4" s="574">
        <v>21</v>
      </c>
      <c r="Z4" s="574">
        <v>22</v>
      </c>
      <c r="AA4" s="574">
        <v>23</v>
      </c>
      <c r="AB4" s="574">
        <v>24</v>
      </c>
      <c r="AC4" s="574">
        <v>25</v>
      </c>
      <c r="AD4" s="574">
        <v>26</v>
      </c>
      <c r="AE4" s="574">
        <v>27</v>
      </c>
      <c r="AF4" s="574">
        <v>28</v>
      </c>
      <c r="AG4" s="574">
        <v>29</v>
      </c>
      <c r="AH4" s="574">
        <v>30</v>
      </c>
    </row>
    <row r="5" spans="1:34" ht="15.75">
      <c r="A5" s="575"/>
      <c r="B5" s="571" t="s">
        <v>218</v>
      </c>
      <c r="C5" s="572" t="s">
        <v>219</v>
      </c>
      <c r="D5" s="576"/>
      <c r="E5" s="574" t="s">
        <v>9</v>
      </c>
      <c r="F5" s="574" t="s">
        <v>10</v>
      </c>
      <c r="G5" s="574" t="s">
        <v>11</v>
      </c>
      <c r="H5" s="574" t="s">
        <v>12</v>
      </c>
      <c r="I5" s="574" t="s">
        <v>13</v>
      </c>
      <c r="J5" s="574" t="s">
        <v>220</v>
      </c>
      <c r="K5" s="574" t="s">
        <v>15</v>
      </c>
      <c r="L5" s="574" t="s">
        <v>9</v>
      </c>
      <c r="M5" s="574" t="s">
        <v>10</v>
      </c>
      <c r="N5" s="574" t="s">
        <v>11</v>
      </c>
      <c r="O5" s="574" t="s">
        <v>12</v>
      </c>
      <c r="P5" s="574" t="s">
        <v>13</v>
      </c>
      <c r="Q5" s="574" t="s">
        <v>220</v>
      </c>
      <c r="R5" s="574" t="s">
        <v>15</v>
      </c>
      <c r="S5" s="574" t="s">
        <v>9</v>
      </c>
      <c r="T5" s="574" t="s">
        <v>10</v>
      </c>
      <c r="U5" s="574" t="s">
        <v>11</v>
      </c>
      <c r="V5" s="574" t="s">
        <v>12</v>
      </c>
      <c r="W5" s="574" t="s">
        <v>13</v>
      </c>
      <c r="X5" s="574" t="s">
        <v>220</v>
      </c>
      <c r="Y5" s="574" t="s">
        <v>15</v>
      </c>
      <c r="Z5" s="574" t="s">
        <v>9</v>
      </c>
      <c r="AA5" s="574" t="s">
        <v>10</v>
      </c>
      <c r="AB5" s="574" t="s">
        <v>11</v>
      </c>
      <c r="AC5" s="574" t="s">
        <v>12</v>
      </c>
      <c r="AD5" s="574" t="s">
        <v>13</v>
      </c>
      <c r="AE5" s="574" t="s">
        <v>220</v>
      </c>
      <c r="AF5" s="574" t="s">
        <v>15</v>
      </c>
      <c r="AG5" s="574" t="s">
        <v>9</v>
      </c>
      <c r="AH5" s="574" t="s">
        <v>10</v>
      </c>
    </row>
    <row r="6" spans="1:34" ht="15.75">
      <c r="A6" s="577">
        <v>153397</v>
      </c>
      <c r="B6" s="578" t="s">
        <v>221</v>
      </c>
      <c r="C6" s="579">
        <v>89780</v>
      </c>
      <c r="D6" s="580" t="s">
        <v>34</v>
      </c>
      <c r="E6" s="581" t="s">
        <v>222</v>
      </c>
      <c r="F6" s="581" t="s">
        <v>222</v>
      </c>
      <c r="G6" s="581" t="s">
        <v>222</v>
      </c>
      <c r="H6" s="581" t="s">
        <v>222</v>
      </c>
      <c r="I6" s="581" t="s">
        <v>222</v>
      </c>
      <c r="J6" s="582"/>
      <c r="K6" s="582"/>
      <c r="L6" s="581" t="s">
        <v>222</v>
      </c>
      <c r="M6" s="581" t="s">
        <v>222</v>
      </c>
      <c r="N6" s="581" t="s">
        <v>222</v>
      </c>
      <c r="O6" s="581" t="s">
        <v>222</v>
      </c>
      <c r="P6" s="581" t="s">
        <v>222</v>
      </c>
      <c r="Q6" s="582"/>
      <c r="R6" s="582"/>
      <c r="S6" s="581" t="s">
        <v>222</v>
      </c>
      <c r="T6" s="581" t="s">
        <v>222</v>
      </c>
      <c r="U6" s="581" t="s">
        <v>222</v>
      </c>
      <c r="V6" s="581" t="s">
        <v>222</v>
      </c>
      <c r="W6" s="581" t="s">
        <v>222</v>
      </c>
      <c r="X6" s="582"/>
      <c r="Y6" s="582"/>
      <c r="Z6" s="581" t="s">
        <v>222</v>
      </c>
      <c r="AA6" s="581" t="s">
        <v>222</v>
      </c>
      <c r="AB6" s="581" t="s">
        <v>222</v>
      </c>
      <c r="AC6" s="581" t="s">
        <v>222</v>
      </c>
      <c r="AD6" s="581" t="s">
        <v>222</v>
      </c>
      <c r="AE6" s="582"/>
      <c r="AF6" s="582"/>
      <c r="AG6" s="581" t="s">
        <v>222</v>
      </c>
      <c r="AH6" s="581" t="s">
        <v>222</v>
      </c>
    </row>
    <row r="7" spans="1:34" ht="15.75">
      <c r="A7" s="583" t="s">
        <v>1</v>
      </c>
      <c r="B7" s="571" t="s">
        <v>2</v>
      </c>
      <c r="C7" s="572" t="s">
        <v>217</v>
      </c>
      <c r="D7" s="573" t="s">
        <v>4</v>
      </c>
      <c r="E7" s="574">
        <v>1</v>
      </c>
      <c r="F7" s="574">
        <v>2</v>
      </c>
      <c r="G7" s="574">
        <v>3</v>
      </c>
      <c r="H7" s="574">
        <v>4</v>
      </c>
      <c r="I7" s="574">
        <v>5</v>
      </c>
      <c r="J7" s="574">
        <v>6</v>
      </c>
      <c r="K7" s="574">
        <v>7</v>
      </c>
      <c r="L7" s="574">
        <v>8</v>
      </c>
      <c r="M7" s="574">
        <v>9</v>
      </c>
      <c r="N7" s="574">
        <v>10</v>
      </c>
      <c r="O7" s="574">
        <v>11</v>
      </c>
      <c r="P7" s="574">
        <v>12</v>
      </c>
      <c r="Q7" s="574">
        <v>13</v>
      </c>
      <c r="R7" s="574">
        <v>14</v>
      </c>
      <c r="S7" s="574">
        <v>15</v>
      </c>
      <c r="T7" s="574">
        <v>16</v>
      </c>
      <c r="U7" s="574">
        <v>17</v>
      </c>
      <c r="V7" s="574">
        <v>18</v>
      </c>
      <c r="W7" s="574">
        <v>19</v>
      </c>
      <c r="X7" s="574">
        <v>20</v>
      </c>
      <c r="Y7" s="574">
        <v>21</v>
      </c>
      <c r="Z7" s="574">
        <v>22</v>
      </c>
      <c r="AA7" s="574">
        <v>23</v>
      </c>
      <c r="AB7" s="574">
        <v>24</v>
      </c>
      <c r="AC7" s="574">
        <v>25</v>
      </c>
      <c r="AD7" s="574">
        <v>26</v>
      </c>
      <c r="AE7" s="574">
        <v>27</v>
      </c>
      <c r="AF7" s="574">
        <v>28</v>
      </c>
      <c r="AG7" s="574">
        <v>29</v>
      </c>
      <c r="AH7" s="574">
        <v>30</v>
      </c>
    </row>
    <row r="8" spans="1:34" ht="15.75">
      <c r="A8" s="583"/>
      <c r="B8" s="571" t="s">
        <v>218</v>
      </c>
      <c r="C8" s="572" t="s">
        <v>219</v>
      </c>
      <c r="D8" s="576"/>
      <c r="E8" s="574" t="s">
        <v>9</v>
      </c>
      <c r="F8" s="574" t="s">
        <v>10</v>
      </c>
      <c r="G8" s="574" t="s">
        <v>11</v>
      </c>
      <c r="H8" s="574" t="s">
        <v>12</v>
      </c>
      <c r="I8" s="574" t="s">
        <v>13</v>
      </c>
      <c r="J8" s="574" t="s">
        <v>220</v>
      </c>
      <c r="K8" s="574" t="s">
        <v>15</v>
      </c>
      <c r="L8" s="574" t="s">
        <v>9</v>
      </c>
      <c r="M8" s="574" t="s">
        <v>10</v>
      </c>
      <c r="N8" s="574" t="s">
        <v>11</v>
      </c>
      <c r="O8" s="574" t="s">
        <v>12</v>
      </c>
      <c r="P8" s="574" t="s">
        <v>13</v>
      </c>
      <c r="Q8" s="574" t="s">
        <v>220</v>
      </c>
      <c r="R8" s="574" t="s">
        <v>15</v>
      </c>
      <c r="S8" s="574" t="s">
        <v>9</v>
      </c>
      <c r="T8" s="574" t="s">
        <v>10</v>
      </c>
      <c r="U8" s="574" t="s">
        <v>11</v>
      </c>
      <c r="V8" s="574" t="s">
        <v>12</v>
      </c>
      <c r="W8" s="574" t="s">
        <v>13</v>
      </c>
      <c r="X8" s="574" t="s">
        <v>220</v>
      </c>
      <c r="Y8" s="574" t="s">
        <v>15</v>
      </c>
      <c r="Z8" s="574" t="s">
        <v>9</v>
      </c>
      <c r="AA8" s="574" t="s">
        <v>10</v>
      </c>
      <c r="AB8" s="574" t="s">
        <v>11</v>
      </c>
      <c r="AC8" s="574" t="s">
        <v>12</v>
      </c>
      <c r="AD8" s="574" t="s">
        <v>13</v>
      </c>
      <c r="AE8" s="574" t="s">
        <v>220</v>
      </c>
      <c r="AF8" s="574" t="s">
        <v>15</v>
      </c>
      <c r="AG8" s="574" t="s">
        <v>9</v>
      </c>
      <c r="AH8" s="574" t="s">
        <v>10</v>
      </c>
    </row>
    <row r="9" spans="1:34" ht="15.75">
      <c r="A9" s="577">
        <v>432890</v>
      </c>
      <c r="B9" s="578" t="s">
        <v>223</v>
      </c>
      <c r="C9" s="584">
        <v>275062</v>
      </c>
      <c r="D9" s="585" t="s">
        <v>224</v>
      </c>
      <c r="E9" s="586"/>
      <c r="F9" s="587" t="s">
        <v>61</v>
      </c>
      <c r="G9" s="588"/>
      <c r="H9" s="586"/>
      <c r="I9" s="587" t="s">
        <v>61</v>
      </c>
      <c r="J9" s="589"/>
      <c r="K9" s="589"/>
      <c r="L9" s="587" t="s">
        <v>61</v>
      </c>
      <c r="M9" s="588"/>
      <c r="N9" s="588"/>
      <c r="O9" s="587" t="s">
        <v>61</v>
      </c>
      <c r="P9" s="586"/>
      <c r="Q9" s="589"/>
      <c r="R9" s="590" t="s">
        <v>61</v>
      </c>
      <c r="S9" s="587" t="s">
        <v>61</v>
      </c>
      <c r="T9" s="586"/>
      <c r="U9" s="587" t="s">
        <v>35</v>
      </c>
      <c r="V9" s="591" t="s">
        <v>225</v>
      </c>
      <c r="W9" s="592"/>
      <c r="X9" s="592"/>
      <c r="Y9" s="592"/>
      <c r="Z9" s="592"/>
      <c r="AA9" s="592"/>
      <c r="AB9" s="592"/>
      <c r="AC9" s="592"/>
      <c r="AD9" s="592"/>
      <c r="AE9" s="592"/>
      <c r="AF9" s="592"/>
      <c r="AG9" s="592"/>
      <c r="AH9" s="593"/>
    </row>
    <row r="10" spans="1:34" ht="15.75">
      <c r="A10" s="594">
        <v>156795</v>
      </c>
      <c r="B10" s="578" t="s">
        <v>226</v>
      </c>
      <c r="C10" s="584"/>
      <c r="D10" s="585"/>
      <c r="E10" s="586"/>
      <c r="F10" s="587" t="s">
        <v>61</v>
      </c>
      <c r="G10" s="588"/>
      <c r="H10" s="586"/>
      <c r="I10" s="587" t="s">
        <v>61</v>
      </c>
      <c r="J10" s="589"/>
      <c r="K10" s="589"/>
      <c r="L10" s="587" t="s">
        <v>61</v>
      </c>
      <c r="M10" s="588"/>
      <c r="N10" s="588"/>
      <c r="O10" s="587" t="s">
        <v>61</v>
      </c>
      <c r="P10" s="586"/>
      <c r="Q10" s="589"/>
      <c r="R10" s="590" t="s">
        <v>61</v>
      </c>
      <c r="S10" s="586"/>
      <c r="T10" s="587" t="s">
        <v>61</v>
      </c>
      <c r="U10" s="587" t="s">
        <v>61</v>
      </c>
      <c r="V10" s="586"/>
      <c r="W10" s="586"/>
      <c r="X10" s="590" t="s">
        <v>61</v>
      </c>
      <c r="Y10" s="589"/>
      <c r="Z10" s="586"/>
      <c r="AA10" s="587" t="s">
        <v>61</v>
      </c>
      <c r="AB10" s="588"/>
      <c r="AC10" s="586"/>
      <c r="AD10" s="587" t="s">
        <v>61</v>
      </c>
      <c r="AE10" s="589"/>
      <c r="AF10" s="589"/>
      <c r="AG10" s="587" t="s">
        <v>61</v>
      </c>
      <c r="AH10" s="588"/>
    </row>
    <row r="11" spans="1:34" ht="15.75">
      <c r="A11" s="583" t="s">
        <v>1</v>
      </c>
      <c r="B11" s="571" t="s">
        <v>2</v>
      </c>
      <c r="C11" s="572" t="s">
        <v>217</v>
      </c>
      <c r="D11" s="573" t="s">
        <v>4</v>
      </c>
      <c r="E11" s="574">
        <v>1</v>
      </c>
      <c r="F11" s="574">
        <v>2</v>
      </c>
      <c r="G11" s="574">
        <v>3</v>
      </c>
      <c r="H11" s="574">
        <v>4</v>
      </c>
      <c r="I11" s="574">
        <v>5</v>
      </c>
      <c r="J11" s="574">
        <v>6</v>
      </c>
      <c r="K11" s="574">
        <v>7</v>
      </c>
      <c r="L11" s="574">
        <v>8</v>
      </c>
      <c r="M11" s="574">
        <v>9</v>
      </c>
      <c r="N11" s="574">
        <v>10</v>
      </c>
      <c r="O11" s="574">
        <v>11</v>
      </c>
      <c r="P11" s="574">
        <v>12</v>
      </c>
      <c r="Q11" s="574">
        <v>13</v>
      </c>
      <c r="R11" s="574">
        <v>14</v>
      </c>
      <c r="S11" s="574">
        <v>15</v>
      </c>
      <c r="T11" s="574">
        <v>16</v>
      </c>
      <c r="U11" s="574">
        <v>17</v>
      </c>
      <c r="V11" s="574">
        <v>18</v>
      </c>
      <c r="W11" s="574">
        <v>19</v>
      </c>
      <c r="X11" s="574">
        <v>20</v>
      </c>
      <c r="Y11" s="574">
        <v>21</v>
      </c>
      <c r="Z11" s="574">
        <v>22</v>
      </c>
      <c r="AA11" s="574">
        <v>23</v>
      </c>
      <c r="AB11" s="574">
        <v>24</v>
      </c>
      <c r="AC11" s="574">
        <v>25</v>
      </c>
      <c r="AD11" s="574">
        <v>26</v>
      </c>
      <c r="AE11" s="574">
        <v>27</v>
      </c>
      <c r="AF11" s="574">
        <v>28</v>
      </c>
      <c r="AG11" s="574">
        <v>29</v>
      </c>
      <c r="AH11" s="574">
        <v>30</v>
      </c>
    </row>
    <row r="12" spans="1:34" ht="15.75">
      <c r="A12" s="583"/>
      <c r="B12" s="571" t="s">
        <v>218</v>
      </c>
      <c r="C12" s="572" t="s">
        <v>219</v>
      </c>
      <c r="D12" s="576"/>
      <c r="E12" s="574" t="s">
        <v>9</v>
      </c>
      <c r="F12" s="574" t="s">
        <v>10</v>
      </c>
      <c r="G12" s="574" t="s">
        <v>11</v>
      </c>
      <c r="H12" s="574" t="s">
        <v>12</v>
      </c>
      <c r="I12" s="574" t="s">
        <v>13</v>
      </c>
      <c r="J12" s="574" t="s">
        <v>220</v>
      </c>
      <c r="K12" s="574" t="s">
        <v>15</v>
      </c>
      <c r="L12" s="574" t="s">
        <v>9</v>
      </c>
      <c r="M12" s="574" t="s">
        <v>10</v>
      </c>
      <c r="N12" s="574" t="s">
        <v>11</v>
      </c>
      <c r="O12" s="574" t="s">
        <v>12</v>
      </c>
      <c r="P12" s="574" t="s">
        <v>13</v>
      </c>
      <c r="Q12" s="574" t="s">
        <v>220</v>
      </c>
      <c r="R12" s="574" t="s">
        <v>15</v>
      </c>
      <c r="S12" s="574" t="s">
        <v>9</v>
      </c>
      <c r="T12" s="574" t="s">
        <v>10</v>
      </c>
      <c r="U12" s="574" t="s">
        <v>11</v>
      </c>
      <c r="V12" s="574" t="s">
        <v>12</v>
      </c>
      <c r="W12" s="574" t="s">
        <v>13</v>
      </c>
      <c r="X12" s="574" t="s">
        <v>220</v>
      </c>
      <c r="Y12" s="574" t="s">
        <v>15</v>
      </c>
      <c r="Z12" s="574" t="s">
        <v>9</v>
      </c>
      <c r="AA12" s="574" t="s">
        <v>10</v>
      </c>
      <c r="AB12" s="574" t="s">
        <v>11</v>
      </c>
      <c r="AC12" s="574" t="s">
        <v>12</v>
      </c>
      <c r="AD12" s="574" t="s">
        <v>13</v>
      </c>
      <c r="AE12" s="574" t="s">
        <v>220</v>
      </c>
      <c r="AF12" s="574" t="s">
        <v>15</v>
      </c>
      <c r="AG12" s="574" t="s">
        <v>9</v>
      </c>
      <c r="AH12" s="574" t="s">
        <v>10</v>
      </c>
    </row>
    <row r="13" spans="1:34" ht="15.75">
      <c r="A13" s="595" t="s">
        <v>227</v>
      </c>
      <c r="B13" s="578" t="s">
        <v>228</v>
      </c>
      <c r="C13" s="596">
        <v>118784</v>
      </c>
      <c r="D13" s="585" t="s">
        <v>224</v>
      </c>
      <c r="E13" s="587" t="s">
        <v>61</v>
      </c>
      <c r="F13" s="587"/>
      <c r="G13" s="587"/>
      <c r="H13" s="587" t="s">
        <v>61</v>
      </c>
      <c r="I13" s="586"/>
      <c r="J13" s="590" t="s">
        <v>61</v>
      </c>
      <c r="K13" s="590" t="s">
        <v>61</v>
      </c>
      <c r="L13" s="587"/>
      <c r="M13" s="587" t="s">
        <v>61</v>
      </c>
      <c r="N13" s="581"/>
      <c r="O13" s="587"/>
      <c r="P13" s="587" t="s">
        <v>61</v>
      </c>
      <c r="Q13" s="590"/>
      <c r="R13" s="590"/>
      <c r="S13" s="587" t="s">
        <v>61</v>
      </c>
      <c r="T13" s="581"/>
      <c r="U13" s="581"/>
      <c r="V13" s="587" t="s">
        <v>61</v>
      </c>
      <c r="W13" s="587"/>
      <c r="X13" s="590"/>
      <c r="Y13" s="590"/>
      <c r="Z13" s="587"/>
      <c r="AA13" s="587"/>
      <c r="AB13" s="587"/>
      <c r="AC13" s="587" t="s">
        <v>61</v>
      </c>
      <c r="AD13" s="586" t="s">
        <v>53</v>
      </c>
      <c r="AE13" s="590" t="s">
        <v>61</v>
      </c>
      <c r="AF13" s="590"/>
      <c r="AG13" s="586"/>
      <c r="AH13" s="587" t="s">
        <v>61</v>
      </c>
    </row>
    <row r="14" spans="1:34" ht="15.75">
      <c r="A14" s="595" t="s">
        <v>229</v>
      </c>
      <c r="B14" s="578" t="s">
        <v>230</v>
      </c>
      <c r="C14" s="596"/>
      <c r="D14" s="585"/>
      <c r="E14" s="587"/>
      <c r="F14" s="587"/>
      <c r="G14" s="587" t="s">
        <v>61</v>
      </c>
      <c r="H14" s="586"/>
      <c r="I14" s="586"/>
      <c r="J14" s="590" t="s">
        <v>61</v>
      </c>
      <c r="K14" s="590"/>
      <c r="L14" s="587"/>
      <c r="M14" s="587" t="s">
        <v>61</v>
      </c>
      <c r="N14" s="587" t="s">
        <v>61</v>
      </c>
      <c r="O14" s="587"/>
      <c r="P14" s="587" t="s">
        <v>61</v>
      </c>
      <c r="Q14" s="590"/>
      <c r="R14" s="590"/>
      <c r="S14" s="587" t="s">
        <v>61</v>
      </c>
      <c r="T14" s="581"/>
      <c r="U14" s="581"/>
      <c r="V14" s="587" t="s">
        <v>61</v>
      </c>
      <c r="W14" s="587"/>
      <c r="X14" s="590"/>
      <c r="Y14" s="590" t="s">
        <v>61</v>
      </c>
      <c r="Z14" s="587"/>
      <c r="AA14" s="587"/>
      <c r="AB14" s="587" t="s">
        <v>61</v>
      </c>
      <c r="AC14" s="587"/>
      <c r="AD14" s="587"/>
      <c r="AE14" s="590" t="s">
        <v>61</v>
      </c>
      <c r="AF14" s="590"/>
      <c r="AG14" s="586"/>
      <c r="AH14" s="587" t="s">
        <v>61</v>
      </c>
    </row>
    <row r="15" spans="1:34" ht="15.75">
      <c r="A15" s="583" t="s">
        <v>1</v>
      </c>
      <c r="B15" s="571" t="s">
        <v>2</v>
      </c>
      <c r="C15" s="572" t="s">
        <v>217</v>
      </c>
      <c r="D15" s="573" t="s">
        <v>4</v>
      </c>
      <c r="E15" s="574">
        <v>1</v>
      </c>
      <c r="F15" s="574">
        <v>2</v>
      </c>
      <c r="G15" s="574">
        <v>3</v>
      </c>
      <c r="H15" s="574">
        <v>4</v>
      </c>
      <c r="I15" s="574">
        <v>5</v>
      </c>
      <c r="J15" s="574">
        <v>6</v>
      </c>
      <c r="K15" s="574">
        <v>7</v>
      </c>
      <c r="L15" s="574">
        <v>8</v>
      </c>
      <c r="M15" s="574">
        <v>9</v>
      </c>
      <c r="N15" s="574">
        <v>10</v>
      </c>
      <c r="O15" s="574">
        <v>11</v>
      </c>
      <c r="P15" s="574">
        <v>12</v>
      </c>
      <c r="Q15" s="574">
        <v>13</v>
      </c>
      <c r="R15" s="574">
        <v>14</v>
      </c>
      <c r="S15" s="574">
        <v>15</v>
      </c>
      <c r="T15" s="574">
        <v>16</v>
      </c>
      <c r="U15" s="574">
        <v>17</v>
      </c>
      <c r="V15" s="574">
        <v>18</v>
      </c>
      <c r="W15" s="574">
        <v>19</v>
      </c>
      <c r="X15" s="574">
        <v>20</v>
      </c>
      <c r="Y15" s="574">
        <v>21</v>
      </c>
      <c r="Z15" s="574">
        <v>22</v>
      </c>
      <c r="AA15" s="574">
        <v>23</v>
      </c>
      <c r="AB15" s="574">
        <v>24</v>
      </c>
      <c r="AC15" s="574">
        <v>25</v>
      </c>
      <c r="AD15" s="574">
        <v>26</v>
      </c>
      <c r="AE15" s="574">
        <v>27</v>
      </c>
      <c r="AF15" s="574">
        <v>28</v>
      </c>
      <c r="AG15" s="574">
        <v>29</v>
      </c>
      <c r="AH15" s="574">
        <v>30</v>
      </c>
    </row>
    <row r="16" spans="1:34" ht="15.75">
      <c r="A16" s="583"/>
      <c r="B16" s="571" t="s">
        <v>218</v>
      </c>
      <c r="C16" s="572" t="s">
        <v>219</v>
      </c>
      <c r="D16" s="576"/>
      <c r="E16" s="574" t="s">
        <v>9</v>
      </c>
      <c r="F16" s="574" t="s">
        <v>10</v>
      </c>
      <c r="G16" s="574" t="s">
        <v>11</v>
      </c>
      <c r="H16" s="574" t="s">
        <v>12</v>
      </c>
      <c r="I16" s="574" t="s">
        <v>13</v>
      </c>
      <c r="J16" s="574" t="s">
        <v>220</v>
      </c>
      <c r="K16" s="574" t="s">
        <v>15</v>
      </c>
      <c r="L16" s="574" t="s">
        <v>9</v>
      </c>
      <c r="M16" s="574" t="s">
        <v>10</v>
      </c>
      <c r="N16" s="574" t="s">
        <v>11</v>
      </c>
      <c r="O16" s="574" t="s">
        <v>12</v>
      </c>
      <c r="P16" s="574" t="s">
        <v>13</v>
      </c>
      <c r="Q16" s="574" t="s">
        <v>220</v>
      </c>
      <c r="R16" s="574" t="s">
        <v>15</v>
      </c>
      <c r="S16" s="574" t="s">
        <v>9</v>
      </c>
      <c r="T16" s="574" t="s">
        <v>10</v>
      </c>
      <c r="U16" s="574" t="s">
        <v>11</v>
      </c>
      <c r="V16" s="574" t="s">
        <v>12</v>
      </c>
      <c r="W16" s="574" t="s">
        <v>13</v>
      </c>
      <c r="X16" s="574" t="s">
        <v>220</v>
      </c>
      <c r="Y16" s="574" t="s">
        <v>15</v>
      </c>
      <c r="Z16" s="574" t="s">
        <v>9</v>
      </c>
      <c r="AA16" s="574" t="s">
        <v>10</v>
      </c>
      <c r="AB16" s="574" t="s">
        <v>11</v>
      </c>
      <c r="AC16" s="574" t="s">
        <v>12</v>
      </c>
      <c r="AD16" s="574" t="s">
        <v>13</v>
      </c>
      <c r="AE16" s="574" t="s">
        <v>220</v>
      </c>
      <c r="AF16" s="574" t="s">
        <v>15</v>
      </c>
      <c r="AG16" s="574" t="s">
        <v>9</v>
      </c>
      <c r="AH16" s="574" t="s">
        <v>10</v>
      </c>
    </row>
    <row r="17" spans="1:35" ht="15.75">
      <c r="A17" s="597" t="s">
        <v>231</v>
      </c>
      <c r="B17" s="578" t="s">
        <v>232</v>
      </c>
      <c r="C17" s="598"/>
      <c r="D17" s="585" t="s">
        <v>224</v>
      </c>
      <c r="E17" s="587"/>
      <c r="F17" s="581" t="s">
        <v>61</v>
      </c>
      <c r="G17" s="588"/>
      <c r="H17" s="587" t="s">
        <v>61</v>
      </c>
      <c r="I17" s="586"/>
      <c r="J17" s="590"/>
      <c r="K17" s="590" t="s">
        <v>61</v>
      </c>
      <c r="L17" s="587"/>
      <c r="M17" s="587"/>
      <c r="N17" s="587" t="s">
        <v>61</v>
      </c>
      <c r="O17" s="587"/>
      <c r="P17" s="581"/>
      <c r="Q17" s="590" t="s">
        <v>61</v>
      </c>
      <c r="R17" s="590"/>
      <c r="S17" s="587"/>
      <c r="T17" s="587" t="s">
        <v>61</v>
      </c>
      <c r="U17" s="581"/>
      <c r="V17" s="587"/>
      <c r="W17" s="587" t="s">
        <v>61</v>
      </c>
      <c r="X17" s="589" t="s">
        <v>61</v>
      </c>
      <c r="Y17" s="590"/>
      <c r="Z17" s="587" t="s">
        <v>61</v>
      </c>
      <c r="AA17" s="581" t="s">
        <v>61</v>
      </c>
      <c r="AB17" s="581"/>
      <c r="AC17" s="587" t="s">
        <v>61</v>
      </c>
      <c r="AD17" s="587"/>
      <c r="AE17" s="590"/>
      <c r="AF17" s="590" t="s">
        <v>61</v>
      </c>
      <c r="AG17" s="586"/>
      <c r="AH17" s="586"/>
    </row>
    <row r="18" spans="1:35" ht="15.75">
      <c r="A18" s="577" t="s">
        <v>233</v>
      </c>
      <c r="B18" s="578" t="s">
        <v>234</v>
      </c>
      <c r="C18" s="599"/>
      <c r="D18" s="585"/>
      <c r="E18" s="587" t="s">
        <v>61</v>
      </c>
      <c r="F18" s="588"/>
      <c r="G18" s="581" t="s">
        <v>61</v>
      </c>
      <c r="H18" s="587"/>
      <c r="I18" s="586"/>
      <c r="J18" s="590"/>
      <c r="K18" s="590"/>
      <c r="L18" s="587"/>
      <c r="M18" s="587"/>
      <c r="N18" s="587" t="s">
        <v>61</v>
      </c>
      <c r="O18" s="587"/>
      <c r="P18" s="587"/>
      <c r="Q18" s="590" t="s">
        <v>61</v>
      </c>
      <c r="R18" s="590"/>
      <c r="S18" s="587"/>
      <c r="T18" s="587" t="s">
        <v>61</v>
      </c>
      <c r="U18" s="581"/>
      <c r="V18" s="587"/>
      <c r="W18" s="587" t="s">
        <v>61</v>
      </c>
      <c r="X18" s="590"/>
      <c r="Y18" s="590" t="s">
        <v>61</v>
      </c>
      <c r="Z18" s="587" t="s">
        <v>61</v>
      </c>
      <c r="AA18" s="581"/>
      <c r="AB18" s="581" t="s">
        <v>61</v>
      </c>
      <c r="AC18" s="587"/>
      <c r="AD18" s="587"/>
      <c r="AE18" s="590"/>
      <c r="AF18" s="590" t="s">
        <v>61</v>
      </c>
      <c r="AG18" s="587" t="s">
        <v>61</v>
      </c>
      <c r="AH18" s="586"/>
    </row>
    <row r="19" spans="1:35" ht="15.75">
      <c r="A19" s="583" t="s">
        <v>1</v>
      </c>
      <c r="B19" s="571" t="s">
        <v>2</v>
      </c>
      <c r="C19" s="572" t="s">
        <v>217</v>
      </c>
      <c r="D19" s="573" t="s">
        <v>4</v>
      </c>
      <c r="E19" s="574">
        <v>1</v>
      </c>
      <c r="F19" s="574">
        <v>2</v>
      </c>
      <c r="G19" s="574">
        <v>3</v>
      </c>
      <c r="H19" s="574">
        <v>4</v>
      </c>
      <c r="I19" s="574">
        <v>5</v>
      </c>
      <c r="J19" s="574">
        <v>6</v>
      </c>
      <c r="K19" s="574">
        <v>7</v>
      </c>
      <c r="L19" s="574">
        <v>8</v>
      </c>
      <c r="M19" s="574">
        <v>9</v>
      </c>
      <c r="N19" s="574">
        <v>10</v>
      </c>
      <c r="O19" s="574">
        <v>11</v>
      </c>
      <c r="P19" s="574">
        <v>12</v>
      </c>
      <c r="Q19" s="574">
        <v>13</v>
      </c>
      <c r="R19" s="574">
        <v>14</v>
      </c>
      <c r="S19" s="574">
        <v>15</v>
      </c>
      <c r="T19" s="574">
        <v>16</v>
      </c>
      <c r="U19" s="574">
        <v>17</v>
      </c>
      <c r="V19" s="574">
        <v>18</v>
      </c>
      <c r="W19" s="574">
        <v>19</v>
      </c>
      <c r="X19" s="574">
        <v>20</v>
      </c>
      <c r="Y19" s="574">
        <v>21</v>
      </c>
      <c r="Z19" s="574">
        <v>22</v>
      </c>
      <c r="AA19" s="574">
        <v>23</v>
      </c>
      <c r="AB19" s="574">
        <v>24</v>
      </c>
      <c r="AC19" s="574">
        <v>25</v>
      </c>
      <c r="AD19" s="574">
        <v>26</v>
      </c>
      <c r="AE19" s="574">
        <v>27</v>
      </c>
      <c r="AF19" s="574">
        <v>28</v>
      </c>
      <c r="AG19" s="574">
        <v>29</v>
      </c>
      <c r="AH19" s="574">
        <v>30</v>
      </c>
    </row>
    <row r="20" spans="1:35" ht="15.75">
      <c r="A20" s="583"/>
      <c r="B20" s="571" t="s">
        <v>218</v>
      </c>
      <c r="C20" s="572" t="s">
        <v>219</v>
      </c>
      <c r="D20" s="576"/>
      <c r="E20" s="574" t="s">
        <v>9</v>
      </c>
      <c r="F20" s="574" t="s">
        <v>10</v>
      </c>
      <c r="G20" s="574" t="s">
        <v>11</v>
      </c>
      <c r="H20" s="574" t="s">
        <v>12</v>
      </c>
      <c r="I20" s="574" t="s">
        <v>13</v>
      </c>
      <c r="J20" s="574" t="s">
        <v>220</v>
      </c>
      <c r="K20" s="574" t="s">
        <v>15</v>
      </c>
      <c r="L20" s="574" t="s">
        <v>9</v>
      </c>
      <c r="M20" s="574" t="s">
        <v>10</v>
      </c>
      <c r="N20" s="574" t="s">
        <v>11</v>
      </c>
      <c r="O20" s="574" t="s">
        <v>12</v>
      </c>
      <c r="P20" s="574" t="s">
        <v>13</v>
      </c>
      <c r="Q20" s="574" t="s">
        <v>220</v>
      </c>
      <c r="R20" s="574" t="s">
        <v>15</v>
      </c>
      <c r="S20" s="574" t="s">
        <v>9</v>
      </c>
      <c r="T20" s="574" t="s">
        <v>10</v>
      </c>
      <c r="U20" s="574" t="s">
        <v>11</v>
      </c>
      <c r="V20" s="574" t="s">
        <v>12</v>
      </c>
      <c r="W20" s="574" t="s">
        <v>13</v>
      </c>
      <c r="X20" s="574" t="s">
        <v>220</v>
      </c>
      <c r="Y20" s="574" t="s">
        <v>15</v>
      </c>
      <c r="Z20" s="574" t="s">
        <v>9</v>
      </c>
      <c r="AA20" s="574" t="s">
        <v>10</v>
      </c>
      <c r="AB20" s="574" t="s">
        <v>11</v>
      </c>
      <c r="AC20" s="574" t="s">
        <v>12</v>
      </c>
      <c r="AD20" s="574" t="s">
        <v>13</v>
      </c>
      <c r="AE20" s="574" t="s">
        <v>220</v>
      </c>
      <c r="AF20" s="574" t="s">
        <v>15</v>
      </c>
      <c r="AG20" s="574" t="s">
        <v>9</v>
      </c>
      <c r="AH20" s="574" t="s">
        <v>10</v>
      </c>
    </row>
    <row r="21" spans="1:35" ht="15.75">
      <c r="A21" s="595" t="s">
        <v>235</v>
      </c>
      <c r="B21" s="578" t="s">
        <v>236</v>
      </c>
      <c r="C21" s="600">
        <v>105875</v>
      </c>
      <c r="D21" s="585" t="s">
        <v>237</v>
      </c>
      <c r="E21" s="587"/>
      <c r="F21" s="587" t="s">
        <v>58</v>
      </c>
      <c r="G21" s="588"/>
      <c r="H21" s="587" t="s">
        <v>61</v>
      </c>
      <c r="I21" s="587" t="s">
        <v>58</v>
      </c>
      <c r="J21" s="589"/>
      <c r="K21" s="589"/>
      <c r="L21" s="587" t="s">
        <v>58</v>
      </c>
      <c r="M21" s="588"/>
      <c r="N21" s="588"/>
      <c r="O21" s="587" t="s">
        <v>58</v>
      </c>
      <c r="P21" s="586"/>
      <c r="Q21" s="589"/>
      <c r="R21" s="590" t="s">
        <v>58</v>
      </c>
      <c r="S21" s="586"/>
      <c r="T21" s="586"/>
      <c r="U21" s="587" t="s">
        <v>58</v>
      </c>
      <c r="V21" s="586"/>
      <c r="W21" s="586"/>
      <c r="X21" s="590" t="s">
        <v>58</v>
      </c>
      <c r="Y21" s="589"/>
      <c r="Z21" s="586"/>
      <c r="AA21" s="587" t="s">
        <v>58</v>
      </c>
      <c r="AB21" s="588"/>
      <c r="AC21" s="586"/>
      <c r="AD21" s="587" t="s">
        <v>58</v>
      </c>
      <c r="AE21" s="589"/>
      <c r="AF21" s="589"/>
      <c r="AG21" s="587" t="s">
        <v>58</v>
      </c>
      <c r="AH21" s="588"/>
    </row>
    <row r="22" spans="1:35" ht="15.75">
      <c r="A22" s="597">
        <v>156981</v>
      </c>
      <c r="B22" s="578" t="s">
        <v>238</v>
      </c>
      <c r="C22" s="601"/>
      <c r="D22" s="602"/>
      <c r="E22" s="586"/>
      <c r="F22" s="587" t="s">
        <v>58</v>
      </c>
      <c r="G22" s="588"/>
      <c r="H22" s="586"/>
      <c r="I22" s="587" t="s">
        <v>58</v>
      </c>
      <c r="J22" s="589"/>
      <c r="K22" s="589"/>
      <c r="L22" s="587" t="s">
        <v>58</v>
      </c>
      <c r="M22" s="588"/>
      <c r="N22" s="588"/>
      <c r="O22" s="587" t="s">
        <v>58</v>
      </c>
      <c r="P22" s="586"/>
      <c r="Q22" s="589"/>
      <c r="R22" s="590" t="s">
        <v>58</v>
      </c>
      <c r="S22" s="587"/>
      <c r="T22" s="586"/>
      <c r="U22" s="587" t="s">
        <v>58</v>
      </c>
      <c r="V22" s="586"/>
      <c r="W22" s="586"/>
      <c r="X22" s="590" t="s">
        <v>58</v>
      </c>
      <c r="Y22" s="589"/>
      <c r="Z22" s="587" t="s">
        <v>58</v>
      </c>
      <c r="AA22" s="587" t="s">
        <v>58</v>
      </c>
      <c r="AB22" s="588"/>
      <c r="AC22" s="586"/>
      <c r="AD22" s="587" t="s">
        <v>58</v>
      </c>
      <c r="AE22" s="589"/>
      <c r="AF22" s="589"/>
      <c r="AG22" s="587" t="s">
        <v>58</v>
      </c>
      <c r="AH22" s="588"/>
    </row>
    <row r="23" spans="1:35" ht="15.75">
      <c r="A23" s="583" t="s">
        <v>1</v>
      </c>
      <c r="B23" s="571" t="s">
        <v>2</v>
      </c>
      <c r="C23" s="572" t="s">
        <v>217</v>
      </c>
      <c r="D23" s="573" t="s">
        <v>4</v>
      </c>
      <c r="E23" s="574">
        <v>1</v>
      </c>
      <c r="F23" s="574">
        <v>2</v>
      </c>
      <c r="G23" s="574">
        <v>3</v>
      </c>
      <c r="H23" s="574">
        <v>4</v>
      </c>
      <c r="I23" s="574">
        <v>5</v>
      </c>
      <c r="J23" s="574">
        <v>6</v>
      </c>
      <c r="K23" s="574">
        <v>7</v>
      </c>
      <c r="L23" s="574">
        <v>8</v>
      </c>
      <c r="M23" s="574">
        <v>9</v>
      </c>
      <c r="N23" s="574">
        <v>10</v>
      </c>
      <c r="O23" s="574">
        <v>11</v>
      </c>
      <c r="P23" s="574">
        <v>12</v>
      </c>
      <c r="Q23" s="574">
        <v>13</v>
      </c>
      <c r="R23" s="574">
        <v>14</v>
      </c>
      <c r="S23" s="574">
        <v>15</v>
      </c>
      <c r="T23" s="574">
        <v>16</v>
      </c>
      <c r="U23" s="574">
        <v>17</v>
      </c>
      <c r="V23" s="574">
        <v>18</v>
      </c>
      <c r="W23" s="574">
        <v>19</v>
      </c>
      <c r="X23" s="574">
        <v>20</v>
      </c>
      <c r="Y23" s="574">
        <v>21</v>
      </c>
      <c r="Z23" s="574">
        <v>22</v>
      </c>
      <c r="AA23" s="574">
        <v>23</v>
      </c>
      <c r="AB23" s="574">
        <v>24</v>
      </c>
      <c r="AC23" s="574">
        <v>25</v>
      </c>
      <c r="AD23" s="574">
        <v>26</v>
      </c>
      <c r="AE23" s="574">
        <v>27</v>
      </c>
      <c r="AF23" s="574">
        <v>28</v>
      </c>
      <c r="AG23" s="574">
        <v>29</v>
      </c>
      <c r="AH23" s="574">
        <v>30</v>
      </c>
    </row>
    <row r="24" spans="1:35" ht="15.75">
      <c r="A24" s="583"/>
      <c r="B24" s="571" t="s">
        <v>218</v>
      </c>
      <c r="C24" s="572" t="s">
        <v>219</v>
      </c>
      <c r="D24" s="576"/>
      <c r="E24" s="574" t="s">
        <v>9</v>
      </c>
      <c r="F24" s="574" t="s">
        <v>10</v>
      </c>
      <c r="G24" s="574" t="s">
        <v>11</v>
      </c>
      <c r="H24" s="574" t="s">
        <v>12</v>
      </c>
      <c r="I24" s="574" t="s">
        <v>13</v>
      </c>
      <c r="J24" s="574" t="s">
        <v>220</v>
      </c>
      <c r="K24" s="574" t="s">
        <v>15</v>
      </c>
      <c r="L24" s="574" t="s">
        <v>9</v>
      </c>
      <c r="M24" s="574" t="s">
        <v>10</v>
      </c>
      <c r="N24" s="574" t="s">
        <v>11</v>
      </c>
      <c r="O24" s="574" t="s">
        <v>12</v>
      </c>
      <c r="P24" s="574" t="s">
        <v>13</v>
      </c>
      <c r="Q24" s="574" t="s">
        <v>220</v>
      </c>
      <c r="R24" s="574" t="s">
        <v>15</v>
      </c>
      <c r="S24" s="574" t="s">
        <v>9</v>
      </c>
      <c r="T24" s="574" t="s">
        <v>10</v>
      </c>
      <c r="U24" s="574" t="s">
        <v>11</v>
      </c>
      <c r="V24" s="574" t="s">
        <v>12</v>
      </c>
      <c r="W24" s="574" t="s">
        <v>13</v>
      </c>
      <c r="X24" s="574" t="s">
        <v>220</v>
      </c>
      <c r="Y24" s="574" t="s">
        <v>15</v>
      </c>
      <c r="Z24" s="574" t="s">
        <v>9</v>
      </c>
      <c r="AA24" s="574" t="s">
        <v>10</v>
      </c>
      <c r="AB24" s="574" t="s">
        <v>11</v>
      </c>
      <c r="AC24" s="574" t="s">
        <v>12</v>
      </c>
      <c r="AD24" s="574" t="s">
        <v>13</v>
      </c>
      <c r="AE24" s="574" t="s">
        <v>220</v>
      </c>
      <c r="AF24" s="574" t="s">
        <v>15</v>
      </c>
      <c r="AG24" s="574" t="s">
        <v>9</v>
      </c>
      <c r="AH24" s="574" t="s">
        <v>10</v>
      </c>
    </row>
    <row r="25" spans="1:35" ht="15.75">
      <c r="A25" s="595" t="s">
        <v>239</v>
      </c>
      <c r="B25" s="578" t="s">
        <v>240</v>
      </c>
      <c r="C25" s="599">
        <v>157582</v>
      </c>
      <c r="D25" s="585" t="s">
        <v>237</v>
      </c>
      <c r="E25" s="587" t="s">
        <v>58</v>
      </c>
      <c r="F25" s="588"/>
      <c r="G25" s="587" t="s">
        <v>58</v>
      </c>
      <c r="H25" s="586"/>
      <c r="I25" s="586"/>
      <c r="J25" s="590" t="s">
        <v>58</v>
      </c>
      <c r="K25" s="589"/>
      <c r="L25" s="586"/>
      <c r="M25" s="587" t="s">
        <v>58</v>
      </c>
      <c r="N25" s="588"/>
      <c r="O25" s="586"/>
      <c r="P25" s="587" t="s">
        <v>58</v>
      </c>
      <c r="Q25" s="589"/>
      <c r="R25" s="589"/>
      <c r="S25" s="587" t="s">
        <v>58</v>
      </c>
      <c r="T25" s="586"/>
      <c r="U25" s="588"/>
      <c r="V25" s="587" t="s">
        <v>58</v>
      </c>
      <c r="W25" s="586"/>
      <c r="X25" s="589"/>
      <c r="Y25" s="590" t="s">
        <v>58</v>
      </c>
      <c r="Z25" s="586"/>
      <c r="AA25" s="588"/>
      <c r="AB25" s="587" t="s">
        <v>58</v>
      </c>
      <c r="AC25" s="586"/>
      <c r="AD25" s="586" t="s">
        <v>35</v>
      </c>
      <c r="AE25" s="590" t="s">
        <v>58</v>
      </c>
      <c r="AF25" s="589"/>
      <c r="AG25" s="586"/>
      <c r="AH25" s="587" t="s">
        <v>58</v>
      </c>
    </row>
    <row r="26" spans="1:35" ht="15.75">
      <c r="A26" s="595">
        <v>434914</v>
      </c>
      <c r="B26" s="578" t="s">
        <v>241</v>
      </c>
      <c r="C26" s="599"/>
      <c r="D26" s="602"/>
      <c r="E26" s="586"/>
      <c r="F26" s="588"/>
      <c r="G26" s="587" t="s">
        <v>58</v>
      </c>
      <c r="H26" s="586"/>
      <c r="I26" s="586"/>
      <c r="J26" s="590" t="s">
        <v>58</v>
      </c>
      <c r="K26" s="589"/>
      <c r="L26" s="587"/>
      <c r="M26" s="587" t="s">
        <v>58</v>
      </c>
      <c r="N26" s="587" t="s">
        <v>58</v>
      </c>
      <c r="O26" s="586"/>
      <c r="P26" s="587" t="s">
        <v>58</v>
      </c>
      <c r="Q26" s="589"/>
      <c r="R26" s="589"/>
      <c r="S26" s="587" t="s">
        <v>58</v>
      </c>
      <c r="T26" s="586"/>
      <c r="U26" s="588"/>
      <c r="V26" s="587" t="s">
        <v>58</v>
      </c>
      <c r="W26" s="586"/>
      <c r="X26" s="589"/>
      <c r="Y26" s="590" t="s">
        <v>58</v>
      </c>
      <c r="Z26" s="586"/>
      <c r="AA26" s="588"/>
      <c r="AB26" s="587" t="s">
        <v>58</v>
      </c>
      <c r="AC26" s="586"/>
      <c r="AD26" s="586"/>
      <c r="AE26" s="590" t="s">
        <v>58</v>
      </c>
      <c r="AF26" s="589"/>
      <c r="AG26" s="586"/>
      <c r="AH26" s="587" t="s">
        <v>58</v>
      </c>
    </row>
    <row r="27" spans="1:35" ht="15.75">
      <c r="A27" s="583" t="s">
        <v>1</v>
      </c>
      <c r="B27" s="571" t="s">
        <v>2</v>
      </c>
      <c r="C27" s="572" t="s">
        <v>217</v>
      </c>
      <c r="D27" s="573" t="s">
        <v>4</v>
      </c>
      <c r="E27" s="574">
        <v>1</v>
      </c>
      <c r="F27" s="574">
        <v>2</v>
      </c>
      <c r="G27" s="574">
        <v>3</v>
      </c>
      <c r="H27" s="574">
        <v>4</v>
      </c>
      <c r="I27" s="574">
        <v>5</v>
      </c>
      <c r="J27" s="574">
        <v>6</v>
      </c>
      <c r="K27" s="574">
        <v>7</v>
      </c>
      <c r="L27" s="574">
        <v>8</v>
      </c>
      <c r="M27" s="574">
        <v>9</v>
      </c>
      <c r="N27" s="574">
        <v>10</v>
      </c>
      <c r="O27" s="574">
        <v>11</v>
      </c>
      <c r="P27" s="574">
        <v>12</v>
      </c>
      <c r="Q27" s="574">
        <v>13</v>
      </c>
      <c r="R27" s="574">
        <v>14</v>
      </c>
      <c r="S27" s="574">
        <v>15</v>
      </c>
      <c r="T27" s="574">
        <v>16</v>
      </c>
      <c r="U27" s="574">
        <v>17</v>
      </c>
      <c r="V27" s="574">
        <v>18</v>
      </c>
      <c r="W27" s="574">
        <v>19</v>
      </c>
      <c r="X27" s="574">
        <v>20</v>
      </c>
      <c r="Y27" s="574">
        <v>21</v>
      </c>
      <c r="Z27" s="574">
        <v>22</v>
      </c>
      <c r="AA27" s="574">
        <v>23</v>
      </c>
      <c r="AB27" s="574">
        <v>24</v>
      </c>
      <c r="AC27" s="574">
        <v>25</v>
      </c>
      <c r="AD27" s="574">
        <v>26</v>
      </c>
      <c r="AE27" s="574">
        <v>27</v>
      </c>
      <c r="AF27" s="574">
        <v>28</v>
      </c>
      <c r="AG27" s="574">
        <v>29</v>
      </c>
      <c r="AH27" s="574">
        <v>30</v>
      </c>
    </row>
    <row r="28" spans="1:35" ht="15.75">
      <c r="A28" s="583"/>
      <c r="B28" s="571" t="s">
        <v>218</v>
      </c>
      <c r="C28" s="572" t="s">
        <v>219</v>
      </c>
      <c r="D28" s="576"/>
      <c r="E28" s="574" t="s">
        <v>9</v>
      </c>
      <c r="F28" s="574" t="s">
        <v>10</v>
      </c>
      <c r="G28" s="574" t="s">
        <v>11</v>
      </c>
      <c r="H28" s="574" t="s">
        <v>12</v>
      </c>
      <c r="I28" s="574" t="s">
        <v>13</v>
      </c>
      <c r="J28" s="574" t="s">
        <v>220</v>
      </c>
      <c r="K28" s="574" t="s">
        <v>15</v>
      </c>
      <c r="L28" s="574" t="s">
        <v>9</v>
      </c>
      <c r="M28" s="574" t="s">
        <v>10</v>
      </c>
      <c r="N28" s="574" t="s">
        <v>11</v>
      </c>
      <c r="O28" s="574" t="s">
        <v>12</v>
      </c>
      <c r="P28" s="574" t="s">
        <v>13</v>
      </c>
      <c r="Q28" s="574" t="s">
        <v>220</v>
      </c>
      <c r="R28" s="574" t="s">
        <v>15</v>
      </c>
      <c r="S28" s="574" t="s">
        <v>9</v>
      </c>
      <c r="T28" s="574" t="s">
        <v>10</v>
      </c>
      <c r="U28" s="574" t="s">
        <v>11</v>
      </c>
      <c r="V28" s="574" t="s">
        <v>12</v>
      </c>
      <c r="W28" s="574" t="s">
        <v>13</v>
      </c>
      <c r="X28" s="574" t="s">
        <v>220</v>
      </c>
      <c r="Y28" s="574" t="s">
        <v>15</v>
      </c>
      <c r="Z28" s="574" t="s">
        <v>9</v>
      </c>
      <c r="AA28" s="574" t="s">
        <v>10</v>
      </c>
      <c r="AB28" s="574" t="s">
        <v>11</v>
      </c>
      <c r="AC28" s="574" t="s">
        <v>12</v>
      </c>
      <c r="AD28" s="574" t="s">
        <v>13</v>
      </c>
      <c r="AE28" s="574" t="s">
        <v>220</v>
      </c>
      <c r="AF28" s="574" t="s">
        <v>15</v>
      </c>
      <c r="AG28" s="574" t="s">
        <v>9</v>
      </c>
      <c r="AH28" s="574" t="s">
        <v>10</v>
      </c>
    </row>
    <row r="29" spans="1:35" ht="15.75">
      <c r="A29" s="595">
        <v>433586</v>
      </c>
      <c r="B29" s="578" t="s">
        <v>242</v>
      </c>
      <c r="C29" s="601">
        <v>459785</v>
      </c>
      <c r="D29" s="585" t="s">
        <v>237</v>
      </c>
      <c r="E29" s="587" t="s">
        <v>58</v>
      </c>
      <c r="F29" s="586"/>
      <c r="G29" s="588"/>
      <c r="H29" s="587" t="s">
        <v>58</v>
      </c>
      <c r="I29" s="586"/>
      <c r="J29" s="589"/>
      <c r="K29" s="590" t="s">
        <v>58</v>
      </c>
      <c r="L29" s="586"/>
      <c r="M29" s="586"/>
      <c r="N29" s="587" t="s">
        <v>58</v>
      </c>
      <c r="O29" s="586"/>
      <c r="P29" s="586"/>
      <c r="Q29" s="590" t="s">
        <v>58</v>
      </c>
      <c r="R29" s="589"/>
      <c r="S29" s="587"/>
      <c r="T29" s="587" t="s">
        <v>58</v>
      </c>
      <c r="U29" s="587" t="s">
        <v>58</v>
      </c>
      <c r="V29" s="586"/>
      <c r="W29" s="587" t="s">
        <v>58</v>
      </c>
      <c r="X29" s="589"/>
      <c r="Y29" s="589"/>
      <c r="Z29" s="587" t="s">
        <v>58</v>
      </c>
      <c r="AA29" s="586"/>
      <c r="AB29" s="588"/>
      <c r="AC29" s="587" t="s">
        <v>58</v>
      </c>
      <c r="AD29" s="586"/>
      <c r="AE29" s="589"/>
      <c r="AF29" s="590" t="s">
        <v>58</v>
      </c>
      <c r="AG29" s="586"/>
      <c r="AH29" s="603"/>
      <c r="AI29" s="162"/>
    </row>
    <row r="30" spans="1:35" ht="15.75">
      <c r="A30" s="597">
        <v>156981</v>
      </c>
      <c r="B30" s="578" t="s">
        <v>243</v>
      </c>
      <c r="C30" s="601"/>
      <c r="D30" s="602"/>
      <c r="E30" s="587" t="s">
        <v>58</v>
      </c>
      <c r="F30" s="586"/>
      <c r="G30" s="588"/>
      <c r="H30" s="587" t="s">
        <v>58</v>
      </c>
      <c r="I30" s="586"/>
      <c r="J30" s="589"/>
      <c r="K30" s="590" t="s">
        <v>58</v>
      </c>
      <c r="L30" s="586"/>
      <c r="M30" s="586"/>
      <c r="N30" s="587" t="s">
        <v>58</v>
      </c>
      <c r="O30" s="586"/>
      <c r="P30" s="586"/>
      <c r="Q30" s="590" t="s">
        <v>58</v>
      </c>
      <c r="R30" s="589"/>
      <c r="S30" s="586"/>
      <c r="T30" s="587" t="s">
        <v>58</v>
      </c>
      <c r="U30" s="588" t="s">
        <v>53</v>
      </c>
      <c r="V30" s="586"/>
      <c r="W30" s="587" t="s">
        <v>58</v>
      </c>
      <c r="X30" s="589"/>
      <c r="Y30" s="589"/>
      <c r="Z30" s="587" t="s">
        <v>58</v>
      </c>
      <c r="AA30" s="586"/>
      <c r="AB30" s="588"/>
      <c r="AC30" s="587" t="s">
        <v>58</v>
      </c>
      <c r="AD30" s="586"/>
      <c r="AE30" s="589"/>
      <c r="AF30" s="590" t="s">
        <v>58</v>
      </c>
      <c r="AG30" s="587" t="s">
        <v>58</v>
      </c>
      <c r="AH30" s="586"/>
      <c r="AI30" s="162"/>
    </row>
    <row r="31" spans="1:35" ht="15.75">
      <c r="A31" s="583" t="s">
        <v>1</v>
      </c>
      <c r="B31" s="571" t="s">
        <v>2</v>
      </c>
      <c r="C31" s="572" t="s">
        <v>217</v>
      </c>
      <c r="D31" s="573" t="s">
        <v>4</v>
      </c>
      <c r="E31" s="574">
        <v>1</v>
      </c>
      <c r="F31" s="574">
        <v>2</v>
      </c>
      <c r="G31" s="574">
        <v>3</v>
      </c>
      <c r="H31" s="574">
        <v>4</v>
      </c>
      <c r="I31" s="574">
        <v>5</v>
      </c>
      <c r="J31" s="574">
        <v>6</v>
      </c>
      <c r="K31" s="574">
        <v>7</v>
      </c>
      <c r="L31" s="574">
        <v>8</v>
      </c>
      <c r="M31" s="574">
        <v>9</v>
      </c>
      <c r="N31" s="574">
        <v>10</v>
      </c>
      <c r="O31" s="574">
        <v>11</v>
      </c>
      <c r="P31" s="574">
        <v>12</v>
      </c>
      <c r="Q31" s="574">
        <v>13</v>
      </c>
      <c r="R31" s="574">
        <v>14</v>
      </c>
      <c r="S31" s="574">
        <v>15</v>
      </c>
      <c r="T31" s="574">
        <v>16</v>
      </c>
      <c r="U31" s="574">
        <v>17</v>
      </c>
      <c r="V31" s="574">
        <v>18</v>
      </c>
      <c r="W31" s="574">
        <v>19</v>
      </c>
      <c r="X31" s="574">
        <v>20</v>
      </c>
      <c r="Y31" s="574">
        <v>21</v>
      </c>
      <c r="Z31" s="574">
        <v>22</v>
      </c>
      <c r="AA31" s="574">
        <v>23</v>
      </c>
      <c r="AB31" s="574">
        <v>24</v>
      </c>
      <c r="AC31" s="574">
        <v>25</v>
      </c>
      <c r="AD31" s="574">
        <v>26</v>
      </c>
      <c r="AE31" s="574">
        <v>27</v>
      </c>
      <c r="AF31" s="574">
        <v>28</v>
      </c>
      <c r="AG31" s="574">
        <v>29</v>
      </c>
      <c r="AH31" s="574">
        <v>30</v>
      </c>
    </row>
    <row r="32" spans="1:35" ht="15.75">
      <c r="A32" s="583"/>
      <c r="B32" s="571" t="s">
        <v>244</v>
      </c>
      <c r="C32" s="572" t="s">
        <v>219</v>
      </c>
      <c r="D32" s="576"/>
      <c r="E32" s="574" t="s">
        <v>9</v>
      </c>
      <c r="F32" s="574" t="s">
        <v>10</v>
      </c>
      <c r="G32" s="574" t="s">
        <v>11</v>
      </c>
      <c r="H32" s="574" t="s">
        <v>12</v>
      </c>
      <c r="I32" s="574" t="s">
        <v>13</v>
      </c>
      <c r="J32" s="574" t="s">
        <v>220</v>
      </c>
      <c r="K32" s="574" t="s">
        <v>15</v>
      </c>
      <c r="L32" s="574" t="s">
        <v>9</v>
      </c>
      <c r="M32" s="574" t="s">
        <v>10</v>
      </c>
      <c r="N32" s="574" t="s">
        <v>11</v>
      </c>
      <c r="O32" s="574" t="s">
        <v>12</v>
      </c>
      <c r="P32" s="574" t="s">
        <v>13</v>
      </c>
      <c r="Q32" s="574" t="s">
        <v>220</v>
      </c>
      <c r="R32" s="574" t="s">
        <v>15</v>
      </c>
      <c r="S32" s="574" t="s">
        <v>9</v>
      </c>
      <c r="T32" s="574" t="s">
        <v>10</v>
      </c>
      <c r="U32" s="574" t="s">
        <v>11</v>
      </c>
      <c r="V32" s="574" t="s">
        <v>12</v>
      </c>
      <c r="W32" s="574" t="s">
        <v>13</v>
      </c>
      <c r="X32" s="574" t="s">
        <v>220</v>
      </c>
      <c r="Y32" s="574" t="s">
        <v>15</v>
      </c>
      <c r="Z32" s="574" t="s">
        <v>9</v>
      </c>
      <c r="AA32" s="574" t="s">
        <v>10</v>
      </c>
      <c r="AB32" s="574" t="s">
        <v>11</v>
      </c>
      <c r="AC32" s="574" t="s">
        <v>12</v>
      </c>
      <c r="AD32" s="574" t="s">
        <v>13</v>
      </c>
      <c r="AE32" s="574" t="s">
        <v>220</v>
      </c>
      <c r="AF32" s="574" t="s">
        <v>15</v>
      </c>
      <c r="AG32" s="574" t="s">
        <v>9</v>
      </c>
      <c r="AH32" s="574" t="s">
        <v>10</v>
      </c>
    </row>
    <row r="33" spans="1:34" ht="15.75">
      <c r="A33" s="577" t="s">
        <v>245</v>
      </c>
      <c r="B33" s="578" t="s">
        <v>246</v>
      </c>
      <c r="C33" s="579">
        <v>59937</v>
      </c>
      <c r="D33" s="585" t="s">
        <v>247</v>
      </c>
      <c r="E33" s="586"/>
      <c r="F33" s="587" t="s">
        <v>248</v>
      </c>
      <c r="G33" s="588"/>
      <c r="H33" s="587" t="s">
        <v>248</v>
      </c>
      <c r="I33" s="586"/>
      <c r="J33" s="589"/>
      <c r="K33" s="589"/>
      <c r="L33" s="587" t="s">
        <v>248</v>
      </c>
      <c r="M33" s="586"/>
      <c r="N33" s="587" t="s">
        <v>248</v>
      </c>
      <c r="O33" s="586"/>
      <c r="P33" s="587" t="s">
        <v>248</v>
      </c>
      <c r="Q33" s="589"/>
      <c r="R33" s="589"/>
      <c r="S33" s="586"/>
      <c r="T33" s="587" t="s">
        <v>248</v>
      </c>
      <c r="U33" s="588"/>
      <c r="V33" s="587" t="s">
        <v>248</v>
      </c>
      <c r="W33" s="586"/>
      <c r="X33" s="589"/>
      <c r="Y33" s="589"/>
      <c r="Z33" s="587" t="s">
        <v>248</v>
      </c>
      <c r="AA33" s="586"/>
      <c r="AB33" s="587" t="s">
        <v>248</v>
      </c>
      <c r="AC33" s="586"/>
      <c r="AD33" s="587" t="s">
        <v>248</v>
      </c>
      <c r="AE33" s="589"/>
      <c r="AF33" s="589"/>
      <c r="AG33" s="587" t="s">
        <v>248</v>
      </c>
      <c r="AH33" s="587"/>
    </row>
    <row r="34" spans="1:34" ht="15.75">
      <c r="A34" s="577" t="s">
        <v>245</v>
      </c>
      <c r="B34" s="578" t="s">
        <v>249</v>
      </c>
      <c r="C34" s="579">
        <v>188022</v>
      </c>
      <c r="D34" s="585" t="s">
        <v>247</v>
      </c>
      <c r="E34" s="587" t="s">
        <v>248</v>
      </c>
      <c r="F34" s="586"/>
      <c r="G34" s="587" t="s">
        <v>248</v>
      </c>
      <c r="H34" s="586"/>
      <c r="I34" s="587" t="s">
        <v>248</v>
      </c>
      <c r="J34" s="589"/>
      <c r="K34" s="589"/>
      <c r="L34" s="586"/>
      <c r="M34" s="587" t="s">
        <v>248</v>
      </c>
      <c r="N34" s="588"/>
      <c r="O34" s="587" t="s">
        <v>248</v>
      </c>
      <c r="P34" s="586"/>
      <c r="Q34" s="589"/>
      <c r="R34" s="589"/>
      <c r="S34" s="587" t="s">
        <v>248</v>
      </c>
      <c r="T34" s="586"/>
      <c r="U34" s="587" t="s">
        <v>248</v>
      </c>
      <c r="V34" s="586"/>
      <c r="W34" s="587" t="s">
        <v>248</v>
      </c>
      <c r="X34" s="589"/>
      <c r="Y34" s="589"/>
      <c r="Z34" s="586"/>
      <c r="AA34" s="587" t="s">
        <v>248</v>
      </c>
      <c r="AB34" s="588"/>
      <c r="AC34" s="587" t="s">
        <v>248</v>
      </c>
      <c r="AD34" s="586"/>
      <c r="AE34" s="589"/>
      <c r="AF34" s="589"/>
      <c r="AG34" s="587" t="s">
        <v>250</v>
      </c>
      <c r="AH34" s="587" t="s">
        <v>248</v>
      </c>
    </row>
    <row r="35" spans="1:34" ht="15.75">
      <c r="A35" s="583" t="s">
        <v>1</v>
      </c>
      <c r="B35" s="571" t="s">
        <v>2</v>
      </c>
      <c r="C35" s="572" t="s">
        <v>217</v>
      </c>
      <c r="D35" s="585"/>
      <c r="E35" s="574">
        <v>1</v>
      </c>
      <c r="F35" s="574">
        <v>2</v>
      </c>
      <c r="G35" s="574">
        <v>3</v>
      </c>
      <c r="H35" s="574">
        <v>4</v>
      </c>
      <c r="I35" s="574">
        <v>5</v>
      </c>
      <c r="J35" s="574">
        <v>6</v>
      </c>
      <c r="K35" s="574">
        <v>7</v>
      </c>
      <c r="L35" s="574">
        <v>8</v>
      </c>
      <c r="M35" s="574">
        <v>9</v>
      </c>
      <c r="N35" s="574">
        <v>10</v>
      </c>
      <c r="O35" s="574">
        <v>11</v>
      </c>
      <c r="P35" s="574">
        <v>12</v>
      </c>
      <c r="Q35" s="574">
        <v>13</v>
      </c>
      <c r="R35" s="574">
        <v>14</v>
      </c>
      <c r="S35" s="574">
        <v>15</v>
      </c>
      <c r="T35" s="574">
        <v>16</v>
      </c>
      <c r="U35" s="574">
        <v>17</v>
      </c>
      <c r="V35" s="574">
        <v>18</v>
      </c>
      <c r="W35" s="574">
        <v>19</v>
      </c>
      <c r="X35" s="574">
        <v>20</v>
      </c>
      <c r="Y35" s="574">
        <v>21</v>
      </c>
      <c r="Z35" s="574">
        <v>22</v>
      </c>
      <c r="AA35" s="574">
        <v>23</v>
      </c>
      <c r="AB35" s="574">
        <v>24</v>
      </c>
      <c r="AC35" s="574">
        <v>25</v>
      </c>
      <c r="AD35" s="574">
        <v>26</v>
      </c>
      <c r="AE35" s="574">
        <v>27</v>
      </c>
      <c r="AF35" s="574">
        <v>28</v>
      </c>
      <c r="AG35" s="574">
        <v>29</v>
      </c>
      <c r="AH35" s="574">
        <v>30</v>
      </c>
    </row>
    <row r="36" spans="1:34" ht="15.75">
      <c r="A36" s="583"/>
      <c r="B36" s="571" t="s">
        <v>251</v>
      </c>
      <c r="C36" s="572" t="s">
        <v>219</v>
      </c>
      <c r="D36" s="585"/>
      <c r="E36" s="574" t="s">
        <v>9</v>
      </c>
      <c r="F36" s="574" t="s">
        <v>10</v>
      </c>
      <c r="G36" s="574" t="s">
        <v>11</v>
      </c>
      <c r="H36" s="574" t="s">
        <v>12</v>
      </c>
      <c r="I36" s="574" t="s">
        <v>13</v>
      </c>
      <c r="J36" s="574" t="s">
        <v>220</v>
      </c>
      <c r="K36" s="574" t="s">
        <v>15</v>
      </c>
      <c r="L36" s="574" t="s">
        <v>9</v>
      </c>
      <c r="M36" s="574" t="s">
        <v>10</v>
      </c>
      <c r="N36" s="574" t="s">
        <v>11</v>
      </c>
      <c r="O36" s="574" t="s">
        <v>12</v>
      </c>
      <c r="P36" s="574" t="s">
        <v>13</v>
      </c>
      <c r="Q36" s="574" t="s">
        <v>220</v>
      </c>
      <c r="R36" s="574" t="s">
        <v>15</v>
      </c>
      <c r="S36" s="574" t="s">
        <v>9</v>
      </c>
      <c r="T36" s="574" t="s">
        <v>10</v>
      </c>
      <c r="U36" s="574" t="s">
        <v>11</v>
      </c>
      <c r="V36" s="574" t="s">
        <v>12</v>
      </c>
      <c r="W36" s="574" t="s">
        <v>13</v>
      </c>
      <c r="X36" s="574" t="s">
        <v>220</v>
      </c>
      <c r="Y36" s="574" t="s">
        <v>15</v>
      </c>
      <c r="Z36" s="574" t="s">
        <v>9</v>
      </c>
      <c r="AA36" s="574" t="s">
        <v>10</v>
      </c>
      <c r="AB36" s="574" t="s">
        <v>11</v>
      </c>
      <c r="AC36" s="574" t="s">
        <v>12</v>
      </c>
      <c r="AD36" s="574" t="s">
        <v>13</v>
      </c>
      <c r="AE36" s="574" t="s">
        <v>220</v>
      </c>
      <c r="AF36" s="574" t="s">
        <v>15</v>
      </c>
      <c r="AG36" s="574" t="s">
        <v>9</v>
      </c>
      <c r="AH36" s="574" t="s">
        <v>10</v>
      </c>
    </row>
    <row r="37" spans="1:34" ht="15.75">
      <c r="A37" s="604"/>
      <c r="B37" s="605"/>
      <c r="C37" s="606"/>
      <c r="D37" s="602"/>
      <c r="E37" s="607"/>
      <c r="F37" s="587"/>
      <c r="G37" s="581"/>
      <c r="H37" s="608"/>
      <c r="I37" s="609"/>
      <c r="J37" s="610"/>
      <c r="K37" s="609"/>
      <c r="L37" s="607"/>
      <c r="M37" s="587"/>
      <c r="N37" s="581"/>
      <c r="O37" s="611"/>
      <c r="P37" s="611"/>
      <c r="Q37" s="611"/>
      <c r="R37" s="611"/>
      <c r="S37" s="607"/>
      <c r="T37" s="587"/>
      <c r="U37" s="581"/>
      <c r="V37" s="611"/>
      <c r="W37" s="611"/>
      <c r="X37" s="611"/>
      <c r="Y37" s="611"/>
      <c r="Z37" s="607"/>
      <c r="AA37" s="587"/>
      <c r="AB37" s="581"/>
      <c r="AC37" s="611"/>
      <c r="AD37" s="611"/>
      <c r="AE37" s="611"/>
      <c r="AF37" s="611"/>
      <c r="AG37" s="608"/>
      <c r="AH37" s="587"/>
    </row>
    <row r="38" spans="1:34" ht="15.75">
      <c r="A38" s="577"/>
      <c r="B38" s="578"/>
      <c r="C38" s="601"/>
      <c r="D38" s="612"/>
      <c r="E38" s="587"/>
      <c r="F38" s="587"/>
      <c r="G38" s="581"/>
      <c r="H38" s="581"/>
      <c r="I38" s="587"/>
      <c r="J38" s="587"/>
      <c r="K38" s="586"/>
      <c r="L38" s="586"/>
      <c r="M38" s="587"/>
      <c r="N38" s="581"/>
      <c r="O38" s="587"/>
      <c r="P38" s="581"/>
      <c r="Q38" s="587"/>
      <c r="R38" s="581"/>
      <c r="S38" s="587"/>
      <c r="T38" s="587"/>
      <c r="U38" s="581"/>
      <c r="V38" s="581"/>
      <c r="W38" s="587"/>
      <c r="X38" s="581"/>
      <c r="Y38" s="587"/>
      <c r="Z38" s="587"/>
      <c r="AA38" s="587"/>
      <c r="AB38" s="581"/>
      <c r="AC38" s="587"/>
      <c r="AD38" s="581"/>
      <c r="AE38" s="587"/>
      <c r="AF38" s="581"/>
      <c r="AG38" s="581"/>
      <c r="AH38" s="587"/>
    </row>
    <row r="39" spans="1:34" ht="16.5" thickBot="1">
      <c r="A39" s="613"/>
      <c r="B39" s="614"/>
      <c r="C39" s="615"/>
      <c r="D39" s="616"/>
      <c r="E39" s="617"/>
      <c r="F39" s="617"/>
      <c r="G39" s="618"/>
      <c r="H39" s="618"/>
      <c r="I39" s="617"/>
      <c r="J39" s="617"/>
      <c r="K39" s="619"/>
      <c r="L39" s="619"/>
      <c r="M39" s="617"/>
      <c r="N39" s="618"/>
      <c r="O39" s="617"/>
      <c r="P39" s="618"/>
      <c r="Q39" s="617"/>
      <c r="R39" s="618"/>
      <c r="S39" s="617"/>
      <c r="T39" s="617"/>
      <c r="U39" s="618"/>
      <c r="V39" s="618"/>
      <c r="W39" s="617"/>
      <c r="X39" s="618"/>
      <c r="Y39" s="617"/>
      <c r="Z39" s="617"/>
      <c r="AA39" s="617"/>
      <c r="AB39" s="618"/>
      <c r="AC39" s="617"/>
      <c r="AD39" s="618"/>
      <c r="AE39" s="617"/>
      <c r="AF39" s="618"/>
      <c r="AG39" s="618"/>
      <c r="AH39" s="617"/>
    </row>
    <row r="40" spans="1:34" ht="15.75">
      <c r="A40" s="620"/>
      <c r="B40" s="621"/>
      <c r="C40" s="584"/>
      <c r="D40" s="622"/>
      <c r="E40" s="623"/>
      <c r="F40" s="623"/>
      <c r="G40" s="623"/>
      <c r="H40" s="624"/>
      <c r="I40" s="623"/>
      <c r="J40" s="623"/>
      <c r="K40" s="625"/>
      <c r="L40" s="623"/>
      <c r="M40" s="623"/>
      <c r="N40" s="623"/>
      <c r="O40" s="623"/>
      <c r="P40" s="623"/>
      <c r="Q40" s="623"/>
      <c r="R40" s="623"/>
      <c r="S40" s="623"/>
      <c r="T40" s="623"/>
      <c r="U40" s="623"/>
      <c r="V40" s="623"/>
      <c r="W40" s="623"/>
      <c r="X40" s="623"/>
      <c r="Y40" s="623"/>
      <c r="Z40" s="623"/>
      <c r="AA40" s="625"/>
      <c r="AB40" s="623"/>
      <c r="AC40" s="623"/>
      <c r="AD40" s="623"/>
      <c r="AE40" s="623"/>
      <c r="AF40" s="623"/>
      <c r="AG40" s="625"/>
      <c r="AH40" s="623"/>
    </row>
    <row r="41" spans="1:34" ht="15.75">
      <c r="A41" s="620"/>
      <c r="B41" s="621"/>
      <c r="C41" s="584"/>
      <c r="D41" s="622"/>
      <c r="E41" s="623"/>
      <c r="F41" s="623"/>
      <c r="G41" s="623"/>
      <c r="H41" s="623"/>
      <c r="I41" s="623"/>
      <c r="J41" s="623"/>
      <c r="K41" s="625"/>
      <c r="L41" s="623"/>
      <c r="M41" s="625"/>
      <c r="N41" s="623"/>
      <c r="O41" s="623"/>
      <c r="P41" s="623"/>
      <c r="Q41" s="623"/>
      <c r="R41" s="623"/>
      <c r="S41" s="625"/>
      <c r="T41" s="623"/>
      <c r="U41" s="623"/>
      <c r="V41" s="623"/>
      <c r="W41" s="623"/>
      <c r="X41" s="623"/>
      <c r="Y41" s="623"/>
      <c r="Z41" s="623"/>
      <c r="AA41" s="625"/>
      <c r="AB41" s="623"/>
      <c r="AC41" s="623"/>
      <c r="AD41" s="623"/>
      <c r="AE41" s="623"/>
      <c r="AF41" s="623"/>
      <c r="AG41" s="625"/>
      <c r="AH41" s="625"/>
    </row>
    <row r="42" spans="1:34" ht="15.75">
      <c r="A42" s="626" t="s">
        <v>252</v>
      </c>
      <c r="B42" s="626"/>
      <c r="C42" s="627"/>
      <c r="D42" s="628" t="s">
        <v>253</v>
      </c>
      <c r="E42" s="628"/>
      <c r="F42" s="628"/>
      <c r="G42" s="628"/>
      <c r="H42" s="628"/>
      <c r="I42" s="628"/>
      <c r="J42" s="628"/>
      <c r="K42" s="628"/>
      <c r="L42" s="628" t="s">
        <v>254</v>
      </c>
      <c r="M42" s="628"/>
      <c r="N42" s="628"/>
      <c r="O42" s="628"/>
      <c r="P42" s="628"/>
      <c r="Q42" s="628"/>
      <c r="R42" s="628"/>
      <c r="S42" s="628"/>
      <c r="T42" s="628"/>
      <c r="U42" s="629"/>
      <c r="V42" s="630"/>
      <c r="W42" s="630"/>
      <c r="X42" s="630"/>
      <c r="Y42" s="630"/>
      <c r="Z42" s="630"/>
      <c r="AA42" s="630"/>
      <c r="AB42" s="630"/>
      <c r="AC42" s="630"/>
      <c r="AD42" s="630"/>
      <c r="AE42" s="630"/>
      <c r="AF42" s="630"/>
      <c r="AG42" s="630"/>
      <c r="AH42" s="630"/>
    </row>
    <row r="43" spans="1:34" ht="15.75">
      <c r="A43" s="626" t="s">
        <v>255</v>
      </c>
      <c r="B43" s="626"/>
      <c r="C43" s="627"/>
      <c r="D43" s="628" t="s">
        <v>256</v>
      </c>
      <c r="E43" s="628"/>
      <c r="F43" s="628"/>
      <c r="G43" s="628"/>
      <c r="H43" s="628"/>
      <c r="I43" s="628"/>
      <c r="J43" s="628"/>
      <c r="K43" s="628"/>
      <c r="L43" s="628" t="s">
        <v>257</v>
      </c>
      <c r="M43" s="628"/>
      <c r="N43" s="628"/>
      <c r="O43" s="628"/>
      <c r="P43" s="628"/>
      <c r="Q43" s="628"/>
      <c r="R43" s="628"/>
      <c r="S43" s="628"/>
      <c r="T43" s="628"/>
      <c r="U43" s="629"/>
      <c r="V43" s="630"/>
      <c r="W43" s="630"/>
      <c r="X43" s="630"/>
      <c r="Y43" s="630"/>
      <c r="Z43" s="630"/>
      <c r="AA43" s="630"/>
      <c r="AB43" s="630"/>
      <c r="AC43" s="630"/>
      <c r="AD43" s="630"/>
      <c r="AE43" s="630"/>
      <c r="AF43" s="630"/>
      <c r="AG43" s="630"/>
      <c r="AH43" s="630"/>
    </row>
    <row r="44" spans="1:34" ht="15.75">
      <c r="A44" s="628" t="s">
        <v>258</v>
      </c>
      <c r="B44" s="628"/>
      <c r="C44" s="627"/>
      <c r="D44" s="628" t="s">
        <v>259</v>
      </c>
      <c r="E44" s="628"/>
      <c r="F44" s="628"/>
      <c r="G44" s="628"/>
      <c r="H44" s="628"/>
      <c r="I44" s="628"/>
      <c r="J44" s="628"/>
      <c r="K44" s="628"/>
      <c r="L44" s="628" t="s">
        <v>250</v>
      </c>
      <c r="M44" s="628"/>
      <c r="N44" s="628"/>
      <c r="O44" s="628"/>
      <c r="P44" s="628"/>
      <c r="Q44" s="628"/>
      <c r="R44" s="628"/>
      <c r="S44" s="628"/>
      <c r="T44" s="628"/>
      <c r="U44" s="629"/>
      <c r="V44" s="630"/>
      <c r="W44" s="630"/>
      <c r="X44" s="630"/>
      <c r="Y44" s="630"/>
      <c r="Z44" s="630"/>
      <c r="AA44" s="630"/>
      <c r="AB44" s="630"/>
      <c r="AC44" s="630"/>
      <c r="AD44" s="630"/>
      <c r="AE44" s="630"/>
      <c r="AF44" s="630"/>
      <c r="AG44" s="630"/>
      <c r="AH44" s="630"/>
    </row>
    <row r="45" spans="1:34" ht="15.75">
      <c r="A45" s="628" t="s">
        <v>260</v>
      </c>
      <c r="B45" s="628"/>
      <c r="C45" s="627"/>
      <c r="D45" s="628" t="s">
        <v>261</v>
      </c>
      <c r="E45" s="628"/>
      <c r="F45" s="628"/>
      <c r="G45" s="628"/>
      <c r="H45" s="628"/>
      <c r="I45" s="628"/>
      <c r="J45" s="628"/>
      <c r="K45" s="628"/>
      <c r="L45" s="628"/>
      <c r="M45" s="628"/>
      <c r="N45" s="628"/>
      <c r="O45" s="628"/>
      <c r="P45" s="628"/>
      <c r="Q45" s="628"/>
      <c r="R45" s="628"/>
      <c r="S45" s="628"/>
      <c r="T45" s="628"/>
      <c r="U45" s="631"/>
      <c r="V45" s="630"/>
      <c r="W45" s="630"/>
      <c r="X45" s="630"/>
      <c r="Y45" s="630"/>
      <c r="Z45" s="630"/>
      <c r="AA45" s="630"/>
      <c r="AB45" s="630"/>
      <c r="AC45" s="630"/>
      <c r="AD45" s="630"/>
      <c r="AE45" s="630"/>
      <c r="AF45" s="630"/>
      <c r="AG45" s="630"/>
      <c r="AH45" s="630"/>
    </row>
    <row r="46" spans="1:34" ht="15.75">
      <c r="A46" s="628" t="s">
        <v>262</v>
      </c>
      <c r="B46" s="628"/>
      <c r="C46" s="627"/>
      <c r="D46" s="628" t="s">
        <v>263</v>
      </c>
      <c r="E46" s="628"/>
      <c r="F46" s="628"/>
      <c r="G46" s="628"/>
      <c r="H46" s="630"/>
      <c r="I46" s="630"/>
      <c r="J46" s="630"/>
      <c r="K46" s="630"/>
      <c r="L46" s="628"/>
      <c r="M46" s="628"/>
      <c r="N46" s="628"/>
      <c r="O46" s="628"/>
      <c r="P46" s="628"/>
      <c r="Q46" s="628"/>
      <c r="R46" s="628"/>
      <c r="S46" s="628"/>
      <c r="T46" s="628"/>
      <c r="U46" s="629"/>
      <c r="V46" s="630"/>
      <c r="W46" s="630"/>
      <c r="X46" s="630"/>
      <c r="Y46" s="630"/>
      <c r="Z46" s="630"/>
      <c r="AA46" s="630"/>
      <c r="AB46" s="630"/>
      <c r="AC46" s="630"/>
      <c r="AD46" s="630"/>
      <c r="AE46" s="630"/>
      <c r="AF46" s="630"/>
      <c r="AG46" s="630"/>
      <c r="AH46" s="630"/>
    </row>
    <row r="47" spans="1:34" ht="15.75">
      <c r="A47" s="626" t="s">
        <v>264</v>
      </c>
      <c r="B47" s="626"/>
      <c r="C47" s="627"/>
      <c r="D47" s="632"/>
      <c r="E47" s="630"/>
      <c r="F47" s="630"/>
      <c r="G47" s="630"/>
      <c r="H47" s="630"/>
      <c r="I47" s="630"/>
      <c r="J47" s="630"/>
      <c r="K47" s="630"/>
    </row>
    <row r="48" spans="1:34" ht="15.75">
      <c r="J48" s="577"/>
      <c r="K48" s="578"/>
      <c r="L48" s="584"/>
    </row>
  </sheetData>
  <mergeCells count="23">
    <mergeCell ref="A46:B46"/>
    <mergeCell ref="D46:G46"/>
    <mergeCell ref="L46:T46"/>
    <mergeCell ref="D43:K43"/>
    <mergeCell ref="L43:T43"/>
    <mergeCell ref="A44:B44"/>
    <mergeCell ref="D44:K44"/>
    <mergeCell ref="L44:T44"/>
    <mergeCell ref="A45:B45"/>
    <mergeCell ref="D45:K45"/>
    <mergeCell ref="L45:T45"/>
    <mergeCell ref="D19:D20"/>
    <mergeCell ref="D23:D24"/>
    <mergeCell ref="D27:D28"/>
    <mergeCell ref="D31:D32"/>
    <mergeCell ref="D42:K42"/>
    <mergeCell ref="L42:T42"/>
    <mergeCell ref="A1:AH3"/>
    <mergeCell ref="D4:D5"/>
    <mergeCell ref="D7:D8"/>
    <mergeCell ref="V9:AH9"/>
    <mergeCell ref="D11:D12"/>
    <mergeCell ref="D15:D16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4"/>
  <sheetViews>
    <sheetView workbookViewId="0">
      <selection activeCell="B14" sqref="B14"/>
    </sheetView>
  </sheetViews>
  <sheetFormatPr defaultRowHeight="15"/>
  <cols>
    <col min="1" max="1" width="12.85546875" style="94" customWidth="1"/>
    <col min="2" max="2" width="55" style="94" customWidth="1"/>
    <col min="3" max="3" width="11.140625" style="94" customWidth="1"/>
    <col min="4" max="4" width="14.85546875" style="94" customWidth="1"/>
    <col min="5" max="5" width="17.28515625" style="94" customWidth="1"/>
    <col min="6" max="16384" width="9.140625" style="94"/>
  </cols>
  <sheetData>
    <row r="1" spans="1:35" ht="20.25">
      <c r="A1" s="658" t="s">
        <v>265</v>
      </c>
      <c r="B1" s="659"/>
      <c r="C1" s="659"/>
      <c r="D1" s="659"/>
      <c r="E1" s="659"/>
      <c r="F1" s="659"/>
      <c r="G1" s="659"/>
      <c r="H1" s="659"/>
      <c r="I1" s="659"/>
      <c r="J1" s="659"/>
      <c r="K1" s="659"/>
      <c r="L1" s="659"/>
      <c r="M1" s="659"/>
      <c r="N1" s="659"/>
      <c r="O1" s="659"/>
      <c r="P1" s="659"/>
      <c r="Q1" s="659"/>
      <c r="R1" s="659"/>
      <c r="S1" s="659"/>
      <c r="T1" s="659"/>
      <c r="U1" s="659"/>
      <c r="V1" s="659"/>
      <c r="W1" s="659"/>
      <c r="X1" s="659"/>
      <c r="Y1" s="659"/>
      <c r="Z1" s="659"/>
      <c r="AA1" s="659"/>
      <c r="AB1" s="659"/>
      <c r="AC1" s="659"/>
      <c r="AD1" s="659"/>
      <c r="AE1" s="659"/>
      <c r="AF1" s="659"/>
      <c r="AG1" s="659"/>
      <c r="AH1" s="659"/>
      <c r="AI1" s="659"/>
    </row>
    <row r="2" spans="1:35" ht="20.25">
      <c r="A2" s="660" t="s">
        <v>266</v>
      </c>
      <c r="B2" s="661"/>
      <c r="C2" s="661"/>
      <c r="D2" s="661"/>
      <c r="E2" s="661"/>
      <c r="F2" s="661"/>
      <c r="G2" s="661"/>
      <c r="H2" s="661"/>
      <c r="I2" s="661"/>
      <c r="J2" s="661"/>
      <c r="K2" s="661"/>
      <c r="L2" s="661"/>
      <c r="M2" s="661"/>
      <c r="N2" s="661"/>
      <c r="O2" s="661"/>
      <c r="P2" s="661"/>
      <c r="Q2" s="661"/>
      <c r="R2" s="661"/>
      <c r="S2" s="661"/>
      <c r="T2" s="661"/>
      <c r="U2" s="661"/>
      <c r="V2" s="661"/>
      <c r="W2" s="661"/>
      <c r="X2" s="661"/>
      <c r="Y2" s="661"/>
      <c r="Z2" s="661"/>
      <c r="AA2" s="661"/>
      <c r="AB2" s="661"/>
      <c r="AC2" s="661"/>
      <c r="AD2" s="661"/>
      <c r="AE2" s="661"/>
      <c r="AF2" s="661"/>
      <c r="AG2" s="661"/>
      <c r="AH2" s="661"/>
      <c r="AI2" s="661"/>
    </row>
    <row r="3" spans="1:35" ht="20.25">
      <c r="A3" s="662" t="s">
        <v>267</v>
      </c>
      <c r="B3" s="663"/>
      <c r="C3" s="663"/>
      <c r="D3" s="663"/>
      <c r="E3" s="663"/>
      <c r="F3" s="663"/>
      <c r="G3" s="663"/>
      <c r="H3" s="663"/>
      <c r="I3" s="663"/>
      <c r="J3" s="663"/>
      <c r="K3" s="663"/>
      <c r="L3" s="663"/>
      <c r="M3" s="663"/>
      <c r="N3" s="663"/>
      <c r="O3" s="663"/>
      <c r="P3" s="663"/>
      <c r="Q3" s="663"/>
      <c r="R3" s="663"/>
      <c r="S3" s="663"/>
      <c r="T3" s="663"/>
      <c r="U3" s="663"/>
      <c r="V3" s="663"/>
      <c r="W3" s="663"/>
      <c r="X3" s="663"/>
      <c r="Y3" s="663"/>
      <c r="Z3" s="663"/>
      <c r="AA3" s="663"/>
      <c r="AB3" s="663"/>
      <c r="AC3" s="663"/>
      <c r="AD3" s="663"/>
      <c r="AE3" s="663"/>
      <c r="AF3" s="663"/>
      <c r="AG3" s="663"/>
      <c r="AH3" s="663"/>
      <c r="AI3" s="663"/>
    </row>
    <row r="4" spans="1:35" ht="18.75">
      <c r="A4" s="633" t="s">
        <v>1</v>
      </c>
      <c r="B4" s="634" t="s">
        <v>2</v>
      </c>
      <c r="C4" s="634" t="s">
        <v>97</v>
      </c>
      <c r="D4" s="635"/>
      <c r="E4" s="636" t="s">
        <v>4</v>
      </c>
      <c r="F4" s="637">
        <v>1</v>
      </c>
      <c r="G4" s="637">
        <v>2</v>
      </c>
      <c r="H4" s="637">
        <v>3</v>
      </c>
      <c r="I4" s="637">
        <v>4</v>
      </c>
      <c r="J4" s="637">
        <v>5</v>
      </c>
      <c r="K4" s="637">
        <v>6</v>
      </c>
      <c r="L4" s="637">
        <v>7</v>
      </c>
      <c r="M4" s="637">
        <v>8</v>
      </c>
      <c r="N4" s="637">
        <v>9</v>
      </c>
      <c r="O4" s="637">
        <v>10</v>
      </c>
      <c r="P4" s="637">
        <v>11</v>
      </c>
      <c r="Q4" s="637">
        <v>12</v>
      </c>
      <c r="R4" s="637">
        <v>13</v>
      </c>
      <c r="S4" s="637">
        <v>14</v>
      </c>
      <c r="T4" s="637">
        <v>15</v>
      </c>
      <c r="U4" s="637">
        <v>16</v>
      </c>
      <c r="V4" s="637">
        <v>17</v>
      </c>
      <c r="W4" s="637">
        <v>18</v>
      </c>
      <c r="X4" s="637">
        <v>19</v>
      </c>
      <c r="Y4" s="637">
        <v>20</v>
      </c>
      <c r="Z4" s="637">
        <v>21</v>
      </c>
      <c r="AA4" s="637">
        <v>22</v>
      </c>
      <c r="AB4" s="637">
        <v>23</v>
      </c>
      <c r="AC4" s="637">
        <v>24</v>
      </c>
      <c r="AD4" s="637">
        <v>25</v>
      </c>
      <c r="AE4" s="637">
        <v>26</v>
      </c>
      <c r="AF4" s="637">
        <v>27</v>
      </c>
      <c r="AG4" s="637">
        <v>28</v>
      </c>
      <c r="AH4" s="637">
        <v>29</v>
      </c>
      <c r="AI4" s="637">
        <v>30</v>
      </c>
    </row>
    <row r="5" spans="1:35" ht="18.75">
      <c r="A5" s="633"/>
      <c r="B5" s="634" t="s">
        <v>268</v>
      </c>
      <c r="C5" s="634" t="s">
        <v>219</v>
      </c>
      <c r="D5" s="638" t="s">
        <v>269</v>
      </c>
      <c r="E5" s="639"/>
      <c r="F5" s="637" t="s">
        <v>9</v>
      </c>
      <c r="G5" s="637" t="s">
        <v>10</v>
      </c>
      <c r="H5" s="637" t="s">
        <v>11</v>
      </c>
      <c r="I5" s="637" t="s">
        <v>12</v>
      </c>
      <c r="J5" s="637" t="s">
        <v>13</v>
      </c>
      <c r="K5" s="637" t="s">
        <v>220</v>
      </c>
      <c r="L5" s="637" t="s">
        <v>15</v>
      </c>
      <c r="M5" s="637" t="s">
        <v>9</v>
      </c>
      <c r="N5" s="637" t="s">
        <v>10</v>
      </c>
      <c r="O5" s="637" t="s">
        <v>11</v>
      </c>
      <c r="P5" s="637" t="s">
        <v>12</v>
      </c>
      <c r="Q5" s="637" t="s">
        <v>13</v>
      </c>
      <c r="R5" s="637" t="s">
        <v>220</v>
      </c>
      <c r="S5" s="637" t="s">
        <v>15</v>
      </c>
      <c r="T5" s="637" t="s">
        <v>9</v>
      </c>
      <c r="U5" s="637" t="s">
        <v>10</v>
      </c>
      <c r="V5" s="637" t="s">
        <v>11</v>
      </c>
      <c r="W5" s="637" t="s">
        <v>12</v>
      </c>
      <c r="X5" s="637" t="s">
        <v>13</v>
      </c>
      <c r="Y5" s="637" t="s">
        <v>220</v>
      </c>
      <c r="Z5" s="637" t="s">
        <v>15</v>
      </c>
      <c r="AA5" s="637" t="s">
        <v>9</v>
      </c>
      <c r="AB5" s="637" t="s">
        <v>10</v>
      </c>
      <c r="AC5" s="637" t="s">
        <v>11</v>
      </c>
      <c r="AD5" s="637" t="s">
        <v>12</v>
      </c>
      <c r="AE5" s="637" t="s">
        <v>13</v>
      </c>
      <c r="AF5" s="637" t="s">
        <v>220</v>
      </c>
      <c r="AG5" s="637" t="s">
        <v>15</v>
      </c>
      <c r="AH5" s="637" t="s">
        <v>9</v>
      </c>
      <c r="AI5" s="637" t="s">
        <v>10</v>
      </c>
    </row>
    <row r="6" spans="1:35" ht="18.75">
      <c r="A6" s="640" t="s">
        <v>270</v>
      </c>
      <c r="B6" s="641" t="s">
        <v>271</v>
      </c>
      <c r="C6" s="640" t="s">
        <v>272</v>
      </c>
      <c r="D6" s="640" t="s">
        <v>273</v>
      </c>
      <c r="E6" s="642" t="s">
        <v>274</v>
      </c>
      <c r="F6" s="643"/>
      <c r="G6" s="643" t="s">
        <v>61</v>
      </c>
      <c r="H6" s="643" t="s">
        <v>61</v>
      </c>
      <c r="I6" s="643"/>
      <c r="J6" s="643" t="s">
        <v>61</v>
      </c>
      <c r="K6" s="644"/>
      <c r="L6" s="644"/>
      <c r="M6" s="643" t="s">
        <v>61</v>
      </c>
      <c r="N6" s="643"/>
      <c r="O6" s="643"/>
      <c r="P6" s="643" t="s">
        <v>61</v>
      </c>
      <c r="Q6" s="643"/>
      <c r="R6" s="645" t="s">
        <v>61</v>
      </c>
      <c r="S6" s="644" t="s">
        <v>61</v>
      </c>
      <c r="T6" s="646" t="s">
        <v>61</v>
      </c>
      <c r="U6" s="646"/>
      <c r="V6" s="643" t="s">
        <v>61</v>
      </c>
      <c r="W6" s="646" t="s">
        <v>61</v>
      </c>
      <c r="X6" s="643"/>
      <c r="Y6" s="644" t="s">
        <v>61</v>
      </c>
      <c r="Z6" s="644"/>
      <c r="AA6" s="643"/>
      <c r="AB6" s="643" t="s">
        <v>61</v>
      </c>
      <c r="AC6" s="646" t="s">
        <v>61</v>
      </c>
      <c r="AD6" s="643"/>
      <c r="AE6" s="643" t="s">
        <v>61</v>
      </c>
      <c r="AF6" s="645" t="s">
        <v>61</v>
      </c>
      <c r="AG6" s="644"/>
      <c r="AH6" s="643" t="s">
        <v>61</v>
      </c>
      <c r="AI6" s="643"/>
    </row>
    <row r="7" spans="1:35" ht="18">
      <c r="A7" s="640" t="s">
        <v>275</v>
      </c>
      <c r="B7" s="641" t="s">
        <v>276</v>
      </c>
      <c r="C7" s="640" t="s">
        <v>277</v>
      </c>
      <c r="D7" s="640" t="s">
        <v>273</v>
      </c>
      <c r="E7" s="642" t="s">
        <v>274</v>
      </c>
      <c r="F7" s="643" t="s">
        <v>61</v>
      </c>
      <c r="G7" s="643"/>
      <c r="H7" s="643"/>
      <c r="I7" s="643"/>
      <c r="J7" s="643" t="s">
        <v>61</v>
      </c>
      <c r="K7" s="644"/>
      <c r="L7" s="644" t="s">
        <v>61</v>
      </c>
      <c r="M7" s="643" t="s">
        <v>61</v>
      </c>
      <c r="N7" s="643"/>
      <c r="O7" s="643"/>
      <c r="P7" s="643" t="s">
        <v>61</v>
      </c>
      <c r="Q7" s="643"/>
      <c r="R7" s="644"/>
      <c r="S7" s="644" t="s">
        <v>61</v>
      </c>
      <c r="T7" s="643"/>
      <c r="U7" s="643"/>
      <c r="V7" s="643" t="s">
        <v>61</v>
      </c>
      <c r="W7" s="643"/>
      <c r="X7" s="643" t="s">
        <v>61</v>
      </c>
      <c r="Y7" s="644"/>
      <c r="Z7" s="644"/>
      <c r="AA7" s="643"/>
      <c r="AB7" s="643" t="s">
        <v>61</v>
      </c>
      <c r="AC7" s="643"/>
      <c r="AD7" s="643" t="s">
        <v>61</v>
      </c>
      <c r="AE7" s="643"/>
      <c r="AF7" s="644"/>
      <c r="AG7" s="644"/>
      <c r="AH7" s="643" t="s">
        <v>61</v>
      </c>
      <c r="AI7" s="643"/>
    </row>
    <row r="8" spans="1:35" ht="18.75" customHeight="1">
      <c r="A8" s="647">
        <v>140899</v>
      </c>
      <c r="B8" s="641" t="s">
        <v>278</v>
      </c>
      <c r="C8" s="640">
        <v>408900</v>
      </c>
      <c r="D8" s="640" t="s">
        <v>273</v>
      </c>
      <c r="E8" s="642" t="s">
        <v>274</v>
      </c>
      <c r="F8" s="643"/>
      <c r="G8" s="643" t="s">
        <v>61</v>
      </c>
      <c r="H8" s="643"/>
      <c r="I8" s="643" t="s">
        <v>61</v>
      </c>
      <c r="J8" s="643" t="s">
        <v>61</v>
      </c>
      <c r="K8" s="644"/>
      <c r="L8" s="644"/>
      <c r="M8" s="643" t="s">
        <v>61</v>
      </c>
      <c r="N8" s="643"/>
      <c r="O8" s="643"/>
      <c r="P8" s="643" t="s">
        <v>61</v>
      </c>
      <c r="Q8" s="646" t="s">
        <v>61</v>
      </c>
      <c r="R8" s="644"/>
      <c r="S8" s="644" t="s">
        <v>61</v>
      </c>
      <c r="T8" s="643"/>
      <c r="U8" s="648"/>
      <c r="V8" s="643" t="s">
        <v>61</v>
      </c>
      <c r="W8" s="646" t="s">
        <v>61</v>
      </c>
      <c r="X8" s="646" t="s">
        <v>61</v>
      </c>
      <c r="Y8" s="644" t="s">
        <v>61</v>
      </c>
      <c r="Z8" s="644"/>
      <c r="AA8" s="643"/>
      <c r="AB8" s="643" t="s">
        <v>61</v>
      </c>
      <c r="AC8" s="643"/>
      <c r="AD8" s="646" t="s">
        <v>61</v>
      </c>
      <c r="AE8" s="643" t="s">
        <v>61</v>
      </c>
      <c r="AF8" s="644"/>
      <c r="AG8" s="644"/>
      <c r="AH8" s="643" t="s">
        <v>61</v>
      </c>
      <c r="AI8" s="643"/>
    </row>
    <row r="9" spans="1:35" ht="18.75">
      <c r="A9" s="640" t="s">
        <v>279</v>
      </c>
      <c r="B9" s="641" t="s">
        <v>280</v>
      </c>
      <c r="C9" s="640" t="s">
        <v>281</v>
      </c>
      <c r="D9" s="640" t="s">
        <v>273</v>
      </c>
      <c r="E9" s="642" t="s">
        <v>274</v>
      </c>
      <c r="F9" s="643"/>
      <c r="G9" s="643" t="s">
        <v>61</v>
      </c>
      <c r="H9" s="643"/>
      <c r="I9" s="643" t="s">
        <v>61</v>
      </c>
      <c r="J9" s="643" t="s">
        <v>61</v>
      </c>
      <c r="K9" s="644"/>
      <c r="L9" s="644"/>
      <c r="M9" s="643" t="s">
        <v>61</v>
      </c>
      <c r="N9" s="643"/>
      <c r="O9" s="643"/>
      <c r="P9" s="643" t="s">
        <v>61</v>
      </c>
      <c r="Q9" s="646" t="s">
        <v>61</v>
      </c>
      <c r="R9" s="644"/>
      <c r="S9" s="644" t="s">
        <v>61</v>
      </c>
      <c r="T9" s="643"/>
      <c r="U9" s="648"/>
      <c r="V9" s="643" t="s">
        <v>61</v>
      </c>
      <c r="W9" s="646" t="s">
        <v>61</v>
      </c>
      <c r="X9" s="643"/>
      <c r="Y9" s="644" t="s">
        <v>61</v>
      </c>
      <c r="Z9" s="644"/>
      <c r="AA9" s="643"/>
      <c r="AB9" s="643" t="s">
        <v>61</v>
      </c>
      <c r="AC9" s="646" t="s">
        <v>61</v>
      </c>
      <c r="AD9" s="643"/>
      <c r="AE9" s="643" t="s">
        <v>61</v>
      </c>
      <c r="AF9" s="644"/>
      <c r="AG9" s="644"/>
      <c r="AH9" s="643" t="s">
        <v>61</v>
      </c>
      <c r="AI9" s="643"/>
    </row>
    <row r="10" spans="1:35" ht="18.75">
      <c r="A10" s="640">
        <v>152587</v>
      </c>
      <c r="B10" s="641" t="s">
        <v>282</v>
      </c>
      <c r="C10" s="640">
        <v>724919</v>
      </c>
      <c r="D10" s="640" t="s">
        <v>283</v>
      </c>
      <c r="E10" s="642" t="s">
        <v>274</v>
      </c>
      <c r="F10" s="646" t="s">
        <v>61</v>
      </c>
      <c r="G10" s="643" t="s">
        <v>61</v>
      </c>
      <c r="H10" s="646" t="s">
        <v>35</v>
      </c>
      <c r="I10" s="643"/>
      <c r="J10" s="643" t="s">
        <v>61</v>
      </c>
      <c r="K10" s="644"/>
      <c r="L10" s="644" t="s">
        <v>61</v>
      </c>
      <c r="M10" s="643" t="s">
        <v>61</v>
      </c>
      <c r="N10" s="643" t="s">
        <v>61</v>
      </c>
      <c r="O10" s="643"/>
      <c r="P10" s="643" t="s">
        <v>61</v>
      </c>
      <c r="Q10" s="643"/>
      <c r="R10" s="644" t="s">
        <v>61</v>
      </c>
      <c r="S10" s="644"/>
      <c r="T10" s="643"/>
      <c r="U10" s="646" t="s">
        <v>35</v>
      </c>
      <c r="V10" s="643" t="s">
        <v>61</v>
      </c>
      <c r="W10" s="643"/>
      <c r="X10" s="643"/>
      <c r="Y10" s="644"/>
      <c r="Z10" s="645" t="s">
        <v>61</v>
      </c>
      <c r="AA10" s="646" t="s">
        <v>61</v>
      </c>
      <c r="AB10" s="643" t="s">
        <v>61</v>
      </c>
      <c r="AC10" s="643"/>
      <c r="AD10" s="643"/>
      <c r="AE10" s="643" t="s">
        <v>61</v>
      </c>
      <c r="AF10" s="644"/>
      <c r="AG10" s="644"/>
      <c r="AH10" s="643" t="s">
        <v>61</v>
      </c>
      <c r="AI10" s="646" t="s">
        <v>61</v>
      </c>
    </row>
    <row r="11" spans="1:35" ht="18.75">
      <c r="A11" s="649" t="s">
        <v>284</v>
      </c>
      <c r="B11" s="649" t="s">
        <v>285</v>
      </c>
      <c r="C11" s="643">
        <v>698638</v>
      </c>
      <c r="D11" s="640" t="s">
        <v>273</v>
      </c>
      <c r="E11" s="642" t="s">
        <v>274</v>
      </c>
      <c r="F11" s="643" t="s">
        <v>61</v>
      </c>
      <c r="G11" s="643" t="s">
        <v>61</v>
      </c>
      <c r="H11" s="643"/>
      <c r="I11" s="643"/>
      <c r="J11" s="643" t="s">
        <v>61</v>
      </c>
      <c r="K11" s="645" t="s">
        <v>61</v>
      </c>
      <c r="L11" s="644"/>
      <c r="M11" s="643" t="s">
        <v>61</v>
      </c>
      <c r="N11" s="643"/>
      <c r="O11" s="643"/>
      <c r="P11" s="643" t="s">
        <v>61</v>
      </c>
      <c r="Q11" s="643"/>
      <c r="R11" s="644"/>
      <c r="S11" s="644"/>
      <c r="T11" s="643" t="s">
        <v>61</v>
      </c>
      <c r="U11" s="643"/>
      <c r="V11" s="643" t="s">
        <v>61</v>
      </c>
      <c r="W11" s="643"/>
      <c r="X11" s="646" t="s">
        <v>61</v>
      </c>
      <c r="Y11" s="644" t="s">
        <v>61</v>
      </c>
      <c r="Z11" s="644"/>
      <c r="AA11" s="643"/>
      <c r="AB11" s="643" t="s">
        <v>61</v>
      </c>
      <c r="AC11" s="646" t="s">
        <v>61</v>
      </c>
      <c r="AD11" s="643"/>
      <c r="AE11" s="643" t="s">
        <v>61</v>
      </c>
      <c r="AF11" s="644" t="s">
        <v>61</v>
      </c>
      <c r="AG11" s="644"/>
      <c r="AH11" s="643" t="s">
        <v>61</v>
      </c>
      <c r="AI11" s="646" t="s">
        <v>61</v>
      </c>
    </row>
    <row r="12" spans="1:35" ht="18.75">
      <c r="A12" s="640" t="s">
        <v>286</v>
      </c>
      <c r="B12" s="641" t="s">
        <v>287</v>
      </c>
      <c r="C12" s="640">
        <v>596143</v>
      </c>
      <c r="D12" s="640" t="s">
        <v>283</v>
      </c>
      <c r="E12" s="642" t="s">
        <v>288</v>
      </c>
      <c r="F12" s="643"/>
      <c r="G12" s="643" t="s">
        <v>61</v>
      </c>
      <c r="H12" s="643"/>
      <c r="I12" s="643" t="s">
        <v>61</v>
      </c>
      <c r="J12" s="643" t="s">
        <v>61</v>
      </c>
      <c r="K12" s="644"/>
      <c r="L12" s="644"/>
      <c r="M12" s="643" t="s">
        <v>61</v>
      </c>
      <c r="N12" s="643"/>
      <c r="O12" s="643"/>
      <c r="P12" s="643" t="s">
        <v>61</v>
      </c>
      <c r="Q12" s="643"/>
      <c r="R12" s="644"/>
      <c r="S12" s="644" t="s">
        <v>61</v>
      </c>
      <c r="T12" s="643"/>
      <c r="U12" s="643"/>
      <c r="V12" s="643" t="s">
        <v>61</v>
      </c>
      <c r="W12" s="643"/>
      <c r="X12" s="646" t="s">
        <v>61</v>
      </c>
      <c r="Y12" s="644" t="s">
        <v>61</v>
      </c>
      <c r="Z12" s="644"/>
      <c r="AA12" s="643"/>
      <c r="AB12" s="643" t="s">
        <v>61</v>
      </c>
      <c r="AC12" s="646" t="s">
        <v>61</v>
      </c>
      <c r="AD12" s="646" t="s">
        <v>61</v>
      </c>
      <c r="AE12" s="643" t="s">
        <v>61</v>
      </c>
      <c r="AF12" s="644"/>
      <c r="AG12" s="644"/>
      <c r="AH12" s="643" t="s">
        <v>61</v>
      </c>
      <c r="AI12" s="646" t="s">
        <v>61</v>
      </c>
    </row>
    <row r="13" spans="1:35" ht="18.75">
      <c r="A13" s="640" t="s">
        <v>289</v>
      </c>
      <c r="B13" s="641" t="s">
        <v>290</v>
      </c>
      <c r="C13" s="640">
        <v>645401</v>
      </c>
      <c r="D13" s="640" t="s">
        <v>273</v>
      </c>
      <c r="E13" s="642" t="s">
        <v>274</v>
      </c>
      <c r="F13" s="643"/>
      <c r="G13" s="643" t="s">
        <v>61</v>
      </c>
      <c r="H13" s="643"/>
      <c r="I13" s="643"/>
      <c r="J13" s="643" t="s">
        <v>61</v>
      </c>
      <c r="K13" s="645" t="s">
        <v>61</v>
      </c>
      <c r="L13" s="644"/>
      <c r="M13" s="643" t="s">
        <v>61</v>
      </c>
      <c r="N13" s="643" t="s">
        <v>61</v>
      </c>
      <c r="O13" s="643"/>
      <c r="P13" s="643" t="s">
        <v>61</v>
      </c>
      <c r="Q13" s="643"/>
      <c r="R13" s="645" t="s">
        <v>61</v>
      </c>
      <c r="S13" s="644" t="s">
        <v>61</v>
      </c>
      <c r="T13" s="643"/>
      <c r="U13" s="643"/>
      <c r="V13" s="643" t="s">
        <v>61</v>
      </c>
      <c r="W13" s="643"/>
      <c r="X13" s="643"/>
      <c r="Y13" s="644" t="s">
        <v>61</v>
      </c>
      <c r="Z13" s="644"/>
      <c r="AA13" s="643"/>
      <c r="AB13" s="643" t="s">
        <v>61</v>
      </c>
      <c r="AC13" s="643"/>
      <c r="AD13" s="643"/>
      <c r="AE13" s="643" t="s">
        <v>61</v>
      </c>
      <c r="AF13" s="644"/>
      <c r="AG13" s="645" t="s">
        <v>61</v>
      </c>
      <c r="AH13" s="643" t="s">
        <v>61</v>
      </c>
      <c r="AI13" s="643"/>
    </row>
    <row r="14" spans="1:35" ht="18.75">
      <c r="A14" s="640" t="s">
        <v>291</v>
      </c>
      <c r="B14" s="641" t="s">
        <v>292</v>
      </c>
      <c r="C14" s="640" t="s">
        <v>293</v>
      </c>
      <c r="D14" s="640" t="s">
        <v>283</v>
      </c>
      <c r="E14" s="642" t="s">
        <v>274</v>
      </c>
      <c r="F14" s="646" t="s">
        <v>61</v>
      </c>
      <c r="G14" s="643" t="s">
        <v>61</v>
      </c>
      <c r="H14" s="643"/>
      <c r="I14" s="643"/>
      <c r="J14" s="643" t="s">
        <v>61</v>
      </c>
      <c r="K14" s="644"/>
      <c r="L14" s="644"/>
      <c r="M14" s="643" t="s">
        <v>61</v>
      </c>
      <c r="N14" s="643"/>
      <c r="O14" s="643" t="s">
        <v>61</v>
      </c>
      <c r="P14" s="643" t="s">
        <v>61</v>
      </c>
      <c r="Q14" s="643"/>
      <c r="R14" s="645" t="s">
        <v>61</v>
      </c>
      <c r="S14" s="644" t="s">
        <v>61</v>
      </c>
      <c r="T14" s="643"/>
      <c r="U14" s="643"/>
      <c r="V14" s="643" t="s">
        <v>61</v>
      </c>
      <c r="W14" s="646" t="s">
        <v>61</v>
      </c>
      <c r="X14" s="643"/>
      <c r="Y14" s="644" t="s">
        <v>61</v>
      </c>
      <c r="Z14" s="645" t="s">
        <v>61</v>
      </c>
      <c r="AA14" s="643"/>
      <c r="AB14" s="643" t="s">
        <v>61</v>
      </c>
      <c r="AC14" s="646" t="s">
        <v>61</v>
      </c>
      <c r="AD14" s="643"/>
      <c r="AE14" s="643" t="s">
        <v>61</v>
      </c>
      <c r="AF14" s="645" t="s">
        <v>61</v>
      </c>
      <c r="AG14" s="645" t="s">
        <v>61</v>
      </c>
      <c r="AH14" s="643" t="s">
        <v>61</v>
      </c>
      <c r="AI14" s="646" t="s">
        <v>61</v>
      </c>
    </row>
    <row r="15" spans="1:35" ht="18.75">
      <c r="A15" s="640" t="s">
        <v>294</v>
      </c>
      <c r="B15" s="641" t="s">
        <v>295</v>
      </c>
      <c r="C15" s="640"/>
      <c r="D15" s="640" t="s">
        <v>273</v>
      </c>
      <c r="E15" s="642" t="s">
        <v>274</v>
      </c>
      <c r="F15" s="643"/>
      <c r="G15" s="643" t="s">
        <v>61</v>
      </c>
      <c r="H15" s="643"/>
      <c r="I15" s="643" t="s">
        <v>61</v>
      </c>
      <c r="J15" s="643"/>
      <c r="K15" s="645" t="s">
        <v>61</v>
      </c>
      <c r="L15" s="644"/>
      <c r="M15" s="643" t="s">
        <v>61</v>
      </c>
      <c r="N15" s="643"/>
      <c r="O15" s="646" t="s">
        <v>61</v>
      </c>
      <c r="P15" s="643"/>
      <c r="Q15" s="643" t="s">
        <v>61</v>
      </c>
      <c r="R15" s="644"/>
      <c r="S15" s="644" t="s">
        <v>61</v>
      </c>
      <c r="T15" s="646"/>
      <c r="U15" s="643" t="s">
        <v>61</v>
      </c>
      <c r="V15" s="643"/>
      <c r="W15" s="646" t="s">
        <v>61</v>
      </c>
      <c r="X15" s="643"/>
      <c r="Y15" s="644" t="s">
        <v>61</v>
      </c>
      <c r="Z15" s="645" t="s">
        <v>61</v>
      </c>
      <c r="AA15" s="643" t="s">
        <v>61</v>
      </c>
      <c r="AB15" s="643"/>
      <c r="AC15" s="643" t="s">
        <v>61</v>
      </c>
      <c r="AD15" s="643"/>
      <c r="AE15" s="643" t="s">
        <v>61</v>
      </c>
      <c r="AF15" s="644"/>
      <c r="AG15" s="644"/>
      <c r="AH15" s="646"/>
      <c r="AI15" s="643" t="s">
        <v>61</v>
      </c>
    </row>
    <row r="16" spans="1:35" ht="18.75">
      <c r="A16" s="640">
        <v>158038</v>
      </c>
      <c r="B16" s="641" t="s">
        <v>296</v>
      </c>
      <c r="C16" s="640"/>
      <c r="D16" s="640" t="s">
        <v>273</v>
      </c>
      <c r="E16" s="642" t="s">
        <v>274</v>
      </c>
      <c r="F16" s="646" t="s">
        <v>61</v>
      </c>
      <c r="G16" s="643" t="s">
        <v>61</v>
      </c>
      <c r="H16" s="646"/>
      <c r="I16" s="643"/>
      <c r="J16" s="643" t="s">
        <v>61</v>
      </c>
      <c r="K16" s="644"/>
      <c r="L16" s="644"/>
      <c r="M16" s="643" t="s">
        <v>61</v>
      </c>
      <c r="N16" s="643"/>
      <c r="O16" s="643"/>
      <c r="P16" s="643" t="s">
        <v>61</v>
      </c>
      <c r="Q16" s="646" t="s">
        <v>61</v>
      </c>
      <c r="R16" s="644"/>
      <c r="S16" s="644" t="s">
        <v>61</v>
      </c>
      <c r="T16" s="643" t="s">
        <v>61</v>
      </c>
      <c r="U16" s="643"/>
      <c r="V16" s="643" t="s">
        <v>61</v>
      </c>
      <c r="W16" s="643"/>
      <c r="X16" s="643"/>
      <c r="Y16" s="644" t="s">
        <v>61</v>
      </c>
      <c r="Z16" s="644"/>
      <c r="AA16" s="646" t="s">
        <v>61</v>
      </c>
      <c r="AB16" s="643" t="s">
        <v>61</v>
      </c>
      <c r="AC16" s="643"/>
      <c r="AD16" s="643"/>
      <c r="AE16" s="643" t="s">
        <v>61</v>
      </c>
      <c r="AF16" s="644"/>
      <c r="AG16" s="644"/>
      <c r="AH16" s="643" t="s">
        <v>61</v>
      </c>
      <c r="AI16" s="646" t="s">
        <v>61</v>
      </c>
    </row>
    <row r="17" spans="1:35" ht="18">
      <c r="A17" s="640">
        <v>157783</v>
      </c>
      <c r="B17" s="641" t="s">
        <v>297</v>
      </c>
      <c r="C17" s="640"/>
      <c r="D17" s="640" t="s">
        <v>273</v>
      </c>
      <c r="E17" s="642" t="s">
        <v>274</v>
      </c>
      <c r="F17" s="643"/>
      <c r="G17" s="643" t="s">
        <v>61</v>
      </c>
      <c r="H17" s="643"/>
      <c r="I17" s="643" t="s">
        <v>61</v>
      </c>
      <c r="J17" s="643"/>
      <c r="K17" s="644"/>
      <c r="L17" s="644"/>
      <c r="M17" s="643" t="s">
        <v>61</v>
      </c>
      <c r="N17" s="643"/>
      <c r="O17" s="643" t="s">
        <v>61</v>
      </c>
      <c r="P17" s="643"/>
      <c r="Q17" s="643"/>
      <c r="R17" s="644"/>
      <c r="S17" s="644" t="s">
        <v>61</v>
      </c>
      <c r="T17" s="643"/>
      <c r="U17" s="643" t="s">
        <v>61</v>
      </c>
      <c r="V17" s="643"/>
      <c r="W17" s="643" t="s">
        <v>61</v>
      </c>
      <c r="X17" s="643"/>
      <c r="Y17" s="644" t="s">
        <v>61</v>
      </c>
      <c r="Z17" s="644"/>
      <c r="AA17" s="643" t="s">
        <v>61</v>
      </c>
      <c r="AB17" s="643"/>
      <c r="AC17" s="643"/>
      <c r="AD17" s="643"/>
      <c r="AE17" s="643" t="s">
        <v>61</v>
      </c>
      <c r="AF17" s="644"/>
      <c r="AG17" s="644"/>
      <c r="AH17" s="643"/>
      <c r="AI17" s="643" t="s">
        <v>61</v>
      </c>
    </row>
    <row r="18" spans="1:35" ht="18">
      <c r="A18" s="647">
        <v>432997</v>
      </c>
      <c r="B18" s="641" t="s">
        <v>298</v>
      </c>
      <c r="C18" s="640">
        <v>702443</v>
      </c>
      <c r="D18" s="640" t="s">
        <v>273</v>
      </c>
      <c r="E18" s="642" t="s">
        <v>274</v>
      </c>
      <c r="F18" s="643"/>
      <c r="G18" s="643" t="s">
        <v>61</v>
      </c>
      <c r="H18" s="643"/>
      <c r="I18" s="643" t="s">
        <v>61</v>
      </c>
      <c r="J18" s="643"/>
      <c r="K18" s="644"/>
      <c r="L18" s="644"/>
      <c r="M18" s="643" t="s">
        <v>61</v>
      </c>
      <c r="N18" s="643"/>
      <c r="O18" s="643" t="s">
        <v>61</v>
      </c>
      <c r="P18" s="643"/>
      <c r="Q18" s="643" t="s">
        <v>61</v>
      </c>
      <c r="R18" s="644"/>
      <c r="S18" s="644" t="s">
        <v>61</v>
      </c>
      <c r="T18" s="643"/>
      <c r="U18" s="643" t="s">
        <v>61</v>
      </c>
      <c r="V18" s="643"/>
      <c r="W18" s="650" t="s">
        <v>299</v>
      </c>
      <c r="X18" s="651"/>
      <c r="Y18" s="651"/>
      <c r="Z18" s="651"/>
      <c r="AA18" s="651"/>
      <c r="AB18" s="651"/>
      <c r="AC18" s="651"/>
      <c r="AD18" s="651"/>
      <c r="AE18" s="651"/>
      <c r="AF18" s="651"/>
      <c r="AG18" s="651"/>
      <c r="AH18" s="651"/>
      <c r="AI18" s="652"/>
    </row>
    <row r="19" spans="1:35" ht="18.75">
      <c r="A19" s="633" t="s">
        <v>1</v>
      </c>
      <c r="B19" s="634" t="s">
        <v>2</v>
      </c>
      <c r="C19" s="634" t="s">
        <v>97</v>
      </c>
      <c r="D19" s="635"/>
      <c r="E19" s="636" t="s">
        <v>4</v>
      </c>
      <c r="F19" s="637">
        <v>1</v>
      </c>
      <c r="G19" s="637">
        <v>2</v>
      </c>
      <c r="H19" s="637">
        <v>3</v>
      </c>
      <c r="I19" s="637">
        <v>4</v>
      </c>
      <c r="J19" s="637">
        <v>5</v>
      </c>
      <c r="K19" s="637">
        <v>6</v>
      </c>
      <c r="L19" s="637">
        <v>7</v>
      </c>
      <c r="M19" s="637">
        <v>8</v>
      </c>
      <c r="N19" s="637">
        <v>9</v>
      </c>
      <c r="O19" s="637">
        <v>10</v>
      </c>
      <c r="P19" s="637">
        <v>11</v>
      </c>
      <c r="Q19" s="637">
        <v>12</v>
      </c>
      <c r="R19" s="637">
        <v>13</v>
      </c>
      <c r="S19" s="637">
        <v>14</v>
      </c>
      <c r="T19" s="637">
        <v>15</v>
      </c>
      <c r="U19" s="637">
        <v>16</v>
      </c>
      <c r="V19" s="637">
        <v>17</v>
      </c>
      <c r="W19" s="637">
        <v>18</v>
      </c>
      <c r="X19" s="637">
        <v>19</v>
      </c>
      <c r="Y19" s="637">
        <v>20</v>
      </c>
      <c r="Z19" s="637">
        <v>21</v>
      </c>
      <c r="AA19" s="637">
        <v>22</v>
      </c>
      <c r="AB19" s="637">
        <v>23</v>
      </c>
      <c r="AC19" s="637">
        <v>24</v>
      </c>
      <c r="AD19" s="637">
        <v>25</v>
      </c>
      <c r="AE19" s="637">
        <v>26</v>
      </c>
      <c r="AF19" s="637">
        <v>27</v>
      </c>
      <c r="AG19" s="637">
        <v>28</v>
      </c>
      <c r="AH19" s="637">
        <v>29</v>
      </c>
      <c r="AI19" s="637">
        <v>30</v>
      </c>
    </row>
    <row r="20" spans="1:35" ht="18.75">
      <c r="A20" s="633"/>
      <c r="B20" s="634" t="s">
        <v>268</v>
      </c>
      <c r="C20" s="634" t="s">
        <v>219</v>
      </c>
      <c r="D20" s="638" t="s">
        <v>269</v>
      </c>
      <c r="E20" s="639"/>
      <c r="F20" s="637" t="s">
        <v>9</v>
      </c>
      <c r="G20" s="637" t="s">
        <v>10</v>
      </c>
      <c r="H20" s="637" t="s">
        <v>11</v>
      </c>
      <c r="I20" s="637" t="s">
        <v>12</v>
      </c>
      <c r="J20" s="637" t="s">
        <v>13</v>
      </c>
      <c r="K20" s="637" t="s">
        <v>220</v>
      </c>
      <c r="L20" s="637" t="s">
        <v>15</v>
      </c>
      <c r="M20" s="637" t="s">
        <v>9</v>
      </c>
      <c r="N20" s="637" t="s">
        <v>10</v>
      </c>
      <c r="O20" s="637" t="s">
        <v>11</v>
      </c>
      <c r="P20" s="637" t="s">
        <v>12</v>
      </c>
      <c r="Q20" s="637" t="s">
        <v>13</v>
      </c>
      <c r="R20" s="637" t="s">
        <v>220</v>
      </c>
      <c r="S20" s="637" t="s">
        <v>15</v>
      </c>
      <c r="T20" s="637" t="s">
        <v>9</v>
      </c>
      <c r="U20" s="637" t="s">
        <v>10</v>
      </c>
      <c r="V20" s="637" t="s">
        <v>11</v>
      </c>
      <c r="W20" s="637" t="s">
        <v>12</v>
      </c>
      <c r="X20" s="637" t="s">
        <v>13</v>
      </c>
      <c r="Y20" s="637" t="s">
        <v>220</v>
      </c>
      <c r="Z20" s="637" t="s">
        <v>15</v>
      </c>
      <c r="AA20" s="637" t="s">
        <v>9</v>
      </c>
      <c r="AB20" s="637" t="s">
        <v>10</v>
      </c>
      <c r="AC20" s="637" t="s">
        <v>11</v>
      </c>
      <c r="AD20" s="637" t="s">
        <v>12</v>
      </c>
      <c r="AE20" s="637" t="s">
        <v>13</v>
      </c>
      <c r="AF20" s="637" t="s">
        <v>220</v>
      </c>
      <c r="AG20" s="637" t="s">
        <v>15</v>
      </c>
      <c r="AH20" s="637" t="s">
        <v>9</v>
      </c>
      <c r="AI20" s="637" t="s">
        <v>10</v>
      </c>
    </row>
    <row r="21" spans="1:35" ht="18.75">
      <c r="A21" s="647" t="s">
        <v>300</v>
      </c>
      <c r="B21" s="647" t="s">
        <v>301</v>
      </c>
      <c r="C21" s="640" t="s">
        <v>302</v>
      </c>
      <c r="D21" s="640" t="s">
        <v>273</v>
      </c>
      <c r="E21" s="642" t="s">
        <v>274</v>
      </c>
      <c r="F21" s="643"/>
      <c r="G21" s="643"/>
      <c r="H21" s="643" t="s">
        <v>61</v>
      </c>
      <c r="I21" s="643"/>
      <c r="J21" s="643" t="s">
        <v>61</v>
      </c>
      <c r="K21" s="644" t="s">
        <v>61</v>
      </c>
      <c r="L21" s="644"/>
      <c r="M21" s="643"/>
      <c r="N21" s="643" t="s">
        <v>61</v>
      </c>
      <c r="O21" s="643"/>
      <c r="P21" s="643"/>
      <c r="Q21" s="643" t="s">
        <v>61</v>
      </c>
      <c r="R21" s="645" t="s">
        <v>61</v>
      </c>
      <c r="S21" s="644"/>
      <c r="T21" s="643" t="s">
        <v>61</v>
      </c>
      <c r="U21" s="643"/>
      <c r="V21" s="646" t="s">
        <v>61</v>
      </c>
      <c r="W21" s="643" t="s">
        <v>61</v>
      </c>
      <c r="X21" s="646" t="s">
        <v>61</v>
      </c>
      <c r="Y21" s="644"/>
      <c r="Z21" s="644" t="s">
        <v>61</v>
      </c>
      <c r="AA21" s="643"/>
      <c r="AB21" s="643"/>
      <c r="AC21" s="643" t="s">
        <v>61</v>
      </c>
      <c r="AD21" s="646" t="s">
        <v>61</v>
      </c>
      <c r="AE21" s="643"/>
      <c r="AF21" s="644" t="s">
        <v>61</v>
      </c>
      <c r="AG21" s="644"/>
      <c r="AH21" s="643"/>
      <c r="AI21" s="643" t="s">
        <v>61</v>
      </c>
    </row>
    <row r="22" spans="1:35" ht="18.75">
      <c r="A22" s="640" t="s">
        <v>303</v>
      </c>
      <c r="B22" s="647" t="s">
        <v>304</v>
      </c>
      <c r="C22" s="640">
        <v>497725</v>
      </c>
      <c r="D22" s="640" t="s">
        <v>273</v>
      </c>
      <c r="E22" s="642" t="s">
        <v>274</v>
      </c>
      <c r="F22" s="643"/>
      <c r="G22" s="643"/>
      <c r="H22" s="643" t="s">
        <v>61</v>
      </c>
      <c r="I22" s="643"/>
      <c r="J22" s="643" t="s">
        <v>61</v>
      </c>
      <c r="K22" s="644" t="s">
        <v>61</v>
      </c>
      <c r="L22" s="644"/>
      <c r="M22" s="643"/>
      <c r="N22" s="643" t="s">
        <v>61</v>
      </c>
      <c r="O22" s="643"/>
      <c r="P22" s="646" t="s">
        <v>35</v>
      </c>
      <c r="Q22" s="643" t="s">
        <v>61</v>
      </c>
      <c r="R22" s="645" t="s">
        <v>61</v>
      </c>
      <c r="S22" s="645" t="s">
        <v>61</v>
      </c>
      <c r="T22" s="643" t="s">
        <v>61</v>
      </c>
      <c r="U22" s="646" t="s">
        <v>61</v>
      </c>
      <c r="V22" s="646" t="s">
        <v>61</v>
      </c>
      <c r="W22" s="643" t="s">
        <v>61</v>
      </c>
      <c r="X22" s="643"/>
      <c r="Y22" s="644" t="s">
        <v>61</v>
      </c>
      <c r="Z22" s="644" t="s">
        <v>61</v>
      </c>
      <c r="AA22" s="643" t="s">
        <v>61</v>
      </c>
      <c r="AB22" s="646" t="s">
        <v>35</v>
      </c>
      <c r="AC22" s="643" t="s">
        <v>61</v>
      </c>
      <c r="AD22" s="643"/>
      <c r="AE22" s="643"/>
      <c r="AF22" s="644"/>
      <c r="AG22" s="644"/>
      <c r="AH22" s="643"/>
      <c r="AI22" s="643"/>
    </row>
    <row r="23" spans="1:35" ht="18.75">
      <c r="A23" s="647" t="s">
        <v>305</v>
      </c>
      <c r="B23" s="653" t="s">
        <v>306</v>
      </c>
      <c r="C23" s="640" t="s">
        <v>307</v>
      </c>
      <c r="D23" s="640" t="s">
        <v>283</v>
      </c>
      <c r="E23" s="642" t="s">
        <v>274</v>
      </c>
      <c r="F23" s="643"/>
      <c r="G23" s="643"/>
      <c r="H23" s="643" t="s">
        <v>61</v>
      </c>
      <c r="I23" s="643"/>
      <c r="J23" s="643" t="s">
        <v>61</v>
      </c>
      <c r="K23" s="644" t="s">
        <v>61</v>
      </c>
      <c r="L23" s="644"/>
      <c r="M23" s="643"/>
      <c r="N23" s="643"/>
      <c r="O23" s="643" t="s">
        <v>61</v>
      </c>
      <c r="P23" s="643"/>
      <c r="Q23" s="643" t="s">
        <v>61</v>
      </c>
      <c r="R23" s="644"/>
      <c r="S23" s="644"/>
      <c r="T23" s="643" t="s">
        <v>61</v>
      </c>
      <c r="U23" s="643"/>
      <c r="V23" s="643"/>
      <c r="W23" s="643" t="s">
        <v>61</v>
      </c>
      <c r="X23" s="643"/>
      <c r="Y23" s="644"/>
      <c r="Z23" s="644" t="s">
        <v>61</v>
      </c>
      <c r="AA23" s="643"/>
      <c r="AB23" s="643"/>
      <c r="AC23" s="643" t="s">
        <v>61</v>
      </c>
      <c r="AD23" s="646" t="s">
        <v>61</v>
      </c>
      <c r="AE23" s="643" t="s">
        <v>61</v>
      </c>
      <c r="AF23" s="644" t="s">
        <v>61</v>
      </c>
      <c r="AG23" s="644"/>
      <c r="AH23" s="643"/>
      <c r="AI23" s="643"/>
    </row>
    <row r="24" spans="1:35" ht="18.75">
      <c r="A24" s="647" t="s">
        <v>308</v>
      </c>
      <c r="B24" s="647" t="s">
        <v>309</v>
      </c>
      <c r="C24" s="640">
        <v>1100211</v>
      </c>
      <c r="D24" s="640" t="s">
        <v>283</v>
      </c>
      <c r="E24" s="642" t="s">
        <v>274</v>
      </c>
      <c r="F24" s="643"/>
      <c r="G24" s="643"/>
      <c r="H24" s="643" t="s">
        <v>61</v>
      </c>
      <c r="I24" s="643"/>
      <c r="J24" s="646" t="s">
        <v>35</v>
      </c>
      <c r="K24" s="644" t="s">
        <v>61</v>
      </c>
      <c r="L24" s="644"/>
      <c r="M24" s="643" t="s">
        <v>61</v>
      </c>
      <c r="N24" s="643" t="s">
        <v>61</v>
      </c>
      <c r="O24" s="643"/>
      <c r="P24" s="643"/>
      <c r="Q24" s="643" t="s">
        <v>61</v>
      </c>
      <c r="R24" s="644"/>
      <c r="S24" s="644"/>
      <c r="T24" s="643" t="s">
        <v>61</v>
      </c>
      <c r="U24" s="643"/>
      <c r="V24" s="643"/>
      <c r="W24" s="643" t="s">
        <v>61</v>
      </c>
      <c r="X24" s="646" t="s">
        <v>35</v>
      </c>
      <c r="Y24" s="644"/>
      <c r="Z24" s="644" t="s">
        <v>61</v>
      </c>
      <c r="AA24" s="643"/>
      <c r="AB24" s="643"/>
      <c r="AC24" s="643" t="s">
        <v>61</v>
      </c>
      <c r="AD24" s="646" t="s">
        <v>35</v>
      </c>
      <c r="AE24" s="643"/>
      <c r="AF24" s="644" t="s">
        <v>61</v>
      </c>
      <c r="AG24" s="644"/>
      <c r="AH24" s="643"/>
      <c r="AI24" s="643" t="s">
        <v>61</v>
      </c>
    </row>
    <row r="25" spans="1:35" ht="18.75">
      <c r="A25" s="647" t="s">
        <v>310</v>
      </c>
      <c r="B25" s="647" t="s">
        <v>311</v>
      </c>
      <c r="C25" s="640">
        <v>236789</v>
      </c>
      <c r="D25" s="640" t="s">
        <v>273</v>
      </c>
      <c r="E25" s="642" t="s">
        <v>274</v>
      </c>
      <c r="F25" s="643"/>
      <c r="G25" s="643"/>
      <c r="H25" s="643" t="s">
        <v>61</v>
      </c>
      <c r="I25" s="646" t="s">
        <v>61</v>
      </c>
      <c r="J25" s="643"/>
      <c r="K25" s="644" t="s">
        <v>61</v>
      </c>
      <c r="L25" s="644"/>
      <c r="M25" s="643" t="s">
        <v>61</v>
      </c>
      <c r="N25" s="643" t="s">
        <v>61</v>
      </c>
      <c r="O25" s="643"/>
      <c r="P25" s="643"/>
      <c r="Q25" s="643" t="s">
        <v>61</v>
      </c>
      <c r="R25" s="644"/>
      <c r="S25" s="645" t="s">
        <v>61</v>
      </c>
      <c r="T25" s="643" t="s">
        <v>61</v>
      </c>
      <c r="U25" s="646" t="s">
        <v>61</v>
      </c>
      <c r="V25" s="643"/>
      <c r="W25" s="643" t="s">
        <v>61</v>
      </c>
      <c r="X25" s="643"/>
      <c r="Y25" s="644" t="s">
        <v>61</v>
      </c>
      <c r="Z25" s="644" t="s">
        <v>61</v>
      </c>
      <c r="AA25" s="643"/>
      <c r="AB25" s="646" t="s">
        <v>61</v>
      </c>
      <c r="AC25" s="643" t="s">
        <v>61</v>
      </c>
      <c r="AD25" s="646"/>
      <c r="AE25" s="643"/>
      <c r="AF25" s="645" t="s">
        <v>61</v>
      </c>
      <c r="AG25" s="644"/>
      <c r="AH25" s="643"/>
      <c r="AI25" s="643" t="s">
        <v>61</v>
      </c>
    </row>
    <row r="26" spans="1:35" ht="18.75">
      <c r="A26" s="647" t="s">
        <v>312</v>
      </c>
      <c r="B26" s="647" t="s">
        <v>313</v>
      </c>
      <c r="C26" s="640" t="s">
        <v>314</v>
      </c>
      <c r="D26" s="640" t="s">
        <v>283</v>
      </c>
      <c r="E26" s="642" t="s">
        <v>274</v>
      </c>
      <c r="F26" s="643"/>
      <c r="G26" s="643"/>
      <c r="H26" s="643" t="s">
        <v>61</v>
      </c>
      <c r="I26" s="643"/>
      <c r="J26" s="643"/>
      <c r="K26" s="644" t="s">
        <v>61</v>
      </c>
      <c r="L26" s="644"/>
      <c r="M26" s="643"/>
      <c r="N26" s="643" t="s">
        <v>61</v>
      </c>
      <c r="O26" s="643" t="s">
        <v>61</v>
      </c>
      <c r="P26" s="643"/>
      <c r="Q26" s="643" t="s">
        <v>61</v>
      </c>
      <c r="R26" s="645" t="s">
        <v>61</v>
      </c>
      <c r="S26" s="644"/>
      <c r="T26" s="643" t="s">
        <v>61</v>
      </c>
      <c r="U26" s="643"/>
      <c r="V26" s="643"/>
      <c r="W26" s="643" t="s">
        <v>61</v>
      </c>
      <c r="X26" s="646" t="s">
        <v>61</v>
      </c>
      <c r="Y26" s="644"/>
      <c r="Z26" s="644" t="s">
        <v>61</v>
      </c>
      <c r="AA26" s="646" t="s">
        <v>61</v>
      </c>
      <c r="AB26" s="646" t="s">
        <v>61</v>
      </c>
      <c r="AC26" s="643" t="s">
        <v>61</v>
      </c>
      <c r="AD26" s="643"/>
      <c r="AE26" s="643"/>
      <c r="AF26" s="644" t="s">
        <v>61</v>
      </c>
      <c r="AG26" s="644"/>
      <c r="AH26" s="643"/>
      <c r="AI26" s="643" t="s">
        <v>61</v>
      </c>
    </row>
    <row r="27" spans="1:35" ht="18.75">
      <c r="A27" s="647">
        <v>125652</v>
      </c>
      <c r="B27" s="647" t="s">
        <v>315</v>
      </c>
      <c r="C27" s="654">
        <v>267043</v>
      </c>
      <c r="D27" s="640" t="s">
        <v>273</v>
      </c>
      <c r="E27" s="642" t="s">
        <v>274</v>
      </c>
      <c r="F27" s="643" t="s">
        <v>61</v>
      </c>
      <c r="G27" s="646" t="s">
        <v>35</v>
      </c>
      <c r="H27" s="643" t="s">
        <v>61</v>
      </c>
      <c r="I27" s="646" t="s">
        <v>35</v>
      </c>
      <c r="J27" s="643"/>
      <c r="K27" s="644" t="s">
        <v>61</v>
      </c>
      <c r="L27" s="644"/>
      <c r="M27" s="643"/>
      <c r="N27" s="643" t="s">
        <v>61</v>
      </c>
      <c r="O27" s="643" t="s">
        <v>61</v>
      </c>
      <c r="P27" s="643"/>
      <c r="Q27" s="643" t="s">
        <v>61</v>
      </c>
      <c r="R27" s="644"/>
      <c r="S27" s="644" t="s">
        <v>61</v>
      </c>
      <c r="T27" s="643" t="s">
        <v>61</v>
      </c>
      <c r="U27" s="646"/>
      <c r="V27" s="646" t="s">
        <v>35</v>
      </c>
      <c r="W27" s="646" t="s">
        <v>35</v>
      </c>
      <c r="X27" s="643"/>
      <c r="Y27" s="644"/>
      <c r="Z27" s="644"/>
      <c r="AA27" s="646" t="s">
        <v>61</v>
      </c>
      <c r="AB27" s="643"/>
      <c r="AC27" s="643" t="s">
        <v>61</v>
      </c>
      <c r="AD27" s="643"/>
      <c r="AE27" s="646"/>
      <c r="AF27" s="644" t="s">
        <v>61</v>
      </c>
      <c r="AG27" s="644"/>
      <c r="AH27" s="643"/>
      <c r="AI27" s="643" t="s">
        <v>61</v>
      </c>
    </row>
    <row r="28" spans="1:35" ht="18.75">
      <c r="A28" s="647" t="s">
        <v>316</v>
      </c>
      <c r="B28" s="647" t="s">
        <v>317</v>
      </c>
      <c r="C28" s="654"/>
      <c r="D28" s="640" t="s">
        <v>273</v>
      </c>
      <c r="E28" s="642" t="s">
        <v>274</v>
      </c>
      <c r="F28" s="643"/>
      <c r="G28" s="643" t="s">
        <v>61</v>
      </c>
      <c r="H28" s="643"/>
      <c r="I28" s="643"/>
      <c r="J28" s="643"/>
      <c r="K28" s="644" t="s">
        <v>61</v>
      </c>
      <c r="L28" s="644"/>
      <c r="M28" s="643" t="s">
        <v>61</v>
      </c>
      <c r="N28" s="643"/>
      <c r="O28" s="643"/>
      <c r="P28" s="643"/>
      <c r="Q28" s="643" t="s">
        <v>61</v>
      </c>
      <c r="R28" s="644"/>
      <c r="S28" s="644"/>
      <c r="T28" s="643"/>
      <c r="U28" s="643" t="s">
        <v>61</v>
      </c>
      <c r="V28" s="643"/>
      <c r="W28" s="643" t="s">
        <v>61</v>
      </c>
      <c r="X28" s="643"/>
      <c r="Y28" s="644" t="s">
        <v>61</v>
      </c>
      <c r="Z28" s="644"/>
      <c r="AA28" s="646" t="s">
        <v>61</v>
      </c>
      <c r="AB28" s="643"/>
      <c r="AC28" s="643" t="s">
        <v>61</v>
      </c>
      <c r="AD28" s="643"/>
      <c r="AE28" s="643" t="s">
        <v>61</v>
      </c>
      <c r="AF28" s="644"/>
      <c r="AG28" s="644" t="s">
        <v>61</v>
      </c>
      <c r="AH28" s="643"/>
      <c r="AI28" s="643" t="s">
        <v>61</v>
      </c>
    </row>
    <row r="29" spans="1:35" ht="18">
      <c r="A29" s="647">
        <v>158054</v>
      </c>
      <c r="B29" s="647" t="s">
        <v>318</v>
      </c>
      <c r="C29" s="654"/>
      <c r="D29" s="640" t="s">
        <v>273</v>
      </c>
      <c r="E29" s="642" t="s">
        <v>274</v>
      </c>
      <c r="F29" s="643" t="s">
        <v>61</v>
      </c>
      <c r="G29" s="643"/>
      <c r="H29" s="643"/>
      <c r="I29" s="643"/>
      <c r="J29" s="643"/>
      <c r="K29" s="644"/>
      <c r="L29" s="644" t="s">
        <v>61</v>
      </c>
      <c r="M29" s="643"/>
      <c r="N29" s="643" t="s">
        <v>61</v>
      </c>
      <c r="O29" s="643"/>
      <c r="P29" s="643" t="s">
        <v>61</v>
      </c>
      <c r="Q29" s="643"/>
      <c r="R29" s="644"/>
      <c r="S29" s="644"/>
      <c r="T29" s="643" t="s">
        <v>61</v>
      </c>
      <c r="U29" s="643"/>
      <c r="V29" s="643"/>
      <c r="W29" s="643"/>
      <c r="X29" s="643" t="s">
        <v>61</v>
      </c>
      <c r="Y29" s="644"/>
      <c r="Z29" s="644" t="s">
        <v>61</v>
      </c>
      <c r="AA29" s="643"/>
      <c r="AB29" s="643" t="s">
        <v>61</v>
      </c>
      <c r="AC29" s="643"/>
      <c r="AD29" s="643" t="s">
        <v>61</v>
      </c>
      <c r="AE29" s="643"/>
      <c r="AF29" s="644" t="s">
        <v>61</v>
      </c>
      <c r="AG29" s="644"/>
      <c r="AH29" s="643" t="s">
        <v>61</v>
      </c>
      <c r="AI29" s="643"/>
    </row>
    <row r="30" spans="1:35" ht="18">
      <c r="A30" s="647">
        <v>158534</v>
      </c>
      <c r="B30" s="647" t="s">
        <v>319</v>
      </c>
      <c r="C30" s="654"/>
      <c r="D30" s="640" t="s">
        <v>273</v>
      </c>
      <c r="E30" s="642" t="s">
        <v>274</v>
      </c>
      <c r="F30" s="643"/>
      <c r="G30" s="643" t="s">
        <v>61</v>
      </c>
      <c r="H30" s="643"/>
      <c r="I30" s="643"/>
      <c r="J30" s="643"/>
      <c r="K30" s="644" t="s">
        <v>61</v>
      </c>
      <c r="L30" s="644"/>
      <c r="M30" s="643" t="s">
        <v>61</v>
      </c>
      <c r="N30" s="643"/>
      <c r="O30" s="643"/>
      <c r="P30" s="643"/>
      <c r="Q30" s="643"/>
      <c r="R30" s="644"/>
      <c r="S30" s="644" t="s">
        <v>61</v>
      </c>
      <c r="T30" s="643"/>
      <c r="U30" s="643" t="s">
        <v>61</v>
      </c>
      <c r="V30" s="643"/>
      <c r="W30" s="643" t="s">
        <v>61</v>
      </c>
      <c r="X30" s="643"/>
      <c r="Y30" s="644" t="s">
        <v>61</v>
      </c>
      <c r="Z30" s="644"/>
      <c r="AA30" s="643" t="s">
        <v>61</v>
      </c>
      <c r="AB30" s="643"/>
      <c r="AC30" s="643" t="s">
        <v>61</v>
      </c>
      <c r="AD30" s="643"/>
      <c r="AE30" s="643" t="s">
        <v>61</v>
      </c>
      <c r="AF30" s="644"/>
      <c r="AG30" s="644" t="s">
        <v>61</v>
      </c>
      <c r="AH30" s="643"/>
      <c r="AI30" s="643" t="s">
        <v>61</v>
      </c>
    </row>
    <row r="31" spans="1:35" ht="18">
      <c r="A31" s="647">
        <v>157880</v>
      </c>
      <c r="B31" s="647" t="s">
        <v>320</v>
      </c>
      <c r="C31" s="654"/>
      <c r="D31" s="640"/>
      <c r="E31" s="642"/>
      <c r="F31" s="643" t="s">
        <v>61</v>
      </c>
      <c r="G31" s="643"/>
      <c r="H31" s="643" t="s">
        <v>61</v>
      </c>
      <c r="I31" s="643"/>
      <c r="J31" s="643"/>
      <c r="K31" s="644"/>
      <c r="L31" s="644" t="s">
        <v>61</v>
      </c>
      <c r="M31" s="643"/>
      <c r="N31" s="643" t="s">
        <v>61</v>
      </c>
      <c r="O31" s="643"/>
      <c r="P31" s="643" t="s">
        <v>61</v>
      </c>
      <c r="Q31" s="643"/>
      <c r="R31" s="644"/>
      <c r="S31" s="644"/>
      <c r="T31" s="643" t="s">
        <v>61</v>
      </c>
      <c r="U31" s="643"/>
      <c r="V31" s="643"/>
      <c r="W31" s="643"/>
      <c r="X31" s="643" t="s">
        <v>61</v>
      </c>
      <c r="Y31" s="644"/>
      <c r="Z31" s="644" t="s">
        <v>61</v>
      </c>
      <c r="AA31" s="643"/>
      <c r="AB31" s="643"/>
      <c r="AC31" s="643"/>
      <c r="AD31" s="643" t="s">
        <v>61</v>
      </c>
      <c r="AE31" s="643"/>
      <c r="AF31" s="644" t="s">
        <v>61</v>
      </c>
      <c r="AG31" s="644"/>
      <c r="AH31" s="643" t="s">
        <v>61</v>
      </c>
      <c r="AI31" s="643"/>
    </row>
    <row r="32" spans="1:35" ht="18">
      <c r="A32" s="647">
        <v>434493</v>
      </c>
      <c r="B32" s="647" t="s">
        <v>321</v>
      </c>
      <c r="C32" s="654"/>
      <c r="D32" s="640" t="s">
        <v>273</v>
      </c>
      <c r="E32" s="642" t="s">
        <v>274</v>
      </c>
      <c r="F32" s="643"/>
      <c r="G32" s="643"/>
      <c r="H32" s="643" t="s">
        <v>61</v>
      </c>
      <c r="I32" s="643"/>
      <c r="J32" s="643"/>
      <c r="K32" s="644"/>
      <c r="L32" s="644" t="s">
        <v>61</v>
      </c>
      <c r="M32" s="643"/>
      <c r="N32" s="643" t="s">
        <v>61</v>
      </c>
      <c r="O32" s="643"/>
      <c r="P32" s="643" t="s">
        <v>61</v>
      </c>
      <c r="Q32" s="643"/>
      <c r="R32" s="644"/>
      <c r="S32" s="644"/>
      <c r="T32" s="643" t="s">
        <v>61</v>
      </c>
      <c r="U32" s="643"/>
      <c r="V32" s="643" t="s">
        <v>61</v>
      </c>
      <c r="W32" s="643"/>
      <c r="X32" s="643"/>
      <c r="Y32" s="644"/>
      <c r="Z32" s="644" t="s">
        <v>61</v>
      </c>
      <c r="AA32" s="643"/>
      <c r="AB32" s="643" t="s">
        <v>61</v>
      </c>
      <c r="AC32" s="643"/>
      <c r="AD32" s="643" t="s">
        <v>61</v>
      </c>
      <c r="AE32" s="643"/>
      <c r="AF32" s="644" t="s">
        <v>61</v>
      </c>
      <c r="AG32" s="644"/>
      <c r="AH32" s="643" t="s">
        <v>61</v>
      </c>
      <c r="AI32" s="643"/>
    </row>
    <row r="33" spans="1:35" ht="18.75">
      <c r="A33" s="647" t="s">
        <v>322</v>
      </c>
      <c r="B33" s="647" t="s">
        <v>323</v>
      </c>
      <c r="C33" s="640">
        <v>727359</v>
      </c>
      <c r="D33" s="640" t="s">
        <v>273</v>
      </c>
      <c r="E33" s="642" t="s">
        <v>274</v>
      </c>
      <c r="F33" s="643"/>
      <c r="G33" s="643"/>
      <c r="H33" s="643" t="s">
        <v>61</v>
      </c>
      <c r="I33" s="643"/>
      <c r="J33" s="643"/>
      <c r="K33" s="644" t="s">
        <v>61</v>
      </c>
      <c r="L33" s="644"/>
      <c r="M33" s="646" t="s">
        <v>61</v>
      </c>
      <c r="N33" s="643" t="s">
        <v>61</v>
      </c>
      <c r="O33" s="643"/>
      <c r="P33" s="643"/>
      <c r="Q33" s="643" t="s">
        <v>61</v>
      </c>
      <c r="R33" s="644"/>
      <c r="S33" s="644"/>
      <c r="T33" s="643" t="s">
        <v>61</v>
      </c>
      <c r="U33" s="643"/>
      <c r="V33" s="643"/>
      <c r="W33" s="643" t="s">
        <v>61</v>
      </c>
      <c r="X33" s="643"/>
      <c r="Y33" s="644" t="s">
        <v>61</v>
      </c>
      <c r="Z33" s="644" t="s">
        <v>61</v>
      </c>
      <c r="AA33" s="643"/>
      <c r="AB33" s="643"/>
      <c r="AC33" s="643" t="s">
        <v>61</v>
      </c>
      <c r="AD33" s="643"/>
      <c r="AE33" s="643"/>
      <c r="AF33" s="644" t="s">
        <v>61</v>
      </c>
      <c r="AG33" s="644"/>
      <c r="AH33" s="643"/>
      <c r="AI33" s="643" t="s">
        <v>61</v>
      </c>
    </row>
    <row r="34" spans="1:35" ht="18.75">
      <c r="A34" s="633" t="s">
        <v>1</v>
      </c>
      <c r="B34" s="634" t="s">
        <v>2</v>
      </c>
      <c r="C34" s="634" t="s">
        <v>97</v>
      </c>
      <c r="D34" s="635"/>
      <c r="E34" s="636" t="s">
        <v>4</v>
      </c>
      <c r="F34" s="637">
        <v>1</v>
      </c>
      <c r="G34" s="637">
        <v>2</v>
      </c>
      <c r="H34" s="637">
        <v>3</v>
      </c>
      <c r="I34" s="637">
        <v>4</v>
      </c>
      <c r="J34" s="637">
        <v>5</v>
      </c>
      <c r="K34" s="637">
        <v>6</v>
      </c>
      <c r="L34" s="637">
        <v>7</v>
      </c>
      <c r="M34" s="637">
        <v>8</v>
      </c>
      <c r="N34" s="637">
        <v>9</v>
      </c>
      <c r="O34" s="637">
        <v>10</v>
      </c>
      <c r="P34" s="637">
        <v>11</v>
      </c>
      <c r="Q34" s="637">
        <v>12</v>
      </c>
      <c r="R34" s="637">
        <v>13</v>
      </c>
      <c r="S34" s="637">
        <v>14</v>
      </c>
      <c r="T34" s="637">
        <v>15</v>
      </c>
      <c r="U34" s="637">
        <v>16</v>
      </c>
      <c r="V34" s="637">
        <v>17</v>
      </c>
      <c r="W34" s="637">
        <v>18</v>
      </c>
      <c r="X34" s="637">
        <v>19</v>
      </c>
      <c r="Y34" s="637">
        <v>20</v>
      </c>
      <c r="Z34" s="637">
        <v>21</v>
      </c>
      <c r="AA34" s="637">
        <v>22</v>
      </c>
      <c r="AB34" s="637">
        <v>23</v>
      </c>
      <c r="AC34" s="637">
        <v>24</v>
      </c>
      <c r="AD34" s="637">
        <v>25</v>
      </c>
      <c r="AE34" s="637">
        <v>26</v>
      </c>
      <c r="AF34" s="637">
        <v>27</v>
      </c>
      <c r="AG34" s="637">
        <v>28</v>
      </c>
      <c r="AH34" s="637">
        <v>29</v>
      </c>
      <c r="AI34" s="637">
        <v>30</v>
      </c>
    </row>
    <row r="35" spans="1:35" ht="18.75">
      <c r="A35" s="633"/>
      <c r="B35" s="634" t="s">
        <v>268</v>
      </c>
      <c r="C35" s="634" t="s">
        <v>219</v>
      </c>
      <c r="D35" s="638" t="s">
        <v>269</v>
      </c>
      <c r="E35" s="639"/>
      <c r="F35" s="637" t="s">
        <v>9</v>
      </c>
      <c r="G35" s="637" t="s">
        <v>10</v>
      </c>
      <c r="H35" s="637" t="s">
        <v>11</v>
      </c>
      <c r="I35" s="637" t="s">
        <v>12</v>
      </c>
      <c r="J35" s="637" t="s">
        <v>13</v>
      </c>
      <c r="K35" s="637" t="s">
        <v>220</v>
      </c>
      <c r="L35" s="637" t="s">
        <v>15</v>
      </c>
      <c r="M35" s="637" t="s">
        <v>9</v>
      </c>
      <c r="N35" s="637" t="s">
        <v>10</v>
      </c>
      <c r="O35" s="637" t="s">
        <v>11</v>
      </c>
      <c r="P35" s="637" t="s">
        <v>12</v>
      </c>
      <c r="Q35" s="637" t="s">
        <v>13</v>
      </c>
      <c r="R35" s="637" t="s">
        <v>220</v>
      </c>
      <c r="S35" s="637" t="s">
        <v>15</v>
      </c>
      <c r="T35" s="637" t="s">
        <v>9</v>
      </c>
      <c r="U35" s="637" t="s">
        <v>10</v>
      </c>
      <c r="V35" s="637" t="s">
        <v>11</v>
      </c>
      <c r="W35" s="637" t="s">
        <v>12</v>
      </c>
      <c r="X35" s="637" t="s">
        <v>13</v>
      </c>
      <c r="Y35" s="637" t="s">
        <v>220</v>
      </c>
      <c r="Z35" s="637" t="s">
        <v>15</v>
      </c>
      <c r="AA35" s="637" t="s">
        <v>9</v>
      </c>
      <c r="AB35" s="637" t="s">
        <v>10</v>
      </c>
      <c r="AC35" s="637" t="s">
        <v>11</v>
      </c>
      <c r="AD35" s="637" t="s">
        <v>12</v>
      </c>
      <c r="AE35" s="637" t="s">
        <v>13</v>
      </c>
      <c r="AF35" s="637" t="s">
        <v>220</v>
      </c>
      <c r="AG35" s="637" t="s">
        <v>15</v>
      </c>
      <c r="AH35" s="637" t="s">
        <v>9</v>
      </c>
      <c r="AI35" s="637" t="s">
        <v>10</v>
      </c>
    </row>
    <row r="36" spans="1:35" ht="18.75">
      <c r="A36" s="647" t="s">
        <v>324</v>
      </c>
      <c r="B36" s="647" t="s">
        <v>325</v>
      </c>
      <c r="C36" s="640">
        <v>645360</v>
      </c>
      <c r="D36" s="640" t="s">
        <v>273</v>
      </c>
      <c r="E36" s="642" t="s">
        <v>274</v>
      </c>
      <c r="F36" s="643" t="s">
        <v>61</v>
      </c>
      <c r="G36" s="643"/>
      <c r="H36" s="643" t="s">
        <v>61</v>
      </c>
      <c r="I36" s="643" t="s">
        <v>61</v>
      </c>
      <c r="J36" s="646" t="s">
        <v>61</v>
      </c>
      <c r="K36" s="644"/>
      <c r="L36" s="644" t="s">
        <v>61</v>
      </c>
      <c r="M36" s="646"/>
      <c r="N36" s="646" t="s">
        <v>61</v>
      </c>
      <c r="O36" s="643" t="s">
        <v>61</v>
      </c>
      <c r="P36" s="646"/>
      <c r="Q36" s="646"/>
      <c r="R36" s="644" t="s">
        <v>61</v>
      </c>
      <c r="S36" s="645"/>
      <c r="T36" s="643"/>
      <c r="U36" s="643" t="s">
        <v>61</v>
      </c>
      <c r="V36" s="646" t="s">
        <v>61</v>
      </c>
      <c r="W36" s="646" t="s">
        <v>61</v>
      </c>
      <c r="X36" s="643" t="s">
        <v>61</v>
      </c>
      <c r="Y36" s="644"/>
      <c r="Z36" s="644"/>
      <c r="AA36" s="643" t="s">
        <v>61</v>
      </c>
      <c r="AB36" s="643"/>
      <c r="AC36" s="643"/>
      <c r="AD36" s="643" t="s">
        <v>61</v>
      </c>
      <c r="AE36" s="643"/>
      <c r="AF36" s="644"/>
      <c r="AG36" s="644" t="s">
        <v>61</v>
      </c>
      <c r="AH36" s="643"/>
      <c r="AI36" s="646" t="s">
        <v>61</v>
      </c>
    </row>
    <row r="37" spans="1:35" ht="18">
      <c r="A37" s="647" t="s">
        <v>326</v>
      </c>
      <c r="B37" s="647" t="s">
        <v>327</v>
      </c>
      <c r="C37" s="640" t="s">
        <v>328</v>
      </c>
      <c r="D37" s="640" t="s">
        <v>273</v>
      </c>
      <c r="E37" s="642" t="s">
        <v>274</v>
      </c>
      <c r="F37" s="643"/>
      <c r="G37" s="643" t="s">
        <v>61</v>
      </c>
      <c r="H37" s="643"/>
      <c r="I37" s="643" t="s">
        <v>61</v>
      </c>
      <c r="J37" s="643"/>
      <c r="K37" s="644" t="s">
        <v>61</v>
      </c>
      <c r="L37" s="644"/>
      <c r="M37" s="643"/>
      <c r="N37" s="643"/>
      <c r="O37" s="643" t="s">
        <v>61</v>
      </c>
      <c r="P37" s="643"/>
      <c r="Q37" s="643"/>
      <c r="R37" s="644"/>
      <c r="S37" s="644" t="s">
        <v>61</v>
      </c>
      <c r="T37" s="643"/>
      <c r="U37" s="643" t="s">
        <v>61</v>
      </c>
      <c r="V37" s="643"/>
      <c r="W37" s="643"/>
      <c r="X37" s="643"/>
      <c r="Y37" s="644" t="s">
        <v>61</v>
      </c>
      <c r="Z37" s="644"/>
      <c r="AA37" s="643" t="s">
        <v>61</v>
      </c>
      <c r="AB37" s="643"/>
      <c r="AC37" s="643"/>
      <c r="AD37" s="643"/>
      <c r="AE37" s="643" t="s">
        <v>61</v>
      </c>
      <c r="AF37" s="644"/>
      <c r="AG37" s="644" t="s">
        <v>61</v>
      </c>
      <c r="AH37" s="643"/>
      <c r="AI37" s="643" t="s">
        <v>61</v>
      </c>
    </row>
    <row r="38" spans="1:35" ht="18">
      <c r="A38" s="647" t="s">
        <v>329</v>
      </c>
      <c r="B38" s="647" t="s">
        <v>330</v>
      </c>
      <c r="C38" s="640">
        <v>84566</v>
      </c>
      <c r="D38" s="640" t="s">
        <v>273</v>
      </c>
      <c r="E38" s="642" t="s">
        <v>274</v>
      </c>
      <c r="F38" s="643" t="s">
        <v>61</v>
      </c>
      <c r="G38" s="643" t="s">
        <v>61</v>
      </c>
      <c r="H38" s="643"/>
      <c r="I38" s="643" t="s">
        <v>61</v>
      </c>
      <c r="J38" s="643"/>
      <c r="K38" s="644"/>
      <c r="L38" s="644" t="s">
        <v>61</v>
      </c>
      <c r="M38" s="643"/>
      <c r="N38" s="643"/>
      <c r="O38" s="643" t="s">
        <v>61</v>
      </c>
      <c r="P38" s="643"/>
      <c r="Q38" s="643"/>
      <c r="R38" s="644" t="s">
        <v>61</v>
      </c>
      <c r="S38" s="644"/>
      <c r="T38" s="643"/>
      <c r="U38" s="643" t="s">
        <v>61</v>
      </c>
      <c r="V38" s="643"/>
      <c r="W38" s="643"/>
      <c r="X38" s="643" t="s">
        <v>61</v>
      </c>
      <c r="Y38" s="644"/>
      <c r="Z38" s="644"/>
      <c r="AA38" s="643" t="s">
        <v>61</v>
      </c>
      <c r="AB38" s="643"/>
      <c r="AC38" s="643"/>
      <c r="AD38" s="643" t="s">
        <v>61</v>
      </c>
      <c r="AE38" s="643"/>
      <c r="AF38" s="644"/>
      <c r="AG38" s="644" t="s">
        <v>61</v>
      </c>
      <c r="AH38" s="643"/>
      <c r="AI38" s="643"/>
    </row>
    <row r="39" spans="1:35" ht="18.75">
      <c r="A39" s="647" t="s">
        <v>331</v>
      </c>
      <c r="B39" s="647" t="s">
        <v>332</v>
      </c>
      <c r="C39" s="640">
        <v>937569</v>
      </c>
      <c r="D39" s="640" t="s">
        <v>283</v>
      </c>
      <c r="E39" s="642" t="s">
        <v>333</v>
      </c>
      <c r="F39" s="643" t="s">
        <v>61</v>
      </c>
      <c r="G39" s="643"/>
      <c r="H39" s="646" t="s">
        <v>61</v>
      </c>
      <c r="I39" s="643" t="s">
        <v>61</v>
      </c>
      <c r="J39" s="643"/>
      <c r="K39" s="645" t="s">
        <v>61</v>
      </c>
      <c r="L39" s="644" t="s">
        <v>61</v>
      </c>
      <c r="M39" s="643"/>
      <c r="N39" s="646" t="s">
        <v>61</v>
      </c>
      <c r="O39" s="643" t="s">
        <v>61</v>
      </c>
      <c r="P39" s="643"/>
      <c r="Q39" s="646" t="s">
        <v>61</v>
      </c>
      <c r="R39" s="644" t="s">
        <v>61</v>
      </c>
      <c r="S39" s="645" t="s">
        <v>61</v>
      </c>
      <c r="T39" s="643"/>
      <c r="U39" s="643" t="s">
        <v>61</v>
      </c>
      <c r="V39" s="643" t="s">
        <v>334</v>
      </c>
      <c r="W39" s="643" t="s">
        <v>334</v>
      </c>
      <c r="X39" s="643" t="s">
        <v>61</v>
      </c>
      <c r="Y39" s="645" t="s">
        <v>61</v>
      </c>
      <c r="Z39" s="645" t="s">
        <v>61</v>
      </c>
      <c r="AA39" s="643" t="s">
        <v>61</v>
      </c>
      <c r="AB39" s="643"/>
      <c r="AC39" s="643"/>
      <c r="AD39" s="643" t="s">
        <v>61</v>
      </c>
      <c r="AE39" s="643"/>
      <c r="AF39" s="644"/>
      <c r="AG39" s="644" t="s">
        <v>61</v>
      </c>
      <c r="AH39" s="643"/>
      <c r="AI39" s="643"/>
    </row>
    <row r="40" spans="1:35" ht="18.75">
      <c r="A40" s="647" t="s">
        <v>335</v>
      </c>
      <c r="B40" s="647" t="s">
        <v>336</v>
      </c>
      <c r="C40" s="640">
        <v>531827</v>
      </c>
      <c r="D40" s="640" t="s">
        <v>273</v>
      </c>
      <c r="E40" s="642" t="s">
        <v>337</v>
      </c>
      <c r="F40" s="643"/>
      <c r="G40" s="643" t="s">
        <v>53</v>
      </c>
      <c r="H40" s="643" t="s">
        <v>53</v>
      </c>
      <c r="I40" s="643" t="s">
        <v>53</v>
      </c>
      <c r="J40" s="643" t="s">
        <v>53</v>
      </c>
      <c r="K40" s="644"/>
      <c r="L40" s="644" t="s">
        <v>61</v>
      </c>
      <c r="M40" s="643"/>
      <c r="N40" s="643" t="s">
        <v>53</v>
      </c>
      <c r="O40" s="643" t="s">
        <v>53</v>
      </c>
      <c r="P40" s="643" t="s">
        <v>53</v>
      </c>
      <c r="Q40" s="643"/>
      <c r="R40" s="644" t="s">
        <v>61</v>
      </c>
      <c r="S40" s="645" t="s">
        <v>35</v>
      </c>
      <c r="T40" s="643"/>
      <c r="U40" s="643" t="s">
        <v>53</v>
      </c>
      <c r="V40" s="643" t="s">
        <v>53</v>
      </c>
      <c r="W40" s="643" t="s">
        <v>53</v>
      </c>
      <c r="X40" s="643" t="s">
        <v>53</v>
      </c>
      <c r="Y40" s="644"/>
      <c r="Z40" s="644"/>
      <c r="AA40" s="643"/>
      <c r="AB40" s="643" t="s">
        <v>53</v>
      </c>
      <c r="AC40" s="643" t="s">
        <v>53</v>
      </c>
      <c r="AD40" s="643" t="s">
        <v>53</v>
      </c>
      <c r="AE40" s="643" t="s">
        <v>53</v>
      </c>
      <c r="AF40" s="645" t="s">
        <v>35</v>
      </c>
      <c r="AG40" s="644" t="s">
        <v>61</v>
      </c>
      <c r="AH40" s="643"/>
      <c r="AI40" s="643" t="s">
        <v>53</v>
      </c>
    </row>
    <row r="41" spans="1:35" ht="18.75">
      <c r="A41" s="647" t="s">
        <v>338</v>
      </c>
      <c r="B41" s="647" t="s">
        <v>339</v>
      </c>
      <c r="C41" s="640">
        <v>407835</v>
      </c>
      <c r="D41" s="640" t="s">
        <v>273</v>
      </c>
      <c r="E41" s="642" t="s">
        <v>274</v>
      </c>
      <c r="F41" s="643" t="s">
        <v>61</v>
      </c>
      <c r="G41" s="643"/>
      <c r="H41" s="643"/>
      <c r="I41" s="643" t="s">
        <v>61</v>
      </c>
      <c r="J41" s="646" t="s">
        <v>61</v>
      </c>
      <c r="K41" s="644"/>
      <c r="L41" s="644" t="s">
        <v>61</v>
      </c>
      <c r="M41" s="643"/>
      <c r="N41" s="643" t="s">
        <v>61</v>
      </c>
      <c r="O41" s="643" t="s">
        <v>61</v>
      </c>
      <c r="P41" s="643"/>
      <c r="Q41" s="643"/>
      <c r="R41" s="644" t="s">
        <v>61</v>
      </c>
      <c r="S41" s="644"/>
      <c r="T41" s="646"/>
      <c r="U41" s="643" t="s">
        <v>61</v>
      </c>
      <c r="V41" s="643"/>
      <c r="W41" s="643"/>
      <c r="X41" s="643" t="s">
        <v>61</v>
      </c>
      <c r="Y41" s="644"/>
      <c r="Z41" s="644"/>
      <c r="AA41" s="643" t="s">
        <v>61</v>
      </c>
      <c r="AB41" s="643"/>
      <c r="AC41" s="646" t="s">
        <v>61</v>
      </c>
      <c r="AD41" s="643" t="s">
        <v>61</v>
      </c>
      <c r="AE41" s="646" t="s">
        <v>61</v>
      </c>
      <c r="AF41" s="645" t="s">
        <v>61</v>
      </c>
      <c r="AG41" s="644" t="s">
        <v>61</v>
      </c>
      <c r="AH41" s="646" t="s">
        <v>61</v>
      </c>
      <c r="AI41" s="643"/>
    </row>
    <row r="42" spans="1:35" ht="18">
      <c r="A42" s="647" t="s">
        <v>340</v>
      </c>
      <c r="B42" s="647" t="s">
        <v>341</v>
      </c>
      <c r="C42" s="640">
        <v>534682</v>
      </c>
      <c r="D42" s="640" t="s">
        <v>273</v>
      </c>
      <c r="E42" s="642" t="s">
        <v>274</v>
      </c>
      <c r="F42" s="643"/>
      <c r="G42" s="643" t="s">
        <v>61</v>
      </c>
      <c r="H42" s="643"/>
      <c r="I42" s="643" t="s">
        <v>61</v>
      </c>
      <c r="J42" s="643"/>
      <c r="K42" s="644" t="s">
        <v>61</v>
      </c>
      <c r="L42" s="644"/>
      <c r="M42" s="643"/>
      <c r="N42" s="643"/>
      <c r="O42" s="643" t="s">
        <v>61</v>
      </c>
      <c r="P42" s="643"/>
      <c r="Q42" s="643" t="s">
        <v>61</v>
      </c>
      <c r="R42" s="644"/>
      <c r="S42" s="644" t="s">
        <v>61</v>
      </c>
      <c r="T42" s="643"/>
      <c r="U42" s="643" t="s">
        <v>61</v>
      </c>
      <c r="V42" s="643"/>
      <c r="W42" s="643" t="s">
        <v>61</v>
      </c>
      <c r="X42" s="643"/>
      <c r="Y42" s="644"/>
      <c r="Z42" s="644"/>
      <c r="AA42" s="643" t="s">
        <v>61</v>
      </c>
      <c r="AB42" s="643"/>
      <c r="AC42" s="643"/>
      <c r="AD42" s="643"/>
      <c r="AE42" s="643" t="s">
        <v>61</v>
      </c>
      <c r="AF42" s="644"/>
      <c r="AG42" s="644" t="s">
        <v>61</v>
      </c>
      <c r="AH42" s="643"/>
      <c r="AI42" s="643" t="s">
        <v>61</v>
      </c>
    </row>
    <row r="43" spans="1:35" ht="18.75">
      <c r="A43" s="647" t="s">
        <v>342</v>
      </c>
      <c r="B43" s="655" t="s">
        <v>343</v>
      </c>
      <c r="C43" s="654">
        <v>657818</v>
      </c>
      <c r="D43" s="640" t="s">
        <v>283</v>
      </c>
      <c r="E43" s="642" t="s">
        <v>274</v>
      </c>
      <c r="F43" s="643" t="s">
        <v>61</v>
      </c>
      <c r="G43" s="643"/>
      <c r="H43" s="643"/>
      <c r="I43" s="643" t="s">
        <v>61</v>
      </c>
      <c r="J43" s="643"/>
      <c r="K43" s="644"/>
      <c r="L43" s="644" t="s">
        <v>61</v>
      </c>
      <c r="M43" s="643"/>
      <c r="N43" s="643"/>
      <c r="O43" s="643" t="s">
        <v>61</v>
      </c>
      <c r="P43" s="643"/>
      <c r="Q43" s="643" t="s">
        <v>61</v>
      </c>
      <c r="R43" s="644" t="s">
        <v>61</v>
      </c>
      <c r="S43" s="644"/>
      <c r="T43" s="643"/>
      <c r="U43" s="643" t="s">
        <v>61</v>
      </c>
      <c r="V43" s="646" t="s">
        <v>61</v>
      </c>
      <c r="W43" s="643" t="s">
        <v>61</v>
      </c>
      <c r="X43" s="643" t="s">
        <v>61</v>
      </c>
      <c r="Y43" s="645" t="s">
        <v>61</v>
      </c>
      <c r="Z43" s="644"/>
      <c r="AA43" s="643" t="s">
        <v>61</v>
      </c>
      <c r="AB43" s="646"/>
      <c r="AC43" s="643"/>
      <c r="AD43" s="643"/>
      <c r="AE43" s="643"/>
      <c r="AF43" s="645" t="s">
        <v>53</v>
      </c>
      <c r="AG43" s="644" t="s">
        <v>61</v>
      </c>
      <c r="AH43" s="646" t="s">
        <v>61</v>
      </c>
      <c r="AI43" s="646" t="s">
        <v>35</v>
      </c>
    </row>
    <row r="44" spans="1:35" ht="18.75">
      <c r="A44" s="647" t="s">
        <v>344</v>
      </c>
      <c r="B44" s="647" t="s">
        <v>345</v>
      </c>
      <c r="C44" s="640" t="s">
        <v>346</v>
      </c>
      <c r="D44" s="640" t="s">
        <v>273</v>
      </c>
      <c r="E44" s="642" t="s">
        <v>274</v>
      </c>
      <c r="F44" s="643" t="s">
        <v>61</v>
      </c>
      <c r="G44" s="643"/>
      <c r="H44" s="646" t="s">
        <v>61</v>
      </c>
      <c r="I44" s="643" t="s">
        <v>61</v>
      </c>
      <c r="J44" s="646" t="s">
        <v>61</v>
      </c>
      <c r="K44" s="644"/>
      <c r="L44" s="644" t="s">
        <v>61</v>
      </c>
      <c r="M44" s="643"/>
      <c r="N44" s="646" t="s">
        <v>35</v>
      </c>
      <c r="O44" s="643" t="s">
        <v>61</v>
      </c>
      <c r="P44" s="643"/>
      <c r="Q44" s="643"/>
      <c r="R44" s="644" t="s">
        <v>61</v>
      </c>
      <c r="S44" s="644"/>
      <c r="T44" s="643" t="s">
        <v>61</v>
      </c>
      <c r="U44" s="643" t="s">
        <v>61</v>
      </c>
      <c r="V44" s="643"/>
      <c r="W44" s="643"/>
      <c r="X44" s="643" t="s">
        <v>61</v>
      </c>
      <c r="Y44" s="644"/>
      <c r="Z44" s="644"/>
      <c r="AA44" s="643" t="s">
        <v>61</v>
      </c>
      <c r="AB44" s="643"/>
      <c r="AC44" s="646" t="s">
        <v>35</v>
      </c>
      <c r="AD44" s="643" t="s">
        <v>61</v>
      </c>
      <c r="AE44" s="646" t="s">
        <v>35</v>
      </c>
      <c r="AF44" s="644"/>
      <c r="AG44" s="644" t="s">
        <v>61</v>
      </c>
      <c r="AH44" s="643"/>
      <c r="AI44" s="643"/>
    </row>
    <row r="45" spans="1:35" ht="18.75">
      <c r="A45" s="647">
        <v>156310</v>
      </c>
      <c r="B45" s="647" t="s">
        <v>347</v>
      </c>
      <c r="C45" s="654"/>
      <c r="D45" s="640" t="s">
        <v>273</v>
      </c>
      <c r="E45" s="642" t="s">
        <v>274</v>
      </c>
      <c r="F45" s="643" t="s">
        <v>61</v>
      </c>
      <c r="G45" s="643"/>
      <c r="H45" s="643" t="s">
        <v>61</v>
      </c>
      <c r="I45" s="643"/>
      <c r="J45" s="643"/>
      <c r="K45" s="644"/>
      <c r="L45" s="644" t="s">
        <v>61</v>
      </c>
      <c r="M45" s="643"/>
      <c r="N45" s="643"/>
      <c r="O45" s="643"/>
      <c r="P45" s="643" t="s">
        <v>61</v>
      </c>
      <c r="Q45" s="643"/>
      <c r="R45" s="644" t="s">
        <v>61</v>
      </c>
      <c r="S45" s="644"/>
      <c r="T45" s="643" t="s">
        <v>61</v>
      </c>
      <c r="U45" s="643"/>
      <c r="V45" s="643" t="s">
        <v>61</v>
      </c>
      <c r="W45" s="643"/>
      <c r="X45" s="643" t="s">
        <v>61</v>
      </c>
      <c r="Y45" s="644"/>
      <c r="Z45" s="645" t="s">
        <v>61</v>
      </c>
      <c r="AA45" s="643"/>
      <c r="AB45" s="643" t="s">
        <v>61</v>
      </c>
      <c r="AC45" s="643"/>
      <c r="AD45" s="643" t="s">
        <v>61</v>
      </c>
      <c r="AE45" s="643"/>
      <c r="AF45" s="644" t="s">
        <v>61</v>
      </c>
      <c r="AG45" s="644"/>
      <c r="AH45" s="646" t="s">
        <v>61</v>
      </c>
      <c r="AI45" s="643"/>
    </row>
    <row r="46" spans="1:35" ht="18">
      <c r="A46" s="647">
        <v>158003</v>
      </c>
      <c r="B46" s="647" t="s">
        <v>348</v>
      </c>
      <c r="C46" s="654"/>
      <c r="D46" s="640" t="s">
        <v>273</v>
      </c>
      <c r="E46" s="642" t="s">
        <v>274</v>
      </c>
      <c r="F46" s="643" t="s">
        <v>61</v>
      </c>
      <c r="G46" s="643"/>
      <c r="H46" s="643" t="s">
        <v>61</v>
      </c>
      <c r="I46" s="643"/>
      <c r="J46" s="643"/>
      <c r="K46" s="644"/>
      <c r="L46" s="644" t="s">
        <v>61</v>
      </c>
      <c r="M46" s="643"/>
      <c r="N46" s="643" t="s">
        <v>61</v>
      </c>
      <c r="O46" s="643"/>
      <c r="P46" s="643" t="s">
        <v>61</v>
      </c>
      <c r="Q46" s="643"/>
      <c r="R46" s="644"/>
      <c r="S46" s="644"/>
      <c r="T46" s="643" t="s">
        <v>61</v>
      </c>
      <c r="U46" s="643"/>
      <c r="V46" s="643" t="s">
        <v>61</v>
      </c>
      <c r="W46" s="643"/>
      <c r="X46" s="643"/>
      <c r="Y46" s="644"/>
      <c r="Z46" s="644" t="s">
        <v>61</v>
      </c>
      <c r="AA46" s="643"/>
      <c r="AB46" s="643" t="s">
        <v>61</v>
      </c>
      <c r="AC46" s="643"/>
      <c r="AD46" s="643" t="s">
        <v>61</v>
      </c>
      <c r="AE46" s="643"/>
      <c r="AF46" s="644" t="s">
        <v>61</v>
      </c>
      <c r="AG46" s="644"/>
      <c r="AH46" s="643" t="s">
        <v>61</v>
      </c>
      <c r="AI46" s="643"/>
    </row>
    <row r="47" spans="1:35" ht="18.75">
      <c r="A47" s="647">
        <v>432970</v>
      </c>
      <c r="B47" s="647" t="s">
        <v>349</v>
      </c>
      <c r="C47" s="654">
        <v>485128</v>
      </c>
      <c r="D47" s="640" t="s">
        <v>273</v>
      </c>
      <c r="E47" s="642" t="s">
        <v>274</v>
      </c>
      <c r="F47" s="643" t="s">
        <v>61</v>
      </c>
      <c r="G47" s="643"/>
      <c r="H47" s="646" t="s">
        <v>61</v>
      </c>
      <c r="I47" s="643" t="s">
        <v>61</v>
      </c>
      <c r="J47" s="646" t="s">
        <v>61</v>
      </c>
      <c r="K47" s="645" t="s">
        <v>61</v>
      </c>
      <c r="L47" s="644" t="s">
        <v>61</v>
      </c>
      <c r="M47" s="643"/>
      <c r="N47" s="646"/>
      <c r="O47" s="643" t="s">
        <v>61</v>
      </c>
      <c r="P47" s="643" t="s">
        <v>61</v>
      </c>
      <c r="Q47" s="646" t="s">
        <v>61</v>
      </c>
      <c r="R47" s="644" t="s">
        <v>61</v>
      </c>
      <c r="S47" s="644"/>
      <c r="T47" s="643"/>
      <c r="U47" s="643" t="s">
        <v>61</v>
      </c>
      <c r="V47" s="643"/>
      <c r="W47" s="650" t="s">
        <v>299</v>
      </c>
      <c r="X47" s="651"/>
      <c r="Y47" s="651"/>
      <c r="Z47" s="651"/>
      <c r="AA47" s="651"/>
      <c r="AB47" s="651"/>
      <c r="AC47" s="651"/>
      <c r="AD47" s="651"/>
      <c r="AE47" s="651"/>
      <c r="AF47" s="651"/>
      <c r="AG47" s="651"/>
      <c r="AH47" s="651"/>
      <c r="AI47" s="652"/>
    </row>
    <row r="48" spans="1:35" ht="18">
      <c r="A48" s="647">
        <v>434426</v>
      </c>
      <c r="B48" s="647" t="s">
        <v>350</v>
      </c>
      <c r="C48" s="654">
        <v>602939</v>
      </c>
      <c r="D48" s="640" t="s">
        <v>273</v>
      </c>
      <c r="E48" s="642" t="s">
        <v>274</v>
      </c>
      <c r="F48" s="643" t="s">
        <v>61</v>
      </c>
      <c r="G48" s="643"/>
      <c r="H48" s="643"/>
      <c r="I48" s="643"/>
      <c r="J48" s="643"/>
      <c r="K48" s="644"/>
      <c r="L48" s="644" t="s">
        <v>61</v>
      </c>
      <c r="M48" s="643"/>
      <c r="N48" s="643" t="s">
        <v>61</v>
      </c>
      <c r="O48" s="643"/>
      <c r="P48" s="643" t="s">
        <v>61</v>
      </c>
      <c r="Q48" s="643"/>
      <c r="R48" s="644" t="s">
        <v>61</v>
      </c>
      <c r="S48" s="644"/>
      <c r="T48" s="643" t="s">
        <v>61</v>
      </c>
      <c r="U48" s="643"/>
      <c r="V48" s="643"/>
      <c r="W48" s="643"/>
      <c r="X48" s="643" t="s">
        <v>61</v>
      </c>
      <c r="Y48" s="644"/>
      <c r="Z48" s="644"/>
      <c r="AA48" s="643"/>
      <c r="AB48" s="643" t="s">
        <v>61</v>
      </c>
      <c r="AC48" s="643"/>
      <c r="AD48" s="643" t="s">
        <v>61</v>
      </c>
      <c r="AE48" s="643"/>
      <c r="AF48" s="644" t="s">
        <v>61</v>
      </c>
      <c r="AG48" s="644"/>
      <c r="AH48" s="643" t="s">
        <v>61</v>
      </c>
      <c r="AI48" s="643"/>
    </row>
    <row r="49" spans="1:35" ht="18">
      <c r="A49" s="647" t="s">
        <v>351</v>
      </c>
      <c r="B49" s="647" t="s">
        <v>323</v>
      </c>
      <c r="C49" s="640">
        <v>422294</v>
      </c>
      <c r="D49" s="640" t="s">
        <v>273</v>
      </c>
      <c r="E49" s="642" t="s">
        <v>274</v>
      </c>
      <c r="F49" s="643" t="s">
        <v>61</v>
      </c>
      <c r="G49" s="643"/>
      <c r="H49" s="643"/>
      <c r="I49" s="643" t="s">
        <v>61</v>
      </c>
      <c r="J49" s="643"/>
      <c r="K49" s="644"/>
      <c r="L49" s="644" t="s">
        <v>61</v>
      </c>
      <c r="M49" s="643"/>
      <c r="N49" s="643"/>
      <c r="O49" s="643" t="s">
        <v>61</v>
      </c>
      <c r="P49" s="643" t="s">
        <v>198</v>
      </c>
      <c r="Q49" s="643"/>
      <c r="R49" s="644" t="s">
        <v>61</v>
      </c>
      <c r="S49" s="644"/>
      <c r="T49" s="643"/>
      <c r="U49" s="643" t="s">
        <v>61</v>
      </c>
      <c r="V49" s="643" t="s">
        <v>198</v>
      </c>
      <c r="W49" s="643"/>
      <c r="X49" s="643" t="s">
        <v>61</v>
      </c>
      <c r="Y49" s="644"/>
      <c r="Z49" s="644"/>
      <c r="AA49" s="643" t="s">
        <v>61</v>
      </c>
      <c r="AB49" s="643"/>
      <c r="AC49" s="643"/>
      <c r="AD49" s="643" t="s">
        <v>61</v>
      </c>
      <c r="AE49" s="643"/>
      <c r="AF49" s="644"/>
      <c r="AG49" s="644" t="s">
        <v>61</v>
      </c>
      <c r="AH49" s="643"/>
      <c r="AI49" s="643"/>
    </row>
    <row r="50" spans="1:35">
      <c r="Y50" s="656"/>
      <c r="Z50" s="656"/>
    </row>
    <row r="54" spans="1:35" ht="15.75">
      <c r="E54" s="657"/>
    </row>
  </sheetData>
  <mergeCells count="8">
    <mergeCell ref="E34:E35"/>
    <mergeCell ref="W47:AI47"/>
    <mergeCell ref="A1:AI1"/>
    <mergeCell ref="A2:AI2"/>
    <mergeCell ref="A3:AI3"/>
    <mergeCell ref="E4:E5"/>
    <mergeCell ref="W18:AI18"/>
    <mergeCell ref="E19:E20"/>
  </mergeCells>
  <pageMargins left="0.511811024" right="0.511811024" top="0.78740157499999996" bottom="0.78740157499999996" header="0.31496062000000002" footer="0.31496062000000002"/>
  <pageSetup paperSize="9" orientation="portrait" horizontalDpi="4294967294" verticalDpi="429496729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4"/>
  <sheetViews>
    <sheetView workbookViewId="0">
      <selection sqref="A1:XFD1048576"/>
    </sheetView>
  </sheetViews>
  <sheetFormatPr defaultRowHeight="15"/>
  <cols>
    <col min="1" max="1" width="14.140625" customWidth="1"/>
    <col min="2" max="2" width="57" customWidth="1"/>
    <col min="3" max="3" width="14.5703125" customWidth="1"/>
    <col min="4" max="4" width="14.28515625" customWidth="1"/>
    <col min="5" max="5" width="11.5703125" customWidth="1"/>
  </cols>
  <sheetData>
    <row r="1" spans="1:35" ht="23.25">
      <c r="A1" s="664" t="s">
        <v>352</v>
      </c>
      <c r="B1" s="665"/>
      <c r="C1" s="665"/>
      <c r="D1" s="665"/>
      <c r="E1" s="665"/>
      <c r="F1" s="665"/>
      <c r="G1" s="665"/>
      <c r="H1" s="665"/>
      <c r="I1" s="665"/>
      <c r="J1" s="665"/>
      <c r="K1" s="665"/>
      <c r="L1" s="665"/>
      <c r="M1" s="665"/>
      <c r="N1" s="665"/>
      <c r="O1" s="665"/>
      <c r="P1" s="665"/>
      <c r="Q1" s="665"/>
      <c r="R1" s="665"/>
      <c r="S1" s="665"/>
      <c r="T1" s="665"/>
      <c r="U1" s="665"/>
      <c r="V1" s="665"/>
      <c r="W1" s="665"/>
      <c r="X1" s="665"/>
      <c r="Y1" s="665"/>
      <c r="Z1" s="665"/>
      <c r="AA1" s="665"/>
      <c r="AB1" s="665"/>
      <c r="AC1" s="665"/>
      <c r="AD1" s="665"/>
      <c r="AE1" s="665"/>
      <c r="AF1" s="665"/>
      <c r="AG1" s="665"/>
      <c r="AH1" s="665"/>
      <c r="AI1" s="665"/>
    </row>
    <row r="2" spans="1:35" ht="23.25">
      <c r="A2" s="666" t="s">
        <v>353</v>
      </c>
      <c r="B2" s="667"/>
      <c r="C2" s="667"/>
      <c r="D2" s="667"/>
      <c r="E2" s="667"/>
      <c r="F2" s="667"/>
      <c r="G2" s="667"/>
      <c r="H2" s="667"/>
      <c r="I2" s="667"/>
      <c r="J2" s="667"/>
      <c r="K2" s="667"/>
      <c r="L2" s="667"/>
      <c r="M2" s="667"/>
      <c r="N2" s="667"/>
      <c r="O2" s="667"/>
      <c r="P2" s="667"/>
      <c r="Q2" s="667"/>
      <c r="R2" s="667"/>
      <c r="S2" s="667"/>
      <c r="T2" s="667"/>
      <c r="U2" s="667"/>
      <c r="V2" s="667"/>
      <c r="W2" s="667"/>
      <c r="X2" s="667"/>
      <c r="Y2" s="667"/>
      <c r="Z2" s="667"/>
      <c r="AA2" s="667"/>
      <c r="AB2" s="667"/>
      <c r="AC2" s="667"/>
      <c r="AD2" s="667"/>
      <c r="AE2" s="667"/>
      <c r="AF2" s="667"/>
      <c r="AG2" s="667"/>
      <c r="AH2" s="667"/>
      <c r="AI2" s="667"/>
    </row>
    <row r="3" spans="1:35" ht="23.25">
      <c r="A3" s="668" t="s">
        <v>354</v>
      </c>
      <c r="B3" s="669"/>
      <c r="C3" s="669"/>
      <c r="D3" s="669"/>
      <c r="E3" s="669"/>
      <c r="F3" s="669"/>
      <c r="G3" s="669"/>
      <c r="H3" s="669"/>
      <c r="I3" s="669"/>
      <c r="J3" s="669"/>
      <c r="K3" s="669"/>
      <c r="L3" s="669"/>
      <c r="M3" s="669"/>
      <c r="N3" s="669"/>
      <c r="O3" s="669"/>
      <c r="P3" s="669"/>
      <c r="Q3" s="669"/>
      <c r="R3" s="669"/>
      <c r="S3" s="669"/>
      <c r="T3" s="669"/>
      <c r="U3" s="669"/>
      <c r="V3" s="669"/>
      <c r="W3" s="669"/>
      <c r="X3" s="669"/>
      <c r="Y3" s="669"/>
      <c r="Z3" s="669"/>
      <c r="AA3" s="669"/>
      <c r="AB3" s="669"/>
      <c r="AC3" s="669"/>
      <c r="AD3" s="669"/>
      <c r="AE3" s="669"/>
      <c r="AF3" s="669"/>
      <c r="AG3" s="669"/>
      <c r="AH3" s="669"/>
      <c r="AI3" s="669"/>
    </row>
    <row r="4" spans="1:35" ht="18.75">
      <c r="A4" s="670"/>
      <c r="B4" s="671"/>
      <c r="C4" s="672" t="s">
        <v>97</v>
      </c>
      <c r="D4" s="673"/>
      <c r="E4" s="674"/>
      <c r="F4" s="637">
        <v>1</v>
      </c>
      <c r="G4" s="637">
        <v>2</v>
      </c>
      <c r="H4" s="637">
        <v>3</v>
      </c>
      <c r="I4" s="637">
        <v>4</v>
      </c>
      <c r="J4" s="637">
        <v>5</v>
      </c>
      <c r="K4" s="637">
        <v>6</v>
      </c>
      <c r="L4" s="637">
        <v>7</v>
      </c>
      <c r="M4" s="637">
        <v>8</v>
      </c>
      <c r="N4" s="637">
        <v>9</v>
      </c>
      <c r="O4" s="637">
        <v>10</v>
      </c>
      <c r="P4" s="637">
        <v>11</v>
      </c>
      <c r="Q4" s="637">
        <v>12</v>
      </c>
      <c r="R4" s="637">
        <v>13</v>
      </c>
      <c r="S4" s="637">
        <v>14</v>
      </c>
      <c r="T4" s="637">
        <v>15</v>
      </c>
      <c r="U4" s="637">
        <v>16</v>
      </c>
      <c r="V4" s="637">
        <v>17</v>
      </c>
      <c r="W4" s="637">
        <v>18</v>
      </c>
      <c r="X4" s="637">
        <v>19</v>
      </c>
      <c r="Y4" s="637">
        <v>20</v>
      </c>
      <c r="Z4" s="637">
        <v>21</v>
      </c>
      <c r="AA4" s="637">
        <v>22</v>
      </c>
      <c r="AB4" s="637">
        <v>23</v>
      </c>
      <c r="AC4" s="637">
        <v>24</v>
      </c>
      <c r="AD4" s="637">
        <v>25</v>
      </c>
      <c r="AE4" s="637">
        <v>26</v>
      </c>
      <c r="AF4" s="637">
        <v>27</v>
      </c>
      <c r="AG4" s="637">
        <v>28</v>
      </c>
      <c r="AH4" s="637">
        <v>29</v>
      </c>
      <c r="AI4" s="637">
        <v>30</v>
      </c>
    </row>
    <row r="5" spans="1:35" ht="18.75">
      <c r="A5" s="675"/>
      <c r="B5" s="671" t="s">
        <v>268</v>
      </c>
      <c r="C5" s="671" t="s">
        <v>219</v>
      </c>
      <c r="D5" s="638" t="s">
        <v>269</v>
      </c>
      <c r="E5" s="674" t="s">
        <v>4</v>
      </c>
      <c r="F5" s="637" t="s">
        <v>9</v>
      </c>
      <c r="G5" s="637" t="s">
        <v>10</v>
      </c>
      <c r="H5" s="637" t="s">
        <v>11</v>
      </c>
      <c r="I5" s="637" t="s">
        <v>12</v>
      </c>
      <c r="J5" s="637" t="s">
        <v>13</v>
      </c>
      <c r="K5" s="637" t="s">
        <v>220</v>
      </c>
      <c r="L5" s="637" t="s">
        <v>15</v>
      </c>
      <c r="M5" s="637" t="s">
        <v>9</v>
      </c>
      <c r="N5" s="637" t="s">
        <v>10</v>
      </c>
      <c r="O5" s="637" t="s">
        <v>11</v>
      </c>
      <c r="P5" s="637" t="s">
        <v>12</v>
      </c>
      <c r="Q5" s="637" t="s">
        <v>13</v>
      </c>
      <c r="R5" s="637" t="s">
        <v>220</v>
      </c>
      <c r="S5" s="637" t="s">
        <v>15</v>
      </c>
      <c r="T5" s="637" t="s">
        <v>9</v>
      </c>
      <c r="U5" s="637" t="s">
        <v>10</v>
      </c>
      <c r="V5" s="637" t="s">
        <v>11</v>
      </c>
      <c r="W5" s="637" t="s">
        <v>12</v>
      </c>
      <c r="X5" s="637" t="s">
        <v>13</v>
      </c>
      <c r="Y5" s="637" t="s">
        <v>220</v>
      </c>
      <c r="Z5" s="637" t="s">
        <v>15</v>
      </c>
      <c r="AA5" s="637" t="s">
        <v>9</v>
      </c>
      <c r="AB5" s="637" t="s">
        <v>10</v>
      </c>
      <c r="AC5" s="637" t="s">
        <v>11</v>
      </c>
      <c r="AD5" s="637" t="s">
        <v>12</v>
      </c>
      <c r="AE5" s="637" t="s">
        <v>13</v>
      </c>
      <c r="AF5" s="637" t="s">
        <v>220</v>
      </c>
      <c r="AG5" s="637" t="s">
        <v>15</v>
      </c>
      <c r="AH5" s="637" t="s">
        <v>9</v>
      </c>
      <c r="AI5" s="637" t="s">
        <v>10</v>
      </c>
    </row>
    <row r="6" spans="1:35" ht="20.25">
      <c r="A6" s="676" t="s">
        <v>355</v>
      </c>
      <c r="B6" s="677" t="s">
        <v>356</v>
      </c>
      <c r="C6" s="678">
        <v>602458</v>
      </c>
      <c r="D6" s="678" t="s">
        <v>273</v>
      </c>
      <c r="E6" s="679" t="s">
        <v>143</v>
      </c>
      <c r="F6" s="643"/>
      <c r="G6" s="643" t="s">
        <v>58</v>
      </c>
      <c r="H6" s="643"/>
      <c r="I6" s="643" t="s">
        <v>58</v>
      </c>
      <c r="J6" s="643" t="s">
        <v>58</v>
      </c>
      <c r="K6" s="644"/>
      <c r="L6" s="644"/>
      <c r="M6" s="643" t="s">
        <v>58</v>
      </c>
      <c r="N6" s="643"/>
      <c r="O6" s="643"/>
      <c r="P6" s="643" t="s">
        <v>58</v>
      </c>
      <c r="Q6" s="643"/>
      <c r="R6" s="644"/>
      <c r="S6" s="644" t="s">
        <v>58</v>
      </c>
      <c r="T6" s="643"/>
      <c r="U6" s="643"/>
      <c r="V6" s="643" t="s">
        <v>58</v>
      </c>
      <c r="W6" s="643" t="s">
        <v>58</v>
      </c>
      <c r="X6" s="646" t="s">
        <v>58</v>
      </c>
      <c r="Y6" s="644" t="s">
        <v>58</v>
      </c>
      <c r="Z6" s="644"/>
      <c r="AA6" s="643" t="s">
        <v>58</v>
      </c>
      <c r="AB6" s="643" t="s">
        <v>58</v>
      </c>
      <c r="AC6" s="643"/>
      <c r="AD6" s="646" t="s">
        <v>58</v>
      </c>
      <c r="AE6" s="643"/>
      <c r="AF6" s="644"/>
      <c r="AG6" s="644"/>
      <c r="AH6" s="643"/>
      <c r="AI6" s="646" t="s">
        <v>131</v>
      </c>
    </row>
    <row r="7" spans="1:35" ht="20.25">
      <c r="A7" s="676" t="s">
        <v>357</v>
      </c>
      <c r="B7" s="677" t="s">
        <v>358</v>
      </c>
      <c r="C7" s="678">
        <v>193516</v>
      </c>
      <c r="D7" s="678" t="s">
        <v>273</v>
      </c>
      <c r="E7" s="679" t="s">
        <v>143</v>
      </c>
      <c r="F7" s="643" t="s">
        <v>58</v>
      </c>
      <c r="G7" s="643" t="s">
        <v>58</v>
      </c>
      <c r="H7" s="643"/>
      <c r="I7" s="643"/>
      <c r="J7" s="643" t="s">
        <v>58</v>
      </c>
      <c r="K7" s="644"/>
      <c r="L7" s="645" t="s">
        <v>58</v>
      </c>
      <c r="M7" s="643" t="s">
        <v>58</v>
      </c>
      <c r="N7" s="643"/>
      <c r="O7" s="680"/>
      <c r="P7" s="643" t="s">
        <v>58</v>
      </c>
      <c r="Q7" s="643"/>
      <c r="R7" s="644"/>
      <c r="S7" s="644" t="s">
        <v>58</v>
      </c>
      <c r="T7" s="643"/>
      <c r="U7" s="643" t="s">
        <v>58</v>
      </c>
      <c r="V7" s="643"/>
      <c r="W7" s="643"/>
      <c r="X7" s="646" t="s">
        <v>131</v>
      </c>
      <c r="Y7" s="644"/>
      <c r="Z7" s="644" t="s">
        <v>58</v>
      </c>
      <c r="AA7" s="643"/>
      <c r="AB7" s="643" t="s">
        <v>58</v>
      </c>
      <c r="AC7" s="646" t="s">
        <v>58</v>
      </c>
      <c r="AD7" s="646" t="s">
        <v>58</v>
      </c>
      <c r="AE7" s="643" t="s">
        <v>58</v>
      </c>
      <c r="AF7" s="644"/>
      <c r="AG7" s="645" t="s">
        <v>58</v>
      </c>
      <c r="AH7" s="643"/>
      <c r="AI7" s="643" t="s">
        <v>58</v>
      </c>
    </row>
    <row r="8" spans="1:35" ht="20.25">
      <c r="A8" s="676">
        <v>154920</v>
      </c>
      <c r="B8" s="677" t="s">
        <v>359</v>
      </c>
      <c r="C8" s="678">
        <v>999756</v>
      </c>
      <c r="D8" s="678" t="s">
        <v>273</v>
      </c>
      <c r="E8" s="679" t="s">
        <v>143</v>
      </c>
      <c r="F8" s="643"/>
      <c r="G8" s="643" t="s">
        <v>58</v>
      </c>
      <c r="H8" s="643"/>
      <c r="I8" s="643"/>
      <c r="J8" s="643" t="s">
        <v>58</v>
      </c>
      <c r="K8" s="644"/>
      <c r="L8" s="644"/>
      <c r="M8" s="643" t="s">
        <v>58</v>
      </c>
      <c r="N8" s="643"/>
      <c r="O8" s="643"/>
      <c r="P8" s="643" t="s">
        <v>58</v>
      </c>
      <c r="Q8" s="643"/>
      <c r="R8" s="645" t="s">
        <v>58</v>
      </c>
      <c r="S8" s="644" t="s">
        <v>58</v>
      </c>
      <c r="T8" s="643"/>
      <c r="U8" s="643"/>
      <c r="V8" s="643" t="s">
        <v>58</v>
      </c>
      <c r="W8" s="643"/>
      <c r="X8" s="643"/>
      <c r="Y8" s="644" t="s">
        <v>58</v>
      </c>
      <c r="Z8" s="644"/>
      <c r="AA8" s="643" t="s">
        <v>58</v>
      </c>
      <c r="AB8" s="643" t="s">
        <v>58</v>
      </c>
      <c r="AC8" s="643"/>
      <c r="AD8" s="643"/>
      <c r="AE8" s="643" t="s">
        <v>58</v>
      </c>
      <c r="AF8" s="644"/>
      <c r="AG8" s="644"/>
      <c r="AH8" s="643" t="s">
        <v>58</v>
      </c>
      <c r="AI8" s="646" t="s">
        <v>58</v>
      </c>
    </row>
    <row r="9" spans="1:35" ht="20.25">
      <c r="A9" s="676" t="s">
        <v>360</v>
      </c>
      <c r="B9" s="677" t="s">
        <v>361</v>
      </c>
      <c r="C9" s="678">
        <v>388106</v>
      </c>
      <c r="D9" s="678" t="s">
        <v>273</v>
      </c>
      <c r="E9" s="679" t="s">
        <v>143</v>
      </c>
      <c r="F9" s="643"/>
      <c r="G9" s="643" t="s">
        <v>58</v>
      </c>
      <c r="H9" s="643"/>
      <c r="I9" s="643"/>
      <c r="J9" s="643" t="s">
        <v>58</v>
      </c>
      <c r="K9" s="644"/>
      <c r="L9" s="644"/>
      <c r="M9" s="643" t="s">
        <v>58</v>
      </c>
      <c r="N9" s="643"/>
      <c r="O9" s="643"/>
      <c r="P9" s="643" t="s">
        <v>58</v>
      </c>
      <c r="Q9" s="643"/>
      <c r="R9" s="644"/>
      <c r="S9" s="644" t="s">
        <v>58</v>
      </c>
      <c r="T9" s="643"/>
      <c r="U9" s="643"/>
      <c r="V9" s="643" t="s">
        <v>58</v>
      </c>
      <c r="W9" s="643"/>
      <c r="X9" s="643"/>
      <c r="Y9" s="644" t="s">
        <v>58</v>
      </c>
      <c r="Z9" s="644"/>
      <c r="AA9" s="643" t="s">
        <v>58</v>
      </c>
      <c r="AB9" s="643" t="s">
        <v>58</v>
      </c>
      <c r="AC9" s="643"/>
      <c r="AD9" s="643"/>
      <c r="AE9" s="643" t="s">
        <v>58</v>
      </c>
      <c r="AF9" s="644"/>
      <c r="AG9" s="644"/>
      <c r="AH9" s="643" t="s">
        <v>58</v>
      </c>
      <c r="AI9" s="643"/>
    </row>
    <row r="10" spans="1:35" ht="20.25">
      <c r="A10" s="676" t="s">
        <v>362</v>
      </c>
      <c r="B10" s="677" t="s">
        <v>363</v>
      </c>
      <c r="C10" s="678" t="s">
        <v>364</v>
      </c>
      <c r="D10" s="678" t="s">
        <v>273</v>
      </c>
      <c r="E10" s="679" t="s">
        <v>143</v>
      </c>
      <c r="F10" s="643"/>
      <c r="G10" s="643" t="s">
        <v>58</v>
      </c>
      <c r="H10" s="643"/>
      <c r="I10" s="643"/>
      <c r="J10" s="643" t="s">
        <v>58</v>
      </c>
      <c r="K10" s="645" t="s">
        <v>131</v>
      </c>
      <c r="L10" s="644"/>
      <c r="M10" s="643" t="s">
        <v>58</v>
      </c>
      <c r="N10" s="643" t="s">
        <v>58</v>
      </c>
      <c r="O10" s="643"/>
      <c r="P10" s="643" t="s">
        <v>58</v>
      </c>
      <c r="Q10" s="643"/>
      <c r="R10" s="644"/>
      <c r="S10" s="644" t="s">
        <v>58</v>
      </c>
      <c r="T10" s="643"/>
      <c r="U10" s="643"/>
      <c r="V10" s="643" t="s">
        <v>58</v>
      </c>
      <c r="W10" s="646" t="s">
        <v>58</v>
      </c>
      <c r="X10" s="643"/>
      <c r="Y10" s="644" t="s">
        <v>58</v>
      </c>
      <c r="Z10" s="644"/>
      <c r="AA10" s="643"/>
      <c r="AB10" s="643" t="s">
        <v>58</v>
      </c>
      <c r="AC10" s="646" t="s">
        <v>58</v>
      </c>
      <c r="AD10" s="643"/>
      <c r="AE10" s="643" t="s">
        <v>58</v>
      </c>
      <c r="AF10" s="645" t="s">
        <v>58</v>
      </c>
      <c r="AG10" s="644"/>
      <c r="AH10" s="643" t="s">
        <v>58</v>
      </c>
      <c r="AI10" s="643"/>
    </row>
    <row r="11" spans="1:35" ht="20.25">
      <c r="A11" s="681" t="s">
        <v>365</v>
      </c>
      <c r="B11" s="682" t="s">
        <v>366</v>
      </c>
      <c r="C11" s="683">
        <v>462408</v>
      </c>
      <c r="D11" s="678" t="s">
        <v>273</v>
      </c>
      <c r="E11" s="679" t="s">
        <v>143</v>
      </c>
      <c r="F11" s="643"/>
      <c r="G11" s="643" t="s">
        <v>58</v>
      </c>
      <c r="H11" s="643" t="s">
        <v>58</v>
      </c>
      <c r="I11" s="646" t="s">
        <v>131</v>
      </c>
      <c r="J11" s="643" t="s">
        <v>58</v>
      </c>
      <c r="K11" s="644"/>
      <c r="L11" s="644"/>
      <c r="M11" s="643" t="s">
        <v>58</v>
      </c>
      <c r="N11" s="643"/>
      <c r="O11" s="643" t="s">
        <v>58</v>
      </c>
      <c r="P11" s="643"/>
      <c r="Q11" s="646" t="s">
        <v>58</v>
      </c>
      <c r="R11" s="644"/>
      <c r="S11" s="644" t="s">
        <v>58</v>
      </c>
      <c r="T11" s="643"/>
      <c r="U11" s="643" t="s">
        <v>131</v>
      </c>
      <c r="V11" s="646" t="s">
        <v>58</v>
      </c>
      <c r="W11" s="643"/>
      <c r="X11" s="643" t="s">
        <v>58</v>
      </c>
      <c r="Y11" s="644" t="s">
        <v>58</v>
      </c>
      <c r="Z11" s="644"/>
      <c r="AA11" s="646" t="s">
        <v>131</v>
      </c>
      <c r="AB11" s="646" t="s">
        <v>131</v>
      </c>
      <c r="AC11" s="643" t="s">
        <v>58</v>
      </c>
      <c r="AD11" s="646"/>
      <c r="AE11" s="643" t="s">
        <v>58</v>
      </c>
      <c r="AF11" s="645" t="s">
        <v>131</v>
      </c>
      <c r="AG11" s="644"/>
      <c r="AH11" s="643"/>
      <c r="AI11" s="643" t="s">
        <v>58</v>
      </c>
    </row>
    <row r="12" spans="1:35" ht="20.25">
      <c r="A12" s="681" t="s">
        <v>367</v>
      </c>
      <c r="B12" s="682" t="s">
        <v>368</v>
      </c>
      <c r="C12" s="683"/>
      <c r="D12" s="678" t="s">
        <v>273</v>
      </c>
      <c r="E12" s="679"/>
      <c r="F12" s="643" t="s">
        <v>58</v>
      </c>
      <c r="G12" s="643"/>
      <c r="H12" s="643"/>
      <c r="I12" s="643"/>
      <c r="J12" s="643" t="s">
        <v>58</v>
      </c>
      <c r="K12" s="644"/>
      <c r="L12" s="644"/>
      <c r="M12" s="643"/>
      <c r="N12" s="643" t="s">
        <v>58</v>
      </c>
      <c r="O12" s="643"/>
      <c r="P12" s="643" t="s">
        <v>58</v>
      </c>
      <c r="Q12" s="643"/>
      <c r="R12" s="644" t="s">
        <v>58</v>
      </c>
      <c r="S12" s="644"/>
      <c r="T12" s="643" t="s">
        <v>58</v>
      </c>
      <c r="U12" s="643"/>
      <c r="V12" s="643" t="s">
        <v>58</v>
      </c>
      <c r="W12" s="643"/>
      <c r="X12" s="643"/>
      <c r="Y12" s="644"/>
      <c r="Z12" s="644" t="s">
        <v>58</v>
      </c>
      <c r="AA12" s="643"/>
      <c r="AB12" s="643" t="s">
        <v>58</v>
      </c>
      <c r="AC12" s="643"/>
      <c r="AD12" s="643" t="s">
        <v>58</v>
      </c>
      <c r="AE12" s="643"/>
      <c r="AF12" s="644"/>
      <c r="AG12" s="644"/>
      <c r="AH12" s="643" t="s">
        <v>58</v>
      </c>
      <c r="AI12" s="643"/>
    </row>
    <row r="13" spans="1:35" ht="20.25">
      <c r="A13" s="681" t="s">
        <v>369</v>
      </c>
      <c r="B13" s="647" t="s">
        <v>370</v>
      </c>
      <c r="C13" s="683"/>
      <c r="D13" s="678" t="s">
        <v>273</v>
      </c>
      <c r="E13" s="679"/>
      <c r="F13" s="643"/>
      <c r="G13" s="643" t="s">
        <v>58</v>
      </c>
      <c r="H13" s="646" t="s">
        <v>131</v>
      </c>
      <c r="I13" s="643"/>
      <c r="J13" s="643" t="s">
        <v>58</v>
      </c>
      <c r="K13" s="645" t="s">
        <v>131</v>
      </c>
      <c r="L13" s="644"/>
      <c r="M13" s="643" t="s">
        <v>58</v>
      </c>
      <c r="N13" s="643"/>
      <c r="O13" s="643"/>
      <c r="P13" s="643" t="s">
        <v>58</v>
      </c>
      <c r="Q13" s="643"/>
      <c r="R13" s="645" t="s">
        <v>131</v>
      </c>
      <c r="S13" s="644" t="s">
        <v>58</v>
      </c>
      <c r="T13" s="646"/>
      <c r="U13" s="643"/>
      <c r="V13" s="643" t="s">
        <v>58</v>
      </c>
      <c r="W13" s="643"/>
      <c r="X13" s="643"/>
      <c r="Y13" s="644" t="s">
        <v>58</v>
      </c>
      <c r="Z13" s="645" t="s">
        <v>58</v>
      </c>
      <c r="AA13" s="643"/>
      <c r="AB13" s="643" t="s">
        <v>58</v>
      </c>
      <c r="AC13" s="643"/>
      <c r="AD13" s="646" t="s">
        <v>58</v>
      </c>
      <c r="AE13" s="643" t="s">
        <v>58</v>
      </c>
      <c r="AF13" s="644"/>
      <c r="AG13" s="644"/>
      <c r="AH13" s="643" t="s">
        <v>58</v>
      </c>
      <c r="AI13" s="646" t="s">
        <v>131</v>
      </c>
    </row>
    <row r="14" spans="1:35" ht="20.25">
      <c r="A14" s="681" t="s">
        <v>371</v>
      </c>
      <c r="B14" s="684" t="s">
        <v>372</v>
      </c>
      <c r="C14" s="683"/>
      <c r="D14" s="678" t="s">
        <v>273</v>
      </c>
      <c r="E14" s="679"/>
      <c r="F14" s="643"/>
      <c r="G14" s="643" t="s">
        <v>58</v>
      </c>
      <c r="H14" s="643"/>
      <c r="I14" s="643"/>
      <c r="J14" s="643" t="s">
        <v>58</v>
      </c>
      <c r="K14" s="644"/>
      <c r="L14" s="644"/>
      <c r="M14" s="643"/>
      <c r="N14" s="643" t="s">
        <v>58</v>
      </c>
      <c r="O14" s="643"/>
      <c r="P14" s="643" t="s">
        <v>58</v>
      </c>
      <c r="Q14" s="643"/>
      <c r="R14" s="644"/>
      <c r="S14" s="644" t="s">
        <v>58</v>
      </c>
      <c r="T14" s="643"/>
      <c r="U14" s="643"/>
      <c r="V14" s="643" t="s">
        <v>58</v>
      </c>
      <c r="W14" s="643"/>
      <c r="X14" s="643"/>
      <c r="Y14" s="644" t="s">
        <v>58</v>
      </c>
      <c r="Z14" s="644"/>
      <c r="AA14" s="643"/>
      <c r="AB14" s="643" t="s">
        <v>58</v>
      </c>
      <c r="AC14" s="643" t="s">
        <v>58</v>
      </c>
      <c r="AD14" s="643"/>
      <c r="AE14" s="643" t="s">
        <v>58</v>
      </c>
      <c r="AF14" s="644"/>
      <c r="AG14" s="644"/>
      <c r="AH14" s="643" t="s">
        <v>58</v>
      </c>
      <c r="AI14" s="643"/>
    </row>
    <row r="15" spans="1:35" ht="20.25">
      <c r="A15" s="676" t="s">
        <v>373</v>
      </c>
      <c r="B15" s="677" t="s">
        <v>374</v>
      </c>
      <c r="C15" s="685">
        <v>332412</v>
      </c>
      <c r="D15" s="678" t="s">
        <v>273</v>
      </c>
      <c r="E15" s="679" t="s">
        <v>143</v>
      </c>
      <c r="F15" s="643"/>
      <c r="G15" s="643" t="s">
        <v>58</v>
      </c>
      <c r="H15" s="643"/>
      <c r="I15" s="643"/>
      <c r="J15" s="643" t="s">
        <v>58</v>
      </c>
      <c r="K15" s="644"/>
      <c r="L15" s="644"/>
      <c r="M15" s="643" t="s">
        <v>58</v>
      </c>
      <c r="N15" s="643"/>
      <c r="O15" s="643"/>
      <c r="P15" s="643" t="s">
        <v>58</v>
      </c>
      <c r="Q15" s="643"/>
      <c r="R15" s="644"/>
      <c r="S15" s="644" t="s">
        <v>58</v>
      </c>
      <c r="T15" s="643"/>
      <c r="U15" s="643"/>
      <c r="V15" s="643" t="s">
        <v>58</v>
      </c>
      <c r="W15" s="643"/>
      <c r="X15" s="643" t="s">
        <v>58</v>
      </c>
      <c r="Y15" s="644" t="s">
        <v>58</v>
      </c>
      <c r="Z15" s="644"/>
      <c r="AA15" s="643"/>
      <c r="AB15" s="643" t="s">
        <v>58</v>
      </c>
      <c r="AC15" s="643"/>
      <c r="AD15" s="643"/>
      <c r="AE15" s="643" t="s">
        <v>58</v>
      </c>
      <c r="AF15" s="644"/>
      <c r="AG15" s="644"/>
      <c r="AH15" s="643" t="s">
        <v>58</v>
      </c>
      <c r="AI15" s="643"/>
    </row>
    <row r="16" spans="1:35" ht="18.75">
      <c r="A16" s="670"/>
      <c r="B16" s="671" t="s">
        <v>2</v>
      </c>
      <c r="C16" s="672" t="s">
        <v>97</v>
      </c>
      <c r="D16" s="673"/>
      <c r="E16" s="674"/>
      <c r="F16" s="637">
        <v>1</v>
      </c>
      <c r="G16" s="637">
        <v>2</v>
      </c>
      <c r="H16" s="637">
        <v>3</v>
      </c>
      <c r="I16" s="637">
        <v>4</v>
      </c>
      <c r="J16" s="637">
        <v>5</v>
      </c>
      <c r="K16" s="637">
        <v>6</v>
      </c>
      <c r="L16" s="637">
        <v>7</v>
      </c>
      <c r="M16" s="637">
        <v>8</v>
      </c>
      <c r="N16" s="637">
        <v>9</v>
      </c>
      <c r="O16" s="637">
        <v>10</v>
      </c>
      <c r="P16" s="637">
        <v>11</v>
      </c>
      <c r="Q16" s="637">
        <v>12</v>
      </c>
      <c r="R16" s="637">
        <v>13</v>
      </c>
      <c r="S16" s="637">
        <v>14</v>
      </c>
      <c r="T16" s="637">
        <v>15</v>
      </c>
      <c r="U16" s="637">
        <v>16</v>
      </c>
      <c r="V16" s="637">
        <v>17</v>
      </c>
      <c r="W16" s="637">
        <v>18</v>
      </c>
      <c r="X16" s="637">
        <v>19</v>
      </c>
      <c r="Y16" s="637">
        <v>20</v>
      </c>
      <c r="Z16" s="637">
        <v>21</v>
      </c>
      <c r="AA16" s="637">
        <v>22</v>
      </c>
      <c r="AB16" s="637">
        <v>23</v>
      </c>
      <c r="AC16" s="637">
        <v>24</v>
      </c>
      <c r="AD16" s="637">
        <v>25</v>
      </c>
      <c r="AE16" s="637">
        <v>26</v>
      </c>
      <c r="AF16" s="637">
        <v>27</v>
      </c>
      <c r="AG16" s="637">
        <v>28</v>
      </c>
      <c r="AH16" s="637">
        <v>29</v>
      </c>
      <c r="AI16" s="637">
        <v>30</v>
      </c>
    </row>
    <row r="17" spans="1:36" ht="18.75">
      <c r="A17" s="675"/>
      <c r="B17" s="671" t="s">
        <v>268</v>
      </c>
      <c r="C17" s="671" t="s">
        <v>219</v>
      </c>
      <c r="D17" s="638" t="s">
        <v>269</v>
      </c>
      <c r="E17" s="674" t="s">
        <v>4</v>
      </c>
      <c r="F17" s="637" t="s">
        <v>9</v>
      </c>
      <c r="G17" s="637" t="s">
        <v>10</v>
      </c>
      <c r="H17" s="637" t="s">
        <v>11</v>
      </c>
      <c r="I17" s="637" t="s">
        <v>12</v>
      </c>
      <c r="J17" s="637" t="s">
        <v>13</v>
      </c>
      <c r="K17" s="637" t="s">
        <v>220</v>
      </c>
      <c r="L17" s="637" t="s">
        <v>15</v>
      </c>
      <c r="M17" s="637" t="s">
        <v>9</v>
      </c>
      <c r="N17" s="637" t="s">
        <v>10</v>
      </c>
      <c r="O17" s="637" t="s">
        <v>11</v>
      </c>
      <c r="P17" s="637" t="s">
        <v>12</v>
      </c>
      <c r="Q17" s="637" t="s">
        <v>13</v>
      </c>
      <c r="R17" s="637" t="s">
        <v>220</v>
      </c>
      <c r="S17" s="637" t="s">
        <v>15</v>
      </c>
      <c r="T17" s="637" t="s">
        <v>9</v>
      </c>
      <c r="U17" s="637" t="s">
        <v>10</v>
      </c>
      <c r="V17" s="637" t="s">
        <v>11</v>
      </c>
      <c r="W17" s="637" t="s">
        <v>12</v>
      </c>
      <c r="X17" s="637" t="s">
        <v>13</v>
      </c>
      <c r="Y17" s="637" t="s">
        <v>220</v>
      </c>
      <c r="Z17" s="637" t="s">
        <v>15</v>
      </c>
      <c r="AA17" s="637" t="s">
        <v>9</v>
      </c>
      <c r="AB17" s="637" t="s">
        <v>10</v>
      </c>
      <c r="AC17" s="637" t="s">
        <v>11</v>
      </c>
      <c r="AD17" s="637" t="s">
        <v>12</v>
      </c>
      <c r="AE17" s="637" t="s">
        <v>13</v>
      </c>
      <c r="AF17" s="637" t="s">
        <v>220</v>
      </c>
      <c r="AG17" s="637" t="s">
        <v>15</v>
      </c>
      <c r="AH17" s="637" t="s">
        <v>9</v>
      </c>
      <c r="AI17" s="637" t="s">
        <v>10</v>
      </c>
    </row>
    <row r="18" spans="1:36" ht="20.25">
      <c r="A18" s="676" t="s">
        <v>375</v>
      </c>
      <c r="B18" s="649" t="s">
        <v>376</v>
      </c>
      <c r="C18" s="587">
        <v>612911</v>
      </c>
      <c r="D18" s="678" t="s">
        <v>273</v>
      </c>
      <c r="E18" s="679" t="s">
        <v>143</v>
      </c>
      <c r="F18" s="643"/>
      <c r="G18" s="643" t="s">
        <v>58</v>
      </c>
      <c r="H18" s="646" t="s">
        <v>58</v>
      </c>
      <c r="I18" s="643"/>
      <c r="J18" s="643" t="s">
        <v>58</v>
      </c>
      <c r="K18" s="644" t="s">
        <v>58</v>
      </c>
      <c r="L18" s="644"/>
      <c r="M18" s="643"/>
      <c r="N18" s="643" t="s">
        <v>58</v>
      </c>
      <c r="O18" s="646" t="s">
        <v>58</v>
      </c>
      <c r="P18" s="643"/>
      <c r="Q18" s="643" t="s">
        <v>58</v>
      </c>
      <c r="R18" s="645" t="s">
        <v>58</v>
      </c>
      <c r="S18" s="644"/>
      <c r="T18" s="643" t="s">
        <v>58</v>
      </c>
      <c r="U18" s="643"/>
      <c r="V18" s="643"/>
      <c r="W18" s="643" t="s">
        <v>58</v>
      </c>
      <c r="X18" s="643"/>
      <c r="Y18" s="644" t="s">
        <v>58</v>
      </c>
      <c r="Z18" s="644"/>
      <c r="AA18" s="643"/>
      <c r="AB18" s="643"/>
      <c r="AC18" s="643" t="s">
        <v>58</v>
      </c>
      <c r="AD18" s="643"/>
      <c r="AE18" s="643"/>
      <c r="AF18" s="644" t="s">
        <v>58</v>
      </c>
      <c r="AG18" s="644"/>
      <c r="AH18" s="643"/>
      <c r="AI18" s="643" t="s">
        <v>58</v>
      </c>
    </row>
    <row r="19" spans="1:36" ht="20.25">
      <c r="A19" s="676" t="s">
        <v>377</v>
      </c>
      <c r="B19" s="649" t="s">
        <v>378</v>
      </c>
      <c r="C19" s="587">
        <v>731473</v>
      </c>
      <c r="D19" s="678" t="s">
        <v>273</v>
      </c>
      <c r="E19" s="679" t="s">
        <v>143</v>
      </c>
      <c r="F19" s="643"/>
      <c r="G19" s="643"/>
      <c r="H19" s="643" t="s">
        <v>58</v>
      </c>
      <c r="I19" s="643"/>
      <c r="J19" s="643" t="s">
        <v>58</v>
      </c>
      <c r="K19" s="644" t="s">
        <v>58</v>
      </c>
      <c r="L19" s="645" t="s">
        <v>58</v>
      </c>
      <c r="M19" s="646" t="s">
        <v>58</v>
      </c>
      <c r="N19" s="643" t="s">
        <v>58</v>
      </c>
      <c r="O19" s="646" t="s">
        <v>131</v>
      </c>
      <c r="P19" s="643"/>
      <c r="Q19" s="643" t="s">
        <v>58</v>
      </c>
      <c r="R19" s="644"/>
      <c r="S19" s="645" t="s">
        <v>58</v>
      </c>
      <c r="T19" s="643" t="s">
        <v>58</v>
      </c>
      <c r="U19" s="643"/>
      <c r="V19" s="643"/>
      <c r="W19" s="643" t="s">
        <v>58</v>
      </c>
      <c r="X19" s="643"/>
      <c r="Y19" s="644"/>
      <c r="Z19" s="644" t="s">
        <v>58</v>
      </c>
      <c r="AA19" s="643"/>
      <c r="AB19" s="643"/>
      <c r="AC19" s="643" t="s">
        <v>58</v>
      </c>
      <c r="AD19" s="643"/>
      <c r="AE19" s="643"/>
      <c r="AF19" s="644" t="s">
        <v>58</v>
      </c>
      <c r="AG19" s="644"/>
      <c r="AH19" s="646" t="s">
        <v>58</v>
      </c>
      <c r="AI19" s="643" t="s">
        <v>58</v>
      </c>
    </row>
    <row r="20" spans="1:36" ht="20.25">
      <c r="A20" s="676" t="s">
        <v>379</v>
      </c>
      <c r="B20" s="649" t="s">
        <v>380</v>
      </c>
      <c r="C20" s="587">
        <v>731519</v>
      </c>
      <c r="D20" s="678" t="s">
        <v>273</v>
      </c>
      <c r="E20" s="679" t="s">
        <v>143</v>
      </c>
      <c r="F20" s="643"/>
      <c r="G20" s="643"/>
      <c r="H20" s="643" t="s">
        <v>58</v>
      </c>
      <c r="I20" s="643"/>
      <c r="J20" s="643"/>
      <c r="K20" s="644" t="s">
        <v>58</v>
      </c>
      <c r="L20" s="644"/>
      <c r="M20" s="643"/>
      <c r="N20" s="643" t="s">
        <v>58</v>
      </c>
      <c r="O20" s="643"/>
      <c r="P20" s="643" t="s">
        <v>58</v>
      </c>
      <c r="Q20" s="643" t="s">
        <v>58</v>
      </c>
      <c r="R20" s="644"/>
      <c r="S20" s="644"/>
      <c r="T20" s="643" t="s">
        <v>58</v>
      </c>
      <c r="U20" s="643"/>
      <c r="V20" s="643"/>
      <c r="W20" s="643" t="s">
        <v>58</v>
      </c>
      <c r="X20" s="643"/>
      <c r="Y20" s="644"/>
      <c r="Z20" s="644" t="s">
        <v>58</v>
      </c>
      <c r="AA20" s="643"/>
      <c r="AB20" s="643"/>
      <c r="AC20" s="643"/>
      <c r="AD20" s="643" t="s">
        <v>381</v>
      </c>
      <c r="AE20" s="643"/>
      <c r="AF20" s="644" t="s">
        <v>58</v>
      </c>
      <c r="AG20" s="644"/>
      <c r="AH20" s="643"/>
      <c r="AI20" s="643" t="s">
        <v>58</v>
      </c>
    </row>
    <row r="21" spans="1:36" ht="20.25">
      <c r="A21" s="676" t="s">
        <v>382</v>
      </c>
      <c r="B21" s="649" t="s">
        <v>383</v>
      </c>
      <c r="C21" s="587">
        <v>408802</v>
      </c>
      <c r="D21" s="678" t="s">
        <v>273</v>
      </c>
      <c r="E21" s="679" t="s">
        <v>143</v>
      </c>
      <c r="F21" s="643" t="s">
        <v>58</v>
      </c>
      <c r="G21" s="643" t="s">
        <v>58</v>
      </c>
      <c r="H21" s="643"/>
      <c r="I21" s="643"/>
      <c r="J21" s="646" t="s">
        <v>58</v>
      </c>
      <c r="K21" s="644" t="s">
        <v>58</v>
      </c>
      <c r="L21" s="644"/>
      <c r="M21" s="643"/>
      <c r="N21" s="643" t="s">
        <v>58</v>
      </c>
      <c r="O21" s="643"/>
      <c r="P21" s="643"/>
      <c r="Q21" s="643" t="s">
        <v>58</v>
      </c>
      <c r="R21" s="644"/>
      <c r="S21" s="644"/>
      <c r="T21" s="643" t="s">
        <v>58</v>
      </c>
      <c r="U21" s="646" t="s">
        <v>131</v>
      </c>
      <c r="V21" s="643"/>
      <c r="W21" s="643"/>
      <c r="X21" s="646" t="s">
        <v>58</v>
      </c>
      <c r="Y21" s="644" t="s">
        <v>58</v>
      </c>
      <c r="Z21" s="644"/>
      <c r="AA21" s="643"/>
      <c r="AB21" s="643" t="s">
        <v>58</v>
      </c>
      <c r="AC21" s="643"/>
      <c r="AD21" s="643"/>
      <c r="AE21" s="643" t="s">
        <v>58</v>
      </c>
      <c r="AF21" s="644" t="s">
        <v>58</v>
      </c>
      <c r="AG21" s="644"/>
      <c r="AH21" s="646" t="s">
        <v>131</v>
      </c>
      <c r="AI21" s="643" t="s">
        <v>58</v>
      </c>
    </row>
    <row r="22" spans="1:36" ht="20.25">
      <c r="A22" s="676" t="s">
        <v>384</v>
      </c>
      <c r="B22" s="649" t="s">
        <v>385</v>
      </c>
      <c r="C22" s="587">
        <v>530322</v>
      </c>
      <c r="D22" s="678" t="s">
        <v>273</v>
      </c>
      <c r="E22" s="679" t="s">
        <v>143</v>
      </c>
      <c r="F22" s="646" t="s">
        <v>131</v>
      </c>
      <c r="G22" s="643"/>
      <c r="H22" s="643"/>
      <c r="I22" s="643" t="s">
        <v>58</v>
      </c>
      <c r="J22" s="643"/>
      <c r="K22" s="644" t="s">
        <v>58</v>
      </c>
      <c r="L22" s="644"/>
      <c r="M22" s="643"/>
      <c r="N22" s="643" t="s">
        <v>58</v>
      </c>
      <c r="O22" s="643"/>
      <c r="P22" s="643"/>
      <c r="Q22" s="643" t="s">
        <v>58</v>
      </c>
      <c r="R22" s="645" t="s">
        <v>58</v>
      </c>
      <c r="S22" s="644"/>
      <c r="T22" s="643" t="s">
        <v>58</v>
      </c>
      <c r="U22" s="643"/>
      <c r="V22" s="643" t="s">
        <v>58</v>
      </c>
      <c r="W22" s="643" t="s">
        <v>58</v>
      </c>
      <c r="X22" s="646" t="s">
        <v>58</v>
      </c>
      <c r="Y22" s="644"/>
      <c r="Z22" s="644" t="s">
        <v>58</v>
      </c>
      <c r="AA22" s="643"/>
      <c r="AB22" s="646" t="s">
        <v>58</v>
      </c>
      <c r="AC22" s="643" t="s">
        <v>58</v>
      </c>
      <c r="AD22" s="643"/>
      <c r="AE22" s="646" t="s">
        <v>58</v>
      </c>
      <c r="AF22" s="644" t="s">
        <v>58</v>
      </c>
      <c r="AG22" s="645" t="s">
        <v>58</v>
      </c>
      <c r="AH22" s="643"/>
      <c r="AI22" s="643" t="s">
        <v>58</v>
      </c>
    </row>
    <row r="23" spans="1:36" ht="20.25">
      <c r="A23" s="676">
        <v>162515</v>
      </c>
      <c r="B23" s="649" t="s">
        <v>386</v>
      </c>
      <c r="C23" s="587">
        <v>1189571</v>
      </c>
      <c r="D23" s="678" t="s">
        <v>273</v>
      </c>
      <c r="E23" s="679" t="s">
        <v>143</v>
      </c>
      <c r="F23" s="650" t="s">
        <v>387</v>
      </c>
      <c r="G23" s="651"/>
      <c r="H23" s="651"/>
      <c r="I23" s="651"/>
      <c r="J23" s="651"/>
      <c r="K23" s="651"/>
      <c r="L23" s="651"/>
      <c r="M23" s="651"/>
      <c r="N23" s="651"/>
      <c r="O23" s="651"/>
      <c r="P23" s="651"/>
      <c r="Q23" s="651"/>
      <c r="R23" s="651"/>
      <c r="S23" s="651"/>
      <c r="T23" s="651"/>
      <c r="U23" s="651"/>
      <c r="V23" s="651"/>
      <c r="W23" s="651"/>
      <c r="X23" s="651"/>
      <c r="Y23" s="651"/>
      <c r="Z23" s="651"/>
      <c r="AA23" s="651"/>
      <c r="AB23" s="651"/>
      <c r="AC23" s="651"/>
      <c r="AD23" s="651"/>
      <c r="AE23" s="652"/>
      <c r="AF23" s="644" t="s">
        <v>58</v>
      </c>
      <c r="AG23" s="644"/>
      <c r="AH23" s="643"/>
      <c r="AI23" s="643" t="s">
        <v>58</v>
      </c>
    </row>
    <row r="24" spans="1:36" ht="20.25">
      <c r="A24" s="676" t="s">
        <v>388</v>
      </c>
      <c r="B24" s="649" t="s">
        <v>389</v>
      </c>
      <c r="C24" s="587">
        <v>731501</v>
      </c>
      <c r="D24" s="678" t="s">
        <v>273</v>
      </c>
      <c r="E24" s="679" t="s">
        <v>143</v>
      </c>
      <c r="F24" s="643"/>
      <c r="G24" s="643"/>
      <c r="H24" s="643" t="s">
        <v>58</v>
      </c>
      <c r="I24" s="643"/>
      <c r="J24" s="646" t="s">
        <v>58</v>
      </c>
      <c r="K24" s="644" t="s">
        <v>58</v>
      </c>
      <c r="L24" s="645" t="s">
        <v>58</v>
      </c>
      <c r="M24" s="646" t="s">
        <v>58</v>
      </c>
      <c r="N24" s="643" t="s">
        <v>58</v>
      </c>
      <c r="O24" s="643"/>
      <c r="P24" s="646" t="s">
        <v>131</v>
      </c>
      <c r="Q24" s="643" t="s">
        <v>58</v>
      </c>
      <c r="R24" s="644"/>
      <c r="S24" s="644"/>
      <c r="T24" s="643" t="s">
        <v>58</v>
      </c>
      <c r="U24" s="643" t="s">
        <v>198</v>
      </c>
      <c r="V24" s="643" t="s">
        <v>198</v>
      </c>
      <c r="W24" s="643" t="s">
        <v>58</v>
      </c>
      <c r="X24" s="646" t="s">
        <v>131</v>
      </c>
      <c r="Y24" s="644"/>
      <c r="Z24" s="644" t="s">
        <v>58</v>
      </c>
      <c r="AA24" s="646" t="s">
        <v>131</v>
      </c>
      <c r="AB24" s="643"/>
      <c r="AC24" s="643" t="s">
        <v>58</v>
      </c>
      <c r="AD24" s="646" t="s">
        <v>131</v>
      </c>
      <c r="AE24" s="643"/>
      <c r="AF24" s="644" t="s">
        <v>58</v>
      </c>
      <c r="AG24" s="644"/>
      <c r="AH24" s="643" t="s">
        <v>198</v>
      </c>
      <c r="AI24" s="643" t="s">
        <v>198</v>
      </c>
    </row>
    <row r="25" spans="1:36" ht="20.25">
      <c r="A25" s="676" t="s">
        <v>390</v>
      </c>
      <c r="B25" s="649" t="s">
        <v>391</v>
      </c>
      <c r="C25" s="587">
        <v>675643</v>
      </c>
      <c r="D25" s="678" t="s">
        <v>273</v>
      </c>
      <c r="E25" s="679" t="s">
        <v>143</v>
      </c>
      <c r="F25" s="643"/>
      <c r="G25" s="643"/>
      <c r="H25" s="643"/>
      <c r="I25" s="643" t="s">
        <v>58</v>
      </c>
      <c r="J25" s="643"/>
      <c r="K25" s="644" t="s">
        <v>58</v>
      </c>
      <c r="L25" s="644"/>
      <c r="M25" s="643" t="s">
        <v>58</v>
      </c>
      <c r="N25" s="643"/>
      <c r="O25" s="643" t="s">
        <v>58</v>
      </c>
      <c r="P25" s="643"/>
      <c r="Q25" s="643" t="s">
        <v>58</v>
      </c>
      <c r="R25" s="644"/>
      <c r="S25" s="645" t="s">
        <v>58</v>
      </c>
      <c r="T25" s="643"/>
      <c r="U25" s="643" t="s">
        <v>58</v>
      </c>
      <c r="V25" s="643"/>
      <c r="W25" s="643" t="s">
        <v>58</v>
      </c>
      <c r="X25" s="643"/>
      <c r="Y25" s="644" t="s">
        <v>58</v>
      </c>
      <c r="Z25" s="644"/>
      <c r="AA25" s="643"/>
      <c r="AB25" s="643"/>
      <c r="AC25" s="643" t="s">
        <v>58</v>
      </c>
      <c r="AD25" s="643"/>
      <c r="AE25" s="643" t="s">
        <v>58</v>
      </c>
      <c r="AF25" s="644"/>
      <c r="AG25" s="644" t="s">
        <v>58</v>
      </c>
      <c r="AH25" s="643"/>
      <c r="AI25" s="643" t="s">
        <v>58</v>
      </c>
    </row>
    <row r="26" spans="1:36" ht="20.25">
      <c r="A26" s="676" t="s">
        <v>392</v>
      </c>
      <c r="B26" s="649" t="s">
        <v>393</v>
      </c>
      <c r="C26" s="587">
        <v>589842</v>
      </c>
      <c r="D26" s="678" t="s">
        <v>273</v>
      </c>
      <c r="E26" s="679" t="s">
        <v>143</v>
      </c>
      <c r="F26" s="643"/>
      <c r="G26" s="643"/>
      <c r="H26" s="643" t="s">
        <v>58</v>
      </c>
      <c r="I26" s="643"/>
      <c r="J26" s="643"/>
      <c r="K26" s="644" t="s">
        <v>58</v>
      </c>
      <c r="L26" s="644"/>
      <c r="M26" s="643"/>
      <c r="N26" s="643" t="s">
        <v>58</v>
      </c>
      <c r="O26" s="643"/>
      <c r="P26" s="643"/>
      <c r="Q26" s="643" t="s">
        <v>58</v>
      </c>
      <c r="R26" s="644"/>
      <c r="S26" s="644"/>
      <c r="T26" s="643" t="s">
        <v>58</v>
      </c>
      <c r="U26" s="643"/>
      <c r="V26" s="643"/>
      <c r="W26" s="643" t="s">
        <v>58</v>
      </c>
      <c r="X26" s="643"/>
      <c r="Y26" s="644"/>
      <c r="Z26" s="644" t="s">
        <v>58</v>
      </c>
      <c r="AA26" s="643"/>
      <c r="AB26" s="643" t="s">
        <v>58</v>
      </c>
      <c r="AC26" s="643" t="s">
        <v>58</v>
      </c>
      <c r="AD26" s="643"/>
      <c r="AE26" s="643"/>
      <c r="AF26" s="644" t="s">
        <v>58</v>
      </c>
      <c r="AG26" s="644"/>
      <c r="AH26" s="643"/>
      <c r="AI26" s="643" t="s">
        <v>58</v>
      </c>
    </row>
    <row r="27" spans="1:36" ht="20.25">
      <c r="A27" s="676" t="s">
        <v>394</v>
      </c>
      <c r="B27" s="649" t="s">
        <v>395</v>
      </c>
      <c r="C27" s="587">
        <v>657849</v>
      </c>
      <c r="D27" s="678" t="s">
        <v>283</v>
      </c>
      <c r="E27" s="679" t="s">
        <v>143</v>
      </c>
      <c r="F27" s="643" t="s">
        <v>58</v>
      </c>
      <c r="G27" s="643" t="s">
        <v>58</v>
      </c>
      <c r="H27" s="643"/>
      <c r="I27" s="643"/>
      <c r="J27" s="643"/>
      <c r="K27" s="644"/>
      <c r="L27" s="644"/>
      <c r="M27" s="643" t="s">
        <v>58</v>
      </c>
      <c r="N27" s="643" t="s">
        <v>58</v>
      </c>
      <c r="O27" s="643"/>
      <c r="P27" s="643"/>
      <c r="Q27" s="643"/>
      <c r="R27" s="644"/>
      <c r="S27" s="644" t="s">
        <v>58</v>
      </c>
      <c r="T27" s="643" t="s">
        <v>58</v>
      </c>
      <c r="U27" s="643" t="s">
        <v>58</v>
      </c>
      <c r="V27" s="643"/>
      <c r="W27" s="646" t="s">
        <v>58</v>
      </c>
      <c r="X27" s="643"/>
      <c r="Y27" s="645" t="s">
        <v>58</v>
      </c>
      <c r="Z27" s="644" t="s">
        <v>58</v>
      </c>
      <c r="AA27" s="643" t="s">
        <v>58</v>
      </c>
      <c r="AB27" s="643"/>
      <c r="AC27" s="643"/>
      <c r="AD27" s="646" t="s">
        <v>131</v>
      </c>
      <c r="AE27" s="643"/>
      <c r="AF27" s="645" t="s">
        <v>58</v>
      </c>
      <c r="AG27" s="644" t="s">
        <v>58</v>
      </c>
      <c r="AH27" s="643" t="s">
        <v>58</v>
      </c>
      <c r="AI27" s="643"/>
    </row>
    <row r="28" spans="1:36" ht="20.25">
      <c r="A28" s="676" t="s">
        <v>396</v>
      </c>
      <c r="B28" s="649" t="s">
        <v>397</v>
      </c>
      <c r="C28" s="587">
        <v>64760</v>
      </c>
      <c r="D28" s="678" t="s">
        <v>273</v>
      </c>
      <c r="E28" s="679" t="s">
        <v>143</v>
      </c>
      <c r="F28" s="643"/>
      <c r="G28" s="643"/>
      <c r="H28" s="643" t="s">
        <v>58</v>
      </c>
      <c r="I28" s="643"/>
      <c r="J28" s="643" t="s">
        <v>131</v>
      </c>
      <c r="K28" s="644" t="s">
        <v>58</v>
      </c>
      <c r="L28" s="645" t="s">
        <v>58</v>
      </c>
      <c r="M28" s="643"/>
      <c r="N28" s="643" t="s">
        <v>58</v>
      </c>
      <c r="O28" s="643"/>
      <c r="P28" s="646" t="s">
        <v>58</v>
      </c>
      <c r="Q28" s="643" t="s">
        <v>58</v>
      </c>
      <c r="R28" s="645" t="s">
        <v>131</v>
      </c>
      <c r="S28" s="644"/>
      <c r="T28" s="643" t="s">
        <v>58</v>
      </c>
      <c r="U28" s="643"/>
      <c r="V28" s="643"/>
      <c r="W28" s="643" t="s">
        <v>58</v>
      </c>
      <c r="X28" s="643" t="s">
        <v>58</v>
      </c>
      <c r="Y28" s="645" t="s">
        <v>131</v>
      </c>
      <c r="Z28" s="644" t="s">
        <v>58</v>
      </c>
      <c r="AA28" s="643"/>
      <c r="AB28" s="643"/>
      <c r="AC28" s="686" t="s">
        <v>398</v>
      </c>
      <c r="AD28" s="687"/>
      <c r="AE28" s="687"/>
      <c r="AF28" s="687"/>
      <c r="AG28" s="687"/>
      <c r="AH28" s="687"/>
      <c r="AI28" s="688"/>
    </row>
    <row r="29" spans="1:36" ht="20.25">
      <c r="A29" s="676" t="s">
        <v>399</v>
      </c>
      <c r="B29" s="649" t="s">
        <v>400</v>
      </c>
      <c r="C29" s="587">
        <v>106143</v>
      </c>
      <c r="D29" s="678" t="s">
        <v>273</v>
      </c>
      <c r="E29" s="679" t="s">
        <v>143</v>
      </c>
      <c r="F29" s="643"/>
      <c r="G29" s="643"/>
      <c r="H29" s="643" t="s">
        <v>58</v>
      </c>
      <c r="I29" s="643"/>
      <c r="J29" s="643"/>
      <c r="K29" s="644"/>
      <c r="L29" s="644"/>
      <c r="M29" s="646" t="s">
        <v>58</v>
      </c>
      <c r="N29" s="643" t="s">
        <v>58</v>
      </c>
      <c r="O29" s="643"/>
      <c r="P29" s="643" t="s">
        <v>58</v>
      </c>
      <c r="Q29" s="643" t="s">
        <v>58</v>
      </c>
      <c r="R29" s="644" t="s">
        <v>58</v>
      </c>
      <c r="S29" s="644"/>
      <c r="T29" s="643" t="s">
        <v>58</v>
      </c>
      <c r="U29" s="643"/>
      <c r="V29" s="646" t="s">
        <v>58</v>
      </c>
      <c r="W29" s="643" t="s">
        <v>58</v>
      </c>
      <c r="X29" s="643"/>
      <c r="Y29" s="644" t="s">
        <v>58</v>
      </c>
      <c r="Z29" s="644"/>
      <c r="AA29" s="643"/>
      <c r="AB29" s="646"/>
      <c r="AC29" s="643" t="s">
        <v>58</v>
      </c>
      <c r="AD29" s="646" t="s">
        <v>58</v>
      </c>
      <c r="AE29" s="643"/>
      <c r="AF29" s="644" t="s">
        <v>58</v>
      </c>
      <c r="AG29" s="644"/>
      <c r="AH29" s="643"/>
      <c r="AI29" s="643" t="s">
        <v>58</v>
      </c>
    </row>
    <row r="30" spans="1:36" ht="18.75">
      <c r="A30" s="670"/>
      <c r="B30" s="671" t="s">
        <v>2</v>
      </c>
      <c r="C30" s="672" t="s">
        <v>97</v>
      </c>
      <c r="D30" s="673"/>
      <c r="E30" s="674"/>
      <c r="F30" s="637">
        <v>1</v>
      </c>
      <c r="G30" s="637">
        <v>2</v>
      </c>
      <c r="H30" s="637">
        <v>3</v>
      </c>
      <c r="I30" s="637">
        <v>4</v>
      </c>
      <c r="J30" s="637">
        <v>5</v>
      </c>
      <c r="K30" s="637">
        <v>6</v>
      </c>
      <c r="L30" s="637">
        <v>7</v>
      </c>
      <c r="M30" s="637">
        <v>8</v>
      </c>
      <c r="N30" s="637">
        <v>9</v>
      </c>
      <c r="O30" s="637">
        <v>10</v>
      </c>
      <c r="P30" s="637">
        <v>11</v>
      </c>
      <c r="Q30" s="637">
        <v>12</v>
      </c>
      <c r="R30" s="637">
        <v>13</v>
      </c>
      <c r="S30" s="637">
        <v>14</v>
      </c>
      <c r="T30" s="637">
        <v>15</v>
      </c>
      <c r="U30" s="637">
        <v>16</v>
      </c>
      <c r="V30" s="637">
        <v>17</v>
      </c>
      <c r="W30" s="637">
        <v>18</v>
      </c>
      <c r="X30" s="637">
        <v>19</v>
      </c>
      <c r="Y30" s="637">
        <v>20</v>
      </c>
      <c r="Z30" s="637">
        <v>21</v>
      </c>
      <c r="AA30" s="637">
        <v>22</v>
      </c>
      <c r="AB30" s="637">
        <v>23</v>
      </c>
      <c r="AC30" s="637">
        <v>24</v>
      </c>
      <c r="AD30" s="637">
        <v>25</v>
      </c>
      <c r="AE30" s="637">
        <v>26</v>
      </c>
      <c r="AF30" s="637">
        <v>27</v>
      </c>
      <c r="AG30" s="637">
        <v>28</v>
      </c>
      <c r="AH30" s="637">
        <v>29</v>
      </c>
      <c r="AI30" s="637">
        <v>30</v>
      </c>
    </row>
    <row r="31" spans="1:36" ht="18.75">
      <c r="A31" s="675"/>
      <c r="B31" s="671" t="s">
        <v>268</v>
      </c>
      <c r="C31" s="671" t="s">
        <v>219</v>
      </c>
      <c r="D31" s="638" t="s">
        <v>269</v>
      </c>
      <c r="E31" s="674" t="s">
        <v>4</v>
      </c>
      <c r="F31" s="637" t="s">
        <v>9</v>
      </c>
      <c r="G31" s="637" t="s">
        <v>10</v>
      </c>
      <c r="H31" s="637" t="s">
        <v>11</v>
      </c>
      <c r="I31" s="637" t="s">
        <v>12</v>
      </c>
      <c r="J31" s="637" t="s">
        <v>13</v>
      </c>
      <c r="K31" s="637" t="s">
        <v>220</v>
      </c>
      <c r="L31" s="637" t="s">
        <v>15</v>
      </c>
      <c r="M31" s="637" t="s">
        <v>9</v>
      </c>
      <c r="N31" s="637" t="s">
        <v>10</v>
      </c>
      <c r="O31" s="637" t="s">
        <v>11</v>
      </c>
      <c r="P31" s="637" t="s">
        <v>12</v>
      </c>
      <c r="Q31" s="637" t="s">
        <v>13</v>
      </c>
      <c r="R31" s="637" t="s">
        <v>220</v>
      </c>
      <c r="S31" s="637" t="s">
        <v>15</v>
      </c>
      <c r="T31" s="637" t="s">
        <v>9</v>
      </c>
      <c r="U31" s="637" t="s">
        <v>10</v>
      </c>
      <c r="V31" s="637" t="s">
        <v>11</v>
      </c>
      <c r="W31" s="637" t="s">
        <v>12</v>
      </c>
      <c r="X31" s="637" t="s">
        <v>13</v>
      </c>
      <c r="Y31" s="637" t="s">
        <v>220</v>
      </c>
      <c r="Z31" s="637" t="s">
        <v>15</v>
      </c>
      <c r="AA31" s="637" t="s">
        <v>9</v>
      </c>
      <c r="AB31" s="637" t="s">
        <v>10</v>
      </c>
      <c r="AC31" s="637" t="s">
        <v>11</v>
      </c>
      <c r="AD31" s="637" t="s">
        <v>12</v>
      </c>
      <c r="AE31" s="637" t="s">
        <v>13</v>
      </c>
      <c r="AF31" s="637" t="s">
        <v>220</v>
      </c>
      <c r="AG31" s="637" t="s">
        <v>15</v>
      </c>
      <c r="AH31" s="637" t="s">
        <v>9</v>
      </c>
      <c r="AI31" s="637" t="s">
        <v>10</v>
      </c>
    </row>
    <row r="32" spans="1:36" ht="20.25">
      <c r="A32" s="676" t="s">
        <v>401</v>
      </c>
      <c r="B32" s="649" t="s">
        <v>402</v>
      </c>
      <c r="C32" s="587" t="s">
        <v>364</v>
      </c>
      <c r="D32" s="678" t="s">
        <v>273</v>
      </c>
      <c r="E32" s="679" t="s">
        <v>143</v>
      </c>
      <c r="F32" s="643" t="s">
        <v>58</v>
      </c>
      <c r="G32" s="643"/>
      <c r="H32" s="646"/>
      <c r="I32" s="643" t="s">
        <v>58</v>
      </c>
      <c r="J32" s="643"/>
      <c r="K32" s="644" t="s">
        <v>198</v>
      </c>
      <c r="L32" s="644" t="s">
        <v>58</v>
      </c>
      <c r="M32" s="646" t="s">
        <v>58</v>
      </c>
      <c r="N32" s="646" t="s">
        <v>131</v>
      </c>
      <c r="O32" s="643" t="s">
        <v>58</v>
      </c>
      <c r="P32" s="643"/>
      <c r="Q32" s="643"/>
      <c r="R32" s="644" t="s">
        <v>58</v>
      </c>
      <c r="S32" s="644" t="s">
        <v>198</v>
      </c>
      <c r="T32" s="643"/>
      <c r="U32" s="643" t="s">
        <v>58</v>
      </c>
      <c r="V32" s="643"/>
      <c r="W32" s="643"/>
      <c r="X32" s="643" t="s">
        <v>58</v>
      </c>
      <c r="Y32" s="644"/>
      <c r="Z32" s="645" t="s">
        <v>58</v>
      </c>
      <c r="AA32" s="643" t="s">
        <v>58</v>
      </c>
      <c r="AB32" s="643"/>
      <c r="AC32" s="646" t="s">
        <v>58</v>
      </c>
      <c r="AD32" s="643" t="s">
        <v>58</v>
      </c>
      <c r="AE32" s="646" t="s">
        <v>131</v>
      </c>
      <c r="AF32" s="644"/>
      <c r="AG32" s="644" t="s">
        <v>58</v>
      </c>
      <c r="AH32" s="646" t="s">
        <v>58</v>
      </c>
      <c r="AI32" s="643"/>
      <c r="AJ32" s="162"/>
    </row>
    <row r="33" spans="1:36" ht="20.25">
      <c r="A33" s="689" t="s">
        <v>403</v>
      </c>
      <c r="B33" s="682" t="s">
        <v>404</v>
      </c>
      <c r="C33" s="685" t="s">
        <v>405</v>
      </c>
      <c r="D33" s="678" t="s">
        <v>273</v>
      </c>
      <c r="E33" s="679" t="s">
        <v>143</v>
      </c>
      <c r="F33" s="643" t="s">
        <v>58</v>
      </c>
      <c r="G33" s="643"/>
      <c r="H33" s="643" t="s">
        <v>58</v>
      </c>
      <c r="I33" s="643"/>
      <c r="J33" s="643"/>
      <c r="K33" s="644"/>
      <c r="L33" s="644" t="s">
        <v>58</v>
      </c>
      <c r="M33" s="643"/>
      <c r="N33" s="646" t="s">
        <v>58</v>
      </c>
      <c r="O33" s="643" t="s">
        <v>58</v>
      </c>
      <c r="P33" s="643"/>
      <c r="Q33" s="646" t="s">
        <v>58</v>
      </c>
      <c r="R33" s="644" t="s">
        <v>58</v>
      </c>
      <c r="S33" s="644"/>
      <c r="T33" s="643" t="s">
        <v>58</v>
      </c>
      <c r="U33" s="643" t="s">
        <v>58</v>
      </c>
      <c r="V33" s="646" t="s">
        <v>131</v>
      </c>
      <c r="W33" s="643"/>
      <c r="X33" s="643" t="s">
        <v>58</v>
      </c>
      <c r="Y33" s="644"/>
      <c r="Z33" s="644"/>
      <c r="AA33" s="643" t="s">
        <v>58</v>
      </c>
      <c r="AB33" s="643"/>
      <c r="AC33" s="643"/>
      <c r="AD33" s="643" t="s">
        <v>58</v>
      </c>
      <c r="AE33" s="646" t="s">
        <v>58</v>
      </c>
      <c r="AF33" s="645" t="s">
        <v>58</v>
      </c>
      <c r="AG33" s="644" t="s">
        <v>58</v>
      </c>
      <c r="AH33" s="643"/>
      <c r="AI33" s="643"/>
      <c r="AJ33" s="162"/>
    </row>
    <row r="34" spans="1:36" ht="20.25">
      <c r="A34" s="676" t="s">
        <v>406</v>
      </c>
      <c r="B34" s="649" t="s">
        <v>407</v>
      </c>
      <c r="C34" s="587" t="s">
        <v>408</v>
      </c>
      <c r="D34" s="678" t="s">
        <v>273</v>
      </c>
      <c r="E34" s="679" t="s">
        <v>143</v>
      </c>
      <c r="F34" s="643" t="s">
        <v>58</v>
      </c>
      <c r="G34" s="643" t="s">
        <v>58</v>
      </c>
      <c r="H34" s="680"/>
      <c r="I34" s="643" t="s">
        <v>58</v>
      </c>
      <c r="J34" s="643"/>
      <c r="K34" s="644"/>
      <c r="L34" s="644" t="s">
        <v>58</v>
      </c>
      <c r="M34" s="643"/>
      <c r="N34" s="643"/>
      <c r="O34" s="643" t="s">
        <v>58</v>
      </c>
      <c r="P34" s="646" t="s">
        <v>58</v>
      </c>
      <c r="Q34" s="643"/>
      <c r="R34" s="644" t="s">
        <v>58</v>
      </c>
      <c r="S34" s="644"/>
      <c r="T34" s="646" t="s">
        <v>58</v>
      </c>
      <c r="U34" s="643" t="s">
        <v>58</v>
      </c>
      <c r="V34" s="646" t="s">
        <v>131</v>
      </c>
      <c r="W34" s="643"/>
      <c r="X34" s="643" t="s">
        <v>58</v>
      </c>
      <c r="Y34" s="644"/>
      <c r="Z34" s="644"/>
      <c r="AA34" s="643" t="s">
        <v>58</v>
      </c>
      <c r="AB34" s="646" t="s">
        <v>58</v>
      </c>
      <c r="AC34" s="643"/>
      <c r="AD34" s="643" t="s">
        <v>58</v>
      </c>
      <c r="AE34" s="643"/>
      <c r="AF34" s="645" t="s">
        <v>131</v>
      </c>
      <c r="AG34" s="644" t="s">
        <v>58</v>
      </c>
      <c r="AH34" s="646" t="s">
        <v>131</v>
      </c>
      <c r="AI34" s="643"/>
      <c r="AJ34" s="690"/>
    </row>
    <row r="35" spans="1:36" ht="20.25">
      <c r="A35" s="676" t="s">
        <v>409</v>
      </c>
      <c r="B35" s="677" t="s">
        <v>410</v>
      </c>
      <c r="C35" s="678">
        <v>650059</v>
      </c>
      <c r="D35" s="678" t="s">
        <v>273</v>
      </c>
      <c r="E35" s="679" t="s">
        <v>143</v>
      </c>
      <c r="F35" s="643" t="s">
        <v>58</v>
      </c>
      <c r="G35" s="643"/>
      <c r="H35" s="643" t="s">
        <v>58</v>
      </c>
      <c r="I35" s="643" t="s">
        <v>58</v>
      </c>
      <c r="J35" s="643"/>
      <c r="K35" s="645" t="s">
        <v>58</v>
      </c>
      <c r="L35" s="644" t="s">
        <v>58</v>
      </c>
      <c r="M35" s="643"/>
      <c r="N35" s="643"/>
      <c r="O35" s="643" t="s">
        <v>58</v>
      </c>
      <c r="P35" s="646" t="s">
        <v>58</v>
      </c>
      <c r="Q35" s="643"/>
      <c r="R35" s="644"/>
      <c r="S35" s="644"/>
      <c r="T35" s="643"/>
      <c r="U35" s="643" t="s">
        <v>58</v>
      </c>
      <c r="V35" s="646" t="s">
        <v>58</v>
      </c>
      <c r="W35" s="646" t="s">
        <v>131</v>
      </c>
      <c r="X35" s="643" t="s">
        <v>58</v>
      </c>
      <c r="Y35" s="644" t="s">
        <v>58</v>
      </c>
      <c r="Z35" s="644"/>
      <c r="AA35" s="643" t="s">
        <v>58</v>
      </c>
      <c r="AB35" s="643"/>
      <c r="AC35" s="643"/>
      <c r="AD35" s="643" t="s">
        <v>58</v>
      </c>
      <c r="AE35" s="643"/>
      <c r="AF35" s="644"/>
      <c r="AG35" s="644" t="s">
        <v>58</v>
      </c>
      <c r="AH35" s="643"/>
      <c r="AI35" s="643"/>
      <c r="AJ35" s="162"/>
    </row>
    <row r="36" spans="1:36" ht="20.25">
      <c r="A36" s="676">
        <v>124648</v>
      </c>
      <c r="B36" s="649" t="s">
        <v>411</v>
      </c>
      <c r="C36" s="587">
        <v>344524</v>
      </c>
      <c r="D36" s="678" t="s">
        <v>273</v>
      </c>
      <c r="E36" s="679" t="s">
        <v>143</v>
      </c>
      <c r="F36" s="643" t="s">
        <v>58</v>
      </c>
      <c r="G36" s="643"/>
      <c r="H36" s="643" t="s">
        <v>58</v>
      </c>
      <c r="I36" s="643" t="s">
        <v>58</v>
      </c>
      <c r="J36" s="643"/>
      <c r="K36" s="645" t="s">
        <v>58</v>
      </c>
      <c r="L36" s="644" t="s">
        <v>58</v>
      </c>
      <c r="M36" s="643"/>
      <c r="N36" s="643"/>
      <c r="O36" s="643" t="s">
        <v>58</v>
      </c>
      <c r="P36" s="643"/>
      <c r="Q36" s="643" t="s">
        <v>58</v>
      </c>
      <c r="R36" s="644" t="s">
        <v>58</v>
      </c>
      <c r="S36" s="644"/>
      <c r="T36" s="643"/>
      <c r="U36" s="643"/>
      <c r="V36" s="643"/>
      <c r="W36" s="643"/>
      <c r="X36" s="643"/>
      <c r="Y36" s="644"/>
      <c r="Z36" s="644"/>
      <c r="AA36" s="643" t="s">
        <v>58</v>
      </c>
      <c r="AB36" s="643" t="s">
        <v>58</v>
      </c>
      <c r="AC36" s="643"/>
      <c r="AD36" s="643" t="s">
        <v>58</v>
      </c>
      <c r="AE36" s="646" t="s">
        <v>131</v>
      </c>
      <c r="AF36" s="644"/>
      <c r="AG36" s="644" t="s">
        <v>58</v>
      </c>
      <c r="AH36" s="643"/>
      <c r="AI36" s="646" t="s">
        <v>58</v>
      </c>
      <c r="AJ36" s="162"/>
    </row>
    <row r="37" spans="1:36" ht="20.25">
      <c r="A37" s="676" t="s">
        <v>412</v>
      </c>
      <c r="B37" s="649" t="s">
        <v>413</v>
      </c>
      <c r="C37" s="587">
        <v>708696</v>
      </c>
      <c r="D37" s="678" t="s">
        <v>273</v>
      </c>
      <c r="E37" s="679" t="s">
        <v>143</v>
      </c>
      <c r="F37" s="643" t="s">
        <v>58</v>
      </c>
      <c r="G37" s="643"/>
      <c r="H37" s="643"/>
      <c r="I37" s="643" t="s">
        <v>58</v>
      </c>
      <c r="J37" s="643"/>
      <c r="K37" s="644"/>
      <c r="L37" s="644" t="s">
        <v>58</v>
      </c>
      <c r="M37" s="643"/>
      <c r="N37" s="643"/>
      <c r="O37" s="643" t="s">
        <v>58</v>
      </c>
      <c r="P37" s="643"/>
      <c r="Q37" s="643"/>
      <c r="R37" s="644" t="s">
        <v>58</v>
      </c>
      <c r="S37" s="644"/>
      <c r="T37" s="643"/>
      <c r="U37" s="643" t="s">
        <v>58</v>
      </c>
      <c r="V37" s="646"/>
      <c r="W37" s="646" t="s">
        <v>131</v>
      </c>
      <c r="X37" s="643" t="s">
        <v>58</v>
      </c>
      <c r="Y37" s="645" t="s">
        <v>58</v>
      </c>
      <c r="Z37" s="645" t="s">
        <v>58</v>
      </c>
      <c r="AA37" s="643" t="s">
        <v>58</v>
      </c>
      <c r="AB37" s="646" t="s">
        <v>131</v>
      </c>
      <c r="AC37" s="646" t="s">
        <v>58</v>
      </c>
      <c r="AD37" s="643" t="s">
        <v>58</v>
      </c>
      <c r="AE37" s="643"/>
      <c r="AF37" s="645" t="s">
        <v>58</v>
      </c>
      <c r="AG37" s="644" t="s">
        <v>58</v>
      </c>
      <c r="AH37" s="643" t="s">
        <v>58</v>
      </c>
      <c r="AI37" s="643"/>
      <c r="AJ37" s="162"/>
    </row>
    <row r="38" spans="1:36" ht="20.25">
      <c r="A38" s="676">
        <v>157503</v>
      </c>
      <c r="B38" s="649" t="s">
        <v>414</v>
      </c>
      <c r="C38" s="587"/>
      <c r="D38" s="678" t="s">
        <v>273</v>
      </c>
      <c r="E38" s="679" t="s">
        <v>143</v>
      </c>
      <c r="F38" s="643" t="s">
        <v>58</v>
      </c>
      <c r="G38" s="643"/>
      <c r="H38" s="643"/>
      <c r="I38" s="643" t="s">
        <v>58</v>
      </c>
      <c r="J38" s="646"/>
      <c r="K38" s="644"/>
      <c r="L38" s="644" t="s">
        <v>58</v>
      </c>
      <c r="M38" s="643"/>
      <c r="N38" s="643"/>
      <c r="O38" s="643" t="s">
        <v>58</v>
      </c>
      <c r="P38" s="643"/>
      <c r="Q38" s="646" t="s">
        <v>58</v>
      </c>
      <c r="R38" s="644" t="s">
        <v>58</v>
      </c>
      <c r="S38" s="644"/>
      <c r="T38" s="643"/>
      <c r="U38" s="643" t="s">
        <v>58</v>
      </c>
      <c r="V38" s="646" t="s">
        <v>58</v>
      </c>
      <c r="W38" s="643"/>
      <c r="X38" s="643" t="s">
        <v>58</v>
      </c>
      <c r="Y38" s="645" t="s">
        <v>131</v>
      </c>
      <c r="Z38" s="644"/>
      <c r="AA38" s="643" t="s">
        <v>58</v>
      </c>
      <c r="AB38" s="643"/>
      <c r="AC38" s="643"/>
      <c r="AD38" s="643" t="s">
        <v>58</v>
      </c>
      <c r="AE38" s="643"/>
      <c r="AF38" s="645" t="s">
        <v>58</v>
      </c>
      <c r="AG38" s="644" t="s">
        <v>58</v>
      </c>
      <c r="AH38" s="643" t="s">
        <v>58</v>
      </c>
      <c r="AI38" s="643"/>
      <c r="AJ38" s="162"/>
    </row>
    <row r="39" spans="1:36" ht="20.25">
      <c r="A39" s="676">
        <v>157708</v>
      </c>
      <c r="B39" s="649" t="s">
        <v>415</v>
      </c>
      <c r="C39" s="587"/>
      <c r="D39" s="678" t="s">
        <v>273</v>
      </c>
      <c r="E39" s="679"/>
      <c r="F39" s="643" t="s">
        <v>58</v>
      </c>
      <c r="G39" s="643"/>
      <c r="H39" s="646" t="s">
        <v>58</v>
      </c>
      <c r="I39" s="643" t="s">
        <v>58</v>
      </c>
      <c r="J39" s="643"/>
      <c r="K39" s="645" t="s">
        <v>58</v>
      </c>
      <c r="L39" s="644" t="s">
        <v>58</v>
      </c>
      <c r="M39" s="646" t="s">
        <v>131</v>
      </c>
      <c r="N39" s="643"/>
      <c r="O39" s="643" t="s">
        <v>58</v>
      </c>
      <c r="P39" s="643"/>
      <c r="Q39" s="643"/>
      <c r="R39" s="644" t="s">
        <v>58</v>
      </c>
      <c r="S39" s="644"/>
      <c r="T39" s="643"/>
      <c r="U39" s="643" t="s">
        <v>58</v>
      </c>
      <c r="V39" s="643"/>
      <c r="W39" s="643"/>
      <c r="X39" s="643" t="s">
        <v>58</v>
      </c>
      <c r="Y39" s="644"/>
      <c r="Z39" s="645" t="s">
        <v>131</v>
      </c>
      <c r="AA39" s="643" t="s">
        <v>58</v>
      </c>
      <c r="AB39" s="643"/>
      <c r="AC39" s="646" t="s">
        <v>131</v>
      </c>
      <c r="AD39" s="643" t="s">
        <v>58</v>
      </c>
      <c r="AE39" s="643"/>
      <c r="AF39" s="645" t="s">
        <v>58</v>
      </c>
      <c r="AG39" s="644" t="s">
        <v>58</v>
      </c>
      <c r="AH39" s="643" t="s">
        <v>58</v>
      </c>
      <c r="AI39" s="643"/>
      <c r="AJ39" s="162"/>
    </row>
    <row r="40" spans="1:36" ht="20.25">
      <c r="A40" s="676">
        <v>158003</v>
      </c>
      <c r="B40" s="649" t="s">
        <v>416</v>
      </c>
      <c r="C40" s="587"/>
      <c r="D40" s="678" t="s">
        <v>273</v>
      </c>
      <c r="E40" s="679"/>
      <c r="F40" s="643"/>
      <c r="G40" s="643" t="s">
        <v>58</v>
      </c>
      <c r="H40" s="643"/>
      <c r="I40" s="643" t="s">
        <v>58</v>
      </c>
      <c r="J40" s="643"/>
      <c r="K40" s="644" t="s">
        <v>58</v>
      </c>
      <c r="L40" s="645"/>
      <c r="M40" s="643" t="s">
        <v>58</v>
      </c>
      <c r="N40" s="643"/>
      <c r="O40" s="643" t="s">
        <v>58</v>
      </c>
      <c r="P40" s="643"/>
      <c r="Q40" s="643"/>
      <c r="R40" s="644"/>
      <c r="S40" s="644" t="s">
        <v>58</v>
      </c>
      <c r="T40" s="643"/>
      <c r="U40" s="643" t="s">
        <v>58</v>
      </c>
      <c r="V40" s="643"/>
      <c r="W40" s="643" t="s">
        <v>58</v>
      </c>
      <c r="X40" s="643"/>
      <c r="Y40" s="645"/>
      <c r="Z40" s="644"/>
      <c r="AA40" s="643" t="s">
        <v>58</v>
      </c>
      <c r="AB40" s="646"/>
      <c r="AC40" s="643"/>
      <c r="AD40" s="643"/>
      <c r="AE40" s="646"/>
      <c r="AF40" s="644"/>
      <c r="AG40" s="644" t="s">
        <v>58</v>
      </c>
      <c r="AH40" s="646"/>
      <c r="AI40" s="643" t="s">
        <v>58</v>
      </c>
      <c r="AJ40" s="162"/>
    </row>
    <row r="41" spans="1:36" ht="20.25">
      <c r="A41" s="676">
        <v>157465</v>
      </c>
      <c r="B41" s="649" t="s">
        <v>417</v>
      </c>
      <c r="C41" s="587"/>
      <c r="D41" s="678" t="s">
        <v>273</v>
      </c>
      <c r="E41" s="679"/>
      <c r="F41" s="643" t="s">
        <v>58</v>
      </c>
      <c r="G41" s="643"/>
      <c r="H41" s="643"/>
      <c r="I41" s="643" t="s">
        <v>58</v>
      </c>
      <c r="J41" s="643"/>
      <c r="K41" s="644"/>
      <c r="L41" s="644" t="s">
        <v>58</v>
      </c>
      <c r="M41" s="643"/>
      <c r="N41" s="643"/>
      <c r="O41" s="643" t="s">
        <v>58</v>
      </c>
      <c r="P41" s="643"/>
      <c r="Q41" s="643"/>
      <c r="R41" s="644" t="s">
        <v>58</v>
      </c>
      <c r="S41" s="645" t="s">
        <v>131</v>
      </c>
      <c r="T41" s="643"/>
      <c r="U41" s="643" t="s">
        <v>58</v>
      </c>
      <c r="V41" s="643"/>
      <c r="W41" s="646" t="s">
        <v>58</v>
      </c>
      <c r="X41" s="643" t="s">
        <v>58</v>
      </c>
      <c r="Y41" s="644"/>
      <c r="Z41" s="644"/>
      <c r="AA41" s="643" t="s">
        <v>58</v>
      </c>
      <c r="AB41" s="643"/>
      <c r="AC41" s="643"/>
      <c r="AD41" s="643" t="s">
        <v>58</v>
      </c>
      <c r="AE41" s="646" t="s">
        <v>58</v>
      </c>
      <c r="AF41" s="644"/>
      <c r="AG41" s="644" t="s">
        <v>58</v>
      </c>
      <c r="AH41" s="646" t="s">
        <v>58</v>
      </c>
      <c r="AI41" s="643"/>
      <c r="AJ41" s="162"/>
    </row>
    <row r="42" spans="1:36" ht="20.25">
      <c r="A42" s="676">
        <v>433144</v>
      </c>
      <c r="B42" s="649" t="s">
        <v>418</v>
      </c>
      <c r="C42" s="587">
        <v>888578</v>
      </c>
      <c r="D42" s="678" t="s">
        <v>273</v>
      </c>
      <c r="E42" s="679" t="s">
        <v>143</v>
      </c>
      <c r="F42" s="643" t="s">
        <v>58</v>
      </c>
      <c r="G42" s="643"/>
      <c r="H42" s="646" t="s">
        <v>58</v>
      </c>
      <c r="I42" s="643" t="s">
        <v>58</v>
      </c>
      <c r="J42" s="643" t="s">
        <v>131</v>
      </c>
      <c r="K42" s="644"/>
      <c r="L42" s="644" t="s">
        <v>58</v>
      </c>
      <c r="M42" s="643"/>
      <c r="N42" s="643"/>
      <c r="O42" s="643" t="s">
        <v>58</v>
      </c>
      <c r="P42" s="643"/>
      <c r="Q42" s="643"/>
      <c r="R42" s="644" t="s">
        <v>58</v>
      </c>
      <c r="S42" s="644"/>
      <c r="T42" s="646" t="s">
        <v>58</v>
      </c>
      <c r="U42" s="643" t="s">
        <v>58</v>
      </c>
      <c r="V42" s="643"/>
      <c r="W42" s="650" t="s">
        <v>299</v>
      </c>
      <c r="X42" s="651"/>
      <c r="Y42" s="651"/>
      <c r="Z42" s="651"/>
      <c r="AA42" s="651"/>
      <c r="AB42" s="651"/>
      <c r="AC42" s="651"/>
      <c r="AD42" s="651"/>
      <c r="AE42" s="651"/>
      <c r="AF42" s="651"/>
      <c r="AG42" s="651"/>
      <c r="AH42" s="651"/>
      <c r="AI42" s="652"/>
      <c r="AJ42" s="162"/>
    </row>
    <row r="43" spans="1:36" ht="20.25">
      <c r="A43" s="681">
        <v>433187</v>
      </c>
      <c r="B43" s="641" t="s">
        <v>419</v>
      </c>
      <c r="C43" s="691">
        <v>412829</v>
      </c>
      <c r="D43" s="678" t="s">
        <v>273</v>
      </c>
      <c r="E43" s="679" t="s">
        <v>143</v>
      </c>
      <c r="F43" s="643"/>
      <c r="G43" s="643" t="s">
        <v>58</v>
      </c>
      <c r="H43" s="646" t="s">
        <v>58</v>
      </c>
      <c r="I43" s="643" t="s">
        <v>58</v>
      </c>
      <c r="J43" s="643"/>
      <c r="K43" s="644" t="s">
        <v>58</v>
      </c>
      <c r="L43" s="644"/>
      <c r="M43" s="643"/>
      <c r="N43" s="643"/>
      <c r="O43" s="643" t="s">
        <v>58</v>
      </c>
      <c r="P43" s="643"/>
      <c r="Q43" s="643" t="s">
        <v>131</v>
      </c>
      <c r="R43" s="644"/>
      <c r="S43" s="644" t="s">
        <v>58</v>
      </c>
      <c r="T43" s="643"/>
      <c r="U43" s="643" t="s">
        <v>58</v>
      </c>
      <c r="V43" s="646"/>
      <c r="W43" s="650" t="s">
        <v>299</v>
      </c>
      <c r="X43" s="651"/>
      <c r="Y43" s="651"/>
      <c r="Z43" s="651"/>
      <c r="AA43" s="651"/>
      <c r="AB43" s="651"/>
      <c r="AC43" s="651"/>
      <c r="AD43" s="651"/>
      <c r="AE43" s="651"/>
      <c r="AF43" s="651"/>
      <c r="AG43" s="651"/>
      <c r="AH43" s="651"/>
      <c r="AI43" s="652"/>
      <c r="AJ43" s="162"/>
    </row>
    <row r="44" spans="1:36" ht="18.75">
      <c r="A44" s="670" t="s">
        <v>420</v>
      </c>
      <c r="B44" s="671" t="s">
        <v>2</v>
      </c>
      <c r="C44" s="672" t="s">
        <v>97</v>
      </c>
      <c r="D44" s="673"/>
      <c r="E44" s="674"/>
      <c r="F44" s="637">
        <v>1</v>
      </c>
      <c r="G44" s="637">
        <v>2</v>
      </c>
      <c r="H44" s="637">
        <v>3</v>
      </c>
      <c r="I44" s="637">
        <v>4</v>
      </c>
      <c r="J44" s="637">
        <v>5</v>
      </c>
      <c r="K44" s="637">
        <v>6</v>
      </c>
      <c r="L44" s="637">
        <v>7</v>
      </c>
      <c r="M44" s="637">
        <v>8</v>
      </c>
      <c r="N44" s="637">
        <v>9</v>
      </c>
      <c r="O44" s="637">
        <v>10</v>
      </c>
      <c r="P44" s="637">
        <v>11</v>
      </c>
      <c r="Q44" s="637">
        <v>12</v>
      </c>
      <c r="R44" s="637">
        <v>13</v>
      </c>
      <c r="S44" s="637">
        <v>14</v>
      </c>
      <c r="T44" s="637">
        <v>15</v>
      </c>
      <c r="U44" s="637">
        <v>16</v>
      </c>
      <c r="V44" s="637">
        <v>17</v>
      </c>
      <c r="W44" s="637">
        <v>18</v>
      </c>
      <c r="X44" s="637">
        <v>19</v>
      </c>
      <c r="Y44" s="637">
        <v>20</v>
      </c>
      <c r="Z44" s="637">
        <v>21</v>
      </c>
      <c r="AA44" s="637">
        <v>22</v>
      </c>
      <c r="AB44" s="637">
        <v>23</v>
      </c>
      <c r="AC44" s="637">
        <v>24</v>
      </c>
      <c r="AD44" s="637">
        <v>25</v>
      </c>
      <c r="AE44" s="637">
        <v>26</v>
      </c>
      <c r="AF44" s="637">
        <v>27</v>
      </c>
      <c r="AG44" s="637">
        <v>28</v>
      </c>
      <c r="AH44" s="637">
        <v>29</v>
      </c>
      <c r="AI44" s="637">
        <v>30</v>
      </c>
    </row>
    <row r="45" spans="1:36" ht="18.75">
      <c r="A45" s="675"/>
      <c r="B45" s="671" t="s">
        <v>268</v>
      </c>
      <c r="C45" s="671" t="s">
        <v>219</v>
      </c>
      <c r="D45" s="638" t="s">
        <v>269</v>
      </c>
      <c r="E45" s="674" t="s">
        <v>4</v>
      </c>
      <c r="F45" s="637" t="s">
        <v>9</v>
      </c>
      <c r="G45" s="637" t="s">
        <v>10</v>
      </c>
      <c r="H45" s="637" t="s">
        <v>11</v>
      </c>
      <c r="I45" s="637" t="s">
        <v>12</v>
      </c>
      <c r="J45" s="637" t="s">
        <v>13</v>
      </c>
      <c r="K45" s="637" t="s">
        <v>220</v>
      </c>
      <c r="L45" s="637" t="s">
        <v>15</v>
      </c>
      <c r="M45" s="637" t="s">
        <v>9</v>
      </c>
      <c r="N45" s="637" t="s">
        <v>10</v>
      </c>
      <c r="O45" s="637" t="s">
        <v>11</v>
      </c>
      <c r="P45" s="637" t="s">
        <v>12</v>
      </c>
      <c r="Q45" s="637" t="s">
        <v>13</v>
      </c>
      <c r="R45" s="637" t="s">
        <v>220</v>
      </c>
      <c r="S45" s="637" t="s">
        <v>15</v>
      </c>
      <c r="T45" s="637" t="s">
        <v>9</v>
      </c>
      <c r="U45" s="637" t="s">
        <v>10</v>
      </c>
      <c r="V45" s="637" t="s">
        <v>11</v>
      </c>
      <c r="W45" s="637" t="s">
        <v>12</v>
      </c>
      <c r="X45" s="637" t="s">
        <v>13</v>
      </c>
      <c r="Y45" s="637" t="s">
        <v>220</v>
      </c>
      <c r="Z45" s="637" t="s">
        <v>15</v>
      </c>
      <c r="AA45" s="637" t="s">
        <v>9</v>
      </c>
      <c r="AB45" s="637" t="s">
        <v>10</v>
      </c>
      <c r="AC45" s="637" t="s">
        <v>11</v>
      </c>
      <c r="AD45" s="637" t="s">
        <v>12</v>
      </c>
      <c r="AE45" s="637" t="s">
        <v>13</v>
      </c>
      <c r="AF45" s="637" t="s">
        <v>220</v>
      </c>
      <c r="AG45" s="637" t="s">
        <v>15</v>
      </c>
      <c r="AH45" s="637" t="s">
        <v>9</v>
      </c>
      <c r="AI45" s="637" t="s">
        <v>10</v>
      </c>
    </row>
    <row r="46" spans="1:36" ht="20.25">
      <c r="A46" s="676">
        <v>433152</v>
      </c>
      <c r="B46" s="649" t="s">
        <v>421</v>
      </c>
      <c r="C46" s="587">
        <v>692138</v>
      </c>
      <c r="D46" s="678" t="s">
        <v>273</v>
      </c>
      <c r="E46" s="679" t="s">
        <v>422</v>
      </c>
      <c r="F46" s="643" t="s">
        <v>131</v>
      </c>
      <c r="G46" s="643" t="s">
        <v>131</v>
      </c>
      <c r="H46" s="643" t="s">
        <v>131</v>
      </c>
      <c r="I46" s="643" t="s">
        <v>131</v>
      </c>
      <c r="J46" s="643" t="s">
        <v>131</v>
      </c>
      <c r="K46" s="644" t="s">
        <v>131</v>
      </c>
      <c r="L46" s="644"/>
      <c r="M46" s="643" t="s">
        <v>131</v>
      </c>
      <c r="N46" s="643" t="s">
        <v>131</v>
      </c>
      <c r="O46" s="643" t="s">
        <v>131</v>
      </c>
      <c r="P46" s="643" t="s">
        <v>131</v>
      </c>
      <c r="Q46" s="643" t="s">
        <v>131</v>
      </c>
      <c r="R46" s="644"/>
      <c r="S46" s="645" t="s">
        <v>131</v>
      </c>
      <c r="T46" s="643" t="s">
        <v>131</v>
      </c>
      <c r="U46" s="643"/>
      <c r="W46" s="650" t="s">
        <v>299</v>
      </c>
      <c r="X46" s="651"/>
      <c r="Y46" s="651"/>
      <c r="Z46" s="651"/>
      <c r="AA46" s="651"/>
      <c r="AB46" s="651"/>
      <c r="AC46" s="651"/>
      <c r="AD46" s="651"/>
      <c r="AE46" s="651"/>
      <c r="AF46" s="651"/>
      <c r="AG46" s="651"/>
      <c r="AH46" s="651"/>
      <c r="AI46" s="652"/>
      <c r="AJ46" s="643"/>
    </row>
    <row r="47" spans="1:36" ht="20.25">
      <c r="A47" s="681" t="s">
        <v>423</v>
      </c>
      <c r="B47" s="647" t="s">
        <v>424</v>
      </c>
      <c r="C47" s="692">
        <v>492425</v>
      </c>
      <c r="D47" s="678" t="s">
        <v>273</v>
      </c>
      <c r="E47" s="679" t="s">
        <v>422</v>
      </c>
      <c r="F47" s="643" t="s">
        <v>131</v>
      </c>
      <c r="G47" s="643" t="s">
        <v>131</v>
      </c>
      <c r="H47" s="643" t="s">
        <v>131</v>
      </c>
      <c r="I47" s="643" t="s">
        <v>131</v>
      </c>
      <c r="J47" s="643" t="s">
        <v>42</v>
      </c>
      <c r="K47" s="644" t="s">
        <v>42</v>
      </c>
      <c r="L47" s="644" t="s">
        <v>42</v>
      </c>
      <c r="M47" s="643" t="s">
        <v>131</v>
      </c>
      <c r="N47" s="643" t="s">
        <v>131</v>
      </c>
      <c r="O47" s="643" t="s">
        <v>131</v>
      </c>
      <c r="P47" s="643" t="s">
        <v>131</v>
      </c>
      <c r="Q47" s="643" t="s">
        <v>131</v>
      </c>
      <c r="R47" s="644" t="s">
        <v>131</v>
      </c>
      <c r="S47" s="644"/>
      <c r="T47" s="643" t="s">
        <v>131</v>
      </c>
      <c r="U47" s="643" t="s">
        <v>131</v>
      </c>
      <c r="V47" s="643" t="s">
        <v>131</v>
      </c>
      <c r="W47" s="643" t="s">
        <v>131</v>
      </c>
      <c r="X47" s="643" t="s">
        <v>131</v>
      </c>
      <c r="Y47" s="645" t="s">
        <v>131</v>
      </c>
      <c r="Z47" s="644" t="s">
        <v>131</v>
      </c>
      <c r="AA47" s="643" t="s">
        <v>131</v>
      </c>
      <c r="AB47" s="643" t="s">
        <v>131</v>
      </c>
      <c r="AC47" s="643" t="s">
        <v>131</v>
      </c>
      <c r="AD47" s="643" t="s">
        <v>131</v>
      </c>
      <c r="AE47" s="643" t="s">
        <v>131</v>
      </c>
      <c r="AF47" s="645"/>
      <c r="AG47" s="645" t="s">
        <v>131</v>
      </c>
      <c r="AH47" s="643" t="s">
        <v>131</v>
      </c>
      <c r="AI47" s="643" t="s">
        <v>131</v>
      </c>
    </row>
    <row r="48" spans="1:36">
      <c r="F48" s="162"/>
      <c r="G48" s="162"/>
      <c r="H48" s="162"/>
      <c r="I48" s="162"/>
      <c r="J48" s="162"/>
      <c r="K48" s="162"/>
      <c r="L48" s="162"/>
      <c r="M48" s="162"/>
      <c r="N48" s="162"/>
      <c r="O48" s="162"/>
      <c r="P48" s="162"/>
      <c r="Q48" s="162"/>
      <c r="R48" s="162"/>
      <c r="S48" s="162"/>
      <c r="T48" s="162"/>
      <c r="U48" s="162"/>
      <c r="V48" s="162"/>
      <c r="W48" s="162"/>
      <c r="X48" s="162"/>
      <c r="Y48" s="162"/>
      <c r="Z48" s="162"/>
      <c r="AA48" s="162"/>
      <c r="AB48" s="162"/>
      <c r="AC48" s="162"/>
      <c r="AD48" s="162"/>
      <c r="AE48" s="162"/>
      <c r="AF48" s="162"/>
      <c r="AG48" s="162"/>
      <c r="AH48" s="162"/>
      <c r="AI48" s="162"/>
    </row>
    <row r="49" spans="6:35">
      <c r="F49" s="162"/>
      <c r="G49" s="162"/>
      <c r="H49" s="162"/>
      <c r="I49" s="162"/>
      <c r="J49" s="162"/>
      <c r="K49" s="162"/>
      <c r="L49" s="162"/>
      <c r="M49" s="162"/>
      <c r="N49" s="162"/>
      <c r="O49" s="162"/>
      <c r="P49" s="162"/>
      <c r="Q49" s="162"/>
      <c r="R49" s="162"/>
      <c r="S49" s="162"/>
      <c r="T49" s="162"/>
      <c r="U49" s="162"/>
      <c r="V49" s="162"/>
      <c r="W49" s="162"/>
      <c r="X49" s="162"/>
      <c r="Y49" s="162"/>
      <c r="Z49" s="162"/>
      <c r="AA49" s="162"/>
      <c r="AB49" s="162"/>
      <c r="AC49" s="162"/>
      <c r="AD49" s="162"/>
      <c r="AE49" s="162"/>
      <c r="AF49" s="162"/>
      <c r="AG49" s="162"/>
      <c r="AH49" s="162"/>
      <c r="AI49" s="162"/>
    </row>
    <row r="50" spans="6:35" ht="26.25">
      <c r="Z50" s="693"/>
      <c r="AA50" s="693"/>
      <c r="AB50" s="693"/>
      <c r="AC50" s="693"/>
    </row>
    <row r="54" spans="6:35">
      <c r="AC54">
        <v>20</v>
      </c>
    </row>
  </sheetData>
  <mergeCells count="8">
    <mergeCell ref="W43:AI43"/>
    <mergeCell ref="W46:AI46"/>
    <mergeCell ref="A1:AI1"/>
    <mergeCell ref="A2:AI2"/>
    <mergeCell ref="A3:AI3"/>
    <mergeCell ref="F23:AE23"/>
    <mergeCell ref="AC28:AI28"/>
    <mergeCell ref="W42:AI42"/>
  </mergeCells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2"/>
  <sheetViews>
    <sheetView tabSelected="1" workbookViewId="0">
      <selection activeCell="O30" sqref="J18:O30"/>
    </sheetView>
  </sheetViews>
  <sheetFormatPr defaultRowHeight="15"/>
  <cols>
    <col min="1" max="1" width="45.42578125" customWidth="1"/>
    <col min="2" max="2" width="11" customWidth="1"/>
  </cols>
  <sheetData>
    <row r="1" spans="1:32" ht="20.25">
      <c r="A1" s="661" t="s">
        <v>425</v>
      </c>
      <c r="B1" s="661"/>
      <c r="C1" s="661"/>
      <c r="D1" s="661"/>
      <c r="E1" s="661"/>
      <c r="F1" s="661"/>
      <c r="G1" s="661"/>
      <c r="H1" s="661"/>
      <c r="I1" s="661"/>
      <c r="J1" s="661"/>
      <c r="K1" s="661"/>
      <c r="L1" s="661"/>
      <c r="M1" s="661"/>
      <c r="N1" s="661"/>
      <c r="O1" s="661"/>
      <c r="P1" s="661"/>
      <c r="Q1" s="661"/>
      <c r="R1" s="661"/>
      <c r="S1" s="661"/>
      <c r="T1" s="661"/>
      <c r="U1" s="661"/>
      <c r="V1" s="661"/>
      <c r="W1" s="661"/>
      <c r="X1" s="661"/>
      <c r="Y1" s="661"/>
      <c r="Z1" s="661"/>
      <c r="AA1" s="661"/>
      <c r="AB1" s="661"/>
      <c r="AC1" s="661"/>
      <c r="AD1" s="661"/>
      <c r="AE1" s="661"/>
      <c r="AF1" s="661"/>
    </row>
    <row r="2" spans="1:32" ht="20.25">
      <c r="A2" s="708" t="s">
        <v>426</v>
      </c>
      <c r="B2" s="708"/>
      <c r="C2" s="708"/>
      <c r="D2" s="708"/>
      <c r="E2" s="708"/>
      <c r="F2" s="708"/>
      <c r="G2" s="708"/>
      <c r="H2" s="708"/>
      <c r="I2" s="708"/>
      <c r="J2" s="708"/>
      <c r="K2" s="708"/>
      <c r="L2" s="708"/>
      <c r="M2" s="708"/>
      <c r="N2" s="708"/>
      <c r="O2" s="708"/>
      <c r="P2" s="708"/>
      <c r="Q2" s="708"/>
      <c r="R2" s="708"/>
      <c r="S2" s="708"/>
      <c r="T2" s="708"/>
      <c r="U2" s="708"/>
      <c r="V2" s="708"/>
      <c r="W2" s="708"/>
      <c r="X2" s="708"/>
      <c r="Y2" s="708"/>
      <c r="Z2" s="708"/>
      <c r="AA2" s="708"/>
      <c r="AB2" s="708"/>
      <c r="AC2" s="708"/>
      <c r="AD2" s="708"/>
      <c r="AE2" s="708"/>
      <c r="AF2" s="708"/>
    </row>
    <row r="3" spans="1:32" ht="15.75">
      <c r="A3" s="571" t="s">
        <v>2</v>
      </c>
      <c r="B3" s="573" t="s">
        <v>4</v>
      </c>
      <c r="C3" s="637">
        <v>1</v>
      </c>
      <c r="D3" s="637">
        <v>2</v>
      </c>
      <c r="E3" s="637">
        <v>3</v>
      </c>
      <c r="F3" s="637">
        <v>4</v>
      </c>
      <c r="G3" s="637">
        <v>5</v>
      </c>
      <c r="H3" s="637">
        <v>6</v>
      </c>
      <c r="I3" s="637">
        <v>7</v>
      </c>
      <c r="J3" s="637">
        <v>8</v>
      </c>
      <c r="K3" s="637">
        <v>9</v>
      </c>
      <c r="L3" s="637">
        <v>10</v>
      </c>
      <c r="M3" s="637">
        <v>11</v>
      </c>
      <c r="N3" s="637">
        <v>12</v>
      </c>
      <c r="O3" s="637">
        <v>13</v>
      </c>
      <c r="P3" s="637">
        <v>14</v>
      </c>
      <c r="Q3" s="637">
        <v>15</v>
      </c>
      <c r="R3" s="637">
        <v>16</v>
      </c>
      <c r="S3" s="637">
        <v>17</v>
      </c>
      <c r="T3" s="637">
        <v>18</v>
      </c>
      <c r="U3" s="637">
        <v>19</v>
      </c>
      <c r="V3" s="637">
        <v>20</v>
      </c>
      <c r="W3" s="637">
        <v>21</v>
      </c>
      <c r="X3" s="637">
        <v>22</v>
      </c>
      <c r="Y3" s="637">
        <v>23</v>
      </c>
      <c r="Z3" s="637">
        <v>24</v>
      </c>
      <c r="AA3" s="637">
        <v>25</v>
      </c>
      <c r="AB3" s="637">
        <v>26</v>
      </c>
      <c r="AC3" s="637">
        <v>27</v>
      </c>
      <c r="AD3" s="637">
        <v>28</v>
      </c>
      <c r="AE3" s="637">
        <v>29</v>
      </c>
      <c r="AF3" s="637">
        <v>30</v>
      </c>
    </row>
    <row r="4" spans="1:32" ht="15.75">
      <c r="A4" s="571" t="s">
        <v>218</v>
      </c>
      <c r="B4" s="576"/>
      <c r="C4" s="637" t="s">
        <v>9</v>
      </c>
      <c r="D4" s="637" t="s">
        <v>10</v>
      </c>
      <c r="E4" s="637" t="s">
        <v>11</v>
      </c>
      <c r="F4" s="637" t="s">
        <v>12</v>
      </c>
      <c r="G4" s="637" t="s">
        <v>13</v>
      </c>
      <c r="H4" s="637" t="s">
        <v>220</v>
      </c>
      <c r="I4" s="637" t="s">
        <v>15</v>
      </c>
      <c r="J4" s="637" t="s">
        <v>9</v>
      </c>
      <c r="K4" s="637" t="s">
        <v>10</v>
      </c>
      <c r="L4" s="637" t="s">
        <v>11</v>
      </c>
      <c r="M4" s="637" t="s">
        <v>12</v>
      </c>
      <c r="N4" s="637" t="s">
        <v>13</v>
      </c>
      <c r="O4" s="637" t="s">
        <v>220</v>
      </c>
      <c r="P4" s="637" t="s">
        <v>15</v>
      </c>
      <c r="Q4" s="637" t="s">
        <v>9</v>
      </c>
      <c r="R4" s="637" t="s">
        <v>10</v>
      </c>
      <c r="S4" s="637" t="s">
        <v>11</v>
      </c>
      <c r="T4" s="637" t="s">
        <v>12</v>
      </c>
      <c r="U4" s="637" t="s">
        <v>13</v>
      </c>
      <c r="V4" s="637" t="s">
        <v>220</v>
      </c>
      <c r="W4" s="637" t="s">
        <v>15</v>
      </c>
      <c r="X4" s="637" t="s">
        <v>9</v>
      </c>
      <c r="Y4" s="637" t="s">
        <v>10</v>
      </c>
      <c r="Z4" s="637" t="s">
        <v>11</v>
      </c>
      <c r="AA4" s="637" t="s">
        <v>12</v>
      </c>
      <c r="AB4" s="637" t="s">
        <v>13</v>
      </c>
      <c r="AC4" s="637" t="s">
        <v>220</v>
      </c>
      <c r="AD4" s="637" t="s">
        <v>15</v>
      </c>
      <c r="AE4" s="637" t="s">
        <v>9</v>
      </c>
      <c r="AF4" s="637" t="s">
        <v>10</v>
      </c>
    </row>
    <row r="5" spans="1:32" ht="15.75">
      <c r="A5" s="578" t="s">
        <v>427</v>
      </c>
      <c r="B5" s="694" t="s">
        <v>428</v>
      </c>
      <c r="C5" s="587" t="s">
        <v>103</v>
      </c>
      <c r="D5" s="587" t="s">
        <v>429</v>
      </c>
      <c r="E5" s="587" t="s">
        <v>35</v>
      </c>
      <c r="F5" s="587" t="s">
        <v>35</v>
      </c>
      <c r="G5" s="587" t="s">
        <v>35</v>
      </c>
      <c r="H5" s="590"/>
      <c r="I5" s="590"/>
      <c r="J5" s="587" t="s">
        <v>103</v>
      </c>
      <c r="K5" s="587" t="s">
        <v>429</v>
      </c>
      <c r="L5" s="587" t="s">
        <v>35</v>
      </c>
      <c r="M5" s="587" t="s">
        <v>35</v>
      </c>
      <c r="N5" s="587" t="s">
        <v>35</v>
      </c>
      <c r="O5" s="590" t="s">
        <v>61</v>
      </c>
      <c r="P5" s="590"/>
      <c r="Q5" s="587" t="s">
        <v>103</v>
      </c>
      <c r="R5" s="587" t="s">
        <v>429</v>
      </c>
      <c r="S5" s="587" t="s">
        <v>35</v>
      </c>
      <c r="T5" s="587" t="s">
        <v>429</v>
      </c>
      <c r="U5" s="587" t="s">
        <v>35</v>
      </c>
      <c r="V5" s="590"/>
      <c r="W5" s="590" t="s">
        <v>61</v>
      </c>
      <c r="X5" s="587" t="s">
        <v>103</v>
      </c>
      <c r="Y5" s="587" t="s">
        <v>429</v>
      </c>
      <c r="Z5" s="587" t="s">
        <v>35</v>
      </c>
      <c r="AA5" s="587" t="s">
        <v>35</v>
      </c>
      <c r="AB5" s="587" t="s">
        <v>35</v>
      </c>
      <c r="AC5" s="590" t="s">
        <v>61</v>
      </c>
      <c r="AD5" s="590"/>
      <c r="AE5" s="587" t="s">
        <v>103</v>
      </c>
      <c r="AF5" s="587" t="s">
        <v>35</v>
      </c>
    </row>
    <row r="6" spans="1:32" ht="15.75">
      <c r="A6" s="578" t="s">
        <v>430</v>
      </c>
      <c r="B6" s="694" t="s">
        <v>431</v>
      </c>
      <c r="C6" s="587"/>
      <c r="D6" s="587" t="s">
        <v>163</v>
      </c>
      <c r="E6" s="587"/>
      <c r="F6" s="587" t="s">
        <v>163</v>
      </c>
      <c r="G6" s="587"/>
      <c r="H6" s="590" t="s">
        <v>61</v>
      </c>
      <c r="I6" s="590"/>
      <c r="J6" s="695" t="s">
        <v>432</v>
      </c>
      <c r="K6" s="696"/>
      <c r="L6" s="696"/>
      <c r="M6" s="696"/>
      <c r="N6" s="696"/>
      <c r="O6" s="696"/>
      <c r="P6" s="696"/>
      <c r="Q6" s="696"/>
      <c r="R6" s="696"/>
      <c r="S6" s="696"/>
      <c r="T6" s="696"/>
      <c r="U6" s="696"/>
      <c r="V6" s="696"/>
      <c r="W6" s="696"/>
      <c r="X6" s="696"/>
      <c r="Y6" s="696"/>
      <c r="Z6" s="696"/>
      <c r="AA6" s="696"/>
      <c r="AB6" s="696"/>
      <c r="AC6" s="697"/>
      <c r="AD6" s="590" t="s">
        <v>433</v>
      </c>
      <c r="AE6" s="587"/>
      <c r="AF6" s="587" t="s">
        <v>163</v>
      </c>
    </row>
    <row r="7" spans="1:32" ht="15.75">
      <c r="A7" s="578" t="s">
        <v>434</v>
      </c>
      <c r="B7" s="694" t="s">
        <v>431</v>
      </c>
      <c r="C7" s="587" t="s">
        <v>163</v>
      </c>
      <c r="D7" s="587"/>
      <c r="E7" s="587" t="s">
        <v>163</v>
      </c>
      <c r="F7" s="587"/>
      <c r="G7" s="587" t="s">
        <v>163</v>
      </c>
      <c r="H7" s="590"/>
      <c r="I7" s="590" t="s">
        <v>61</v>
      </c>
      <c r="J7" s="587" t="s">
        <v>163</v>
      </c>
      <c r="K7" s="587"/>
      <c r="L7" s="587" t="s">
        <v>163</v>
      </c>
      <c r="M7" s="586"/>
      <c r="N7" s="587" t="s">
        <v>163</v>
      </c>
      <c r="O7" s="589"/>
      <c r="P7" s="590" t="s">
        <v>61</v>
      </c>
      <c r="Q7" s="587" t="s">
        <v>163</v>
      </c>
      <c r="R7" s="586"/>
      <c r="S7" s="587" t="s">
        <v>163</v>
      </c>
      <c r="T7" s="586"/>
      <c r="U7" s="587" t="s">
        <v>163</v>
      </c>
      <c r="V7" s="589"/>
      <c r="W7" s="589"/>
      <c r="X7" s="587" t="s">
        <v>163</v>
      </c>
      <c r="Y7" s="586"/>
      <c r="Z7" s="587" t="s">
        <v>163</v>
      </c>
      <c r="AA7" s="586"/>
      <c r="AB7" s="587" t="s">
        <v>163</v>
      </c>
      <c r="AC7" s="589"/>
      <c r="AD7" s="589"/>
      <c r="AE7" s="587" t="s">
        <v>163</v>
      </c>
      <c r="AF7" s="586"/>
    </row>
    <row r="8" spans="1:32" ht="15.75">
      <c r="A8" s="578" t="s">
        <v>435</v>
      </c>
      <c r="B8" s="694" t="s">
        <v>436</v>
      </c>
      <c r="C8" s="587" t="s">
        <v>437</v>
      </c>
      <c r="D8" s="587" t="s">
        <v>437</v>
      </c>
      <c r="E8" s="587" t="s">
        <v>429</v>
      </c>
      <c r="F8" s="587" t="s">
        <v>437</v>
      </c>
      <c r="G8" s="587" t="s">
        <v>429</v>
      </c>
      <c r="H8" s="589"/>
      <c r="I8" s="589"/>
      <c r="J8" s="587" t="s">
        <v>437</v>
      </c>
      <c r="K8" s="587" t="s">
        <v>437</v>
      </c>
      <c r="L8" s="587" t="s">
        <v>429</v>
      </c>
      <c r="M8" s="587" t="s">
        <v>437</v>
      </c>
      <c r="N8" s="587" t="s">
        <v>429</v>
      </c>
      <c r="O8" s="590"/>
      <c r="P8" s="590"/>
      <c r="Q8" s="587" t="s">
        <v>437</v>
      </c>
      <c r="R8" s="587" t="s">
        <v>437</v>
      </c>
      <c r="S8" s="587" t="s">
        <v>429</v>
      </c>
      <c r="T8" s="587" t="s">
        <v>437</v>
      </c>
      <c r="U8" s="587" t="s">
        <v>429</v>
      </c>
      <c r="V8" s="590"/>
      <c r="W8" s="590"/>
      <c r="X8" s="587" t="s">
        <v>437</v>
      </c>
      <c r="Y8" s="587" t="s">
        <v>437</v>
      </c>
      <c r="Z8" s="587" t="s">
        <v>429</v>
      </c>
      <c r="AA8" s="587" t="s">
        <v>437</v>
      </c>
      <c r="AB8" s="587" t="s">
        <v>429</v>
      </c>
      <c r="AC8" s="590"/>
      <c r="AD8" s="590"/>
      <c r="AE8" s="587" t="s">
        <v>437</v>
      </c>
      <c r="AF8" s="587" t="s">
        <v>429</v>
      </c>
    </row>
    <row r="9" spans="1:32" ht="15.75">
      <c r="A9" s="578" t="s">
        <v>438</v>
      </c>
      <c r="B9" s="694" t="s">
        <v>436</v>
      </c>
      <c r="C9" s="587" t="s">
        <v>429</v>
      </c>
      <c r="D9" s="587" t="s">
        <v>429</v>
      </c>
      <c r="E9" s="587" t="s">
        <v>334</v>
      </c>
      <c r="F9" s="587" t="s">
        <v>334</v>
      </c>
      <c r="G9" s="587" t="s">
        <v>334</v>
      </c>
      <c r="H9" s="590"/>
      <c r="I9" s="590"/>
      <c r="J9" s="587" t="s">
        <v>429</v>
      </c>
      <c r="K9" s="587" t="s">
        <v>429</v>
      </c>
      <c r="L9" s="587" t="s">
        <v>429</v>
      </c>
      <c r="M9" s="587" t="s">
        <v>429</v>
      </c>
      <c r="N9" s="587" t="s">
        <v>429</v>
      </c>
      <c r="O9" s="590"/>
      <c r="P9" s="590"/>
      <c r="Q9" s="587" t="s">
        <v>429</v>
      </c>
      <c r="R9" s="587" t="s">
        <v>429</v>
      </c>
      <c r="S9" s="587" t="s">
        <v>429</v>
      </c>
      <c r="T9" s="587" t="s">
        <v>429</v>
      </c>
      <c r="U9" s="587" t="s">
        <v>429</v>
      </c>
      <c r="V9" s="590"/>
      <c r="W9" s="590"/>
      <c r="X9" s="587" t="s">
        <v>429</v>
      </c>
      <c r="Y9" s="587" t="s">
        <v>429</v>
      </c>
      <c r="Z9" s="587" t="s">
        <v>429</v>
      </c>
      <c r="AA9" s="587" t="s">
        <v>429</v>
      </c>
      <c r="AB9" s="587" t="s">
        <v>429</v>
      </c>
      <c r="AC9" s="590"/>
      <c r="AD9" s="590"/>
      <c r="AE9" s="587" t="s">
        <v>429</v>
      </c>
      <c r="AF9" s="587" t="s">
        <v>429</v>
      </c>
    </row>
    <row r="10" spans="1:32" ht="15.75">
      <c r="A10" s="578" t="s">
        <v>439</v>
      </c>
      <c r="B10" s="698" t="s">
        <v>70</v>
      </c>
      <c r="C10" s="586"/>
      <c r="D10" s="586"/>
      <c r="E10" s="586"/>
      <c r="F10" s="586"/>
      <c r="G10" s="586"/>
      <c r="H10" s="589"/>
      <c r="I10" s="589"/>
      <c r="J10" s="586"/>
      <c r="K10" s="586"/>
      <c r="L10" s="586"/>
      <c r="M10" s="586" t="s">
        <v>131</v>
      </c>
      <c r="N10" s="586"/>
      <c r="O10" s="589"/>
      <c r="P10" s="589"/>
      <c r="Q10" s="586"/>
      <c r="R10" s="586"/>
      <c r="S10" s="586"/>
      <c r="T10" s="586" t="s">
        <v>131</v>
      </c>
      <c r="U10" s="586"/>
      <c r="V10" s="589"/>
      <c r="W10" s="589"/>
      <c r="X10" s="586"/>
      <c r="Y10" s="586" t="s">
        <v>131</v>
      </c>
      <c r="Z10" s="586"/>
      <c r="AA10" s="586"/>
      <c r="AB10" s="586"/>
      <c r="AC10" s="589"/>
      <c r="AD10" s="589"/>
      <c r="AE10" s="586"/>
      <c r="AF10" s="586"/>
    </row>
    <row r="11" spans="1:32" ht="15.75">
      <c r="A11" s="578" t="s">
        <v>440</v>
      </c>
      <c r="B11" s="698" t="s">
        <v>70</v>
      </c>
      <c r="C11" s="586"/>
      <c r="D11" s="586"/>
      <c r="E11" s="586"/>
      <c r="F11" s="586"/>
      <c r="G11" s="586"/>
      <c r="H11" s="589"/>
      <c r="I11" s="589"/>
      <c r="J11" s="586"/>
      <c r="K11" s="586" t="s">
        <v>131</v>
      </c>
      <c r="L11" s="586"/>
      <c r="M11" s="586"/>
      <c r="N11" s="586"/>
      <c r="O11" s="589"/>
      <c r="P11" s="589"/>
      <c r="Q11" s="586"/>
      <c r="R11" s="586" t="s">
        <v>131</v>
      </c>
      <c r="S11" s="586"/>
      <c r="T11" s="586"/>
      <c r="U11" s="586"/>
      <c r="V11" s="589" t="s">
        <v>61</v>
      </c>
      <c r="W11" s="589"/>
      <c r="X11" s="586"/>
      <c r="Y11" s="586"/>
      <c r="Z11" s="586"/>
      <c r="AA11" s="586" t="s">
        <v>131</v>
      </c>
      <c r="AB11" s="586"/>
      <c r="AC11" s="589"/>
      <c r="AD11" s="589"/>
      <c r="AE11" s="586"/>
      <c r="AF11" s="586"/>
    </row>
    <row r="12" spans="1:32" ht="15.75">
      <c r="A12" s="621"/>
      <c r="B12" s="699"/>
      <c r="C12" s="700"/>
      <c r="D12" s="700"/>
      <c r="E12" s="701"/>
      <c r="F12" s="701"/>
      <c r="G12" s="701"/>
      <c r="H12" s="701"/>
      <c r="I12" s="701"/>
      <c r="J12" s="700"/>
      <c r="K12" s="700"/>
      <c r="L12" s="700"/>
      <c r="M12" s="701"/>
      <c r="N12" s="701"/>
      <c r="O12" s="701"/>
      <c r="P12" s="701"/>
      <c r="Q12" s="701"/>
      <c r="R12" s="700"/>
      <c r="S12" s="701"/>
      <c r="T12" s="701"/>
      <c r="U12" s="700"/>
      <c r="V12" s="700"/>
      <c r="W12" s="700"/>
      <c r="X12" s="700"/>
      <c r="Y12" s="700"/>
      <c r="Z12" s="700"/>
      <c r="AA12" s="700"/>
      <c r="AB12" s="700"/>
      <c r="AC12" s="701"/>
      <c r="AD12" s="701"/>
      <c r="AE12" s="701"/>
      <c r="AF12" s="701"/>
    </row>
    <row r="13" spans="1:32" ht="20.25">
      <c r="A13" s="702" t="s">
        <v>441</v>
      </c>
      <c r="B13" s="703"/>
      <c r="C13" s="703"/>
      <c r="D13" s="703"/>
      <c r="E13" s="703"/>
      <c r="F13" s="704"/>
      <c r="G13" s="704"/>
      <c r="H13" s="704"/>
      <c r="I13" s="704"/>
      <c r="J13" s="630"/>
      <c r="K13" s="630"/>
      <c r="L13" s="630"/>
      <c r="M13" s="630"/>
      <c r="N13" s="630"/>
      <c r="O13" s="705"/>
      <c r="P13" s="630"/>
      <c r="Q13" s="630"/>
      <c r="R13" s="630"/>
      <c r="S13" s="630"/>
      <c r="T13" s="630"/>
      <c r="U13" s="630"/>
      <c r="V13" s="630"/>
      <c r="W13" s="630"/>
      <c r="X13" s="630"/>
      <c r="Y13" s="630"/>
      <c r="Z13" s="630"/>
      <c r="AA13" s="630"/>
      <c r="AB13" s="630"/>
      <c r="AC13" s="630"/>
      <c r="AD13" s="630"/>
      <c r="AE13" s="630"/>
      <c r="AF13" s="630"/>
    </row>
    <row r="14" spans="1:32" ht="20.25">
      <c r="A14" s="702" t="s">
        <v>442</v>
      </c>
      <c r="B14" s="703"/>
      <c r="C14" s="703"/>
      <c r="D14" s="703"/>
      <c r="E14" s="703"/>
      <c r="F14" s="704"/>
      <c r="G14" s="704"/>
      <c r="H14" s="704"/>
      <c r="I14" s="704"/>
      <c r="J14" s="630"/>
      <c r="K14" s="630"/>
      <c r="L14" s="630"/>
      <c r="M14" s="630"/>
      <c r="N14" s="630"/>
      <c r="O14" s="630"/>
      <c r="P14" s="630"/>
      <c r="Q14" s="630"/>
      <c r="R14" s="630"/>
      <c r="S14" s="630"/>
      <c r="T14" s="630"/>
      <c r="U14" s="630"/>
      <c r="V14" s="630"/>
      <c r="W14" s="630"/>
      <c r="X14" s="630"/>
      <c r="Y14" s="630"/>
      <c r="Z14" s="630"/>
      <c r="AA14" s="630"/>
      <c r="AB14" s="630"/>
      <c r="AC14" s="630"/>
      <c r="AD14" s="630"/>
      <c r="AE14" s="630"/>
      <c r="AF14" s="630"/>
    </row>
    <row r="15" spans="1:32" ht="20.25">
      <c r="A15" s="702" t="s">
        <v>443</v>
      </c>
      <c r="B15" s="703"/>
      <c r="C15" s="703"/>
      <c r="D15" s="703"/>
      <c r="E15" s="703"/>
      <c r="F15" s="704"/>
      <c r="G15" s="704"/>
      <c r="H15" s="704"/>
      <c r="I15" s="704"/>
      <c r="J15" s="630"/>
      <c r="K15" s="630"/>
      <c r="L15" s="630"/>
      <c r="M15" s="630"/>
      <c r="N15" s="630"/>
      <c r="O15" s="630"/>
      <c r="P15" s="630"/>
      <c r="Q15" s="630"/>
      <c r="R15" s="630"/>
      <c r="S15" s="630"/>
      <c r="T15" s="630"/>
      <c r="U15" s="630"/>
      <c r="V15" s="630"/>
      <c r="W15" s="630"/>
      <c r="X15" s="630"/>
      <c r="Y15" s="630"/>
      <c r="Z15" s="630"/>
      <c r="AA15" s="630"/>
      <c r="AB15" s="630"/>
      <c r="AC15" s="630"/>
      <c r="AD15" s="630"/>
      <c r="AE15" s="630"/>
      <c r="AF15" s="630"/>
    </row>
    <row r="16" spans="1:32" ht="20.25">
      <c r="A16" s="702" t="s">
        <v>444</v>
      </c>
      <c r="B16" s="703"/>
      <c r="C16" s="703"/>
      <c r="D16" s="703"/>
      <c r="E16" s="703"/>
      <c r="F16" s="704"/>
      <c r="G16" s="704"/>
      <c r="H16" s="704"/>
      <c r="I16" s="704"/>
      <c r="J16" s="630"/>
      <c r="K16" s="630"/>
      <c r="L16" s="706"/>
      <c r="M16" s="706"/>
      <c r="N16" s="706"/>
      <c r="O16" s="706"/>
      <c r="P16" s="706"/>
      <c r="Q16" s="706"/>
      <c r="R16" s="706"/>
      <c r="S16" s="706"/>
      <c r="T16" s="706"/>
      <c r="U16" s="706"/>
      <c r="V16" s="706"/>
      <c r="W16" s="706"/>
      <c r="X16" s="706"/>
      <c r="Y16" s="706"/>
      <c r="Z16" s="706"/>
      <c r="AA16" s="630"/>
      <c r="AB16" s="630"/>
      <c r="AC16" s="630"/>
      <c r="AD16" s="630"/>
      <c r="AE16" s="630"/>
      <c r="AF16" s="630"/>
    </row>
    <row r="17" spans="1:32" ht="20.25">
      <c r="A17" s="707" t="s">
        <v>445</v>
      </c>
      <c r="B17" s="707"/>
      <c r="C17" s="707"/>
      <c r="D17" s="707"/>
      <c r="E17" s="707"/>
      <c r="F17" s="630"/>
      <c r="G17" s="630"/>
      <c r="H17" s="630"/>
      <c r="I17" s="630"/>
      <c r="J17" s="630"/>
      <c r="K17" s="630"/>
      <c r="L17" s="630"/>
      <c r="M17" s="630"/>
      <c r="N17" s="630"/>
      <c r="O17" s="630"/>
      <c r="P17" s="630"/>
      <c r="Q17" s="630"/>
      <c r="R17" s="630"/>
      <c r="S17" s="630"/>
      <c r="T17" s="630"/>
      <c r="U17" s="630"/>
      <c r="V17" s="630"/>
      <c r="W17" s="630"/>
      <c r="X17" s="630"/>
      <c r="Y17" s="630"/>
      <c r="Z17" s="630"/>
      <c r="AA17" s="630"/>
      <c r="AB17" s="630"/>
      <c r="AC17" s="630"/>
      <c r="AD17" s="630"/>
      <c r="AE17" s="630"/>
      <c r="AF17" s="630"/>
    </row>
    <row r="18" spans="1:32" ht="20.25">
      <c r="A18" s="702" t="s">
        <v>446</v>
      </c>
      <c r="B18" s="703"/>
      <c r="C18" s="703"/>
      <c r="D18" s="703"/>
      <c r="E18" s="703"/>
      <c r="F18" s="704"/>
      <c r="G18" s="704"/>
      <c r="H18" s="630"/>
      <c r="I18" s="630"/>
      <c r="J18" s="709"/>
      <c r="K18" s="709"/>
      <c r="L18" s="709"/>
      <c r="M18" s="709"/>
      <c r="N18" s="709"/>
      <c r="O18" s="709"/>
      <c r="P18" s="630"/>
      <c r="Q18" s="630"/>
      <c r="R18" s="630"/>
      <c r="S18" s="630"/>
      <c r="T18" s="630"/>
      <c r="U18" s="630"/>
      <c r="V18" s="630"/>
      <c r="W18" s="630"/>
      <c r="X18" s="630"/>
      <c r="Y18" s="630"/>
      <c r="Z18" s="630"/>
      <c r="AA18" s="630"/>
      <c r="AB18" s="630"/>
      <c r="AC18" s="630"/>
      <c r="AD18" s="630"/>
      <c r="AE18" s="630"/>
      <c r="AF18" s="630"/>
    </row>
    <row r="19" spans="1:32" ht="20.25">
      <c r="A19" s="702" t="s">
        <v>447</v>
      </c>
      <c r="B19" s="703"/>
      <c r="C19" s="703"/>
      <c r="D19" s="703"/>
      <c r="E19" s="703"/>
      <c r="F19" s="704"/>
      <c r="G19" s="704"/>
      <c r="H19" s="630"/>
      <c r="I19" s="630"/>
      <c r="J19" s="709"/>
      <c r="K19" s="709"/>
      <c r="L19" s="709"/>
      <c r="M19" s="709"/>
      <c r="N19" s="709"/>
      <c r="O19" s="709"/>
      <c r="P19" s="630"/>
      <c r="Q19" s="630"/>
      <c r="R19" s="630"/>
      <c r="S19" s="630"/>
      <c r="T19" s="630"/>
      <c r="U19" s="630"/>
      <c r="V19" s="630"/>
      <c r="W19" s="630"/>
      <c r="X19" s="630"/>
      <c r="Y19" s="630"/>
      <c r="Z19" s="630"/>
      <c r="AA19" s="630"/>
      <c r="AB19" s="630"/>
      <c r="AC19" s="630"/>
      <c r="AD19" s="630"/>
      <c r="AE19" s="630"/>
      <c r="AF19" s="630"/>
    </row>
    <row r="20" spans="1:32" ht="20.25">
      <c r="A20" s="702" t="s">
        <v>448</v>
      </c>
      <c r="B20" s="703"/>
      <c r="C20" s="703"/>
      <c r="D20" s="703"/>
      <c r="E20" s="703"/>
      <c r="F20" s="704"/>
      <c r="G20" s="704"/>
      <c r="H20" s="630"/>
      <c r="I20" s="630"/>
      <c r="J20" s="709"/>
      <c r="K20" s="709"/>
      <c r="L20" s="709"/>
      <c r="M20" s="709"/>
      <c r="N20" s="709"/>
      <c r="O20" s="709"/>
      <c r="P20" s="630"/>
      <c r="Q20" s="630"/>
      <c r="R20" s="630"/>
      <c r="S20" s="630"/>
      <c r="T20" s="630"/>
      <c r="U20" s="630"/>
      <c r="V20" s="630"/>
      <c r="W20" s="630"/>
      <c r="X20" s="630"/>
      <c r="Y20" s="630"/>
      <c r="Z20" s="630"/>
      <c r="AA20" s="630" t="s">
        <v>250</v>
      </c>
      <c r="AB20" s="630"/>
      <c r="AC20" s="630"/>
      <c r="AD20" s="630"/>
      <c r="AE20" s="630"/>
      <c r="AF20" s="630"/>
    </row>
    <row r="21" spans="1:32" ht="20.25">
      <c r="A21" s="702" t="s">
        <v>449</v>
      </c>
      <c r="B21" s="702"/>
      <c r="C21" s="702"/>
      <c r="D21" s="702"/>
      <c r="E21" s="702"/>
      <c r="F21" s="630"/>
      <c r="G21" s="630"/>
      <c r="H21" s="630"/>
      <c r="I21" s="630"/>
      <c r="J21" s="709"/>
      <c r="K21" s="709"/>
      <c r="L21" s="709"/>
      <c r="M21" s="709"/>
      <c r="N21" s="709"/>
      <c r="O21" s="709"/>
      <c r="P21" s="630"/>
      <c r="Q21" s="630"/>
      <c r="R21" s="630" t="s">
        <v>250</v>
      </c>
      <c r="S21" s="630"/>
      <c r="T21" s="630"/>
      <c r="U21" s="630"/>
      <c r="V21" s="630"/>
      <c r="W21" s="630"/>
      <c r="X21" s="630"/>
      <c r="Y21" s="630"/>
      <c r="Z21" s="630"/>
      <c r="AA21" s="630"/>
      <c r="AB21" s="630"/>
      <c r="AC21" s="630"/>
      <c r="AD21" s="630"/>
      <c r="AE21" s="630"/>
      <c r="AF21" s="630"/>
    </row>
    <row r="22" spans="1:32" ht="20.25">
      <c r="A22" s="702" t="s">
        <v>450</v>
      </c>
      <c r="B22" s="702"/>
      <c r="C22" s="702"/>
      <c r="D22" s="702"/>
      <c r="E22" s="702"/>
      <c r="F22" s="630"/>
      <c r="G22" s="630"/>
      <c r="H22" s="630"/>
      <c r="I22" s="630"/>
      <c r="J22" s="709"/>
      <c r="K22" s="709"/>
      <c r="L22" s="709"/>
      <c r="M22" s="709"/>
      <c r="N22" s="709"/>
      <c r="O22" s="709"/>
      <c r="P22" s="630"/>
      <c r="Q22" s="630"/>
      <c r="R22" s="630"/>
      <c r="S22" s="630"/>
      <c r="T22" s="630"/>
      <c r="U22" s="630"/>
      <c r="V22" s="630"/>
      <c r="W22" s="630"/>
      <c r="X22" s="630"/>
      <c r="Y22" s="630"/>
      <c r="Z22" s="630"/>
      <c r="AA22" s="630"/>
      <c r="AB22" s="630"/>
      <c r="AC22" s="630"/>
      <c r="AD22" s="630"/>
      <c r="AE22" s="630"/>
      <c r="AF22" s="630"/>
    </row>
    <row r="23" spans="1:32" ht="20.25">
      <c r="A23" s="702" t="s">
        <v>451</v>
      </c>
      <c r="B23" s="702"/>
      <c r="C23" s="702"/>
      <c r="D23" s="702"/>
      <c r="E23" s="702"/>
      <c r="F23" s="630"/>
      <c r="G23" s="630"/>
      <c r="H23" s="630"/>
      <c r="I23" s="630"/>
      <c r="J23" s="709"/>
      <c r="K23" s="709"/>
      <c r="L23" s="709"/>
      <c r="M23" s="709"/>
      <c r="N23" s="709"/>
      <c r="O23" s="709"/>
      <c r="P23" s="630"/>
      <c r="Q23" s="630"/>
      <c r="R23" s="630"/>
      <c r="S23" s="630"/>
      <c r="T23" s="630"/>
      <c r="U23" s="630"/>
      <c r="V23" s="630"/>
      <c r="W23" s="630"/>
      <c r="X23" s="630"/>
      <c r="Y23" s="630"/>
      <c r="Z23" s="630"/>
      <c r="AA23" s="630"/>
      <c r="AB23" s="630"/>
      <c r="AC23" s="630"/>
      <c r="AD23" s="630"/>
      <c r="AE23" s="630"/>
      <c r="AF23" s="630"/>
    </row>
    <row r="24" spans="1:32" ht="20.25">
      <c r="A24" s="702" t="s">
        <v>452</v>
      </c>
      <c r="B24" s="702"/>
      <c r="C24" s="702"/>
      <c r="D24" s="702"/>
      <c r="E24" s="702"/>
      <c r="F24" s="630"/>
      <c r="G24" s="630"/>
      <c r="H24" s="630"/>
      <c r="I24" s="630"/>
      <c r="J24" s="709"/>
      <c r="K24" s="709"/>
      <c r="L24" s="709"/>
      <c r="M24" s="709"/>
      <c r="N24" s="709"/>
      <c r="O24" s="709"/>
      <c r="P24" s="630"/>
      <c r="Q24" s="630"/>
      <c r="R24" s="630"/>
      <c r="S24" s="630"/>
      <c r="T24" s="630"/>
      <c r="U24" s="630"/>
      <c r="V24" s="630"/>
      <c r="W24" s="630"/>
      <c r="X24" s="630"/>
      <c r="Y24" s="630"/>
      <c r="Z24" s="630"/>
      <c r="AA24" s="630"/>
      <c r="AB24" s="630"/>
      <c r="AC24" s="630"/>
      <c r="AD24" s="630"/>
      <c r="AE24" s="630"/>
      <c r="AF24" s="630"/>
    </row>
    <row r="25" spans="1:32" ht="20.25">
      <c r="A25" s="702" t="s">
        <v>453</v>
      </c>
      <c r="B25" s="702"/>
      <c r="C25" s="702"/>
      <c r="D25" s="702"/>
      <c r="E25" s="702"/>
      <c r="F25" s="630"/>
      <c r="G25" s="630"/>
      <c r="H25" s="630"/>
      <c r="I25" s="630"/>
      <c r="J25" s="709"/>
      <c r="K25" s="709"/>
      <c r="L25" s="709"/>
      <c r="M25" s="709"/>
      <c r="N25" s="709"/>
      <c r="O25" s="709"/>
      <c r="P25" s="630"/>
      <c r="Q25" s="630"/>
      <c r="R25" s="630"/>
      <c r="S25" s="630"/>
      <c r="T25" s="630"/>
      <c r="U25" s="630"/>
      <c r="V25" s="630"/>
      <c r="W25" s="630"/>
      <c r="X25" s="630"/>
      <c r="Y25" s="630"/>
      <c r="Z25" s="630"/>
      <c r="AA25" s="630"/>
      <c r="AB25" s="630"/>
      <c r="AC25" s="630"/>
      <c r="AD25" s="630"/>
      <c r="AE25" s="630"/>
      <c r="AF25" s="630"/>
    </row>
    <row r="26" spans="1:32" ht="20.25">
      <c r="A26" s="702" t="s">
        <v>454</v>
      </c>
      <c r="B26" s="632"/>
      <c r="C26" s="630"/>
      <c r="D26" s="630"/>
      <c r="E26" s="630"/>
      <c r="F26" s="630"/>
      <c r="G26" s="630"/>
      <c r="H26" s="630"/>
      <c r="I26" s="630"/>
      <c r="J26" s="709"/>
      <c r="K26" s="709"/>
      <c r="L26" s="709"/>
      <c r="M26" s="709"/>
      <c r="N26" s="709"/>
      <c r="O26" s="709"/>
      <c r="P26" s="630"/>
      <c r="Q26" s="630"/>
      <c r="R26" s="630"/>
      <c r="S26" s="630"/>
      <c r="T26" s="630"/>
      <c r="U26" s="630"/>
      <c r="V26" s="630"/>
      <c r="W26" s="630"/>
      <c r="X26" s="630"/>
      <c r="Y26" s="630"/>
      <c r="Z26" s="630"/>
      <c r="AA26" s="630"/>
      <c r="AB26" s="630"/>
      <c r="AC26" s="630"/>
      <c r="AD26" s="630"/>
      <c r="AE26" s="630"/>
      <c r="AF26" s="630"/>
    </row>
    <row r="27" spans="1:32" ht="20.25">
      <c r="A27" s="702" t="s">
        <v>455</v>
      </c>
      <c r="B27" s="702"/>
      <c r="C27" s="702"/>
      <c r="D27" s="702"/>
      <c r="E27" s="702"/>
      <c r="F27" s="630"/>
      <c r="G27" s="630"/>
      <c r="H27" s="630"/>
      <c r="I27" s="630"/>
      <c r="J27" s="709"/>
      <c r="K27" s="162"/>
      <c r="L27" s="709"/>
      <c r="M27" s="709"/>
      <c r="N27" s="709"/>
      <c r="O27" s="709"/>
      <c r="P27" s="630"/>
      <c r="Q27" s="630"/>
      <c r="R27" s="630"/>
      <c r="S27" s="630"/>
      <c r="T27" s="630"/>
      <c r="U27" s="630"/>
      <c r="V27" s="630"/>
      <c r="W27" s="630"/>
      <c r="X27" s="630"/>
      <c r="Y27" s="630"/>
      <c r="Z27" s="630"/>
      <c r="AA27" s="630"/>
      <c r="AB27" s="630"/>
      <c r="AC27" s="630"/>
      <c r="AD27" s="630"/>
      <c r="AE27" s="630"/>
      <c r="AF27" s="630"/>
    </row>
    <row r="28" spans="1:32" ht="20.25">
      <c r="A28" s="702" t="s">
        <v>456</v>
      </c>
      <c r="B28" s="632"/>
      <c r="C28" s="630"/>
      <c r="D28" s="630"/>
      <c r="E28" s="630"/>
      <c r="F28" s="630"/>
      <c r="G28" s="630"/>
      <c r="H28" s="630"/>
      <c r="I28" s="630"/>
      <c r="J28" s="709"/>
      <c r="K28" s="709"/>
      <c r="L28" s="709"/>
      <c r="M28" s="709"/>
      <c r="N28" s="709"/>
      <c r="O28" s="709"/>
      <c r="P28" s="630"/>
      <c r="Q28" s="630"/>
      <c r="R28" s="630"/>
      <c r="S28" s="630"/>
      <c r="T28" s="630"/>
      <c r="U28" s="630"/>
      <c r="V28" s="630"/>
      <c r="W28" s="630"/>
      <c r="X28" s="630"/>
      <c r="Y28" s="630"/>
      <c r="Z28" s="630"/>
      <c r="AA28" s="630"/>
      <c r="AB28" s="630"/>
      <c r="AC28" s="630"/>
      <c r="AD28" s="630"/>
      <c r="AE28" s="630"/>
      <c r="AF28" s="630"/>
    </row>
    <row r="29" spans="1:32" ht="20.25">
      <c r="A29" s="702" t="s">
        <v>457</v>
      </c>
      <c r="J29" s="162"/>
      <c r="K29" s="162"/>
      <c r="L29" s="162"/>
      <c r="M29" s="162"/>
      <c r="N29" s="162"/>
      <c r="O29" s="162"/>
    </row>
    <row r="30" spans="1:32">
      <c r="J30" s="162"/>
      <c r="K30" s="162"/>
      <c r="L30" s="162"/>
      <c r="M30" s="162"/>
      <c r="N30" s="162"/>
      <c r="O30" s="162"/>
    </row>
    <row r="32" spans="1:32">
      <c r="K32" s="630"/>
    </row>
  </sheetData>
  <mergeCells count="5">
    <mergeCell ref="A1:AF1"/>
    <mergeCell ref="A2:AF2"/>
    <mergeCell ref="B3:B4"/>
    <mergeCell ref="J6:AC6"/>
    <mergeCell ref="L16:Z16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8</vt:i4>
      </vt:variant>
    </vt:vector>
  </HeadingPairs>
  <TitlesOfParts>
    <vt:vector size="8" baseType="lpstr">
      <vt:lpstr>COORDENAÇÃO</vt:lpstr>
      <vt:lpstr>TGP</vt:lpstr>
      <vt:lpstr>RAIO X</vt:lpstr>
      <vt:lpstr>DEMAIS FUNÇÕES</vt:lpstr>
      <vt:lpstr>ENFERMEIROS</vt:lpstr>
      <vt:lpstr>TEC. ENF DIA</vt:lpstr>
      <vt:lpstr>TEC. ENF. NOITE</vt:lpstr>
      <vt:lpstr>ACE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Carolina Amante Feronha Santini -  mat 151602</dc:creator>
  <cp:lastModifiedBy>Carolina Amante Feronha Santini -  mat 151602</cp:lastModifiedBy>
  <cp:lastPrinted>2025-08-29T16:52:57Z</cp:lastPrinted>
  <dcterms:created xsi:type="dcterms:W3CDTF">2025-08-04T13:30:27Z</dcterms:created>
  <dcterms:modified xsi:type="dcterms:W3CDTF">2025-09-01T13:43:31Z</dcterms:modified>
</cp:coreProperties>
</file>