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 activeTab="1"/>
  </bookViews>
  <sheets>
    <sheet name="ENFERMEIROS" sheetId="4" r:id="rId1"/>
    <sheet name="TEC. ENF. DIURNO" sheetId="5" r:id="rId2"/>
    <sheet name="TEC. ENF. NOTURNO" sheetId="6" r:id="rId3"/>
    <sheet name="TGP" sheetId="2" r:id="rId4"/>
    <sheet name="RAIO X " sheetId="3" r:id="rId5"/>
    <sheet name="FARMÁCIA,SERV. SOCIAL,SERV. GER" sheetId="1" r:id="rId6"/>
    <sheet name="ACE" sheetId="7" r:id="rId7"/>
  </sheets>
  <calcPr calcId="145621"/>
</workbook>
</file>

<file path=xl/calcChain.xml><?xml version="1.0" encoding="utf-8"?>
<calcChain xmlns="http://schemas.openxmlformats.org/spreadsheetml/2006/main">
  <c r="BL10" i="7" l="1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BM10" i="7" s="1"/>
  <c r="BL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BM9" i="7" s="1"/>
  <c r="BL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BM8" i="7" s="1"/>
  <c r="BL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BM7" i="7" s="1"/>
  <c r="BL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BM6" i="7" s="1"/>
  <c r="AM2" i="7"/>
  <c r="AN7" i="7" s="1"/>
  <c r="AJ7" i="7" s="1"/>
  <c r="AO7" i="7" l="1"/>
  <c r="AL7" i="7" s="1"/>
  <c r="AK7" i="7"/>
  <c r="AO9" i="7"/>
  <c r="AL9" i="7" s="1"/>
  <c r="AN6" i="7"/>
  <c r="AJ6" i="7" s="1"/>
  <c r="AN10" i="7"/>
  <c r="AJ10" i="7" s="1"/>
  <c r="AN9" i="7"/>
  <c r="AJ9" i="7" s="1"/>
  <c r="AN8" i="7"/>
  <c r="AJ8" i="7" s="1"/>
  <c r="AK8" i="7" l="1"/>
  <c r="AO10" i="7"/>
  <c r="AL10" i="7" s="1"/>
  <c r="AK10" i="7" s="1"/>
  <c r="AO8" i="7"/>
  <c r="AL8" i="7" s="1"/>
  <c r="AK9" i="7"/>
  <c r="AO6" i="7"/>
  <c r="AL6" i="7" s="1"/>
  <c r="AK6" i="7" s="1"/>
  <c r="BR47" i="6" l="1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BS47" i="6" s="1"/>
  <c r="BQ46" i="6"/>
  <c r="BP46" i="6"/>
  <c r="BO46" i="6"/>
  <c r="BN46" i="6"/>
  <c r="BM46" i="6"/>
  <c r="BL46" i="6"/>
  <c r="BK46" i="6"/>
  <c r="BJ46" i="6"/>
  <c r="BI46" i="6"/>
  <c r="BH46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BK45" i="6"/>
  <c r="BR44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BS44" i="6" s="1"/>
  <c r="BR43" i="6"/>
  <c r="BQ43" i="6"/>
  <c r="BP43" i="6"/>
  <c r="BO43" i="6"/>
  <c r="BN43" i="6"/>
  <c r="BM43" i="6"/>
  <c r="BL43" i="6"/>
  <c r="BK43" i="6"/>
  <c r="BJ43" i="6"/>
  <c r="BI43" i="6"/>
  <c r="BH43" i="6"/>
  <c r="BG43" i="6"/>
  <c r="BF43" i="6"/>
  <c r="BE43" i="6"/>
  <c r="BD43" i="6"/>
  <c r="BC43" i="6"/>
  <c r="BB43" i="6"/>
  <c r="BA43" i="6"/>
  <c r="AZ43" i="6"/>
  <c r="AY43" i="6"/>
  <c r="AX43" i="6"/>
  <c r="AW43" i="6"/>
  <c r="AV43" i="6"/>
  <c r="AU43" i="6"/>
  <c r="BS43" i="6" s="1"/>
  <c r="BR42" i="6"/>
  <c r="BQ42" i="6"/>
  <c r="BP42" i="6"/>
  <c r="BO42" i="6"/>
  <c r="BN42" i="6"/>
  <c r="BM42" i="6"/>
  <c r="BL42" i="6"/>
  <c r="BK42" i="6"/>
  <c r="BJ42" i="6"/>
  <c r="BI42" i="6"/>
  <c r="BH42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BS42" i="6" s="1"/>
  <c r="BR41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BS41" i="6" s="1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BS40" i="6" s="1"/>
  <c r="BR39" i="6"/>
  <c r="BQ39" i="6"/>
  <c r="BP39" i="6"/>
  <c r="BO39" i="6"/>
  <c r="BN39" i="6"/>
  <c r="BM39" i="6"/>
  <c r="BL39" i="6"/>
  <c r="BK39" i="6"/>
  <c r="BJ39" i="6"/>
  <c r="BI39" i="6"/>
  <c r="BH39" i="6"/>
  <c r="BG39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BS39" i="6" s="1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BS38" i="6" s="1"/>
  <c r="BR37" i="6"/>
  <c r="BQ37" i="6"/>
  <c r="BP37" i="6"/>
  <c r="BO37" i="6"/>
  <c r="BN37" i="6"/>
  <c r="BM37" i="6"/>
  <c r="BL37" i="6"/>
  <c r="BK37" i="6"/>
  <c r="BJ37" i="6"/>
  <c r="BI37" i="6"/>
  <c r="BH37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BS37" i="6" s="1"/>
  <c r="BR36" i="6"/>
  <c r="BQ36" i="6"/>
  <c r="BP36" i="6"/>
  <c r="BO36" i="6"/>
  <c r="BN36" i="6"/>
  <c r="BM36" i="6"/>
  <c r="BL36" i="6"/>
  <c r="BK36" i="6"/>
  <c r="BJ36" i="6"/>
  <c r="BI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BS36" i="6" s="1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BS35" i="6" s="1"/>
  <c r="BR34" i="6"/>
  <c r="BQ34" i="6"/>
  <c r="BP34" i="6"/>
  <c r="BO34" i="6"/>
  <c r="BN34" i="6"/>
  <c r="BM34" i="6"/>
  <c r="BL34" i="6"/>
  <c r="BK34" i="6"/>
  <c r="BJ34" i="6"/>
  <c r="BI34" i="6"/>
  <c r="BH34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BS34" i="6" s="1"/>
  <c r="BQ33" i="6"/>
  <c r="BP33" i="6"/>
  <c r="BO33" i="6"/>
  <c r="BN33" i="6"/>
  <c r="BM33" i="6"/>
  <c r="BL33" i="6"/>
  <c r="BK33" i="6"/>
  <c r="BJ33" i="6"/>
  <c r="BI33" i="6"/>
  <c r="BH33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BS31" i="6" s="1"/>
  <c r="BR30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BS30" i="6" s="1"/>
  <c r="BR29" i="6"/>
  <c r="BQ29" i="6"/>
  <c r="BP29" i="6"/>
  <c r="BO29" i="6"/>
  <c r="BN29" i="6"/>
  <c r="BM29" i="6"/>
  <c r="BL29" i="6"/>
  <c r="BK29" i="6"/>
  <c r="BJ29" i="6"/>
  <c r="BI29" i="6"/>
  <c r="BH29" i="6"/>
  <c r="BG29" i="6"/>
  <c r="BF29" i="6"/>
  <c r="BE29" i="6"/>
  <c r="BD29" i="6"/>
  <c r="BC29" i="6"/>
  <c r="BB29" i="6"/>
  <c r="BA29" i="6"/>
  <c r="AZ29" i="6"/>
  <c r="AY29" i="6"/>
  <c r="AX29" i="6"/>
  <c r="AW29" i="6"/>
  <c r="AV29" i="6"/>
  <c r="AU29" i="6"/>
  <c r="BS29" i="6" s="1"/>
  <c r="BR28" i="6"/>
  <c r="BQ28" i="6"/>
  <c r="BP28" i="6"/>
  <c r="BO28" i="6"/>
  <c r="BN28" i="6"/>
  <c r="BM28" i="6"/>
  <c r="BL28" i="6"/>
  <c r="BK28" i="6"/>
  <c r="BJ28" i="6"/>
  <c r="BI28" i="6"/>
  <c r="BH28" i="6"/>
  <c r="BG28" i="6"/>
  <c r="BF28" i="6"/>
  <c r="BE28" i="6"/>
  <c r="BD28" i="6"/>
  <c r="BC28" i="6"/>
  <c r="BB28" i="6"/>
  <c r="BA28" i="6"/>
  <c r="AZ28" i="6"/>
  <c r="AY28" i="6"/>
  <c r="AX28" i="6"/>
  <c r="AW28" i="6"/>
  <c r="AV28" i="6"/>
  <c r="AU28" i="6"/>
  <c r="BS28" i="6" s="1"/>
  <c r="BR27" i="6"/>
  <c r="BQ27" i="6"/>
  <c r="BP27" i="6"/>
  <c r="BO27" i="6"/>
  <c r="BN27" i="6"/>
  <c r="BM27" i="6"/>
  <c r="BL27" i="6"/>
  <c r="BK27" i="6"/>
  <c r="BJ27" i="6"/>
  <c r="BI27" i="6"/>
  <c r="BH27" i="6"/>
  <c r="BG27" i="6"/>
  <c r="BF27" i="6"/>
  <c r="BE27" i="6"/>
  <c r="BD27" i="6"/>
  <c r="BC27" i="6"/>
  <c r="BB27" i="6"/>
  <c r="BA27" i="6"/>
  <c r="AZ27" i="6"/>
  <c r="AY27" i="6"/>
  <c r="AX27" i="6"/>
  <c r="AW27" i="6"/>
  <c r="AV27" i="6"/>
  <c r="AU27" i="6"/>
  <c r="BS27" i="6" s="1"/>
  <c r="BR26" i="6"/>
  <c r="BQ26" i="6"/>
  <c r="BP26" i="6"/>
  <c r="BO26" i="6"/>
  <c r="BN26" i="6"/>
  <c r="BM26" i="6"/>
  <c r="BL26" i="6"/>
  <c r="BK26" i="6"/>
  <c r="BJ26" i="6"/>
  <c r="BI26" i="6"/>
  <c r="BH26" i="6"/>
  <c r="BG26" i="6"/>
  <c r="BF26" i="6"/>
  <c r="BE26" i="6"/>
  <c r="BD26" i="6"/>
  <c r="BC26" i="6"/>
  <c r="BB26" i="6"/>
  <c r="BA26" i="6"/>
  <c r="AZ26" i="6"/>
  <c r="AY26" i="6"/>
  <c r="AX26" i="6"/>
  <c r="AW26" i="6"/>
  <c r="AV26" i="6"/>
  <c r="AU26" i="6"/>
  <c r="BS26" i="6" s="1"/>
  <c r="BR25" i="6"/>
  <c r="BQ25" i="6"/>
  <c r="BP25" i="6"/>
  <c r="BO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BS25" i="6" s="1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BS24" i="6" s="1"/>
  <c r="BR23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BS23" i="6" s="1"/>
  <c r="BR22" i="6"/>
  <c r="BQ22" i="6"/>
  <c r="BP22" i="6"/>
  <c r="BO22" i="6"/>
  <c r="BN22" i="6"/>
  <c r="BM22" i="6"/>
  <c r="BL22" i="6"/>
  <c r="BK22" i="6"/>
  <c r="BJ22" i="6"/>
  <c r="BI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BS22" i="6" s="1"/>
  <c r="BR21" i="6"/>
  <c r="BQ21" i="6"/>
  <c r="BP21" i="6"/>
  <c r="BO21" i="6"/>
  <c r="BN21" i="6"/>
  <c r="BM21" i="6"/>
  <c r="BL21" i="6"/>
  <c r="BK21" i="6"/>
  <c r="BJ21" i="6"/>
  <c r="BI21" i="6"/>
  <c r="BH21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BS21" i="6" s="1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BS20" i="6" s="1"/>
  <c r="BR19" i="6"/>
  <c r="BQ19" i="6"/>
  <c r="BP19" i="6"/>
  <c r="BO19" i="6"/>
  <c r="BN19" i="6"/>
  <c r="BM19" i="6"/>
  <c r="BL19" i="6"/>
  <c r="BK19" i="6"/>
  <c r="BJ19" i="6"/>
  <c r="BI19" i="6"/>
  <c r="BH19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BS19" i="6" s="1"/>
  <c r="BQ18" i="6"/>
  <c r="BP18" i="6"/>
  <c r="BO18" i="6"/>
  <c r="BN18" i="6"/>
  <c r="BM18" i="6"/>
  <c r="BL18" i="6"/>
  <c r="BK18" i="6"/>
  <c r="BJ18" i="6"/>
  <c r="BI18" i="6"/>
  <c r="BH18" i="6"/>
  <c r="BG18" i="6"/>
  <c r="BF18" i="6"/>
  <c r="BE18" i="6"/>
  <c r="BD18" i="6"/>
  <c r="BC18" i="6"/>
  <c r="BB18" i="6"/>
  <c r="BA18" i="6"/>
  <c r="AZ18" i="6"/>
  <c r="AY18" i="6"/>
  <c r="AX18" i="6"/>
  <c r="AW18" i="6"/>
  <c r="AV18" i="6"/>
  <c r="AU18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BS16" i="6" s="1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BS15" i="6" s="1"/>
  <c r="BR14" i="6"/>
  <c r="BQ14" i="6"/>
  <c r="BP14" i="6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BS14" i="6" s="1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BS13" i="6" s="1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BS12" i="6" s="1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BS11" i="6" s="1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BS10" i="6" s="1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BS9" i="6" s="1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BS8" i="6" s="1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BS7" i="6" s="1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BS6" i="6" s="1"/>
  <c r="AM2" i="6"/>
  <c r="AM44" i="6" s="1"/>
  <c r="AI44" i="6" s="1"/>
  <c r="AN44" i="6" l="1"/>
  <c r="AK44" i="6" s="1"/>
  <c r="AJ44" i="6"/>
  <c r="AN10" i="6"/>
  <c r="AK10" i="6" s="1"/>
  <c r="AM20" i="6"/>
  <c r="AI20" i="6" s="1"/>
  <c r="AM22" i="6"/>
  <c r="AI22" i="6" s="1"/>
  <c r="AM24" i="6"/>
  <c r="AI24" i="6" s="1"/>
  <c r="AM26" i="6"/>
  <c r="AI26" i="6" s="1"/>
  <c r="AM28" i="6"/>
  <c r="AI28" i="6" s="1"/>
  <c r="AM30" i="6"/>
  <c r="AI30" i="6" s="1"/>
  <c r="AM8" i="6"/>
  <c r="AI8" i="6" s="1"/>
  <c r="AM10" i="6"/>
  <c r="AI10" i="6" s="1"/>
  <c r="AM12" i="6"/>
  <c r="AI12" i="6" s="1"/>
  <c r="AM14" i="6"/>
  <c r="AI14" i="6" s="1"/>
  <c r="AM16" i="6"/>
  <c r="AI16" i="6" s="1"/>
  <c r="AM35" i="6"/>
  <c r="AI35" i="6" s="1"/>
  <c r="AM37" i="6"/>
  <c r="AI37" i="6" s="1"/>
  <c r="AM39" i="6"/>
  <c r="AI39" i="6" s="1"/>
  <c r="AM41" i="6"/>
  <c r="AI41" i="6" s="1"/>
  <c r="AM43" i="6"/>
  <c r="AI43" i="6" s="1"/>
  <c r="AM47" i="6"/>
  <c r="AI47" i="6" s="1"/>
  <c r="AM6" i="6"/>
  <c r="AI6" i="6" s="1"/>
  <c r="AM19" i="6"/>
  <c r="AI19" i="6" s="1"/>
  <c r="AM21" i="6"/>
  <c r="AI21" i="6" s="1"/>
  <c r="AM23" i="6"/>
  <c r="AI23" i="6" s="1"/>
  <c r="AM25" i="6"/>
  <c r="AI25" i="6" s="1"/>
  <c r="AM27" i="6"/>
  <c r="AI27" i="6" s="1"/>
  <c r="AM29" i="6"/>
  <c r="AI29" i="6" s="1"/>
  <c r="AM31" i="6"/>
  <c r="AI31" i="6" s="1"/>
  <c r="AM7" i="6"/>
  <c r="AI7" i="6" s="1"/>
  <c r="AM9" i="6"/>
  <c r="AI9" i="6" s="1"/>
  <c r="AM11" i="6"/>
  <c r="AI11" i="6" s="1"/>
  <c r="AM13" i="6"/>
  <c r="AI13" i="6" s="1"/>
  <c r="AM15" i="6"/>
  <c r="AI15" i="6" s="1"/>
  <c r="AM34" i="6"/>
  <c r="AI34" i="6" s="1"/>
  <c r="AM36" i="6"/>
  <c r="AI36" i="6" s="1"/>
  <c r="AM38" i="6"/>
  <c r="AI38" i="6" s="1"/>
  <c r="AM40" i="6"/>
  <c r="AI40" i="6" s="1"/>
  <c r="AM42" i="6"/>
  <c r="AI42" i="6" s="1"/>
  <c r="AN12" i="6" l="1"/>
  <c r="AK12" i="6" s="1"/>
  <c r="AN24" i="6"/>
  <c r="AK24" i="6" s="1"/>
  <c r="AJ24" i="6" s="1"/>
  <c r="AN15" i="6"/>
  <c r="AK15" i="6" s="1"/>
  <c r="AJ15" i="6" s="1"/>
  <c r="AN6" i="6"/>
  <c r="AK6" i="6" s="1"/>
  <c r="AN31" i="6"/>
  <c r="AK31" i="6" s="1"/>
  <c r="AN27" i="6"/>
  <c r="AK27" i="6" s="1"/>
  <c r="AJ27" i="6" s="1"/>
  <c r="AN19" i="6"/>
  <c r="AK19" i="6" s="1"/>
  <c r="AJ19" i="6" s="1"/>
  <c r="AN42" i="6"/>
  <c r="AK42" i="6" s="1"/>
  <c r="AJ42" i="6" s="1"/>
  <c r="AN38" i="6"/>
  <c r="AK38" i="6" s="1"/>
  <c r="AJ30" i="6"/>
  <c r="AN21" i="6"/>
  <c r="AK21" i="6" s="1"/>
  <c r="AN13" i="6"/>
  <c r="AK13" i="6" s="1"/>
  <c r="AN23" i="6"/>
  <c r="AK23" i="6" s="1"/>
  <c r="AN30" i="6"/>
  <c r="AK30" i="6" s="1"/>
  <c r="AN26" i="6"/>
  <c r="AK26" i="6" s="1"/>
  <c r="AN47" i="6"/>
  <c r="AK47" i="6" s="1"/>
  <c r="AN41" i="6"/>
  <c r="AK41" i="6" s="1"/>
  <c r="AJ41" i="6" s="1"/>
  <c r="AN37" i="6"/>
  <c r="AK37" i="6" s="1"/>
  <c r="AJ38" i="6"/>
  <c r="AJ23" i="6"/>
  <c r="AJ37" i="6"/>
  <c r="AJ12" i="6"/>
  <c r="AJ20" i="6"/>
  <c r="AN9" i="6"/>
  <c r="AK9" i="6" s="1"/>
  <c r="AJ9" i="6" s="1"/>
  <c r="AN11" i="6"/>
  <c r="AK11" i="6" s="1"/>
  <c r="AN20" i="6"/>
  <c r="AK20" i="6" s="1"/>
  <c r="AN29" i="6"/>
  <c r="AK29" i="6" s="1"/>
  <c r="AJ29" i="6" s="1"/>
  <c r="AN25" i="6"/>
  <c r="AK25" i="6" s="1"/>
  <c r="AJ25" i="6" s="1"/>
  <c r="AN40" i="6"/>
  <c r="AK40" i="6" s="1"/>
  <c r="AJ40" i="6" s="1"/>
  <c r="AN36" i="6"/>
  <c r="AK36" i="6" s="1"/>
  <c r="AJ36" i="6" s="1"/>
  <c r="AJ7" i="6"/>
  <c r="AJ6" i="6"/>
  <c r="AJ13" i="6"/>
  <c r="AJ31" i="6"/>
  <c r="AJ47" i="6"/>
  <c r="AJ11" i="6"/>
  <c r="AJ21" i="6"/>
  <c r="AJ10" i="6"/>
  <c r="AJ26" i="6"/>
  <c r="AN14" i="6"/>
  <c r="AK14" i="6" s="1"/>
  <c r="AJ14" i="6" s="1"/>
  <c r="AN7" i="6"/>
  <c r="AK7" i="6" s="1"/>
  <c r="AN16" i="6"/>
  <c r="AK16" i="6" s="1"/>
  <c r="AJ16" i="6" s="1"/>
  <c r="AN8" i="6"/>
  <c r="AK8" i="6" s="1"/>
  <c r="AJ8" i="6" s="1"/>
  <c r="AN34" i="6"/>
  <c r="AK34" i="6" s="1"/>
  <c r="AJ34" i="6" s="1"/>
  <c r="AN28" i="6"/>
  <c r="AK28" i="6" s="1"/>
  <c r="AJ28" i="6" s="1"/>
  <c r="AN22" i="6"/>
  <c r="AK22" i="6" s="1"/>
  <c r="AJ22" i="6" s="1"/>
  <c r="AN43" i="6"/>
  <c r="AK43" i="6" s="1"/>
  <c r="AJ43" i="6" s="1"/>
  <c r="AN39" i="6"/>
  <c r="AK39" i="6" s="1"/>
  <c r="AJ39" i="6" s="1"/>
  <c r="AN35" i="6"/>
  <c r="AK35" i="6" s="1"/>
  <c r="AJ35" i="6" s="1"/>
  <c r="BR54" i="5" l="1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BS54" i="5" s="1"/>
  <c r="BR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BS53" i="5" s="1"/>
  <c r="BR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BS52" i="5" s="1"/>
  <c r="BR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BS51" i="5" s="1"/>
  <c r="BR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BS50" i="5" s="1"/>
  <c r="BR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BS49" i="5" s="1"/>
  <c r="BR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BS48" i="5" s="1"/>
  <c r="BR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BS47" i="5" s="1"/>
  <c r="BR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BS46" i="5" s="1"/>
  <c r="BR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BS45" i="5" s="1"/>
  <c r="BR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BS44" i="5" s="1"/>
  <c r="BR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BS43" i="5" s="1"/>
  <c r="BR42" i="5"/>
  <c r="BL42" i="5"/>
  <c r="BK42" i="5"/>
  <c r="BJ42" i="5"/>
  <c r="BI42" i="5"/>
  <c r="BH42" i="5"/>
  <c r="BG42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BS42" i="5" s="1"/>
  <c r="BR41" i="5"/>
  <c r="BL41" i="5"/>
  <c r="BK41" i="5"/>
  <c r="BJ41" i="5"/>
  <c r="BI41" i="5"/>
  <c r="BH41" i="5"/>
  <c r="BG41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BS41" i="5" s="1"/>
  <c r="BR40" i="5"/>
  <c r="BL40" i="5"/>
  <c r="BK40" i="5"/>
  <c r="BJ40" i="5"/>
  <c r="BI40" i="5"/>
  <c r="BH40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BS40" i="5" s="1"/>
  <c r="BR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BS39" i="5" s="1"/>
  <c r="BR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BS38" i="5" s="1"/>
  <c r="BR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BS35" i="5" s="1"/>
  <c r="BR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BS34" i="5" s="1"/>
  <c r="BR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BS33" i="5" s="1"/>
  <c r="BR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BS32" i="5" s="1"/>
  <c r="BR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BS31" i="5" s="1"/>
  <c r="BR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BS30" i="5" s="1"/>
  <c r="BR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BS29" i="5" s="1"/>
  <c r="BR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BS28" i="5" s="1"/>
  <c r="BR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BS27" i="5" s="1"/>
  <c r="BR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BS26" i="5" s="1"/>
  <c r="BR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BS25" i="5" s="1"/>
  <c r="BR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BS24" i="5" s="1"/>
  <c r="BR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BS23" i="5" s="1"/>
  <c r="BR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BS22" i="5" s="1"/>
  <c r="BR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BS21" i="5" s="1"/>
  <c r="BR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BS18" i="5" s="1"/>
  <c r="BR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BS17" i="5" s="1"/>
  <c r="BR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BS16" i="5" s="1"/>
  <c r="BR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BS15" i="5" s="1"/>
  <c r="BR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BS14" i="5" s="1"/>
  <c r="BR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BS13" i="5" s="1"/>
  <c r="BR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BS12" i="5" s="1"/>
  <c r="BR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BS11" i="5" s="1"/>
  <c r="BR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BS10" i="5" s="1"/>
  <c r="BR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BS9" i="5" s="1"/>
  <c r="BR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BS8" i="5" s="1"/>
  <c r="BR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BS7" i="5" s="1"/>
  <c r="BR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BS6" i="5" s="1"/>
  <c r="AM2" i="5"/>
  <c r="AM53" i="5" s="1"/>
  <c r="AI53" i="5" s="1"/>
  <c r="AN53" i="5" l="1"/>
  <c r="AK53" i="5" s="1"/>
  <c r="AJ53" i="5"/>
  <c r="AM8" i="5"/>
  <c r="AI8" i="5" s="1"/>
  <c r="AM6" i="5"/>
  <c r="AI6" i="5" s="1"/>
  <c r="AM12" i="5"/>
  <c r="AI12" i="5" s="1"/>
  <c r="AM14" i="5"/>
  <c r="AI14" i="5" s="1"/>
  <c r="AM16" i="5"/>
  <c r="AI16" i="5" s="1"/>
  <c r="AM18" i="5"/>
  <c r="AI18" i="5" s="1"/>
  <c r="AM22" i="5"/>
  <c r="AI22" i="5" s="1"/>
  <c r="AM24" i="5"/>
  <c r="AI24" i="5" s="1"/>
  <c r="AM26" i="5"/>
  <c r="AI26" i="5" s="1"/>
  <c r="AM28" i="5"/>
  <c r="AI28" i="5" s="1"/>
  <c r="AM30" i="5"/>
  <c r="AI30" i="5" s="1"/>
  <c r="AM32" i="5"/>
  <c r="AI32" i="5" s="1"/>
  <c r="AM34" i="5"/>
  <c r="AI34" i="5" s="1"/>
  <c r="AM38" i="5"/>
  <c r="AI38" i="5" s="1"/>
  <c r="AM40" i="5"/>
  <c r="AI40" i="5" s="1"/>
  <c r="AM42" i="5"/>
  <c r="AI42" i="5" s="1"/>
  <c r="AM44" i="5"/>
  <c r="AI44" i="5" s="1"/>
  <c r="AM46" i="5"/>
  <c r="AI46" i="5" s="1"/>
  <c r="AM48" i="5"/>
  <c r="AI48" i="5" s="1"/>
  <c r="AM50" i="5"/>
  <c r="AI50" i="5" s="1"/>
  <c r="AM52" i="5"/>
  <c r="AI52" i="5" s="1"/>
  <c r="AM54" i="5"/>
  <c r="AI54" i="5" s="1"/>
  <c r="AM10" i="5"/>
  <c r="AI10" i="5" s="1"/>
  <c r="AM7" i="5"/>
  <c r="AI7" i="5" s="1"/>
  <c r="AM9" i="5"/>
  <c r="AI9" i="5" s="1"/>
  <c r="AM11" i="5"/>
  <c r="AI11" i="5" s="1"/>
  <c r="AM13" i="5"/>
  <c r="AI13" i="5" s="1"/>
  <c r="AM15" i="5"/>
  <c r="AI15" i="5" s="1"/>
  <c r="AM17" i="5"/>
  <c r="AI17" i="5" s="1"/>
  <c r="AM21" i="5"/>
  <c r="AI21" i="5" s="1"/>
  <c r="AM23" i="5"/>
  <c r="AI23" i="5" s="1"/>
  <c r="AM25" i="5"/>
  <c r="AI25" i="5" s="1"/>
  <c r="AM27" i="5"/>
  <c r="AI27" i="5" s="1"/>
  <c r="AM29" i="5"/>
  <c r="AI29" i="5" s="1"/>
  <c r="AM31" i="5"/>
  <c r="AI31" i="5" s="1"/>
  <c r="AM33" i="5"/>
  <c r="AI33" i="5" s="1"/>
  <c r="AM35" i="5"/>
  <c r="AI35" i="5" s="1"/>
  <c r="AM39" i="5"/>
  <c r="AI39" i="5" s="1"/>
  <c r="AM41" i="5"/>
  <c r="AI41" i="5" s="1"/>
  <c r="AM43" i="5"/>
  <c r="AI43" i="5" s="1"/>
  <c r="AM45" i="5"/>
  <c r="AI45" i="5" s="1"/>
  <c r="AM47" i="5"/>
  <c r="AI47" i="5" s="1"/>
  <c r="AM49" i="5"/>
  <c r="AI49" i="5" s="1"/>
  <c r="AM51" i="5"/>
  <c r="AI51" i="5" s="1"/>
  <c r="AN43" i="5" l="1"/>
  <c r="AK43" i="5" s="1"/>
  <c r="AN25" i="5"/>
  <c r="AK25" i="5" s="1"/>
  <c r="AN7" i="5"/>
  <c r="AK7" i="5" s="1"/>
  <c r="AN34" i="5"/>
  <c r="AK34" i="5" s="1"/>
  <c r="AN17" i="5"/>
  <c r="AK17" i="5" s="1"/>
  <c r="AN41" i="5"/>
  <c r="AK41" i="5" s="1"/>
  <c r="AN22" i="5"/>
  <c r="AK22" i="5" s="1"/>
  <c r="AN54" i="5"/>
  <c r="AK54" i="5" s="1"/>
  <c r="AJ54" i="5" s="1"/>
  <c r="AN50" i="5"/>
  <c r="AK50" i="5" s="1"/>
  <c r="AN38" i="5"/>
  <c r="AK38" i="5" s="1"/>
  <c r="AJ38" i="5" s="1"/>
  <c r="AN18" i="5"/>
  <c r="AK18" i="5" s="1"/>
  <c r="AJ18" i="5" s="1"/>
  <c r="AJ17" i="5"/>
  <c r="AJ34" i="5"/>
  <c r="AN39" i="5"/>
  <c r="AK39" i="5" s="1"/>
  <c r="AJ39" i="5" s="1"/>
  <c r="AN21" i="5"/>
  <c r="AK21" i="5" s="1"/>
  <c r="AJ21" i="5" s="1"/>
  <c r="AN49" i="5"/>
  <c r="AK49" i="5" s="1"/>
  <c r="AN30" i="5"/>
  <c r="AK30" i="5" s="1"/>
  <c r="AN13" i="5"/>
  <c r="AK13" i="5" s="1"/>
  <c r="AN35" i="5"/>
  <c r="AK35" i="5" s="1"/>
  <c r="AJ35" i="5" s="1"/>
  <c r="AN16" i="5"/>
  <c r="AK16" i="5" s="1"/>
  <c r="AJ16" i="5" s="1"/>
  <c r="AN48" i="5"/>
  <c r="AK48" i="5" s="1"/>
  <c r="AN32" i="5"/>
  <c r="AK32" i="5" s="1"/>
  <c r="AJ32" i="5" s="1"/>
  <c r="AN14" i="5"/>
  <c r="AK14" i="5" s="1"/>
  <c r="AJ7" i="5"/>
  <c r="AJ50" i="5"/>
  <c r="AJ14" i="5"/>
  <c r="AN33" i="5"/>
  <c r="AK33" i="5" s="1"/>
  <c r="AJ33" i="5" s="1"/>
  <c r="AN15" i="5"/>
  <c r="AK15" i="5" s="1"/>
  <c r="AJ15" i="5" s="1"/>
  <c r="AN44" i="5"/>
  <c r="AK44" i="5" s="1"/>
  <c r="AJ44" i="5" s="1"/>
  <c r="AN26" i="5"/>
  <c r="AK26" i="5" s="1"/>
  <c r="AJ26" i="5" s="1"/>
  <c r="AN8" i="5"/>
  <c r="AK8" i="5" s="1"/>
  <c r="AJ8" i="5" s="1"/>
  <c r="AN31" i="5"/>
  <c r="AK31" i="5" s="1"/>
  <c r="AN12" i="5"/>
  <c r="AK12" i="5" s="1"/>
  <c r="AN52" i="5"/>
  <c r="AK52" i="5" s="1"/>
  <c r="AJ52" i="5" s="1"/>
  <c r="AN45" i="5"/>
  <c r="AK45" i="5" s="1"/>
  <c r="AJ45" i="5" s="1"/>
  <c r="AN28" i="5"/>
  <c r="AK28" i="5" s="1"/>
  <c r="AJ28" i="5" s="1"/>
  <c r="AN10" i="5"/>
  <c r="AK10" i="5" s="1"/>
  <c r="AJ9" i="5"/>
  <c r="AJ43" i="5"/>
  <c r="AJ25" i="5"/>
  <c r="AJ49" i="5"/>
  <c r="AJ41" i="5"/>
  <c r="AJ31" i="5"/>
  <c r="AJ13" i="5"/>
  <c r="AJ10" i="5"/>
  <c r="AJ48" i="5"/>
  <c r="AJ30" i="5"/>
  <c r="AJ22" i="5"/>
  <c r="AJ12" i="5"/>
  <c r="AN46" i="5"/>
  <c r="AK46" i="5" s="1"/>
  <c r="AJ46" i="5" s="1"/>
  <c r="AN29" i="5"/>
  <c r="AK29" i="5" s="1"/>
  <c r="AJ29" i="5" s="1"/>
  <c r="AN11" i="5"/>
  <c r="AK11" i="5" s="1"/>
  <c r="AJ11" i="5" s="1"/>
  <c r="AN40" i="5"/>
  <c r="AK40" i="5" s="1"/>
  <c r="AJ40" i="5" s="1"/>
  <c r="AN23" i="5"/>
  <c r="AK23" i="5" s="1"/>
  <c r="AJ23" i="5" s="1"/>
  <c r="AN47" i="5"/>
  <c r="AK47" i="5" s="1"/>
  <c r="AJ47" i="5" s="1"/>
  <c r="AN27" i="5"/>
  <c r="AK27" i="5" s="1"/>
  <c r="AJ27" i="5" s="1"/>
  <c r="AN9" i="5"/>
  <c r="AK9" i="5" s="1"/>
  <c r="AN51" i="5"/>
  <c r="AK51" i="5" s="1"/>
  <c r="AJ51" i="5" s="1"/>
  <c r="AN42" i="5"/>
  <c r="AK42" i="5" s="1"/>
  <c r="AJ42" i="5" s="1"/>
  <c r="AN24" i="5"/>
  <c r="AK24" i="5" s="1"/>
  <c r="AJ24" i="5" s="1"/>
  <c r="AN6" i="5"/>
  <c r="AK6" i="5" s="1"/>
  <c r="AJ6" i="5" s="1"/>
  <c r="BS34" i="4" l="1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BT34" i="4" s="1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BT33" i="4" s="1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BT30" i="4" s="1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BT29" i="4" s="1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BT26" i="4" s="1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BT25" i="4" s="1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BT22" i="4" s="1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BT21" i="4" s="1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BT18" i="4" s="1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BT17" i="4" s="1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BT14" i="4" s="1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BT13" i="4" s="1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BT10" i="4" s="1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BT9" i="4" s="1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BT6" i="4" s="1"/>
  <c r="AU6" i="4"/>
  <c r="AM2" i="4"/>
  <c r="AM29" i="4" s="1"/>
  <c r="AI29" i="4" s="1"/>
  <c r="AN29" i="4" l="1"/>
  <c r="AK29" i="4" s="1"/>
  <c r="AJ29" i="4" s="1"/>
  <c r="AM10" i="4"/>
  <c r="AI10" i="4" s="1"/>
  <c r="AM18" i="4"/>
  <c r="AI18" i="4" s="1"/>
  <c r="AM26" i="4"/>
  <c r="AI26" i="4" s="1"/>
  <c r="AM34" i="4"/>
  <c r="AI34" i="4" s="1"/>
  <c r="AM9" i="4"/>
  <c r="AI9" i="4" s="1"/>
  <c r="AM17" i="4"/>
  <c r="AI17" i="4" s="1"/>
  <c r="AM25" i="4"/>
  <c r="AI25" i="4" s="1"/>
  <c r="AM33" i="4"/>
  <c r="AI33" i="4" s="1"/>
  <c r="AM14" i="4"/>
  <c r="AI14" i="4" s="1"/>
  <c r="AM22" i="4"/>
  <c r="AI22" i="4" s="1"/>
  <c r="AM30" i="4"/>
  <c r="AI30" i="4" s="1"/>
  <c r="AM6" i="4"/>
  <c r="AI6" i="4" s="1"/>
  <c r="AM13" i="4"/>
  <c r="AI13" i="4" s="1"/>
  <c r="AM21" i="4"/>
  <c r="AI21" i="4" s="1"/>
  <c r="AN34" i="4" l="1"/>
  <c r="AK34" i="4" s="1"/>
  <c r="AJ34" i="4" s="1"/>
  <c r="AN33" i="4"/>
  <c r="AK33" i="4" s="1"/>
  <c r="AJ33" i="4" s="1"/>
  <c r="AN30" i="4"/>
  <c r="AK30" i="4" s="1"/>
  <c r="AN21" i="4"/>
  <c r="AK21" i="4" s="1"/>
  <c r="AJ21" i="4" s="1"/>
  <c r="AJ30" i="4"/>
  <c r="AN26" i="4"/>
  <c r="AK26" i="4" s="1"/>
  <c r="AJ26" i="4" s="1"/>
  <c r="AN25" i="4"/>
  <c r="AK25" i="4" s="1"/>
  <c r="AJ25" i="4" s="1"/>
  <c r="AN22" i="4"/>
  <c r="AK22" i="4" s="1"/>
  <c r="AN13" i="4"/>
  <c r="AK13" i="4" s="1"/>
  <c r="AJ22" i="4"/>
  <c r="AJ17" i="4"/>
  <c r="AN18" i="4"/>
  <c r="AK18" i="4" s="1"/>
  <c r="AJ18" i="4" s="1"/>
  <c r="AN17" i="4"/>
  <c r="AK17" i="4" s="1"/>
  <c r="AN14" i="4"/>
  <c r="AK14" i="4" s="1"/>
  <c r="AJ14" i="4" s="1"/>
  <c r="AJ13" i="4"/>
  <c r="AN10" i="4"/>
  <c r="AK10" i="4" s="1"/>
  <c r="AJ10" i="4" s="1"/>
  <c r="AN9" i="4"/>
  <c r="AK9" i="4" s="1"/>
  <c r="AJ9" i="4" s="1"/>
  <c r="AN6" i="4"/>
  <c r="AK6" i="4" s="1"/>
  <c r="AJ6" i="4" s="1"/>
  <c r="BK16" i="3" l="1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BL16" i="3" s="1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BL13" i="3" s="1"/>
  <c r="AN13" i="3"/>
  <c r="BK13" i="3" s="1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BL12" i="3" s="1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BL11" i="3" s="1"/>
  <c r="BO11" i="3" s="1"/>
  <c r="AK11" i="3" s="1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BL8" i="3" s="1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BL7" i="3" s="1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BL6" i="3" s="1"/>
  <c r="BO2" i="3"/>
  <c r="BN11" i="3" s="1"/>
  <c r="AI11" i="3" s="1"/>
  <c r="BO12" i="3" l="1"/>
  <c r="AK12" i="3" s="1"/>
  <c r="AJ11" i="3"/>
  <c r="BN13" i="3"/>
  <c r="AI13" i="3" s="1"/>
  <c r="BN6" i="3"/>
  <c r="AI6" i="3" s="1"/>
  <c r="BN8" i="3"/>
  <c r="AI8" i="3" s="1"/>
  <c r="BN12" i="3"/>
  <c r="AI12" i="3" s="1"/>
  <c r="BN16" i="3"/>
  <c r="AI16" i="3" s="1"/>
  <c r="BN7" i="3"/>
  <c r="AI7" i="3" s="1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BO26" i="2" s="1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BO24" i="2" s="1"/>
  <c r="AO24" i="2" s="1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BO22" i="2" s="1"/>
  <c r="AO22" i="2" s="1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BO17" i="2" s="1"/>
  <c r="AO17" i="2" s="1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BO14" i="2" s="1"/>
  <c r="AO14" i="2" s="1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BO13" i="2" s="1"/>
  <c r="AO13" i="2" s="1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BO8" i="2" s="1"/>
  <c r="AO8" i="2" s="1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BO6" i="2" s="1"/>
  <c r="AO6" i="2" s="1"/>
  <c r="BO13" i="3" l="1"/>
  <c r="AK13" i="3" s="1"/>
  <c r="AJ13" i="3" s="1"/>
  <c r="AJ12" i="3"/>
  <c r="BO6" i="3"/>
  <c r="AK6" i="3" s="1"/>
  <c r="BO8" i="3"/>
  <c r="AK8" i="3" s="1"/>
  <c r="AJ8" i="3" s="1"/>
  <c r="AJ7" i="3"/>
  <c r="AJ6" i="3"/>
  <c r="BO7" i="3"/>
  <c r="AK7" i="3" s="1"/>
  <c r="BO16" i="3"/>
  <c r="AK16" i="3" s="1"/>
  <c r="AJ16" i="3" s="1"/>
  <c r="BO21" i="2"/>
  <c r="AO21" i="2" s="1"/>
  <c r="BO18" i="2"/>
  <c r="AO18" i="2" s="1"/>
  <c r="BO25" i="2"/>
  <c r="AO25" i="2" s="1"/>
  <c r="BO10" i="2"/>
  <c r="AO10" i="2" s="1"/>
  <c r="BO9" i="2"/>
  <c r="AO9" i="2" s="1"/>
  <c r="BO23" i="2"/>
  <c r="AO23" i="2" s="1"/>
  <c r="AJ12" i="1"/>
  <c r="AJ9" i="1"/>
  <c r="AJ6" i="1"/>
</calcChain>
</file>

<file path=xl/sharedStrings.xml><?xml version="1.0" encoding="utf-8"?>
<sst xmlns="http://schemas.openxmlformats.org/spreadsheetml/2006/main" count="4015" uniqueCount="500">
  <si>
    <r>
      <t xml:space="preserve">ESCALA DE TRABALHO DO UPA Sabará – ABRIL -  2024
</t>
    </r>
    <r>
      <rPr>
        <b/>
        <sz val="10"/>
        <rFont val="Arial"/>
        <family val="2"/>
        <charset val="1"/>
      </rPr>
      <t xml:space="preserve">CARGA HORÁRIA – 22 DIAS ÚTEIS - 132 HS
</t>
    </r>
    <r>
      <rPr>
        <b/>
        <sz val="9"/>
        <rFont val="Arial"/>
        <family val="2"/>
        <charset val="1"/>
      </rPr>
      <t>ESCALA DE PLANTÃO – DEMAIS FUNÇÕES</t>
    </r>
  </si>
  <si>
    <t>Matricula</t>
  </si>
  <si>
    <t>NOME</t>
  </si>
  <si>
    <t>Reg. Prof.</t>
  </si>
  <si>
    <t>TURNO</t>
  </si>
  <si>
    <t>CH</t>
  </si>
  <si>
    <t>CT</t>
  </si>
  <si>
    <t>HE</t>
  </si>
  <si>
    <t>Farmacêutica</t>
  </si>
  <si>
    <t>CRF PR</t>
  </si>
  <si>
    <t>SEG</t>
  </si>
  <si>
    <t>TER</t>
  </si>
  <si>
    <t>QUA</t>
  </si>
  <si>
    <t>QUI</t>
  </si>
  <si>
    <t>SEX</t>
  </si>
  <si>
    <t>SÁB</t>
  </si>
  <si>
    <t>DOM</t>
  </si>
  <si>
    <t>TIAGO AIRES FERREIRA</t>
  </si>
  <si>
    <t>14H30 as 20H30</t>
  </si>
  <si>
    <t>T1</t>
  </si>
  <si>
    <t>Assistente Social</t>
  </si>
  <si>
    <t>CRESS</t>
  </si>
  <si>
    <t>13765-0</t>
  </si>
  <si>
    <t>POLIANA DE PAULA AMANCIO</t>
  </si>
  <si>
    <t>6587 PR</t>
  </si>
  <si>
    <t>07h as 13h</t>
  </si>
  <si>
    <t>AF</t>
  </si>
  <si>
    <t>M</t>
  </si>
  <si>
    <t>Rouparia</t>
  </si>
  <si>
    <t>11910-5</t>
  </si>
  <si>
    <t>JOAO VITOR DA SILVA</t>
  </si>
  <si>
    <t>07H30 as 13H30</t>
  </si>
  <si>
    <t>F</t>
  </si>
  <si>
    <t>P</t>
  </si>
  <si>
    <t>NILSON NERIS DE SOUZA</t>
  </si>
  <si>
    <t>Evelyne Peteira Merlini</t>
  </si>
  <si>
    <t>Legendas:</t>
  </si>
  <si>
    <t>M1</t>
  </si>
  <si>
    <t>T</t>
  </si>
  <si>
    <t>13H as 19H</t>
  </si>
  <si>
    <t>14:30 ÁS 20:30</t>
  </si>
  <si>
    <t>M2</t>
  </si>
  <si>
    <t>06h30 as 12h30</t>
  </si>
  <si>
    <t>_________________________</t>
  </si>
  <si>
    <t>M3</t>
  </si>
  <si>
    <t>08H AS 14H</t>
  </si>
  <si>
    <t>Carolina A. F. Santini</t>
  </si>
  <si>
    <t>BH</t>
  </si>
  <si>
    <t>Banco de horas</t>
  </si>
  <si>
    <t>Matrícula 15160-2</t>
  </si>
  <si>
    <t xml:space="preserve">Coord. Administrativa </t>
  </si>
  <si>
    <t>LOCAL</t>
  </si>
  <si>
    <t>Coordenação</t>
  </si>
  <si>
    <t>SN</t>
  </si>
  <si>
    <t>M/T</t>
  </si>
  <si>
    <t>I/I</t>
  </si>
  <si>
    <t>I¹</t>
  </si>
  <si>
    <t>I²</t>
  </si>
  <si>
    <t>M4</t>
  </si>
  <si>
    <t>T5</t>
  </si>
  <si>
    <t>M/SN</t>
  </si>
  <si>
    <t>T/SN</t>
  </si>
  <si>
    <t>T/I</t>
  </si>
  <si>
    <t>P/I</t>
  </si>
  <si>
    <t>M/I</t>
  </si>
  <si>
    <t>M4/T</t>
  </si>
  <si>
    <t>THT</t>
  </si>
  <si>
    <t>SN*</t>
  </si>
  <si>
    <t>Apoio Administrativo</t>
  </si>
  <si>
    <t>Faturamento</t>
  </si>
  <si>
    <t>07-13H</t>
  </si>
  <si>
    <t>12062-0</t>
  </si>
  <si>
    <t>TEREZINHA NUNES</t>
  </si>
  <si>
    <t>Serviços gerais</t>
  </si>
  <si>
    <t>12-18H</t>
  </si>
  <si>
    <t>RECEPÇÃO</t>
  </si>
  <si>
    <t>LIA PAIVA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</si>
  <si>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</si>
  <si>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</si>
  <si>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</si>
  <si>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</si>
  <si>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</si>
  <si>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</si>
  <si>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</si>
  <si>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>10970-3</t>
  </si>
  <si>
    <t>GLAUBER GEHARD</t>
  </si>
  <si>
    <t>19h-7h</t>
  </si>
  <si>
    <t>12805-8</t>
  </si>
  <si>
    <t>RUI DE MELO</t>
  </si>
  <si>
    <t>43083-8</t>
  </si>
  <si>
    <t>RAFAELA FERREIRA</t>
  </si>
  <si>
    <t>14005-8</t>
  </si>
  <si>
    <t>DANIEL RIBEIRO</t>
  </si>
  <si>
    <t>13963-7</t>
  </si>
  <si>
    <t>SILVANA BRANDÃO</t>
  </si>
  <si>
    <t>15467-9</t>
  </si>
  <si>
    <t>DANIELE ROBERTI</t>
  </si>
  <si>
    <t>Legenda</t>
  </si>
  <si>
    <t>Avisos:</t>
  </si>
  <si>
    <t>07:00 às 13:00</t>
  </si>
  <si>
    <t>01:00 às 07:00</t>
  </si>
  <si>
    <t>13:00 às 19:00</t>
  </si>
  <si>
    <t>12:00 às 18:00</t>
  </si>
  <si>
    <t>19:00 às 07:00</t>
  </si>
  <si>
    <t>07:00 às 19:00</t>
  </si>
  <si>
    <t>19:00 à 01:00</t>
  </si>
  <si>
    <t>CAROLINA A.F.SANTINI</t>
  </si>
  <si>
    <t>Coord. Administrativa</t>
  </si>
  <si>
    <t>SAB</t>
  </si>
  <si>
    <t>10946-0</t>
  </si>
  <si>
    <t>Carolina A.F. Santini</t>
  </si>
  <si>
    <t>FLEXÍVEL</t>
  </si>
  <si>
    <t>DULCI</t>
  </si>
  <si>
    <r>
      <rPr>
        <b/>
        <u/>
        <sz val="8"/>
        <rFont val="Calibri"/>
        <family val="2"/>
      </rPr>
      <t>M</t>
    </r>
    <r>
      <rPr>
        <sz val="8"/>
        <rFont val="Calibri"/>
        <family val="2"/>
      </rPr>
      <t>/T</t>
    </r>
  </si>
  <si>
    <r>
      <rPr>
        <b/>
        <u/>
        <sz val="8"/>
        <rFont val="Calibri"/>
        <family val="2"/>
      </rPr>
      <t>M</t>
    </r>
    <r>
      <rPr>
        <sz val="8"/>
        <rFont val="Calibri"/>
        <family val="2"/>
      </rPr>
      <t>/SN</t>
    </r>
  </si>
  <si>
    <r>
      <rPr>
        <b/>
        <u/>
        <sz val="8"/>
        <rFont val="Calibri"/>
        <family val="2"/>
      </rPr>
      <t>M/</t>
    </r>
    <r>
      <rPr>
        <sz val="8"/>
        <rFont val="Calibri"/>
        <family val="2"/>
      </rPr>
      <t>SN</t>
    </r>
  </si>
  <si>
    <t>A T E S T A D O</t>
  </si>
  <si>
    <r>
      <t>M</t>
    </r>
    <r>
      <rPr>
        <sz val="8"/>
        <rFont val="Calibri"/>
        <family val="2"/>
      </rPr>
      <t>/SN</t>
    </r>
  </si>
  <si>
    <t>AT</t>
  </si>
  <si>
    <r>
      <t>T/</t>
    </r>
    <r>
      <rPr>
        <sz val="8"/>
        <rFont val="Calibri"/>
        <family val="2"/>
      </rPr>
      <t>SN</t>
    </r>
  </si>
  <si>
    <r>
      <t xml:space="preserve">
ESCALA DE TRABALHO - UPA Sabará  
ADMINISTRATIVOS – ABRIL </t>
    </r>
    <r>
      <rPr>
        <b/>
        <sz val="10"/>
        <rFont val="Arial"/>
        <family val="2"/>
        <charset val="1"/>
      </rPr>
      <t xml:space="preserve"> – 2024 
CARGA HORÁRIA – 22 DIAS ÚTEIS - 132  HS
Técnicos de Gestão Pública </t>
    </r>
  </si>
  <si>
    <t>FE</t>
  </si>
  <si>
    <t>LP</t>
  </si>
  <si>
    <t>C</t>
  </si>
  <si>
    <t>DCH</t>
  </si>
  <si>
    <r>
      <rPr>
        <b/>
        <u/>
        <sz val="8"/>
        <rFont val="Calibri"/>
        <family val="2"/>
      </rPr>
      <t>T</t>
    </r>
    <r>
      <rPr>
        <sz val="8"/>
        <rFont val="Calibri"/>
        <family val="2"/>
      </rPr>
      <t>/SN</t>
    </r>
  </si>
  <si>
    <r>
      <rPr>
        <b/>
        <u/>
        <sz val="8"/>
        <rFont val="Calibri"/>
        <family val="2"/>
      </rPr>
      <t>T/</t>
    </r>
    <r>
      <rPr>
        <sz val="8"/>
        <rFont val="Calibri"/>
        <family val="2"/>
      </rPr>
      <t>SN</t>
    </r>
  </si>
  <si>
    <t>ok</t>
  </si>
  <si>
    <t>OK</t>
  </si>
  <si>
    <t>BH - BANCO DE HORAS</t>
  </si>
  <si>
    <t>At</t>
  </si>
  <si>
    <t>Atestado</t>
  </si>
  <si>
    <t>Aparecida Galcivechi</t>
  </si>
  <si>
    <t>externo</t>
  </si>
  <si>
    <r>
      <t>M</t>
    </r>
    <r>
      <rPr>
        <sz val="7"/>
        <rFont val="Calibri"/>
        <family val="2"/>
      </rPr>
      <t>/SN</t>
    </r>
  </si>
  <si>
    <t>ATESTADO</t>
  </si>
  <si>
    <t>ESCALA REALIZADA – ABRIL 2024
CARGA HORÁRIA – 22 DIAS ÚTEIS 105,6
ESCALA DE PLANTÃO Técnico de Radiologia</t>
  </si>
  <si>
    <t>Tec. Rx</t>
  </si>
  <si>
    <t>T2</t>
  </si>
  <si>
    <t>T3</t>
  </si>
  <si>
    <t>D1</t>
  </si>
  <si>
    <t>D2</t>
  </si>
  <si>
    <t>M1/T2</t>
  </si>
  <si>
    <t>D1/N</t>
  </si>
  <si>
    <t>M/N</t>
  </si>
  <si>
    <t>T3/N</t>
  </si>
  <si>
    <t>D3</t>
  </si>
  <si>
    <t>T2/N</t>
  </si>
  <si>
    <t>T2/T3</t>
  </si>
  <si>
    <t>T4</t>
  </si>
  <si>
    <t>M1/T6</t>
  </si>
  <si>
    <t>D2/N</t>
  </si>
  <si>
    <t>D1/T3</t>
  </si>
  <si>
    <t>12834-1</t>
  </si>
  <si>
    <t>Jeferson Lopes</t>
  </si>
  <si>
    <t xml:space="preserve">0719 </t>
  </si>
  <si>
    <t>7h-12h</t>
  </si>
  <si>
    <t>13586-0</t>
  </si>
  <si>
    <t>Dilcelia Arantes</t>
  </si>
  <si>
    <t>02224</t>
  </si>
  <si>
    <t>10h-15h</t>
  </si>
  <si>
    <r>
      <t>T2/</t>
    </r>
    <r>
      <rPr>
        <b/>
        <u/>
        <sz val="10"/>
        <rFont val="Arial"/>
        <family val="2"/>
      </rPr>
      <t>N</t>
    </r>
  </si>
  <si>
    <t>ARTIGO 130</t>
  </si>
  <si>
    <t>15263-3</t>
  </si>
  <si>
    <t>Áquilas Ferreira</t>
  </si>
  <si>
    <t>01269</t>
  </si>
  <si>
    <t>14h-19h</t>
  </si>
  <si>
    <t>13590-9</t>
  </si>
  <si>
    <t>Adilson de Almeida</t>
  </si>
  <si>
    <t>03291</t>
  </si>
  <si>
    <t>19-7h</t>
  </si>
  <si>
    <t>15049-5</t>
  </si>
  <si>
    <t xml:space="preserve">Anderson Meireles </t>
  </si>
  <si>
    <t>03201</t>
  </si>
  <si>
    <t>13585-2</t>
  </si>
  <si>
    <t>Gustavo Albuquerque</t>
  </si>
  <si>
    <t>00858</t>
  </si>
  <si>
    <t>13230-6</t>
  </si>
  <si>
    <t>Julio Cesar</t>
  </si>
  <si>
    <t>00150</t>
  </si>
  <si>
    <t>COB</t>
  </si>
  <si>
    <t>LEGENDA:</t>
  </si>
  <si>
    <t>07H - 12H</t>
  </si>
  <si>
    <t>15H-19H</t>
  </si>
  <si>
    <t xml:space="preserve"> </t>
  </si>
  <si>
    <t>09:30 - 14:30</t>
  </si>
  <si>
    <t>11H -15H</t>
  </si>
  <si>
    <t>14:00-19:00</t>
  </si>
  <si>
    <t>07H-13H</t>
  </si>
  <si>
    <t>________________________________</t>
  </si>
  <si>
    <t>13H-19H</t>
  </si>
  <si>
    <t>07H-15H</t>
  </si>
  <si>
    <t>Coord Administrativa</t>
  </si>
  <si>
    <t>07H-19H</t>
  </si>
  <si>
    <t>UPA Sabará</t>
  </si>
  <si>
    <t>N</t>
  </si>
  <si>
    <t>19H - 07H</t>
  </si>
  <si>
    <t>Carolina A.F. Santini Mat. 15160-2</t>
  </si>
  <si>
    <t xml:space="preserve">Reg. Prof. </t>
  </si>
  <si>
    <t>Enfermeiro</t>
  </si>
  <si>
    <t>COREN</t>
  </si>
  <si>
    <t>T6</t>
  </si>
  <si>
    <t>P/N</t>
  </si>
  <si>
    <r>
      <t>I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  <charset val="1"/>
      </rPr>
      <t>/SN</t>
    </r>
  </si>
  <si>
    <t>M5</t>
  </si>
  <si>
    <t>M6</t>
  </si>
  <si>
    <t>P2</t>
  </si>
  <si>
    <t>T6/I</t>
  </si>
  <si>
    <t>N/M</t>
  </si>
  <si>
    <t>P2/I</t>
  </si>
  <si>
    <r>
      <t>I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  <charset val="1"/>
      </rPr>
      <t>/N</t>
    </r>
  </si>
  <si>
    <t>12960-7</t>
  </si>
  <si>
    <t>KÁTIA FERMINO DA SILVA</t>
  </si>
  <si>
    <t>FÉRIAS</t>
  </si>
  <si>
    <t>42792-6</t>
  </si>
  <si>
    <t>NEIVA MEIRA T. CARMO</t>
  </si>
  <si>
    <t>07-19H</t>
  </si>
  <si>
    <t>FT6</t>
  </si>
  <si>
    <t>42781-0</t>
  </si>
  <si>
    <t>CARLA PRISCILA SANTANA VIANA</t>
  </si>
  <si>
    <t>15339-7</t>
  </si>
  <si>
    <t>ANA PAULA F PAGLEARINE</t>
  </si>
  <si>
    <t>13815-0</t>
  </si>
  <si>
    <t>LUCIANA PINHEIRO</t>
  </si>
  <si>
    <t>43133-7</t>
  </si>
  <si>
    <t>DANILO ALEIXO</t>
  </si>
  <si>
    <t>42800-0</t>
  </si>
  <si>
    <t>SILVANA LANDIN CRUZ</t>
  </si>
  <si>
    <t>FLEXIVEL</t>
  </si>
  <si>
    <r>
      <t>P/</t>
    </r>
    <r>
      <rPr>
        <b/>
        <u/>
        <sz val="11"/>
        <rFont val="Arial Narrow"/>
        <family val="2"/>
      </rPr>
      <t>I</t>
    </r>
  </si>
  <si>
    <t>13944-0</t>
  </si>
  <si>
    <t>MANOEL CARLOS ARANTES</t>
  </si>
  <si>
    <t>I</t>
  </si>
  <si>
    <t>43289-0</t>
  </si>
  <si>
    <t>CESAR AUGUSTO DE OLIVEIRA</t>
  </si>
  <si>
    <t>13612-3</t>
  </si>
  <si>
    <t>VIVIAN SAYURI N. EBURNIO</t>
  </si>
  <si>
    <t>13615-8</t>
  </si>
  <si>
    <t>42782-9</t>
  </si>
  <si>
    <t>EUGENIO MARTINS JUNIOR</t>
  </si>
  <si>
    <t>43358-6</t>
  </si>
  <si>
    <t>ANADIR DE ALMEIDA FERREIRA</t>
  </si>
  <si>
    <t>Enfermeiros Fluxistas</t>
  </si>
  <si>
    <t>42908-2</t>
  </si>
  <si>
    <t>FABIO ALEXANDRO DA COSTA</t>
  </si>
  <si>
    <t>10-22H</t>
  </si>
  <si>
    <t>13614-0</t>
  </si>
  <si>
    <t>TANIA V.P.R.T. SANTOS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</si>
  <si>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</si>
  <si>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</si>
  <si>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</si>
  <si>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</si>
  <si>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</si>
  <si>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</si>
  <si>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</si>
  <si>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</si>
  <si>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P2 - MANHA E NOITE - 10 - 22H</t>
  </si>
  <si>
    <r>
      <t>N</t>
    </r>
    <r>
      <rPr>
        <u/>
        <vertAlign val="superscript"/>
        <sz val="10"/>
        <rFont val="Arial"/>
        <family val="2"/>
      </rPr>
      <t xml:space="preserve">1 </t>
    </r>
    <r>
      <rPr>
        <u/>
        <sz val="10"/>
        <rFont val="Arial"/>
        <family val="2"/>
      </rPr>
      <t>= NOITE - 19 - 21H</t>
    </r>
  </si>
  <si>
    <t>M5 - MANHA - 7 -14:00H</t>
  </si>
  <si>
    <t>M5/N - MANHA/NOITE - 7 - 12H E 19 - 22H</t>
  </si>
  <si>
    <t>M5/I - MANHA E NOITE - 7 - 01H</t>
  </si>
  <si>
    <t>T5 - TARDE - 16:00 - 22:00H</t>
  </si>
  <si>
    <t>T5/N - TARDE  NOITE - 16:00 - 07:00H</t>
  </si>
  <si>
    <t>M6 - MANHA E TARDE - 10:00 - 16:00H</t>
  </si>
  <si>
    <t>M4 MANHA 7:00 - 12:30H</t>
  </si>
  <si>
    <t>T6 TARDE - 13:30 - 19:00H</t>
  </si>
  <si>
    <t xml:space="preserve">15:00 - 19:00 </t>
  </si>
  <si>
    <t>ESCALA REALIZADA DA UPA SABARÁ - ABRIL -  2024</t>
  </si>
  <si>
    <t>ESCALA DE PLANTÃO TÉCNICOS DE ENFERMAGEM DIURNO</t>
  </si>
  <si>
    <t>TÉCNICO ENFERMAGEM</t>
  </si>
  <si>
    <t>T/N</t>
  </si>
  <si>
    <t>I2/M</t>
  </si>
  <si>
    <t>T5/N</t>
  </si>
  <si>
    <t>M5/I</t>
  </si>
  <si>
    <t>13689-1</t>
  </si>
  <si>
    <t>ADRIANA BORBA ALVES</t>
  </si>
  <si>
    <t>7h00 às 19h00</t>
  </si>
  <si>
    <t>13649-2</t>
  </si>
  <si>
    <t>AP MARCIA SPINASSI</t>
  </si>
  <si>
    <t>235203</t>
  </si>
  <si>
    <r>
      <rPr>
        <b/>
        <u/>
        <sz val="12"/>
        <rFont val="Arial Narrow"/>
        <family val="2"/>
      </rPr>
      <t>M/</t>
    </r>
    <r>
      <rPr>
        <sz val="12"/>
        <rFont val="Arial Narrow"/>
        <family val="2"/>
      </rPr>
      <t>T</t>
    </r>
  </si>
  <si>
    <r>
      <rPr>
        <b/>
        <u/>
        <sz val="12"/>
        <rFont val="Arial Narrow"/>
        <family val="2"/>
      </rPr>
      <t>M</t>
    </r>
    <r>
      <rPr>
        <sz val="12"/>
        <rFont val="Arial Narrow"/>
        <family val="2"/>
      </rPr>
      <t>/T</t>
    </r>
  </si>
  <si>
    <t>14190-9</t>
  </si>
  <si>
    <t>CLÓVIS E .DA COSTA</t>
  </si>
  <si>
    <t>492325</t>
  </si>
  <si>
    <t>14098-8</t>
  </si>
  <si>
    <t>JAQUELINE SOUZA DE ALMEIDA</t>
  </si>
  <si>
    <t>OK?</t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</si>
  <si>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</si>
  <si>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</si>
  <si>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</si>
  <si>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</si>
  <si>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</si>
  <si>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</si>
  <si>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13026-5</t>
  </si>
  <si>
    <t>SUELY B DE O RODRIGUES</t>
  </si>
  <si>
    <t>13945-9</t>
  </si>
  <si>
    <t>VALQUÍRIA G.J.GOMES</t>
  </si>
  <si>
    <t>710919</t>
  </si>
  <si>
    <t>13740-5</t>
  </si>
  <si>
    <t>VERA LUCIA GLOOR</t>
  </si>
  <si>
    <t>492782</t>
  </si>
  <si>
    <t>FT12</t>
  </si>
  <si>
    <t>MARIANA AUGUSTO VICENTE</t>
  </si>
  <si>
    <t>43195-8</t>
  </si>
  <si>
    <t>ANGELICA A. DE LIMA CELESTINO</t>
  </si>
  <si>
    <t>43299-7</t>
  </si>
  <si>
    <t>MAYARA PAIXÃO FERREIRA</t>
  </si>
  <si>
    <t>13705-7</t>
  </si>
  <si>
    <t>ANA CAROLINA DA C. RAMOS</t>
  </si>
  <si>
    <t>665004</t>
  </si>
  <si>
    <t>10131-1</t>
  </si>
  <si>
    <t>AMARILDA DA SILVA BACCARIN</t>
  </si>
  <si>
    <t>731 511</t>
  </si>
  <si>
    <t>15120-3</t>
  </si>
  <si>
    <t>BIANCO ZAMPARO</t>
  </si>
  <si>
    <t>710920</t>
  </si>
  <si>
    <r>
      <t>P/</t>
    </r>
    <r>
      <rPr>
        <b/>
        <u/>
        <sz val="12"/>
        <rFont val="Arial Narrow"/>
        <family val="2"/>
      </rPr>
      <t>I</t>
    </r>
  </si>
  <si>
    <t>15115-7</t>
  </si>
  <si>
    <t>CLAUDIA DAIANE R. DA NEVE</t>
  </si>
  <si>
    <t>932606</t>
  </si>
  <si>
    <t>15329-0</t>
  </si>
  <si>
    <t>J WALDECI FREITAS</t>
  </si>
  <si>
    <t>JULIANE ALVES PEREIRA</t>
  </si>
  <si>
    <t>MARIA ROSA DA SILVA</t>
  </si>
  <si>
    <t>11435-9</t>
  </si>
  <si>
    <t>ROSELAINE YANES PALMIERI</t>
  </si>
  <si>
    <t>15085-1</t>
  </si>
  <si>
    <t>VERA LÚCIA SANTOS</t>
  </si>
  <si>
    <t>1034610</t>
  </si>
  <si>
    <t>12565-2</t>
  </si>
  <si>
    <t xml:space="preserve"> SUZAMAR TREVISAN RODRIGUES</t>
  </si>
  <si>
    <t>43318-7</t>
  </si>
  <si>
    <t>LEILA APARECIDA DA SILVA</t>
  </si>
  <si>
    <t>?</t>
  </si>
  <si>
    <t>43338-1</t>
  </si>
  <si>
    <t>ANDRE LUIZ NUNES</t>
  </si>
  <si>
    <t>42839-6</t>
  </si>
  <si>
    <t>MARIA MADALENA BRAVO SILVA</t>
  </si>
  <si>
    <t>42866-3</t>
  </si>
  <si>
    <t>EDNA RODRIGUES BARBOSA DANIEL</t>
  </si>
  <si>
    <t>12471-0</t>
  </si>
  <si>
    <t>WALDENIR GOMES BRITO</t>
  </si>
  <si>
    <t>43194-0</t>
  </si>
  <si>
    <t>SIRLENE FERMINO DA SILVA</t>
  </si>
  <si>
    <t>13747-2</t>
  </si>
  <si>
    <t>AP FÁTIMA DE JESUS</t>
  </si>
  <si>
    <t>7h00 às 13h00</t>
  </si>
  <si>
    <t>13729-4</t>
  </si>
  <si>
    <t>BENTO (ANDRE LUIS)</t>
  </si>
  <si>
    <t>541438</t>
  </si>
  <si>
    <t>13h00 às 19h00</t>
  </si>
  <si>
    <t>81507-1</t>
  </si>
  <si>
    <t>BRUNO DE ARAGÃO R0DRIGUES</t>
  </si>
  <si>
    <t>12422-2</t>
  </si>
  <si>
    <t>CIDA M.AP SILVA</t>
  </si>
  <si>
    <t>14279-4</t>
  </si>
  <si>
    <t>CRISTIANE DE CASSIA P.PADILHA</t>
  </si>
  <si>
    <t>12946-1</t>
  </si>
  <si>
    <t>KARINA CARVALHO</t>
  </si>
  <si>
    <t>13865-7</t>
  </si>
  <si>
    <t>FATIMA CORDEIRO TORRES</t>
  </si>
  <si>
    <t>13859-2</t>
  </si>
  <si>
    <t>MARIA FERNANDA GALVÃO</t>
  </si>
  <si>
    <t>15105-0</t>
  </si>
  <si>
    <t>ANGELA CELESTE TELES BELTRAN</t>
  </si>
  <si>
    <t>14091-0</t>
  </si>
  <si>
    <t>REGINA L M. RABELO</t>
  </si>
  <si>
    <t>731494</t>
  </si>
  <si>
    <t>42961-9</t>
  </si>
  <si>
    <t>PATRICIA DONIZETE LOPES SZCSPANSKI</t>
  </si>
  <si>
    <t>43131-1</t>
  </si>
  <si>
    <t>SUELLEN ARIANA ORTEGA</t>
  </si>
  <si>
    <r>
      <rPr>
        <b/>
        <u/>
        <sz val="12"/>
        <rFont val="Arial Narrow"/>
        <family val="2"/>
      </rPr>
      <t>P</t>
    </r>
    <r>
      <rPr>
        <sz val="12"/>
        <rFont val="Arial Narrow"/>
        <family val="2"/>
      </rPr>
      <t>/I</t>
    </r>
  </si>
  <si>
    <t>43124-9</t>
  </si>
  <si>
    <t>JANINE LOPES TOLOI</t>
  </si>
  <si>
    <t>43297-0</t>
  </si>
  <si>
    <t>ELISANGELA DE SOUZA FERREIRA</t>
  </si>
  <si>
    <t>43331-4</t>
  </si>
  <si>
    <t>SILVIELE SOPRANO MAULAZ</t>
  </si>
  <si>
    <t>12147-9</t>
  </si>
  <si>
    <t>CARGA HORÁRIA - 22 DIAS ÚTEIS - 120 HS</t>
  </si>
  <si>
    <t>ESCALA DE PLANTÃO TÉCNICOS DE ENFERMAGEM NOTURNO</t>
  </si>
  <si>
    <t>MATRÍCULA</t>
  </si>
  <si>
    <t>I2/N</t>
  </si>
  <si>
    <t>13222-5</t>
  </si>
  <si>
    <t>ANGELITA VENANCIO TRUCOLO</t>
  </si>
  <si>
    <t>14261-1</t>
  </si>
  <si>
    <t>IZABEL LUIZA SOARES</t>
  </si>
  <si>
    <r>
      <rPr>
        <b/>
        <u/>
        <sz val="10"/>
        <rFont val="Arial"/>
        <family val="2"/>
      </rPr>
      <t>M/</t>
    </r>
    <r>
      <rPr>
        <sz val="10"/>
        <rFont val="Arial"/>
        <family val="2"/>
      </rPr>
      <t>N</t>
    </r>
  </si>
  <si>
    <r>
      <rPr>
        <b/>
        <u/>
        <sz val="10"/>
        <rFont val="Arial"/>
        <family val="2"/>
      </rPr>
      <t>M</t>
    </r>
    <r>
      <rPr>
        <sz val="10"/>
        <rFont val="Arial"/>
        <family val="2"/>
      </rPr>
      <t>/N</t>
    </r>
  </si>
  <si>
    <t>11829-0</t>
  </si>
  <si>
    <t>JOSEFA IVANEIDE DA SILVA</t>
  </si>
  <si>
    <t>19H - 01H</t>
  </si>
  <si>
    <t>15492-0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</si>
  <si>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</si>
  <si>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</si>
  <si>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</si>
  <si>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</si>
  <si>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</si>
  <si>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</si>
  <si>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r>
      <rPr>
        <b/>
        <u/>
        <sz val="10"/>
        <rFont val="Arial"/>
        <family val="2"/>
      </rPr>
      <t>T</t>
    </r>
    <r>
      <rPr>
        <sz val="10"/>
        <rFont val="Arial"/>
        <family val="2"/>
      </rPr>
      <t>/N</t>
    </r>
  </si>
  <si>
    <t>13680-0</t>
  </si>
  <si>
    <t>MARIA REGINA RODRIGUES SILVA</t>
  </si>
  <si>
    <t>13725-1</t>
  </si>
  <si>
    <t>ROSANGELA AP. REIS CASAGRANDE</t>
  </si>
  <si>
    <t>43017-0</t>
  </si>
  <si>
    <t>FÁTIMA FERNANDES DOS SANTOS</t>
  </si>
  <si>
    <t>42831-0</t>
  </si>
  <si>
    <t xml:space="preserve">HUGA SERRA </t>
  </si>
  <si>
    <t>43095-1</t>
  </si>
  <si>
    <t>SIZENANDA ANDRADE DA SILVEIRA ABREU</t>
  </si>
  <si>
    <t>13180-6</t>
  </si>
  <si>
    <t>DENISE BOAVENTURA</t>
  </si>
  <si>
    <t>12389-7</t>
  </si>
  <si>
    <t>ELIANIA DA SILVA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</si>
  <si>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</si>
  <si>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</si>
  <si>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</si>
  <si>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</si>
  <si>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</si>
  <si>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</si>
  <si>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</si>
  <si>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</si>
  <si>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</si>
  <si>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</si>
  <si>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</si>
  <si>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</si>
  <si>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</si>
  <si>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</si>
  <si>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</si>
  <si>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43294-6</t>
  </si>
  <si>
    <t>ANDRESSA DA ROCHA BARBOSA</t>
  </si>
  <si>
    <r>
      <t>T/</t>
    </r>
    <r>
      <rPr>
        <b/>
        <u/>
        <sz val="10"/>
        <rFont val="Arial"/>
        <family val="2"/>
      </rPr>
      <t>I</t>
    </r>
  </si>
  <si>
    <t>14262-0</t>
  </si>
  <si>
    <t>VANESSA LUIZ HONORATO FRANDINI</t>
  </si>
  <si>
    <t>11128-7</t>
  </si>
  <si>
    <t>VANDERLUCIA CALDEIRA DA SILVA</t>
  </si>
  <si>
    <t>43314-4</t>
  </si>
  <si>
    <t>THAIS VIDAL DOS SANTOS SOUZA</t>
  </si>
  <si>
    <t>43028-5</t>
  </si>
  <si>
    <t>CRISTIANE  APARECIDA BALBINO</t>
  </si>
  <si>
    <t>10722-0</t>
  </si>
  <si>
    <t>EDNA REGINA DA SILVA</t>
  </si>
  <si>
    <t>12851-1</t>
  </si>
  <si>
    <t>ISMAR DA CRUZ REIS JUNIOR</t>
  </si>
  <si>
    <t>14169-0</t>
  </si>
  <si>
    <t>JOSE M. BARBOSA JUNIOR</t>
  </si>
  <si>
    <t>13712-0</t>
  </si>
  <si>
    <t>LISANIA PINTO</t>
  </si>
  <si>
    <t>741333</t>
  </si>
  <si>
    <t>MARIA JOSE DE LIMA MACHADO</t>
  </si>
  <si>
    <t>NERCI APDA DE CASTRO DESTACIO</t>
  </si>
  <si>
    <t>13694-8</t>
  </si>
  <si>
    <t>SIMONE PEREIRA DA SILVA</t>
  </si>
  <si>
    <t>42938-4</t>
  </si>
  <si>
    <t>DIANA BRANDÃO</t>
  </si>
  <si>
    <t>43231-8</t>
  </si>
  <si>
    <t>DANIELE PEREIRA DO CARMO</t>
  </si>
  <si>
    <t>CARGA HORÁRIA - 23 DIAS ÚTEIS - 138 HS</t>
  </si>
  <si>
    <t>43315-2</t>
  </si>
  <si>
    <t>EDILAINE CRISTINA SARTORI</t>
  </si>
  <si>
    <t>ME</t>
  </si>
  <si>
    <t>ME1</t>
  </si>
  <si>
    <t>ME2</t>
  </si>
  <si>
    <t>ME3</t>
  </si>
  <si>
    <t>ME4</t>
  </si>
  <si>
    <t>ME5</t>
  </si>
  <si>
    <t>TE</t>
  </si>
  <si>
    <t>TI</t>
  </si>
  <si>
    <t>TI1</t>
  </si>
  <si>
    <t>TI2</t>
  </si>
  <si>
    <t>TI3</t>
  </si>
  <si>
    <t>TI4</t>
  </si>
  <si>
    <t>ME6</t>
  </si>
  <si>
    <t>SIRLENE CARRETI</t>
  </si>
  <si>
    <t>EDNA APARECIDA DA SILVA</t>
  </si>
  <si>
    <t>FRANCESCA A WILLY AMARAL</t>
  </si>
  <si>
    <t>EDIMARA DOS SANTOS PEREIRA</t>
  </si>
  <si>
    <t xml:space="preserve">MARCIA TOMOKO HORITA  </t>
  </si>
  <si>
    <t>M - DAS 07 AS 13HS</t>
  </si>
  <si>
    <t>ATESTADO 2 HORAS X 4 = 8 HORAS CARGA HORARIA ENDEMIAS</t>
  </si>
  <si>
    <t>T- DAS 13 ÀS 19HS</t>
  </si>
  <si>
    <t>I - DAS 19 À 01H</t>
  </si>
  <si>
    <t>TE - DAS 12 AS 19HS</t>
  </si>
  <si>
    <t>TI - DAS 13 A 01H COM 1H INTERVALO REGISTRADA NO PONTO</t>
  </si>
  <si>
    <t>TI1- DAS 12 A 00H COM 1H INTERVALO REGISTRADA NO PONTO</t>
  </si>
  <si>
    <t>TI2 - DAS 12 A 01H COM 1H INTERVALO REGISTRADA NO PONTO</t>
  </si>
  <si>
    <t>TI3 - DAS 16 A 01H COM 1H DE INTERVALO REGISTRADO NO  PONTO</t>
  </si>
  <si>
    <t>TI4 - DAS 18 A 01H</t>
  </si>
  <si>
    <t>ME - DAS 07 AS 16HS COM 1 H INTERVALO REGISTRADA NO PONTO</t>
  </si>
  <si>
    <t>ME1 - DAS 10 AS 20HS</t>
  </si>
  <si>
    <t>ME2 - DAS 09 AS 19HS COM 1 H INTERVALO REGISTRADA NO PONTO</t>
  </si>
  <si>
    <t>ME3 - DAS 07 AS 19H COM 1 H INTERVALO REGISTADA NO PONTO</t>
  </si>
  <si>
    <t>ME4 - DAS 07 AS 22HS COM 1 HORA DE INTERVALO REGISTRADO NO PONTO</t>
  </si>
  <si>
    <t>ME5 - DAS 10 ÀS 19HS COM 1 H INTERVALO REGISTRADA NO PONTO</t>
  </si>
  <si>
    <t>ME6 - DAS 07 AS 23HS COM 1 H INTERVALO REGISTRADA NO PONTO</t>
  </si>
  <si>
    <t>CARGA HORÁRIA - 22 DIAS ÚTEIS - 132 HS</t>
  </si>
  <si>
    <r>
      <rPr>
        <b/>
        <sz val="18"/>
        <color rgb="FFFF0000"/>
        <rFont val="Arial"/>
        <family val="2"/>
      </rPr>
      <t xml:space="preserve">ESCALA REALIZADA DA UPA SABARÁ - ABRIL- 2024
</t>
    </r>
    <r>
      <rPr>
        <b/>
        <sz val="18"/>
        <rFont val="Arial"/>
        <family val="2"/>
      </rPr>
      <t>CARGA HORÁRIA -  22 DIAS ÚTEIS 132 HS</t>
    </r>
    <r>
      <rPr>
        <sz val="18"/>
        <rFont val="Arial"/>
        <family val="2"/>
        <charset val="1"/>
      </rPr>
      <t xml:space="preserve">
</t>
    </r>
    <r>
      <rPr>
        <b/>
        <sz val="18"/>
        <rFont val="Arial"/>
        <family val="2"/>
      </rPr>
      <t>ESCALA DE PLANTÃO - ENFERMEIROS</t>
    </r>
  </si>
  <si>
    <t>ESCALA REALIZADA DA UPA SABARÁ - MARÇO - 2024
CARGA HORÁRIA -  22 DIAS ÚTEIS 160 HS
ESCALA DE PLANTÃO - 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</si>
</sst>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9"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name val="Calibri"/>
      <family val="2"/>
      <charset val="1"/>
    </font>
    <font>
      <b/>
      <sz val="9"/>
      <name val="Arial Narrow"/>
      <family val="2"/>
      <charset val="1"/>
    </font>
    <font>
      <b/>
      <sz val="8.5"/>
      <name val="Arial"/>
      <family val="2"/>
      <charset val="1"/>
    </font>
    <font>
      <sz val="9"/>
      <name val="Arial"/>
      <family val="2"/>
      <charset val="1"/>
    </font>
    <font>
      <sz val="9"/>
      <name val="Calibri"/>
      <family val="2"/>
      <charset val="1"/>
    </font>
    <font>
      <sz val="9"/>
      <name val="Arial Narrow"/>
      <family val="2"/>
      <charset val="1"/>
    </font>
    <font>
      <sz val="9"/>
      <color theme="1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  <charset val="1"/>
    </font>
    <font>
      <b/>
      <sz val="8"/>
      <name val="Arial"/>
      <family val="2"/>
      <charset val="1"/>
    </font>
    <font>
      <sz val="10"/>
      <name val="Verdana"/>
      <family val="2"/>
      <charset val="1"/>
    </font>
    <font>
      <sz val="8"/>
      <name val="Arial"/>
      <family val="2"/>
      <charset val="1"/>
    </font>
    <font>
      <b/>
      <u/>
      <sz val="8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5"/>
      <color rgb="FF000000"/>
      <name val="Arial Narrow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lbertus MT"/>
      <family val="2"/>
    </font>
    <font>
      <sz val="9"/>
      <color rgb="FF000000"/>
      <name val="Calibri"/>
      <family val="2"/>
    </font>
    <font>
      <sz val="7"/>
      <color rgb="FF000000"/>
      <name val="Calibri"/>
      <family val="2"/>
    </font>
    <font>
      <sz val="7"/>
      <color rgb="FF000000"/>
      <name val="Arial"/>
      <family val="2"/>
      <charset val="1"/>
    </font>
    <font>
      <sz val="7"/>
      <color rgb="FF000000"/>
      <name val="Calibri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Calibri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8"/>
      <name val="Calibri"/>
      <family val="2"/>
    </font>
    <font>
      <b/>
      <sz val="6"/>
      <name val="Calibri"/>
      <family val="2"/>
    </font>
    <font>
      <sz val="9"/>
      <name val="Arial Narrow"/>
      <family val="2"/>
    </font>
    <font>
      <b/>
      <sz val="9"/>
      <name val="Calibri"/>
      <family val="2"/>
    </font>
    <font>
      <sz val="5"/>
      <name val="Arial Narrow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8"/>
      <color rgb="FF00B0F0"/>
      <name val="Calibri"/>
      <family val="2"/>
    </font>
    <font>
      <sz val="8"/>
      <color rgb="FFFF0000"/>
      <name val="Calibri"/>
      <family val="2"/>
    </font>
    <font>
      <sz val="10"/>
      <color rgb="FF000000"/>
      <name val="Arial"/>
      <family val="2"/>
    </font>
    <font>
      <sz val="10"/>
      <color rgb="FF000000"/>
      <name val="Albertus MT"/>
      <family val="2"/>
    </font>
    <font>
      <sz val="10"/>
      <color rgb="FF000000"/>
      <name val="Calibri"/>
      <family val="2"/>
    </font>
    <font>
      <b/>
      <u/>
      <sz val="7"/>
      <name val="Calibri"/>
      <family val="2"/>
    </font>
    <font>
      <sz val="7"/>
      <name val="Calibri"/>
      <family val="2"/>
    </font>
    <font>
      <b/>
      <sz val="8"/>
      <color theme="0"/>
      <name val="Arial Black"/>
      <family val="2"/>
    </font>
    <font>
      <b/>
      <sz val="15"/>
      <name val="Arial"/>
      <family val="2"/>
      <charset val="1"/>
    </font>
    <font>
      <b/>
      <sz val="15"/>
      <color rgb="FFFF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name val="Calibri"/>
      <family val="2"/>
      <charset val="1"/>
    </font>
    <font>
      <b/>
      <sz val="10"/>
      <name val="Arial Narrow"/>
      <family val="2"/>
      <charset val="1"/>
    </font>
    <font>
      <sz val="10"/>
      <color rgb="FF000000"/>
      <name val="Calibri"/>
      <family val="2"/>
      <charset val="1"/>
    </font>
    <font>
      <b/>
      <sz val="11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name val="Arial"/>
      <family val="2"/>
      <charset val="1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10"/>
      <name val="Arial Narrow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  <charset val="1"/>
    </font>
    <font>
      <sz val="12"/>
      <name val="Arial"/>
      <family val="2"/>
      <charset val="1"/>
    </font>
    <font>
      <sz val="10"/>
      <name val="Calibri"/>
      <family val="2"/>
      <charset val="1"/>
    </font>
    <font>
      <b/>
      <u/>
      <sz val="7.5"/>
      <name val="Arial"/>
      <family val="2"/>
      <charset val="1"/>
    </font>
    <font>
      <sz val="7"/>
      <name val="Arial"/>
      <family val="2"/>
      <charset val="1"/>
    </font>
    <font>
      <sz val="9"/>
      <name val="AriL"/>
      <charset val="1"/>
    </font>
    <font>
      <sz val="5"/>
      <color rgb="FF000000"/>
      <name val="Albertus MT"/>
      <family val="2"/>
      <charset val="1"/>
    </font>
    <font>
      <b/>
      <sz val="13"/>
      <color rgb="FF000000"/>
      <name val="Calibri"/>
      <family val="2"/>
      <charset val="1"/>
    </font>
    <font>
      <b/>
      <u/>
      <sz val="10"/>
      <name val="Arial"/>
      <family val="2"/>
      <charset val="1"/>
    </font>
    <font>
      <b/>
      <u/>
      <sz val="10"/>
      <color rgb="FF000000"/>
      <name val="Arial"/>
      <family val="2"/>
      <charset val="1"/>
    </font>
    <font>
      <b/>
      <sz val="9"/>
      <name val="Calibri"/>
      <family val="2"/>
      <scheme val="minor"/>
    </font>
    <font>
      <sz val="11"/>
      <name val="Baskerville Old Face"/>
      <family val="1"/>
    </font>
    <font>
      <b/>
      <sz val="11"/>
      <name val="Calibri"/>
      <family val="2"/>
    </font>
    <font>
      <b/>
      <sz val="10"/>
      <name val="Calibri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  <charset val="1"/>
    </font>
    <font>
      <sz val="18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b/>
      <sz val="14"/>
      <name val="Arial"/>
      <family val="2"/>
      <charset val="1"/>
    </font>
    <font>
      <b/>
      <vertAlign val="superscript"/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  <charset val="1"/>
    </font>
    <font>
      <b/>
      <sz val="18"/>
      <name val="Arial"/>
      <family val="2"/>
      <charset val="1"/>
    </font>
    <font>
      <b/>
      <u/>
      <sz val="11"/>
      <name val="Arial Narrow"/>
      <family val="2"/>
    </font>
    <font>
      <u/>
      <sz val="10"/>
      <name val="Arial"/>
      <family val="2"/>
      <charset val="1"/>
    </font>
    <font>
      <u/>
      <vertAlign val="superscript"/>
      <sz val="10"/>
      <name val="Arial"/>
      <family val="2"/>
    </font>
    <font>
      <u/>
      <sz val="10"/>
      <name val="Arial"/>
      <family val="2"/>
    </font>
    <font>
      <u/>
      <sz val="11"/>
      <color rgb="FF000000"/>
      <name val="Calibri"/>
      <family val="2"/>
      <charset val="1"/>
    </font>
    <font>
      <b/>
      <sz val="13"/>
      <name val="Arial"/>
      <family val="2"/>
      <charset val="1"/>
    </font>
    <font>
      <sz val="13"/>
      <name val="Arial"/>
      <family val="2"/>
      <charset val="1"/>
    </font>
    <font>
      <sz val="13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1"/>
      <color theme="1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FF0000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sz val="11"/>
      <color theme="1"/>
      <name val="Arial"/>
      <family val="2"/>
    </font>
    <font>
      <sz val="11"/>
      <color theme="1"/>
      <name val="Arial"/>
      <family val="2"/>
      <charset val="1"/>
    </font>
    <font>
      <sz val="14"/>
      <name val="Arial"/>
      <family val="2"/>
      <charset val="1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3"/>
      <color rgb="FF000000"/>
      <name val="Calibri"/>
      <family val="2"/>
      <charset val="1"/>
    </font>
    <font>
      <sz val="12"/>
      <color theme="0"/>
      <name val="Arial"/>
      <family val="2"/>
    </font>
    <font>
      <b/>
      <sz val="13"/>
      <name val="Arial"/>
      <family val="2"/>
    </font>
    <font>
      <sz val="11"/>
      <color rgb="FF000000"/>
      <name val="Calibri"/>
      <family val="2"/>
    </font>
    <font>
      <sz val="7.5"/>
      <color rgb="FFFF0000"/>
      <name val="Arial"/>
      <family val="2"/>
      <charset val="1"/>
    </font>
    <font>
      <sz val="7.5"/>
      <name val="Arial"/>
      <family val="2"/>
      <charset val="1"/>
    </font>
    <font>
      <sz val="6.5"/>
      <color rgb="FFFF0000"/>
      <name val="Arial"/>
      <family val="2"/>
      <charset val="1"/>
    </font>
    <font>
      <sz val="6.5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8"/>
      <name val="Arial Narrow"/>
      <family val="2"/>
      <charset val="1"/>
    </font>
    <font>
      <sz val="8"/>
      <color rgb="FFFF0000"/>
      <name val="Arial"/>
      <family val="2"/>
      <charset val="1"/>
    </font>
    <font>
      <b/>
      <sz val="6"/>
      <name val="Calibri"/>
      <family val="2"/>
      <charset val="1"/>
    </font>
    <font>
      <sz val="11"/>
      <color theme="1"/>
      <name val="Arial Narrow"/>
      <family val="2"/>
    </font>
    <font>
      <b/>
      <sz val="12"/>
      <name val="Calibri"/>
      <family val="2"/>
      <charset val="1"/>
    </font>
    <font>
      <b/>
      <sz val="12"/>
      <name val="Arial Narrow"/>
      <family val="2"/>
      <charset val="1"/>
    </font>
    <font>
      <sz val="12"/>
      <color rgb="FFFF0000"/>
      <name val="Arial"/>
      <family val="2"/>
      <charset val="1"/>
    </font>
    <font>
      <sz val="11"/>
      <color rgb="FFFF0000"/>
      <name val="Calibri"/>
      <family val="2"/>
      <charset val="1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  <charset val="1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"/>
    </font>
    <font>
      <sz val="10"/>
      <name val="Arial  "/>
    </font>
    <font>
      <sz val="10"/>
      <color theme="1"/>
      <name val="Arial  "/>
    </font>
    <font>
      <sz val="16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12"/>
      <color theme="1"/>
      <name val="Arial"/>
      <family val="2"/>
      <charset val="1"/>
    </font>
    <font>
      <sz val="12"/>
      <color theme="1"/>
      <name val="Arial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rgb="FFFAC09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B66C"/>
        <bgColor rgb="FFFAC09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B2B2B2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CCCCFF"/>
      </patternFill>
    </fill>
    <fill>
      <patternFill patternType="solid">
        <fgColor rgb="FFFAC090"/>
        <bgColor rgb="FFFFA6A6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A6A6"/>
      </patternFill>
    </fill>
    <fill>
      <patternFill patternType="solid">
        <fgColor theme="1"/>
        <bgColor indexed="64"/>
      </patternFill>
    </fill>
    <fill>
      <patternFill patternType="solid">
        <fgColor rgb="FFFFDBB6"/>
        <bgColor rgb="FFFCD5B5"/>
      </patternFill>
    </fill>
    <fill>
      <patternFill patternType="solid">
        <fgColor rgb="FFBFBFBF"/>
        <bgColor rgb="FFB2B2B2"/>
      </patternFill>
    </fill>
    <fill>
      <patternFill patternType="solid">
        <fgColor rgb="FFFCD5B5"/>
        <bgColor rgb="FFFFDBB6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9" tint="0.39997558519241921"/>
        <bgColor rgb="FFFCD5B5"/>
      </patternFill>
    </fill>
    <fill>
      <patternFill patternType="solid">
        <fgColor rgb="FFFAC090"/>
        <bgColor rgb="FFD9D9D9"/>
      </patternFill>
    </fill>
    <fill>
      <patternFill patternType="solid">
        <fgColor rgb="FFBFBFBF"/>
        <bgColor rgb="FFA6A6A6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rgb="FFBFBFBF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50" fillId="0" borderId="0"/>
    <xf numFmtId="0" fontId="49" fillId="0" borderId="0"/>
    <xf numFmtId="0" fontId="1" fillId="0" borderId="0"/>
    <xf numFmtId="0" fontId="38" fillId="0" borderId="0"/>
    <xf numFmtId="0" fontId="96" fillId="0" borderId="0"/>
    <xf numFmtId="0" fontId="96" fillId="0" borderId="0"/>
  </cellStyleXfs>
  <cellXfs count="637">
    <xf numFmtId="0" fontId="0" fillId="0" borderId="0" xfId="0"/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7" fillId="2" borderId="10" xfId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9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 shrinkToFit="1"/>
    </xf>
    <xf numFmtId="0" fontId="11" fillId="4" borderId="11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9" fillId="0" borderId="15" xfId="1" applyFont="1" applyBorder="1" applyAlignment="1">
      <alignment horizontal="center" vertical="center"/>
    </xf>
    <xf numFmtId="17" fontId="14" fillId="3" borderId="16" xfId="2" applyNumberFormat="1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0" fillId="0" borderId="0" xfId="0" applyBorder="1"/>
    <xf numFmtId="0" fontId="13" fillId="5" borderId="0" xfId="0" applyFont="1" applyFill="1" applyBorder="1" applyAlignment="1">
      <alignment horizontal="left" vertical="center"/>
    </xf>
    <xf numFmtId="0" fontId="15" fillId="0" borderId="0" xfId="2" applyFont="1" applyBorder="1" applyAlignment="1">
      <alignment horizontal="center" vertical="center"/>
    </xf>
    <xf numFmtId="17" fontId="14" fillId="0" borderId="0" xfId="2" applyNumberFormat="1" applyFont="1" applyBorder="1" applyAlignment="1">
      <alignment horizontal="center" vertical="center"/>
    </xf>
    <xf numFmtId="0" fontId="10" fillId="6" borderId="0" xfId="2" applyFont="1" applyFill="1" applyBorder="1" applyAlignment="1">
      <alignment horizontal="center" vertical="center"/>
    </xf>
    <xf numFmtId="0" fontId="10" fillId="7" borderId="0" xfId="2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8" borderId="0" xfId="1" applyFont="1" applyFill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20" fillId="7" borderId="4" xfId="0" applyFont="1" applyFill="1" applyBorder="1" applyAlignment="1" applyProtection="1">
      <alignment horizontal="center" vertical="center"/>
    </xf>
    <xf numFmtId="0" fontId="19" fillId="7" borderId="0" xfId="0" applyFont="1" applyFill="1" applyBorder="1" applyAlignment="1" applyProtection="1">
      <alignment horizontal="center" vertical="center"/>
    </xf>
    <xf numFmtId="0" fontId="16" fillId="5" borderId="0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0" fillId="7" borderId="24" xfId="0" applyFont="1" applyFill="1" applyBorder="1" applyAlignment="1" applyProtection="1">
      <alignment horizontal="center" vertical="center"/>
    </xf>
    <xf numFmtId="0" fontId="0" fillId="0" borderId="24" xfId="0" applyBorder="1" applyAlignment="1">
      <alignment vertical="center"/>
    </xf>
    <xf numFmtId="0" fontId="22" fillId="0" borderId="10" xfId="0" applyFont="1" applyBorder="1" applyAlignment="1" applyProtection="1">
      <alignment horizontal="center" vertical="center" readingOrder="1"/>
      <protection locked="0"/>
    </xf>
    <xf numFmtId="0" fontId="23" fillId="0" borderId="0" xfId="0" applyFont="1" applyAlignment="1">
      <alignment horizontal="center"/>
    </xf>
    <xf numFmtId="0" fontId="22" fillId="9" borderId="10" xfId="0" applyFont="1" applyFill="1" applyBorder="1" applyAlignment="1" applyProtection="1">
      <alignment horizontal="center" vertical="center" readingOrder="1"/>
    </xf>
    <xf numFmtId="0" fontId="22" fillId="9" borderId="10" xfId="0" applyFont="1" applyFill="1" applyBorder="1" applyAlignment="1" applyProtection="1">
      <alignment horizontal="center" vertical="center" readingOrder="1"/>
      <protection locked="0"/>
    </xf>
    <xf numFmtId="0" fontId="22" fillId="0" borderId="10" xfId="0" applyFont="1" applyBorder="1" applyAlignment="1" applyProtection="1">
      <alignment vertical="center" readingOrder="1"/>
    </xf>
    <xf numFmtId="0" fontId="24" fillId="9" borderId="10" xfId="0" applyFont="1" applyFill="1" applyBorder="1" applyAlignment="1" applyProtection="1">
      <alignment horizontal="right" vertical="center" readingOrder="1"/>
    </xf>
    <xf numFmtId="0" fontId="22" fillId="0" borderId="20" xfId="0" applyFont="1" applyBorder="1" applyAlignment="1" applyProtection="1">
      <alignment vertical="center" readingOrder="1"/>
    </xf>
    <xf numFmtId="0" fontId="23" fillId="0" borderId="0" xfId="0" applyFont="1" applyBorder="1" applyAlignment="1">
      <alignment horizontal="center"/>
    </xf>
    <xf numFmtId="0" fontId="22" fillId="0" borderId="20" xfId="0" applyFont="1" applyBorder="1" applyAlignment="1" applyProtection="1">
      <alignment horizontal="center" vertical="center" readingOrder="1"/>
      <protection locked="0"/>
    </xf>
    <xf numFmtId="0" fontId="22" fillId="0" borderId="20" xfId="0" applyFont="1" applyBorder="1" applyAlignment="1" applyProtection="1">
      <alignment horizontal="center" vertical="center" readingOrder="1"/>
    </xf>
    <xf numFmtId="0" fontId="24" fillId="0" borderId="20" xfId="0" applyFont="1" applyBorder="1" applyAlignment="1" applyProtection="1">
      <alignment horizontal="right" vertical="center" readingOrder="1"/>
    </xf>
    <xf numFmtId="0" fontId="22" fillId="0" borderId="7" xfId="0" applyFont="1" applyBorder="1" applyAlignment="1" applyProtection="1">
      <alignment vertical="center" readingOrder="1"/>
    </xf>
    <xf numFmtId="0" fontId="22" fillId="0" borderId="7" xfId="0" applyFont="1" applyBorder="1" applyAlignment="1" applyProtection="1">
      <alignment horizontal="center" vertical="center" readingOrder="1"/>
      <protection locked="0"/>
    </xf>
    <xf numFmtId="0" fontId="22" fillId="0" borderId="7" xfId="0" applyFont="1" applyBorder="1" applyAlignment="1" applyProtection="1">
      <alignment horizontal="center" vertical="center" readingOrder="1"/>
    </xf>
    <xf numFmtId="0" fontId="24" fillId="0" borderId="7" xfId="0" applyFont="1" applyBorder="1" applyAlignment="1" applyProtection="1">
      <alignment horizontal="right" vertical="center" readingOrder="1"/>
    </xf>
    <xf numFmtId="0" fontId="0" fillId="0" borderId="0" xfId="0" applyFont="1"/>
    <xf numFmtId="0" fontId="34" fillId="0" borderId="0" xfId="0" applyFont="1" applyBorder="1" applyAlignment="1">
      <alignment vertical="center"/>
    </xf>
    <xf numFmtId="0" fontId="34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/>
    <xf numFmtId="0" fontId="35" fillId="0" borderId="0" xfId="0" applyFont="1" applyBorder="1"/>
    <xf numFmtId="0" fontId="0" fillId="0" borderId="0" xfId="0" applyFont="1" applyBorder="1"/>
    <xf numFmtId="0" fontId="21" fillId="0" borderId="0" xfId="0" applyFont="1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35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/>
    <xf numFmtId="0" fontId="45" fillId="10" borderId="10" xfId="0" applyFont="1" applyFill="1" applyBorder="1" applyAlignment="1">
      <alignment horizontal="center" vertical="center"/>
    </xf>
    <xf numFmtId="0" fontId="37" fillId="11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8" borderId="10" xfId="5" applyFont="1" applyFill="1" applyBorder="1" applyAlignment="1">
      <alignment horizontal="center" vertical="center"/>
    </xf>
    <xf numFmtId="0" fontId="25" fillId="12" borderId="10" xfId="5" applyFont="1" applyFill="1" applyBorder="1" applyAlignment="1">
      <alignment horizontal="center" vertical="center"/>
    </xf>
    <xf numFmtId="0" fontId="44" fillId="12" borderId="10" xfId="5" applyFont="1" applyFill="1" applyBorder="1" applyAlignment="1">
      <alignment horizontal="center" vertical="center"/>
    </xf>
    <xf numFmtId="0" fontId="37" fillId="5" borderId="10" xfId="5" applyFont="1" applyFill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 shrinkToFit="1"/>
    </xf>
    <xf numFmtId="0" fontId="39" fillId="5" borderId="11" xfId="0" applyFont="1" applyFill="1" applyBorder="1" applyAlignment="1">
      <alignment horizontal="center" vertical="center" shrinkToFit="1"/>
    </xf>
    <xf numFmtId="0" fontId="36" fillId="0" borderId="10" xfId="0" applyFont="1" applyBorder="1" applyAlignment="1">
      <alignment vertical="center" readingOrder="1"/>
    </xf>
    <xf numFmtId="0" fontId="47" fillId="5" borderId="9" xfId="0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10" borderId="10" xfId="0" applyFont="1" applyFill="1" applyBorder="1" applyAlignment="1">
      <alignment horizontal="center" vertical="center"/>
    </xf>
    <xf numFmtId="0" fontId="52" fillId="12" borderId="10" xfId="5" applyFont="1" applyFill="1" applyBorder="1" applyAlignment="1">
      <alignment horizontal="center" vertical="center"/>
    </xf>
    <xf numFmtId="0" fontId="25" fillId="8" borderId="10" xfId="5" applyFont="1" applyFill="1" applyBorder="1" applyAlignment="1">
      <alignment horizontal="center" vertical="center"/>
    </xf>
    <xf numFmtId="0" fontId="53" fillId="12" borderId="10" xfId="5" applyFont="1" applyFill="1" applyBorder="1" applyAlignment="1">
      <alignment horizontal="center" vertical="center"/>
    </xf>
    <xf numFmtId="0" fontId="40" fillId="0" borderId="9" xfId="5" applyFont="1" applyBorder="1" applyAlignment="1">
      <alignment horizontal="center" vertical="center"/>
    </xf>
    <xf numFmtId="0" fontId="40" fillId="0" borderId="10" xfId="5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0" fillId="13" borderId="10" xfId="0" applyFont="1" applyFill="1" applyBorder="1" applyAlignment="1">
      <alignment horizontal="center" vertical="center"/>
    </xf>
    <xf numFmtId="17" fontId="43" fillId="0" borderId="10" xfId="5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/>
    <xf numFmtId="0" fontId="32" fillId="0" borderId="19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29" fillId="0" borderId="0" xfId="0" applyFont="1" applyBorder="1"/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/>
    <xf numFmtId="0" fontId="56" fillId="0" borderId="0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center" vertical="center"/>
    </xf>
    <xf numFmtId="0" fontId="40" fillId="8" borderId="10" xfId="5" applyFont="1" applyFill="1" applyBorder="1" applyAlignment="1">
      <alignment horizontal="center" vertical="center"/>
    </xf>
    <xf numFmtId="0" fontId="57" fillId="8" borderId="10" xfId="5" applyFont="1" applyFill="1" applyBorder="1" applyAlignment="1">
      <alignment horizontal="center" vertical="center"/>
    </xf>
    <xf numFmtId="0" fontId="57" fillId="12" borderId="10" xfId="5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10" xfId="0" applyFont="1" applyBorder="1" applyAlignment="1" applyProtection="1">
      <alignment horizontal="center" vertical="center" readingOrder="1"/>
      <protection locked="0"/>
    </xf>
    <xf numFmtId="0" fontId="66" fillId="16" borderId="10" xfId="0" applyFont="1" applyFill="1" applyBorder="1" applyAlignment="1" applyProtection="1">
      <alignment horizontal="center" vertical="center" readingOrder="1"/>
    </xf>
    <xf numFmtId="0" fontId="66" fillId="17" borderId="10" xfId="0" applyFont="1" applyFill="1" applyBorder="1" applyAlignment="1" applyProtection="1">
      <alignment horizontal="center" vertical="center" readingOrder="1"/>
      <protection locked="0"/>
    </xf>
    <xf numFmtId="0" fontId="67" fillId="0" borderId="0" xfId="0" applyFont="1" applyAlignment="1">
      <alignment vertical="center"/>
    </xf>
    <xf numFmtId="0" fontId="68" fillId="16" borderId="10" xfId="0" applyFont="1" applyFill="1" applyBorder="1" applyAlignment="1" applyProtection="1">
      <alignment horizontal="center" vertical="center" readingOrder="1"/>
    </xf>
    <xf numFmtId="0" fontId="13" fillId="18" borderId="9" xfId="0" applyFont="1" applyFill="1" applyBorder="1" applyAlignment="1">
      <alignment horizontal="left" vertical="center"/>
    </xf>
    <xf numFmtId="0" fontId="13" fillId="18" borderId="10" xfId="0" applyFont="1" applyFill="1" applyBorder="1" applyAlignment="1">
      <alignment horizontal="left" vertical="center"/>
    </xf>
    <xf numFmtId="49" fontId="13" fillId="18" borderId="10" xfId="0" applyNumberFormat="1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9" fillId="12" borderId="10" xfId="0" applyFont="1" applyFill="1" applyBorder="1" applyAlignment="1">
      <alignment horizontal="center" vertical="center"/>
    </xf>
    <xf numFmtId="0" fontId="71" fillId="12" borderId="10" xfId="0" applyFont="1" applyFill="1" applyBorder="1" applyAlignment="1">
      <alignment horizontal="center" vertical="center"/>
    </xf>
    <xf numFmtId="0" fontId="72" fillId="12" borderId="10" xfId="0" applyFont="1" applyFill="1" applyBorder="1" applyAlignment="1">
      <alignment vertical="center"/>
    </xf>
    <xf numFmtId="0" fontId="20" fillId="12" borderId="10" xfId="0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horizontal="center" vertical="center"/>
    </xf>
    <xf numFmtId="2" fontId="73" fillId="15" borderId="10" xfId="0" applyNumberFormat="1" applyFont="1" applyFill="1" applyBorder="1" applyAlignment="1">
      <alignment horizontal="center" vertical="center" shrinkToFit="1"/>
    </xf>
    <xf numFmtId="2" fontId="73" fillId="15" borderId="11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66" fillId="17" borderId="10" xfId="0" applyFont="1" applyFill="1" applyBorder="1" applyAlignment="1" applyProtection="1">
      <alignment horizontal="center" vertical="center" readingOrder="1"/>
    </xf>
    <xf numFmtId="0" fontId="74" fillId="17" borderId="10" xfId="0" applyFont="1" applyFill="1" applyBorder="1" applyAlignment="1" applyProtection="1">
      <alignment horizontal="right" vertical="center" readingOrder="1"/>
    </xf>
    <xf numFmtId="0" fontId="66" fillId="0" borderId="10" xfId="0" applyFont="1" applyBorder="1" applyAlignment="1" applyProtection="1">
      <alignment vertical="center" readingOrder="1"/>
    </xf>
    <xf numFmtId="2" fontId="66" fillId="0" borderId="10" xfId="0" applyNumberFormat="1" applyFont="1" applyBorder="1" applyAlignment="1" applyProtection="1">
      <alignment vertical="center" readingOrder="1"/>
    </xf>
    <xf numFmtId="0" fontId="13" fillId="0" borderId="9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6" fillId="0" borderId="0" xfId="0" applyFont="1" applyFill="1" applyBorder="1" applyAlignment="1" applyProtection="1">
      <alignment horizontal="center" vertical="center" readingOrder="1"/>
    </xf>
    <xf numFmtId="0" fontId="74" fillId="0" borderId="0" xfId="0" applyFont="1" applyFill="1" applyBorder="1" applyAlignment="1" applyProtection="1">
      <alignment horizontal="right" vertical="center" readingOrder="1"/>
    </xf>
    <xf numFmtId="0" fontId="67" fillId="0" borderId="0" xfId="0" applyFont="1" applyFill="1" applyBorder="1" applyAlignment="1">
      <alignment horizontal="right" vertical="center" readingOrder="1"/>
    </xf>
    <xf numFmtId="0" fontId="66" fillId="0" borderId="0" xfId="0" applyFont="1" applyFill="1" applyBorder="1" applyAlignment="1" applyProtection="1">
      <alignment vertical="center" readingOrder="1"/>
    </xf>
    <xf numFmtId="2" fontId="66" fillId="0" borderId="0" xfId="0" applyNumberFormat="1" applyFont="1" applyFill="1" applyBorder="1" applyAlignment="1" applyProtection="1">
      <alignment vertical="center" readingOrder="1"/>
    </xf>
    <xf numFmtId="0" fontId="62" fillId="0" borderId="0" xfId="0" applyFont="1" applyFill="1" applyBorder="1" applyAlignment="1">
      <alignment vertical="center"/>
    </xf>
    <xf numFmtId="0" fontId="70" fillId="12" borderId="10" xfId="0" applyFont="1" applyFill="1" applyBorder="1" applyAlignment="1">
      <alignment horizontal="center" vertical="center"/>
    </xf>
    <xf numFmtId="0" fontId="75" fillId="12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5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0" fillId="0" borderId="0" xfId="0" applyFont="1" applyBorder="1" applyAlignment="1"/>
    <xf numFmtId="0" fontId="0" fillId="0" borderId="5" xfId="0" applyBorder="1" applyAlignment="1">
      <alignment vertical="center"/>
    </xf>
    <xf numFmtId="0" fontId="1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/>
    </xf>
    <xf numFmtId="0" fontId="81" fillId="18" borderId="0" xfId="0" applyFont="1" applyFill="1" applyBorder="1" applyAlignment="1"/>
    <xf numFmtId="0" fontId="82" fillId="0" borderId="0" xfId="0" applyFont="1" applyBorder="1" applyAlignment="1">
      <alignment vertical="center"/>
    </xf>
    <xf numFmtId="0" fontId="9" fillId="18" borderId="10" xfId="0" applyFont="1" applyFill="1" applyBorder="1" applyAlignment="1">
      <alignment vertical="center"/>
    </xf>
    <xf numFmtId="0" fontId="83" fillId="18" borderId="0" xfId="0" applyFont="1" applyFill="1" applyBorder="1"/>
    <xf numFmtId="0" fontId="66" fillId="0" borderId="0" xfId="0" applyFont="1" applyBorder="1" applyAlignment="1">
      <alignment horizontal="center" vertical="center"/>
    </xf>
    <xf numFmtId="0" fontId="81" fillId="18" borderId="0" xfId="0" applyFont="1" applyFill="1" applyBorder="1"/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68" fillId="0" borderId="0" xfId="0" applyFont="1" applyFill="1" applyBorder="1" applyAlignment="1" applyProtection="1">
      <alignment horizontal="center" vertical="center" readingOrder="1"/>
      <protection locked="0"/>
    </xf>
    <xf numFmtId="0" fontId="68" fillId="0" borderId="0" xfId="0" applyFont="1" applyFill="1" applyBorder="1" applyAlignment="1" applyProtection="1">
      <alignment horizontal="center" vertical="center" readingOrder="1"/>
    </xf>
    <xf numFmtId="0" fontId="78" fillId="0" borderId="0" xfId="0" applyFont="1" applyFill="1" applyBorder="1" applyAlignment="1" applyProtection="1">
      <alignment horizontal="right" vertical="center" readingOrder="1"/>
    </xf>
    <xf numFmtId="0" fontId="68" fillId="0" borderId="0" xfId="0" applyFont="1" applyFill="1" applyBorder="1" applyAlignment="1" applyProtection="1">
      <alignment vertical="center" readingOrder="1"/>
    </xf>
    <xf numFmtId="2" fontId="68" fillId="0" borderId="0" xfId="0" applyNumberFormat="1" applyFont="1" applyFill="1" applyBorder="1" applyAlignment="1" applyProtection="1">
      <alignment vertical="center" readingOrder="1"/>
    </xf>
    <xf numFmtId="0" fontId="13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73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Border="1"/>
    <xf numFmtId="0" fontId="26" fillId="0" borderId="1" xfId="4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54" fillId="0" borderId="4" xfId="0" applyFont="1" applyBorder="1" applyAlignment="1">
      <alignment horizontal="center" vertical="center"/>
    </xf>
    <xf numFmtId="0" fontId="55" fillId="0" borderId="5" xfId="0" applyFont="1" applyBorder="1"/>
    <xf numFmtId="0" fontId="54" fillId="0" borderId="5" xfId="0" applyFont="1" applyBorder="1"/>
    <xf numFmtId="0" fontId="56" fillId="0" borderId="4" xfId="0" applyFont="1" applyBorder="1" applyAlignment="1">
      <alignment horizontal="center"/>
    </xf>
    <xf numFmtId="0" fontId="56" fillId="0" borderId="5" xfId="0" applyFont="1" applyBorder="1"/>
    <xf numFmtId="0" fontId="54" fillId="0" borderId="23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/>
    </xf>
    <xf numFmtId="0" fontId="33" fillId="0" borderId="24" xfId="0" applyFont="1" applyBorder="1"/>
    <xf numFmtId="0" fontId="33" fillId="0" borderId="31" xfId="0" applyFont="1" applyBorder="1"/>
    <xf numFmtId="0" fontId="59" fillId="14" borderId="26" xfId="5" applyFont="1" applyFill="1" applyBorder="1" applyAlignment="1">
      <alignment horizontal="center" vertical="center"/>
    </xf>
    <xf numFmtId="0" fontId="59" fillId="14" borderId="25" xfId="5" applyFont="1" applyFill="1" applyBorder="1" applyAlignment="1">
      <alignment horizontal="center" vertical="center"/>
    </xf>
    <xf numFmtId="0" fontId="59" fillId="14" borderId="12" xfId="5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2" fillId="10" borderId="11" xfId="0" applyFont="1" applyFill="1" applyBorder="1" applyAlignment="1">
      <alignment horizontal="center" shrinkToFit="1"/>
    </xf>
    <xf numFmtId="0" fontId="42" fillId="10" borderId="10" xfId="0" applyFont="1" applyFill="1" applyBorder="1" applyAlignment="1">
      <alignment horizontal="center" shrinkToFit="1"/>
    </xf>
    <xf numFmtId="0" fontId="40" fillId="10" borderId="9" xfId="0" applyFont="1" applyFill="1" applyBorder="1" applyAlignment="1">
      <alignment horizontal="center" vertical="center"/>
    </xf>
    <xf numFmtId="0" fontId="40" fillId="10" borderId="10" xfId="0" applyFont="1" applyFill="1" applyBorder="1" applyAlignment="1">
      <alignment horizontal="center" vertical="center"/>
    </xf>
    <xf numFmtId="0" fontId="41" fillId="10" borderId="10" xfId="0" applyFont="1" applyFill="1" applyBorder="1" applyAlignment="1">
      <alignment horizontal="center" vertical="center"/>
    </xf>
    <xf numFmtId="0" fontId="36" fillId="10" borderId="10" xfId="0" applyFont="1" applyFill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/>
    </xf>
    <xf numFmtId="0" fontId="78" fillId="0" borderId="0" xfId="0" applyFont="1" applyBorder="1" applyAlignment="1">
      <alignment horizontal="center" vertical="top"/>
    </xf>
    <xf numFmtId="0" fontId="60" fillId="0" borderId="1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wrapText="1"/>
    </xf>
    <xf numFmtId="0" fontId="84" fillId="0" borderId="0" xfId="0" applyFont="1" applyBorder="1" applyAlignment="1">
      <alignment horizontal="center" vertical="top"/>
    </xf>
    <xf numFmtId="0" fontId="7" fillId="2" borderId="10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 shrinkToFit="1"/>
    </xf>
    <xf numFmtId="0" fontId="7" fillId="4" borderId="11" xfId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87" fillId="0" borderId="10" xfId="1" applyFont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5" borderId="10" xfId="1" applyFont="1" applyFill="1" applyBorder="1" applyAlignment="1">
      <alignment horizontal="center" vertical="center"/>
    </xf>
    <xf numFmtId="0" fontId="16" fillId="7" borderId="10" xfId="0" applyFont="1" applyFill="1" applyBorder="1" applyAlignment="1" applyProtection="1">
      <alignment horizontal="center" vertical="center"/>
    </xf>
    <xf numFmtId="0" fontId="19" fillId="7" borderId="10" xfId="0" applyFont="1" applyFill="1" applyBorder="1" applyAlignment="1" applyProtection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/>
    </xf>
    <xf numFmtId="0" fontId="90" fillId="18" borderId="10" xfId="0" applyFont="1" applyFill="1" applyBorder="1" applyAlignment="1">
      <alignment horizontal="center" vertical="center"/>
    </xf>
    <xf numFmtId="0" fontId="79" fillId="19" borderId="19" xfId="0" applyFont="1" applyFill="1" applyBorder="1" applyAlignment="1">
      <alignment horizontal="center" vertical="center"/>
    </xf>
    <xf numFmtId="0" fontId="79" fillId="19" borderId="15" xfId="0" applyFont="1" applyFill="1" applyBorder="1" applyAlignment="1">
      <alignment horizontal="center" vertical="center"/>
    </xf>
    <xf numFmtId="0" fontId="79" fillId="19" borderId="17" xfId="0" applyFont="1" applyFill="1" applyBorder="1" applyAlignment="1">
      <alignment horizontal="center" vertical="center"/>
    </xf>
    <xf numFmtId="0" fontId="79" fillId="19" borderId="18" xfId="0" applyFont="1" applyFill="1" applyBorder="1" applyAlignment="1">
      <alignment horizontal="center" vertical="center"/>
    </xf>
    <xf numFmtId="0" fontId="79" fillId="19" borderId="21" xfId="0" applyFont="1" applyFill="1" applyBorder="1" applyAlignment="1">
      <alignment horizontal="center" vertical="center"/>
    </xf>
    <xf numFmtId="0" fontId="79" fillId="19" borderId="22" xfId="0" applyFont="1" applyFill="1" applyBorder="1" applyAlignment="1">
      <alignment horizontal="center" vertical="center"/>
    </xf>
    <xf numFmtId="0" fontId="63" fillId="20" borderId="9" xfId="0" applyFont="1" applyFill="1" applyBorder="1" applyAlignment="1">
      <alignment vertical="center"/>
    </xf>
    <xf numFmtId="0" fontId="64" fillId="20" borderId="10" xfId="0" applyFont="1" applyFill="1" applyBorder="1" applyAlignment="1">
      <alignment horizontal="center" vertical="center"/>
    </xf>
    <xf numFmtId="0" fontId="64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 vertical="center"/>
    </xf>
    <xf numFmtId="0" fontId="64" fillId="20" borderId="16" xfId="0" applyFont="1" applyFill="1" applyBorder="1" applyAlignment="1">
      <alignment horizontal="center" vertical="center" shrinkToFit="1"/>
    </xf>
    <xf numFmtId="0" fontId="64" fillId="20" borderId="28" xfId="0" applyFont="1" applyFill="1" applyBorder="1" applyAlignment="1">
      <alignment horizontal="center" vertical="center" shrinkToFit="1"/>
    </xf>
    <xf numFmtId="0" fontId="3" fillId="20" borderId="29" xfId="0" applyFont="1" applyFill="1" applyBorder="1" applyAlignment="1">
      <alignment horizontal="center" vertical="center"/>
    </xf>
    <xf numFmtId="0" fontId="64" fillId="20" borderId="29" xfId="0" applyFont="1" applyFill="1" applyBorder="1" applyAlignment="1">
      <alignment horizontal="center" vertical="center" shrinkToFit="1"/>
    </xf>
    <xf numFmtId="0" fontId="64" fillId="20" borderId="30" xfId="0" applyFont="1" applyFill="1" applyBorder="1" applyAlignment="1">
      <alignment horizontal="center" vertical="center" shrinkToFit="1"/>
    </xf>
    <xf numFmtId="0" fontId="63" fillId="20" borderId="9" xfId="0" applyFont="1" applyFill="1" applyBorder="1" applyAlignment="1">
      <alignment horizontal="left" vertical="center"/>
    </xf>
    <xf numFmtId="0" fontId="91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13" fillId="0" borderId="0" xfId="0" applyFont="1"/>
    <xf numFmtId="0" fontId="3" fillId="0" borderId="18" xfId="0" applyFont="1" applyBorder="1" applyAlignment="1">
      <alignment wrapText="1"/>
    </xf>
    <xf numFmtId="0" fontId="13" fillId="0" borderId="0" xfId="0" applyFont="1" applyAlignment="1">
      <alignment vertical="center"/>
    </xf>
    <xf numFmtId="0" fontId="75" fillId="21" borderId="10" xfId="1" applyFont="1" applyFill="1" applyBorder="1" applyAlignment="1">
      <alignment horizontal="center" vertical="center"/>
    </xf>
    <xf numFmtId="0" fontId="75" fillId="21" borderId="10" xfId="1" applyFont="1" applyFill="1" applyBorder="1" applyAlignment="1">
      <alignment horizontal="left" vertical="center"/>
    </xf>
    <xf numFmtId="0" fontId="75" fillId="21" borderId="10" xfId="1" applyFont="1" applyFill="1" applyBorder="1" applyAlignment="1">
      <alignment horizontal="center" vertical="center"/>
    </xf>
    <xf numFmtId="0" fontId="75" fillId="21" borderId="10" xfId="0" applyFont="1" applyFill="1" applyBorder="1" applyAlignment="1">
      <alignment horizontal="center" vertical="center"/>
    </xf>
    <xf numFmtId="0" fontId="75" fillId="21" borderId="10" xfId="1" applyFont="1" applyFill="1" applyBorder="1" applyAlignment="1">
      <alignment horizontal="center" vertical="center" shrinkToFit="1"/>
    </xf>
    <xf numFmtId="0" fontId="9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8" fillId="0" borderId="10" xfId="0" applyFont="1" applyBorder="1" applyAlignment="1" applyProtection="1">
      <alignment horizontal="center" vertical="center" readingOrder="1"/>
      <protection locked="0"/>
    </xf>
    <xf numFmtId="0" fontId="22" fillId="22" borderId="10" xfId="0" applyFont="1" applyFill="1" applyBorder="1" applyAlignment="1" applyProtection="1">
      <alignment horizontal="center" vertical="center" readingOrder="1"/>
    </xf>
    <xf numFmtId="0" fontId="22" fillId="22" borderId="10" xfId="0" applyFont="1" applyFill="1" applyBorder="1" applyAlignment="1" applyProtection="1">
      <alignment horizontal="center" vertical="center" readingOrder="1"/>
      <protection locked="0"/>
    </xf>
    <xf numFmtId="0" fontId="13" fillId="0" borderId="10" xfId="1" applyFont="1" applyBorder="1" applyAlignment="1">
      <alignment horizontal="center" vertical="center"/>
    </xf>
    <xf numFmtId="0" fontId="13" fillId="0" borderId="10" xfId="1" applyFont="1" applyBorder="1" applyAlignment="1">
      <alignment horizontal="left" vertical="center"/>
    </xf>
    <xf numFmtId="1" fontId="13" fillId="0" borderId="10" xfId="3" applyNumberFormat="1" applyFont="1" applyBorder="1" applyAlignment="1">
      <alignment horizontal="center" vertical="center" shrinkToFit="1"/>
    </xf>
    <xf numFmtId="0" fontId="100" fillId="21" borderId="10" xfId="1" applyFont="1" applyFill="1" applyBorder="1" applyAlignment="1">
      <alignment horizontal="center" vertical="center"/>
    </xf>
    <xf numFmtId="0" fontId="100" fillId="0" borderId="10" xfId="2" applyFont="1" applyFill="1" applyBorder="1" applyAlignment="1">
      <alignment horizontal="center" vertical="center"/>
    </xf>
    <xf numFmtId="0" fontId="100" fillId="12" borderId="10" xfId="2" applyFont="1" applyFill="1" applyBorder="1" applyAlignment="1">
      <alignment horizontal="center" vertical="center"/>
    </xf>
    <xf numFmtId="0" fontId="101" fillId="23" borderId="26" xfId="2" applyFont="1" applyFill="1" applyBorder="1" applyAlignment="1">
      <alignment horizontal="center" vertical="center"/>
    </xf>
    <xf numFmtId="0" fontId="101" fillId="23" borderId="25" xfId="2" applyFont="1" applyFill="1" applyBorder="1" applyAlignment="1">
      <alignment horizontal="center" vertical="center"/>
    </xf>
    <xf numFmtId="0" fontId="101" fillId="23" borderId="12" xfId="2" applyFont="1" applyFill="1" applyBorder="1" applyAlignment="1">
      <alignment horizontal="center" vertical="center"/>
    </xf>
    <xf numFmtId="0" fontId="13" fillId="24" borderId="10" xfId="1" applyFont="1" applyFill="1" applyBorder="1" applyAlignment="1">
      <alignment horizontal="center" vertical="center" shrinkToFit="1"/>
    </xf>
    <xf numFmtId="0" fontId="102" fillId="0" borderId="0" xfId="0" applyFont="1" applyAlignment="1">
      <alignment horizontal="center" vertical="center"/>
    </xf>
    <xf numFmtId="0" fontId="98" fillId="0" borderId="10" xfId="0" applyFont="1" applyBorder="1" applyAlignment="1" applyProtection="1">
      <alignment vertical="center" readingOrder="1"/>
    </xf>
    <xf numFmtId="0" fontId="103" fillId="0" borderId="10" xfId="0" applyFont="1" applyBorder="1" applyAlignment="1" applyProtection="1">
      <alignment horizontal="center" vertical="center" readingOrder="1"/>
      <protection locked="0"/>
    </xf>
    <xf numFmtId="0" fontId="24" fillId="22" borderId="10" xfId="0" applyFont="1" applyFill="1" applyBorder="1" applyAlignment="1" applyProtection="1">
      <alignment horizontal="right" vertical="center" readingOrder="1"/>
    </xf>
    <xf numFmtId="0" fontId="1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 readingOrder="1"/>
    </xf>
    <xf numFmtId="0" fontId="24" fillId="0" borderId="0" xfId="0" applyFont="1" applyFill="1" applyBorder="1" applyAlignment="1" applyProtection="1">
      <alignment horizontal="right" vertical="center" readingOrder="1"/>
    </xf>
    <xf numFmtId="1" fontId="13" fillId="0" borderId="21" xfId="3" applyNumberFormat="1" applyFont="1" applyBorder="1" applyAlignment="1">
      <alignment horizontal="center" vertical="center" shrinkToFit="1"/>
    </xf>
    <xf numFmtId="0" fontId="13" fillId="21" borderId="10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3" fillId="0" borderId="10" xfId="0" applyFont="1" applyBorder="1" applyAlignment="1" applyProtection="1">
      <alignment vertical="center" readingOrder="1"/>
    </xf>
    <xf numFmtId="0" fontId="101" fillId="0" borderId="10" xfId="2" applyFont="1" applyFill="1" applyBorder="1" applyAlignment="1">
      <alignment horizontal="center" vertical="center"/>
    </xf>
    <xf numFmtId="0" fontId="104" fillId="0" borderId="10" xfId="0" applyFont="1" applyBorder="1" applyAlignment="1" applyProtection="1">
      <alignment vertical="center" readingOrder="1"/>
    </xf>
    <xf numFmtId="0" fontId="13" fillId="0" borderId="12" xfId="0" applyFont="1" applyBorder="1" applyAlignment="1">
      <alignment horizontal="center" vertical="center" readingOrder="1"/>
    </xf>
    <xf numFmtId="0" fontId="105" fillId="0" borderId="10" xfId="2" applyFont="1" applyFill="1" applyBorder="1" applyAlignment="1">
      <alignment horizontal="center" vertical="center"/>
    </xf>
    <xf numFmtId="0" fontId="101" fillId="12" borderId="10" xfId="2" applyFont="1" applyFill="1" applyBorder="1" applyAlignment="1">
      <alignment horizontal="center" vertical="center"/>
    </xf>
    <xf numFmtId="0" fontId="13" fillId="0" borderId="10" xfId="3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readingOrder="1"/>
    </xf>
    <xf numFmtId="0" fontId="105" fillId="12" borderId="10" xfId="2" applyFont="1" applyFill="1" applyBorder="1" applyAlignment="1">
      <alignment horizontal="center" vertical="center"/>
    </xf>
    <xf numFmtId="0" fontId="24" fillId="21" borderId="10" xfId="1" applyFont="1" applyFill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/>
    <xf numFmtId="1" fontId="106" fillId="0" borderId="0" xfId="3" applyNumberFormat="1" applyFont="1" applyBorder="1" applyAlignment="1">
      <alignment horizontal="center" vertical="center" shrinkToFit="1"/>
    </xf>
    <xf numFmtId="0" fontId="106" fillId="0" borderId="0" xfId="1" applyFont="1" applyBorder="1" applyAlignment="1">
      <alignment horizontal="left" vertical="center"/>
    </xf>
    <xf numFmtId="0" fontId="106" fillId="0" borderId="0" xfId="0" applyFont="1"/>
    <xf numFmtId="0" fontId="106" fillId="0" borderId="0" xfId="0" applyFont="1" applyAlignment="1">
      <alignment horizontal="center"/>
    </xf>
    <xf numFmtId="0" fontId="102" fillId="0" borderId="0" xfId="0" applyFont="1"/>
    <xf numFmtId="0" fontId="22" fillId="0" borderId="0" xfId="0" applyFont="1" applyBorder="1" applyAlignment="1" applyProtection="1">
      <alignment horizontal="center" vertical="center" readingOrder="1"/>
    </xf>
    <xf numFmtId="0" fontId="24" fillId="0" borderId="0" xfId="0" applyFont="1" applyBorder="1" applyAlignment="1" applyProtection="1">
      <alignment horizontal="right" vertical="center" readingOrder="1"/>
    </xf>
    <xf numFmtId="0" fontId="106" fillId="0" borderId="0" xfId="0" applyFont="1" applyBorder="1" applyAlignment="1">
      <alignment horizontal="left"/>
    </xf>
    <xf numFmtId="0" fontId="106" fillId="0" borderId="0" xfId="0" applyFont="1" applyBorder="1" applyAlignment="1">
      <alignment horizontal="left"/>
    </xf>
    <xf numFmtId="0" fontId="75" fillId="0" borderId="0" xfId="0" applyFont="1"/>
    <xf numFmtId="0" fontId="65" fillId="0" borderId="0" xfId="0" applyFont="1"/>
    <xf numFmtId="0" fontId="106" fillId="0" borderId="0" xfId="0" applyFont="1" applyBorder="1" applyAlignment="1"/>
    <xf numFmtId="0" fontId="106" fillId="0" borderId="0" xfId="0" applyFont="1" applyBorder="1"/>
    <xf numFmtId="0" fontId="106" fillId="0" borderId="0" xfId="1" applyFont="1" applyFill="1" applyBorder="1" applyAlignment="1">
      <alignment vertical="center"/>
    </xf>
    <xf numFmtId="0" fontId="106" fillId="0" borderId="0" xfId="1" applyFont="1" applyFill="1" applyBorder="1" applyAlignment="1">
      <alignment horizontal="left" vertical="center"/>
    </xf>
    <xf numFmtId="0" fontId="106" fillId="0" borderId="0" xfId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shrinkToFit="1"/>
    </xf>
    <xf numFmtId="0" fontId="102" fillId="0" borderId="0" xfId="0" applyFont="1" applyFill="1" applyBorder="1" applyAlignment="1">
      <alignment horizontal="center" vertical="center"/>
    </xf>
    <xf numFmtId="1" fontId="106" fillId="0" borderId="0" xfId="3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>
      <alignment horizontal="center" vertical="center" shrinkToFit="1"/>
    </xf>
    <xf numFmtId="0" fontId="103" fillId="0" borderId="0" xfId="0" applyFont="1" applyFill="1" applyBorder="1" applyAlignment="1" applyProtection="1">
      <alignment vertical="center" readingOrder="1"/>
    </xf>
    <xf numFmtId="0" fontId="103" fillId="0" borderId="0" xfId="0" applyFont="1" applyFill="1" applyBorder="1" applyAlignment="1" applyProtection="1">
      <alignment horizontal="center" vertical="center" readingOrder="1"/>
      <protection locked="0"/>
    </xf>
    <xf numFmtId="0" fontId="13" fillId="0" borderId="0" xfId="0" applyFont="1" applyFill="1" applyBorder="1"/>
    <xf numFmtId="0" fontId="106" fillId="0" borderId="0" xfId="0" applyFont="1" applyAlignment="1">
      <alignment horizontal="left"/>
    </xf>
    <xf numFmtId="0" fontId="106" fillId="0" borderId="0" xfId="0" applyFont="1" applyAlignment="1">
      <alignment horizontal="left"/>
    </xf>
    <xf numFmtId="0" fontId="106" fillId="0" borderId="0" xfId="0" applyFont="1" applyAlignment="1"/>
    <xf numFmtId="0" fontId="109" fillId="0" borderId="0" xfId="0" applyFont="1"/>
    <xf numFmtId="20" fontId="106" fillId="0" borderId="0" xfId="0" applyNumberFormat="1" applyFont="1" applyAlignment="1"/>
    <xf numFmtId="0" fontId="110" fillId="0" borderId="16" xfId="0" applyFont="1" applyBorder="1" applyAlignment="1">
      <alignment horizontal="center"/>
    </xf>
    <xf numFmtId="0" fontId="110" fillId="0" borderId="0" xfId="0" applyFont="1" applyFill="1" applyBorder="1" applyAlignment="1"/>
    <xf numFmtId="0" fontId="110" fillId="0" borderId="20" xfId="0" applyFont="1" applyBorder="1" applyAlignment="1"/>
    <xf numFmtId="0" fontId="110" fillId="0" borderId="15" xfId="0" applyFont="1" applyBorder="1" applyAlignment="1"/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27" xfId="0" applyFont="1" applyBorder="1" applyAlignment="1">
      <alignment horizontal="center" vertical="center" wrapText="1"/>
    </xf>
    <xf numFmtId="0" fontId="110" fillId="0" borderId="0" xfId="0" applyFont="1" applyFill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0" fontId="110" fillId="0" borderId="18" xfId="0" applyFont="1" applyBorder="1" applyAlignment="1">
      <alignment vertical="center" wrapText="1"/>
    </xf>
    <xf numFmtId="0" fontId="110" fillId="0" borderId="29" xfId="0" applyFont="1" applyBorder="1" applyAlignment="1">
      <alignment horizontal="center" vertical="center"/>
    </xf>
    <xf numFmtId="0" fontId="110" fillId="0" borderId="0" xfId="0" applyFont="1" applyFill="1" applyBorder="1" applyAlignment="1">
      <alignment vertical="center"/>
    </xf>
    <xf numFmtId="0" fontId="110" fillId="0" borderId="7" xfId="0" applyFont="1" applyBorder="1" applyAlignment="1">
      <alignment vertical="center"/>
    </xf>
    <xf numFmtId="0" fontId="110" fillId="0" borderId="22" xfId="0" applyFont="1" applyBorder="1" applyAlignment="1">
      <alignment vertical="center"/>
    </xf>
    <xf numFmtId="0" fontId="110" fillId="21" borderId="29" xfId="0" applyFont="1" applyFill="1" applyBorder="1" applyAlignment="1">
      <alignment vertical="center"/>
    </xf>
    <xf numFmtId="0" fontId="110" fillId="21" borderId="29" xfId="0" applyFont="1" applyFill="1" applyBorder="1" applyAlignment="1">
      <alignment horizontal="center" vertical="center"/>
    </xf>
    <xf numFmtId="0" fontId="114" fillId="21" borderId="29" xfId="0" applyFont="1" applyFill="1" applyBorder="1" applyAlignment="1">
      <alignment horizontal="center" vertical="center"/>
    </xf>
    <xf numFmtId="0" fontId="66" fillId="21" borderId="29" xfId="0" applyFont="1" applyFill="1" applyBorder="1" applyAlignment="1">
      <alignment horizontal="center" vertical="center"/>
    </xf>
    <xf numFmtId="0" fontId="66" fillId="21" borderId="10" xfId="0" applyFont="1" applyFill="1" applyBorder="1" applyAlignment="1">
      <alignment horizontal="center" vertical="center" shrinkToFit="1"/>
    </xf>
    <xf numFmtId="0" fontId="11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10" fillId="21" borderId="10" xfId="0" applyFont="1" applyFill="1" applyBorder="1" applyAlignment="1">
      <alignment vertical="center"/>
    </xf>
    <xf numFmtId="0" fontId="110" fillId="21" borderId="10" xfId="0" applyFont="1" applyFill="1" applyBorder="1" applyAlignment="1">
      <alignment horizontal="center" vertical="center"/>
    </xf>
    <xf numFmtId="0" fontId="114" fillId="21" borderId="10" xfId="0" applyFont="1" applyFill="1" applyBorder="1" applyAlignment="1">
      <alignment horizontal="center" vertical="center"/>
    </xf>
    <xf numFmtId="0" fontId="66" fillId="21" borderId="10" xfId="0" applyFont="1" applyFill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74" fillId="0" borderId="0" xfId="0" applyFont="1" applyAlignment="1">
      <alignment horizontal="center"/>
    </xf>
    <xf numFmtId="0" fontId="66" fillId="22" borderId="10" xfId="0" applyFont="1" applyFill="1" applyBorder="1" applyAlignment="1" applyProtection="1">
      <alignment horizontal="center" vertical="center" readingOrder="1"/>
    </xf>
    <xf numFmtId="0" fontId="66" fillId="22" borderId="10" xfId="0" applyFont="1" applyFill="1" applyBorder="1" applyAlignment="1" applyProtection="1">
      <alignment horizontal="center" vertical="center" readingOrder="1"/>
      <protection locked="0"/>
    </xf>
    <xf numFmtId="0" fontId="117" fillId="5" borderId="10" xfId="0" applyFont="1" applyFill="1" applyBorder="1" applyAlignment="1">
      <alignment horizontal="center" vertical="center"/>
    </xf>
    <xf numFmtId="0" fontId="118" fillId="5" borderId="10" xfId="0" applyFont="1" applyFill="1" applyBorder="1" applyAlignment="1">
      <alignment horizontal="left" vertical="center"/>
    </xf>
    <xf numFmtId="0" fontId="111" fillId="21" borderId="10" xfId="0" applyFont="1" applyFill="1" applyBorder="1" applyAlignment="1">
      <alignment horizontal="center" vertical="center"/>
    </xf>
    <xf numFmtId="0" fontId="117" fillId="0" borderId="10" xfId="2" applyFont="1" applyFill="1" applyBorder="1" applyAlignment="1">
      <alignment horizontal="center" vertical="center"/>
    </xf>
    <xf numFmtId="0" fontId="119" fillId="0" borderId="10" xfId="2" applyFont="1" applyFill="1" applyBorder="1" applyAlignment="1">
      <alignment horizontal="center" vertical="center"/>
    </xf>
    <xf numFmtId="0" fontId="119" fillId="12" borderId="10" xfId="2" applyFont="1" applyFill="1" applyBorder="1" applyAlignment="1">
      <alignment horizontal="center" vertical="center"/>
    </xf>
    <xf numFmtId="0" fontId="117" fillId="12" borderId="10" xfId="2" applyFont="1" applyFill="1" applyBorder="1" applyAlignment="1">
      <alignment horizontal="center" vertical="center"/>
    </xf>
    <xf numFmtId="0" fontId="120" fillId="0" borderId="10" xfId="2" applyFont="1" applyFill="1" applyBorder="1" applyAlignment="1">
      <alignment horizontal="center" vertical="center"/>
    </xf>
    <xf numFmtId="0" fontId="121" fillId="21" borderId="10" xfId="0" applyFont="1" applyFill="1" applyBorder="1" applyAlignment="1">
      <alignment horizontal="center" vertical="center"/>
    </xf>
    <xf numFmtId="0" fontId="122" fillId="21" borderId="10" xfId="0" applyFont="1" applyFill="1" applyBorder="1" applyAlignment="1">
      <alignment horizontal="center" vertical="center" shrinkToFit="1"/>
    </xf>
    <xf numFmtId="0" fontId="116" fillId="0" borderId="0" xfId="0" applyFont="1" applyAlignment="1">
      <alignment horizontal="left" vertical="center"/>
    </xf>
    <xf numFmtId="0" fontId="114" fillId="0" borderId="10" xfId="0" applyFont="1" applyBorder="1" applyAlignment="1" applyProtection="1">
      <alignment vertical="center" readingOrder="1"/>
    </xf>
    <xf numFmtId="0" fontId="122" fillId="0" borderId="0" xfId="0" applyFont="1" applyAlignment="1">
      <alignment horizontal="center"/>
    </xf>
    <xf numFmtId="0" fontId="114" fillId="22" borderId="10" xfId="0" applyFont="1" applyFill="1" applyBorder="1" applyAlignment="1" applyProtection="1">
      <alignment horizontal="center" vertical="center" readingOrder="1"/>
    </xf>
    <xf numFmtId="0" fontId="114" fillId="0" borderId="10" xfId="0" applyFont="1" applyFill="1" applyBorder="1" applyAlignment="1" applyProtection="1">
      <alignment horizontal="center" vertical="center" readingOrder="1"/>
    </xf>
    <xf numFmtId="0" fontId="122" fillId="22" borderId="10" xfId="0" applyFont="1" applyFill="1" applyBorder="1" applyAlignment="1" applyProtection="1">
      <alignment horizontal="right" vertical="center" readingOrder="1"/>
    </xf>
    <xf numFmtId="0" fontId="122" fillId="0" borderId="0" xfId="0" applyFont="1" applyAlignment="1">
      <alignment vertical="center"/>
    </xf>
    <xf numFmtId="0" fontId="114" fillId="0" borderId="10" xfId="0" applyFont="1" applyBorder="1" applyAlignment="1" applyProtection="1">
      <alignment horizontal="center" vertical="center" readingOrder="1"/>
      <protection locked="0"/>
    </xf>
    <xf numFmtId="0" fontId="122" fillId="0" borderId="10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118" fillId="5" borderId="10" xfId="0" applyFont="1" applyFill="1" applyBorder="1" applyAlignment="1">
      <alignment horizontal="center" vertical="center"/>
    </xf>
    <xf numFmtId="0" fontId="120" fillId="23" borderId="26" xfId="2" applyFont="1" applyFill="1" applyBorder="1" applyAlignment="1">
      <alignment horizontal="center" vertical="center"/>
    </xf>
    <xf numFmtId="0" fontId="120" fillId="23" borderId="25" xfId="2" applyFont="1" applyFill="1" applyBorder="1" applyAlignment="1">
      <alignment horizontal="center" vertical="center"/>
    </xf>
    <xf numFmtId="0" fontId="120" fillId="23" borderId="12" xfId="2" applyFont="1" applyFill="1" applyBorder="1" applyAlignment="1">
      <alignment horizontal="center" vertical="center"/>
    </xf>
    <xf numFmtId="0" fontId="117" fillId="23" borderId="26" xfId="2" applyFont="1" applyFill="1" applyBorder="1" applyAlignment="1">
      <alignment horizontal="center" vertical="center"/>
    </xf>
    <xf numFmtId="0" fontId="117" fillId="23" borderId="25" xfId="2" applyFont="1" applyFill="1" applyBorder="1" applyAlignment="1">
      <alignment horizontal="center" vertical="center"/>
    </xf>
    <xf numFmtId="0" fontId="117" fillId="23" borderId="12" xfId="2" applyFont="1" applyFill="1" applyBorder="1" applyAlignment="1">
      <alignment horizontal="center" vertical="center"/>
    </xf>
    <xf numFmtId="0" fontId="120" fillId="12" borderId="10" xfId="2" applyFont="1" applyFill="1" applyBorder="1" applyAlignment="1">
      <alignment horizontal="center" vertical="center"/>
    </xf>
    <xf numFmtId="0" fontId="114" fillId="21" borderId="10" xfId="0" applyFont="1" applyFill="1" applyBorder="1" applyAlignment="1">
      <alignment horizontal="center" vertical="center" shrinkToFit="1"/>
    </xf>
    <xf numFmtId="0" fontId="122" fillId="0" borderId="0" xfId="0" applyFont="1"/>
    <xf numFmtId="0" fontId="122" fillId="0" borderId="0" xfId="0" applyFont="1" applyFill="1" applyBorder="1" applyAlignment="1">
      <alignment vertical="center"/>
    </xf>
    <xf numFmtId="0" fontId="114" fillId="0" borderId="0" xfId="0" applyFont="1" applyFill="1" applyBorder="1" applyAlignment="1" applyProtection="1">
      <alignment horizontal="center" vertical="center" readingOrder="1"/>
    </xf>
    <xf numFmtId="0" fontId="122" fillId="0" borderId="0" xfId="0" applyFont="1" applyFill="1" applyBorder="1" applyAlignment="1" applyProtection="1">
      <alignment horizontal="right" vertical="center" readingOrder="1"/>
    </xf>
    <xf numFmtId="0" fontId="118" fillId="8" borderId="10" xfId="0" applyFont="1" applyFill="1" applyBorder="1" applyAlignment="1">
      <alignment horizontal="left" vertical="center"/>
    </xf>
    <xf numFmtId="0" fontId="118" fillId="8" borderId="10" xfId="0" applyFont="1" applyFill="1" applyBorder="1" applyAlignment="1">
      <alignment horizontal="center" vertical="center"/>
    </xf>
    <xf numFmtId="0" fontId="118" fillId="5" borderId="10" xfId="0" applyFont="1" applyFill="1" applyBorder="1" applyAlignment="1">
      <alignment vertical="center"/>
    </xf>
    <xf numFmtId="0" fontId="118" fillId="5" borderId="26" xfId="0" applyFont="1" applyFill="1" applyBorder="1" applyAlignment="1">
      <alignment horizontal="center" vertical="center"/>
    </xf>
    <xf numFmtId="0" fontId="110" fillId="21" borderId="16" xfId="0" applyFont="1" applyFill="1" applyBorder="1" applyAlignment="1">
      <alignment horizontal="center" vertical="center"/>
    </xf>
    <xf numFmtId="0" fontId="122" fillId="0" borderId="0" xfId="0" applyFont="1" applyBorder="1" applyAlignment="1">
      <alignment vertical="center"/>
    </xf>
    <xf numFmtId="0" fontId="123" fillId="5" borderId="10" xfId="0" applyFont="1" applyFill="1" applyBorder="1" applyAlignment="1">
      <alignment horizontal="left" vertical="center"/>
    </xf>
    <xf numFmtId="0" fontId="118" fillId="0" borderId="10" xfId="0" applyFont="1" applyBorder="1" applyAlignment="1">
      <alignment horizontal="left" vertical="center"/>
    </xf>
    <xf numFmtId="0" fontId="123" fillId="5" borderId="26" xfId="0" applyFont="1" applyFill="1" applyBorder="1" applyAlignment="1">
      <alignment horizontal="center" vertical="center"/>
    </xf>
    <xf numFmtId="0" fontId="74" fillId="0" borderId="0" xfId="0" applyFont="1"/>
    <xf numFmtId="0" fontId="111" fillId="0" borderId="0" xfId="0" applyFont="1"/>
    <xf numFmtId="0" fontId="111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 vertical="center" shrinkToFit="1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 applyProtection="1">
      <alignment vertical="center" readingOrder="1"/>
    </xf>
    <xf numFmtId="0" fontId="122" fillId="0" borderId="0" xfId="0" applyFont="1" applyFill="1" applyBorder="1" applyAlignment="1">
      <alignment horizontal="center"/>
    </xf>
    <xf numFmtId="0" fontId="114" fillId="0" borderId="0" xfId="0" applyFont="1" applyFill="1" applyBorder="1" applyAlignment="1" applyProtection="1">
      <alignment horizontal="center" vertical="center" readingOrder="1"/>
      <protection locked="0"/>
    </xf>
    <xf numFmtId="0" fontId="74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 shrinkToFit="1"/>
    </xf>
    <xf numFmtId="0" fontId="122" fillId="0" borderId="0" xfId="0" applyFont="1" applyFill="1" applyBorder="1"/>
    <xf numFmtId="0" fontId="116" fillId="0" borderId="0" xfId="0" applyFont="1" applyFill="1" applyBorder="1"/>
    <xf numFmtId="0" fontId="74" fillId="0" borderId="0" xfId="0" applyFont="1" applyFill="1" applyBorder="1"/>
    <xf numFmtId="0" fontId="111" fillId="0" borderId="0" xfId="0" applyFont="1" applyFill="1" applyBorder="1"/>
    <xf numFmtId="0" fontId="111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124" fillId="0" borderId="0" xfId="0" applyFont="1" applyFill="1" applyBorder="1" applyAlignment="1" applyProtection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 horizontal="center" vertical="center"/>
    </xf>
    <xf numFmtId="0" fontId="112" fillId="0" borderId="0" xfId="0" applyFont="1" applyFill="1" applyBorder="1"/>
    <xf numFmtId="0" fontId="11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127" fillId="0" borderId="0" xfId="0" applyFont="1" applyFill="1" applyBorder="1" applyAlignment="1" applyProtection="1">
      <alignment horizontal="center" vertical="center"/>
    </xf>
    <xf numFmtId="0" fontId="129" fillId="0" borderId="0" xfId="0" applyFont="1" applyFill="1" applyBorder="1" applyAlignment="1" applyProtection="1">
      <alignment horizontal="center" vertical="center"/>
    </xf>
    <xf numFmtId="0" fontId="130" fillId="0" borderId="0" xfId="0" applyFont="1" applyFill="1" applyBorder="1"/>
    <xf numFmtId="0" fontId="130" fillId="0" borderId="0" xfId="0" applyFont="1" applyFill="1" applyBorder="1" applyAlignment="1">
      <alignment horizontal="center"/>
    </xf>
    <xf numFmtId="0" fontId="131" fillId="0" borderId="0" xfId="0" applyFont="1" applyFill="1" applyBorder="1"/>
    <xf numFmtId="0" fontId="112" fillId="0" borderId="0" xfId="0" applyFont="1"/>
    <xf numFmtId="0" fontId="68" fillId="0" borderId="1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8" fillId="0" borderId="20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132" fillId="0" borderId="0" xfId="0" applyFont="1" applyAlignment="1">
      <alignment horizontal="center"/>
    </xf>
    <xf numFmtId="0" fontId="133" fillId="0" borderId="0" xfId="0" applyFont="1" applyAlignment="1">
      <alignment horizontal="center"/>
    </xf>
    <xf numFmtId="0" fontId="68" fillId="0" borderId="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18" xfId="0" applyFont="1" applyBorder="1" applyAlignment="1">
      <alignment vertical="center" wrapText="1"/>
    </xf>
    <xf numFmtId="0" fontId="1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5" fillId="0" borderId="0" xfId="0" applyFont="1" applyAlignment="1">
      <alignment horizontal="center"/>
    </xf>
    <xf numFmtId="0" fontId="136" fillId="0" borderId="23" xfId="0" applyFont="1" applyBorder="1" applyAlignment="1">
      <alignment horizontal="center" vertical="center" wrapText="1"/>
    </xf>
    <xf numFmtId="0" fontId="136" fillId="0" borderId="24" xfId="0" applyFont="1" applyBorder="1" applyAlignment="1">
      <alignment horizontal="center" vertical="center" wrapText="1"/>
    </xf>
    <xf numFmtId="0" fontId="136" fillId="0" borderId="7" xfId="0" applyFont="1" applyBorder="1" applyAlignment="1">
      <alignment vertical="center" wrapText="1"/>
    </xf>
    <xf numFmtId="0" fontId="136" fillId="0" borderId="22" xfId="0" applyFont="1" applyBorder="1" applyAlignment="1">
      <alignment vertical="center" wrapText="1"/>
    </xf>
    <xf numFmtId="0" fontId="63" fillId="21" borderId="32" xfId="0" applyFont="1" applyFill="1" applyBorder="1" applyAlignment="1">
      <alignment horizontal="center" vertical="center"/>
    </xf>
    <xf numFmtId="0" fontId="64" fillId="21" borderId="29" xfId="0" applyFont="1" applyFill="1" applyBorder="1" applyAlignment="1">
      <alignment horizontal="left" vertical="center"/>
    </xf>
    <xf numFmtId="0" fontId="64" fillId="21" borderId="29" xfId="0" applyFont="1" applyFill="1" applyBorder="1" applyAlignment="1">
      <alignment horizontal="center" vertical="center"/>
    </xf>
    <xf numFmtId="0" fontId="64" fillId="21" borderId="29" xfId="0" applyFont="1" applyFill="1" applyBorder="1" applyAlignment="1">
      <alignment horizontal="center" vertical="center"/>
    </xf>
    <xf numFmtId="0" fontId="3" fillId="21" borderId="29" xfId="0" applyFont="1" applyFill="1" applyBorder="1" applyAlignment="1">
      <alignment horizontal="center" vertical="center"/>
    </xf>
    <xf numFmtId="0" fontId="22" fillId="21" borderId="12" xfId="0" applyFont="1" applyFill="1" applyBorder="1" applyAlignment="1">
      <alignment horizontal="center" vertical="center"/>
    </xf>
    <xf numFmtId="0" fontId="137" fillId="21" borderId="10" xfId="0" applyFont="1" applyFill="1" applyBorder="1" applyAlignment="1">
      <alignment horizontal="center" vertical="center" shrinkToFit="1"/>
    </xf>
    <xf numFmtId="0" fontId="13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9" fillId="21" borderId="9" xfId="0" applyFont="1" applyFill="1" applyBorder="1" applyAlignment="1">
      <alignment horizontal="center" vertical="center"/>
    </xf>
    <xf numFmtId="0" fontId="64" fillId="21" borderId="10" xfId="0" applyFont="1" applyFill="1" applyBorder="1" applyAlignment="1">
      <alignment horizontal="left" vertical="center"/>
    </xf>
    <xf numFmtId="0" fontId="64" fillId="21" borderId="10" xfId="0" applyFont="1" applyFill="1" applyBorder="1" applyAlignment="1">
      <alignment horizontal="center" vertical="center"/>
    </xf>
    <xf numFmtId="0" fontId="64" fillId="21" borderId="10" xfId="0" applyFont="1" applyFill="1" applyBorder="1" applyAlignment="1">
      <alignment horizontal="center" vertical="center"/>
    </xf>
    <xf numFmtId="0" fontId="3" fillId="21" borderId="16" xfId="0" applyFont="1" applyFill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22" borderId="10" xfId="0" applyFont="1" applyFill="1" applyBorder="1" applyAlignment="1" applyProtection="1">
      <alignment horizontal="center" vertical="center"/>
      <protection locked="0"/>
    </xf>
    <xf numFmtId="0" fontId="100" fillId="8" borderId="10" xfId="0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horizontal="left" vertical="center"/>
    </xf>
    <xf numFmtId="0" fontId="100" fillId="8" borderId="10" xfId="0" applyFont="1" applyFill="1" applyBorder="1" applyAlignment="1">
      <alignment horizontal="center" vertical="center"/>
    </xf>
    <xf numFmtId="0" fontId="13" fillId="21" borderId="26" xfId="0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/>
    </xf>
    <xf numFmtId="0" fontId="20" fillId="12" borderId="10" xfId="2" applyFont="1" applyFill="1" applyBorder="1" applyAlignment="1">
      <alignment horizontal="center" vertical="center"/>
    </xf>
    <xf numFmtId="0" fontId="71" fillId="0" borderId="10" xfId="2" applyFont="1" applyFill="1" applyBorder="1" applyAlignment="1">
      <alignment horizontal="center" vertical="center"/>
    </xf>
    <xf numFmtId="0" fontId="71" fillId="12" borderId="10" xfId="2" applyFont="1" applyFill="1" applyBorder="1" applyAlignment="1">
      <alignment horizontal="center" vertical="center"/>
    </xf>
    <xf numFmtId="0" fontId="13" fillId="21" borderId="12" xfId="0" applyFont="1" applyFill="1" applyBorder="1" applyAlignment="1">
      <alignment horizontal="center" vertical="center"/>
    </xf>
    <xf numFmtId="0" fontId="73" fillId="21" borderId="10" xfId="0" applyFont="1" applyFill="1" applyBorder="1" applyAlignment="1">
      <alignment horizontal="center" vertical="center" shrinkToFit="1"/>
    </xf>
    <xf numFmtId="0" fontId="136" fillId="0" borderId="0" xfId="0" applyFont="1" applyAlignment="1">
      <alignment horizontal="left" vertical="center"/>
    </xf>
    <xf numFmtId="0" fontId="22" fillId="0" borderId="10" xfId="0" applyFont="1" applyBorder="1" applyAlignment="1" applyProtection="1">
      <alignment horizontal="center" vertical="center"/>
    </xf>
    <xf numFmtId="0" fontId="66" fillId="22" borderId="10" xfId="0" applyFont="1" applyFill="1" applyBorder="1" applyAlignment="1" applyProtection="1">
      <alignment horizontal="center" vertical="center"/>
    </xf>
    <xf numFmtId="0" fontId="74" fillId="22" borderId="10" xfId="0" applyFont="1" applyFill="1" applyBorder="1" applyAlignment="1" applyProtection="1">
      <alignment horizontal="center" vertical="center"/>
    </xf>
    <xf numFmtId="0" fontId="108" fillId="0" borderId="10" xfId="2" applyFont="1" applyFill="1" applyBorder="1" applyAlignment="1">
      <alignment horizontal="center" vertical="center"/>
    </xf>
    <xf numFmtId="0" fontId="75" fillId="12" borderId="10" xfId="2" applyFont="1" applyFill="1" applyBorder="1" applyAlignment="1">
      <alignment horizontal="center" vertical="center"/>
    </xf>
    <xf numFmtId="0" fontId="75" fillId="0" borderId="10" xfId="2" applyFont="1" applyFill="1" applyBorder="1" applyAlignment="1">
      <alignment horizontal="center" vertical="center"/>
    </xf>
    <xf numFmtId="0" fontId="100" fillId="5" borderId="10" xfId="0" applyFont="1" applyFill="1" applyBorder="1" applyAlignment="1">
      <alignment horizontal="left" vertical="center"/>
    </xf>
    <xf numFmtId="0" fontId="100" fillId="5" borderId="26" xfId="0" applyFont="1" applyFill="1" applyBorder="1" applyAlignment="1">
      <alignment horizontal="center" vertical="center"/>
    </xf>
    <xf numFmtId="0" fontId="140" fillId="0" borderId="10" xfId="0" applyFont="1" applyBorder="1" applyAlignment="1">
      <alignment horizontal="left" vertical="center"/>
    </xf>
    <xf numFmtId="0" fontId="100" fillId="5" borderId="10" xfId="0" applyFont="1" applyFill="1" applyBorder="1" applyAlignment="1">
      <alignment horizontal="center" vertical="center"/>
    </xf>
    <xf numFmtId="0" fontId="141" fillId="21" borderId="9" xfId="0" applyFont="1" applyFill="1" applyBorder="1" applyAlignment="1">
      <alignment horizontal="center" vertical="center"/>
    </xf>
    <xf numFmtId="0" fontId="142" fillId="21" borderId="10" xfId="0" applyFont="1" applyFill="1" applyBorder="1" applyAlignment="1">
      <alignment horizontal="left" vertical="center"/>
    </xf>
    <xf numFmtId="0" fontId="142" fillId="21" borderId="10" xfId="0" applyFont="1" applyFill="1" applyBorder="1" applyAlignment="1">
      <alignment horizontal="center" vertical="center"/>
    </xf>
    <xf numFmtId="0" fontId="142" fillId="21" borderId="10" xfId="0" applyFont="1" applyFill="1" applyBorder="1" applyAlignment="1">
      <alignment horizontal="center" vertical="center"/>
    </xf>
    <xf numFmtId="0" fontId="143" fillId="0" borderId="0" xfId="0" applyFont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7" fillId="8" borderId="10" xfId="0" applyFont="1" applyFill="1" applyBorder="1" applyAlignment="1">
      <alignment horizontal="left" vertical="center"/>
    </xf>
    <xf numFmtId="0" fontId="117" fillId="8" borderId="10" xfId="0" applyFont="1" applyFill="1" applyBorder="1" applyAlignment="1">
      <alignment horizontal="center" vertical="center"/>
    </xf>
    <xf numFmtId="0" fontId="13" fillId="21" borderId="10" xfId="0" applyFont="1" applyFill="1" applyBorder="1" applyAlignment="1">
      <alignment horizontal="center" vertical="center"/>
    </xf>
    <xf numFmtId="0" fontId="20" fillId="21" borderId="10" xfId="0" applyFont="1" applyFill="1" applyBorder="1" applyAlignment="1">
      <alignment horizontal="center" vertical="center" shrinkToFit="1"/>
    </xf>
    <xf numFmtId="0" fontId="22" fillId="0" borderId="16" xfId="0" applyFont="1" applyBorder="1" applyAlignment="1" applyProtection="1">
      <alignment horizontal="center" vertical="center"/>
    </xf>
    <xf numFmtId="0" fontId="66" fillId="0" borderId="16" xfId="0" applyFont="1" applyBorder="1" applyAlignment="1" applyProtection="1">
      <alignment horizontal="center" vertical="center"/>
      <protection locked="0"/>
    </xf>
    <xf numFmtId="0" fontId="66" fillId="22" borderId="16" xfId="0" applyFont="1" applyFill="1" applyBorder="1" applyAlignment="1" applyProtection="1">
      <alignment horizontal="center" vertical="center"/>
    </xf>
    <xf numFmtId="0" fontId="13" fillId="21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 vertical="center"/>
    </xf>
    <xf numFmtId="0" fontId="75" fillId="23" borderId="26" xfId="2" applyFont="1" applyFill="1" applyBorder="1" applyAlignment="1">
      <alignment horizontal="center" vertical="center"/>
    </xf>
    <xf numFmtId="0" fontId="75" fillId="23" borderId="25" xfId="2" applyFont="1" applyFill="1" applyBorder="1" applyAlignment="1">
      <alignment horizontal="center" vertical="center"/>
    </xf>
    <xf numFmtId="0" fontId="75" fillId="23" borderId="12" xfId="2" applyFont="1" applyFill="1" applyBorder="1" applyAlignment="1">
      <alignment horizontal="center" vertical="center"/>
    </xf>
    <xf numFmtId="0" fontId="13" fillId="21" borderId="15" xfId="0" applyFont="1" applyFill="1" applyBorder="1" applyAlignment="1">
      <alignment horizontal="center" vertical="center"/>
    </xf>
    <xf numFmtId="0" fontId="73" fillId="21" borderId="16" xfId="0" applyFont="1" applyFill="1" applyBorder="1" applyAlignment="1">
      <alignment horizontal="center" vertical="center" shrinkToFit="1"/>
    </xf>
    <xf numFmtId="0" fontId="142" fillId="21" borderId="16" xfId="0" applyFont="1" applyFill="1" applyBorder="1" applyAlignment="1">
      <alignment horizontal="center" vertical="center"/>
    </xf>
    <xf numFmtId="0" fontId="143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2" fillId="21" borderId="2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44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45" fillId="21" borderId="16" xfId="7" applyFont="1" applyFill="1" applyBorder="1" applyAlignment="1">
      <alignment horizontal="center" vertical="center"/>
    </xf>
    <xf numFmtId="0" fontId="146" fillId="3" borderId="19" xfId="0" applyFont="1" applyFill="1" applyBorder="1" applyAlignment="1">
      <alignment horizontal="center" vertical="center"/>
    </xf>
    <xf numFmtId="0" fontId="146" fillId="3" borderId="15" xfId="0" applyFont="1" applyFill="1" applyBorder="1" applyAlignment="1">
      <alignment horizontal="center" vertical="center"/>
    </xf>
    <xf numFmtId="0" fontId="145" fillId="21" borderId="10" xfId="7" applyFont="1" applyFill="1" applyBorder="1" applyAlignment="1">
      <alignment horizontal="center" vertical="center"/>
    </xf>
    <xf numFmtId="0" fontId="145" fillId="21" borderId="10" xfId="7" applyFont="1" applyFill="1" applyBorder="1" applyAlignment="1">
      <alignment horizontal="center" vertical="center"/>
    </xf>
    <xf numFmtId="0" fontId="147" fillId="21" borderId="10" xfId="7" applyFont="1" applyFill="1" applyBorder="1" applyAlignment="1">
      <alignment horizontal="center" vertical="center"/>
    </xf>
    <xf numFmtId="0" fontId="147" fillId="21" borderId="10" xfId="7" applyFont="1" applyFill="1" applyBorder="1" applyAlignment="1">
      <alignment horizontal="center" vertical="center" shrinkToFit="1"/>
    </xf>
    <xf numFmtId="0" fontId="145" fillId="21" borderId="29" xfId="7" applyFont="1" applyFill="1" applyBorder="1" applyAlignment="1">
      <alignment vertical="center"/>
    </xf>
    <xf numFmtId="0" fontId="148" fillId="3" borderId="21" xfId="0" applyFont="1" applyFill="1" applyBorder="1" applyAlignment="1">
      <alignment vertical="center"/>
    </xf>
    <xf numFmtId="0" fontId="148" fillId="3" borderId="22" xfId="0" applyFont="1" applyFill="1" applyBorder="1" applyAlignment="1">
      <alignment vertical="center"/>
    </xf>
    <xf numFmtId="0" fontId="76" fillId="0" borderId="10" xfId="7" applyFont="1" applyBorder="1" applyAlignment="1">
      <alignment horizontal="center" vertical="center"/>
    </xf>
    <xf numFmtId="0" fontId="114" fillId="12" borderId="10" xfId="7" applyFont="1" applyFill="1" applyBorder="1" applyAlignment="1" applyProtection="1">
      <alignment horizontal="center" vertical="center" readingOrder="1"/>
    </xf>
    <xf numFmtId="0" fontId="75" fillId="22" borderId="10" xfId="7" applyFont="1" applyFill="1" applyBorder="1" applyAlignment="1" applyProtection="1">
      <alignment horizontal="center" vertical="center" readingOrder="1"/>
    </xf>
    <xf numFmtId="0" fontId="75" fillId="12" borderId="10" xfId="7" applyFont="1" applyFill="1" applyBorder="1" applyAlignment="1">
      <alignment horizontal="center" vertical="center" readingOrder="1"/>
    </xf>
    <xf numFmtId="0" fontId="76" fillId="12" borderId="10" xfId="7" applyFont="1" applyFill="1" applyBorder="1" applyAlignment="1">
      <alignment horizontal="center" vertical="center" readingOrder="1"/>
    </xf>
    <xf numFmtId="0" fontId="76" fillId="12" borderId="10" xfId="7" applyFont="1" applyFill="1" applyBorder="1" applyAlignment="1" applyProtection="1">
      <alignment horizontal="center" vertical="center" readingOrder="1"/>
    </xf>
    <xf numFmtId="0" fontId="75" fillId="12" borderId="10" xfId="7" applyFont="1" applyFill="1" applyBorder="1" applyAlignment="1">
      <alignment horizontal="center" vertical="center"/>
    </xf>
    <xf numFmtId="0" fontId="46" fillId="0" borderId="26" xfId="1" applyFont="1" applyFill="1" applyBorder="1" applyAlignment="1">
      <alignment horizontal="center" vertical="center"/>
    </xf>
    <xf numFmtId="0" fontId="149" fillId="0" borderId="26" xfId="0" applyFont="1" applyBorder="1" applyAlignment="1">
      <alignment horizontal="left" vertical="center"/>
    </xf>
    <xf numFmtId="0" fontId="149" fillId="0" borderId="12" xfId="0" applyFont="1" applyBorder="1" applyAlignment="1">
      <alignment horizontal="left" vertical="center"/>
    </xf>
    <xf numFmtId="0" fontId="46" fillId="21" borderId="10" xfId="7" applyFont="1" applyFill="1" applyBorder="1" applyAlignment="1">
      <alignment horizontal="center" vertical="center"/>
    </xf>
    <xf numFmtId="0" fontId="150" fillId="21" borderId="10" xfId="7" applyFont="1" applyFill="1" applyBorder="1" applyAlignment="1">
      <alignment horizontal="center" vertical="center"/>
    </xf>
    <xf numFmtId="0" fontId="151" fillId="21" borderId="10" xfId="7" applyFont="1" applyFill="1" applyBorder="1" applyAlignment="1">
      <alignment horizontal="center" vertical="center" shrinkToFit="1"/>
    </xf>
    <xf numFmtId="0" fontId="114" fillId="0" borderId="10" xfId="7" applyFont="1" applyBorder="1" applyAlignment="1" applyProtection="1">
      <alignment vertical="center" readingOrder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1" fontId="46" fillId="0" borderId="33" xfId="3" applyNumberFormat="1" applyFont="1" applyFill="1" applyBorder="1" applyAlignment="1">
      <alignment horizontal="center" vertical="center" shrinkToFit="1"/>
    </xf>
    <xf numFmtId="0" fontId="46" fillId="0" borderId="26" xfId="1" applyFont="1" applyFill="1" applyBorder="1" applyAlignment="1">
      <alignment horizontal="left" vertical="center"/>
    </xf>
    <xf numFmtId="0" fontId="46" fillId="0" borderId="12" xfId="1" applyFont="1" applyFill="1" applyBorder="1" applyAlignment="1">
      <alignment horizontal="left" vertical="center"/>
    </xf>
    <xf numFmtId="1" fontId="152" fillId="0" borderId="0" xfId="3" applyNumberFormat="1" applyFont="1" applyFill="1" applyBorder="1" applyAlignment="1">
      <alignment horizontal="center" vertical="center" shrinkToFit="1"/>
    </xf>
    <xf numFmtId="0" fontId="152" fillId="0" borderId="0" xfId="1" applyFont="1" applyFill="1" applyBorder="1" applyAlignment="1">
      <alignment horizontal="left" vertical="center"/>
    </xf>
    <xf numFmtId="0" fontId="152" fillId="0" borderId="0" xfId="1" applyFont="1" applyFill="1" applyBorder="1" applyAlignment="1">
      <alignment horizontal="center" vertical="center"/>
    </xf>
    <xf numFmtId="0" fontId="152" fillId="0" borderId="0" xfId="8" applyFont="1" applyFill="1" applyBorder="1" applyAlignment="1">
      <alignment horizontal="center" vertical="center"/>
    </xf>
    <xf numFmtId="0" fontId="153" fillId="0" borderId="0" xfId="8" applyFont="1" applyFill="1" applyBorder="1" applyAlignment="1">
      <alignment horizontal="center" vertical="center"/>
    </xf>
    <xf numFmtId="0" fontId="153" fillId="0" borderId="0" xfId="8" applyFont="1" applyFill="1" applyBorder="1" applyAlignment="1">
      <alignment horizontal="center" vertical="center" shrinkToFit="1"/>
    </xf>
    <xf numFmtId="0" fontId="154" fillId="0" borderId="0" xfId="0" applyFont="1"/>
    <xf numFmtId="0" fontId="154" fillId="0" borderId="0" xfId="0" applyFont="1" applyAlignment="1"/>
    <xf numFmtId="0" fontId="155" fillId="0" borderId="0" xfId="0" applyFont="1" applyAlignment="1"/>
    <xf numFmtId="0" fontId="119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/>
    </xf>
    <xf numFmtId="0" fontId="156" fillId="0" borderId="0" xfId="0" applyFont="1"/>
    <xf numFmtId="0" fontId="120" fillId="0" borderId="0" xfId="7" applyFont="1" applyFill="1" applyBorder="1" applyAlignment="1">
      <alignment horizontal="center" vertical="center"/>
    </xf>
    <xf numFmtId="0" fontId="157" fillId="0" borderId="0" xfId="7" applyFont="1" applyFill="1" applyBorder="1" applyAlignment="1">
      <alignment horizontal="center" vertical="center"/>
    </xf>
    <xf numFmtId="0" fontId="157" fillId="0" borderId="0" xfId="7" applyFont="1" applyFill="1" applyBorder="1" applyAlignment="1">
      <alignment horizontal="center" vertical="center" shrinkToFit="1"/>
    </xf>
    <xf numFmtId="0" fontId="154" fillId="0" borderId="0" xfId="0" applyFont="1" applyAlignment="1">
      <alignment horizontal="left"/>
    </xf>
    <xf numFmtId="0" fontId="120" fillId="0" borderId="0" xfId="0" applyFont="1" applyFill="1" applyBorder="1" applyAlignment="1">
      <alignment horizontal="center" vertical="center"/>
    </xf>
    <xf numFmtId="0" fontId="117" fillId="0" borderId="0" xfId="7" applyFont="1" applyFill="1" applyBorder="1" applyAlignment="1">
      <alignment horizontal="center" vertical="center"/>
    </xf>
    <xf numFmtId="0" fontId="124" fillId="0" borderId="0" xfId="7" applyFont="1" applyFill="1" applyBorder="1" applyAlignment="1">
      <alignment horizontal="center" vertical="center"/>
    </xf>
    <xf numFmtId="0" fontId="158" fillId="0" borderId="0" xfId="7" applyFont="1" applyFill="1" applyBorder="1" applyAlignment="1">
      <alignment horizontal="center" vertical="center" shrinkToFit="1"/>
    </xf>
  </cellXfs>
  <cellStyles count="9">
    <cellStyle name="Normal" xfId="0" builtinId="0"/>
    <cellStyle name="Normal 2" xfId="3"/>
    <cellStyle name="Normal 3" xfId="7"/>
    <cellStyle name="Normal 4" xfId="2"/>
    <cellStyle name="Normal 4 2" xfId="5"/>
    <cellStyle name="Normal 4 3" xfId="4"/>
    <cellStyle name="Normal 5" xfId="1"/>
    <cellStyle name="Normal 5 2" xfId="6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361440</xdr:colOff>
      <xdr:row>0</xdr:row>
      <xdr:rowOff>85680</xdr:rowOff>
    </xdr:from>
    <xdr:to>
      <xdr:col>1</xdr:col>
      <xdr:colOff>576945</xdr:colOff>
      <xdr:row>2</xdr:row>
      <xdr:rowOff>181080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61440" y="85680"/>
          <a:ext cx="825105" cy="4859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170241</xdr:colOff>
      <xdr:row>0</xdr:row>
      <xdr:rowOff>63500</xdr:rowOff>
    </xdr:from>
    <xdr:to>
      <xdr:col>1</xdr:col>
      <xdr:colOff>605310</xdr:colOff>
      <xdr:row>2</xdr:row>
      <xdr:rowOff>157290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41" y="63500"/>
          <a:ext cx="1044669" cy="474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workbookViewId="0">
      <selection sqref="A1:AI3"/>
    </sheetView>
  </sheetViews>
  <sheetFormatPr defaultColWidth="9.140625" defaultRowHeight="15"/>
  <cols>
    <col min="1" max="1" width="8.140625" style="356" customWidth="1"/>
    <col min="2" max="2" width="35.140625" style="356" customWidth="1"/>
    <col min="3" max="3" width="12.42578125" style="356" customWidth="1"/>
    <col min="4" max="4" width="10.85546875" style="356" bestFit="1" customWidth="1"/>
    <col min="5" max="35" width="6.7109375" style="356" customWidth="1"/>
    <col min="36" max="37" width="6.7109375" style="306" customWidth="1"/>
    <col min="38" max="216" width="9.140625" style="306"/>
    <col min="217" max="261" width="11.5703125" style="364" customWidth="1"/>
    <col min="262" max="262" width="41.5703125" style="364" customWidth="1"/>
    <col min="263" max="263" width="13" style="364" customWidth="1"/>
    <col min="264" max="264" width="10.85546875" style="364" customWidth="1"/>
    <col min="265" max="265" width="9.5703125" style="364" customWidth="1"/>
    <col min="266" max="293" width="8.28515625" style="364" customWidth="1"/>
    <col min="294" max="472" width="9.140625" style="364"/>
    <col min="473" max="517" width="11.5703125" style="364" customWidth="1"/>
    <col min="518" max="518" width="41.5703125" style="364" customWidth="1"/>
    <col min="519" max="519" width="13" style="364" customWidth="1"/>
    <col min="520" max="520" width="10.85546875" style="364" customWidth="1"/>
    <col min="521" max="521" width="9.5703125" style="364" customWidth="1"/>
    <col min="522" max="549" width="8.28515625" style="364" customWidth="1"/>
    <col min="550" max="728" width="9.140625" style="364"/>
    <col min="729" max="773" width="11.5703125" style="364" customWidth="1"/>
    <col min="774" max="774" width="41.5703125" style="364" customWidth="1"/>
    <col min="775" max="775" width="13" style="364" customWidth="1"/>
    <col min="776" max="776" width="10.85546875" style="364" customWidth="1"/>
    <col min="777" max="777" width="9.5703125" style="364" customWidth="1"/>
    <col min="778" max="805" width="8.28515625" style="364" customWidth="1"/>
    <col min="806" max="984" width="9.140625" style="364"/>
    <col min="985" max="1025" width="11.5703125" style="364" customWidth="1"/>
    <col min="1026" max="16384" width="9.140625" style="71"/>
  </cols>
  <sheetData>
    <row r="1" spans="1:97" s="306" customFormat="1" ht="21.75" customHeight="1">
      <c r="A1" s="303" t="s">
        <v>498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5"/>
    </row>
    <row r="2" spans="1:97" s="306" customFormat="1" ht="21.7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7"/>
      <c r="AM2" s="306">
        <f>22*6</f>
        <v>132</v>
      </c>
    </row>
    <row r="3" spans="1:97" s="308" customFormat="1" ht="50.2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7"/>
    </row>
    <row r="4" spans="1:97" s="315" customFormat="1" ht="26.25" customHeight="1">
      <c r="A4" s="309" t="s">
        <v>1</v>
      </c>
      <c r="B4" s="310" t="s">
        <v>2</v>
      </c>
      <c r="C4" s="311" t="s">
        <v>198</v>
      </c>
      <c r="D4" s="309" t="s">
        <v>4</v>
      </c>
      <c r="E4" s="312">
        <v>1</v>
      </c>
      <c r="F4" s="312">
        <v>2</v>
      </c>
      <c r="G4" s="312">
        <v>3</v>
      </c>
      <c r="H4" s="312">
        <v>4</v>
      </c>
      <c r="I4" s="312">
        <v>5</v>
      </c>
      <c r="J4" s="312">
        <v>6</v>
      </c>
      <c r="K4" s="312">
        <v>7</v>
      </c>
      <c r="L4" s="312">
        <v>8</v>
      </c>
      <c r="M4" s="312">
        <v>9</v>
      </c>
      <c r="N4" s="312">
        <v>10</v>
      </c>
      <c r="O4" s="312">
        <v>11</v>
      </c>
      <c r="P4" s="312">
        <v>12</v>
      </c>
      <c r="Q4" s="312">
        <v>13</v>
      </c>
      <c r="R4" s="312">
        <v>14</v>
      </c>
      <c r="S4" s="312">
        <v>15</v>
      </c>
      <c r="T4" s="312">
        <v>16</v>
      </c>
      <c r="U4" s="312">
        <v>17</v>
      </c>
      <c r="V4" s="312">
        <v>18</v>
      </c>
      <c r="W4" s="312">
        <v>19</v>
      </c>
      <c r="X4" s="312">
        <v>20</v>
      </c>
      <c r="Y4" s="312">
        <v>21</v>
      </c>
      <c r="Z4" s="312">
        <v>22</v>
      </c>
      <c r="AA4" s="312">
        <v>23</v>
      </c>
      <c r="AB4" s="312">
        <v>24</v>
      </c>
      <c r="AC4" s="312">
        <v>25</v>
      </c>
      <c r="AD4" s="312">
        <v>26</v>
      </c>
      <c r="AE4" s="312">
        <v>27</v>
      </c>
      <c r="AF4" s="312">
        <v>28</v>
      </c>
      <c r="AG4" s="312">
        <v>29</v>
      </c>
      <c r="AH4" s="312">
        <v>30</v>
      </c>
      <c r="AI4" s="313" t="s">
        <v>5</v>
      </c>
      <c r="AJ4" s="313" t="s">
        <v>6</v>
      </c>
      <c r="AK4" s="313" t="s">
        <v>7</v>
      </c>
      <c r="AL4" s="314"/>
    </row>
    <row r="5" spans="1:97" s="315" customFormat="1" ht="26.25" customHeight="1">
      <c r="A5" s="309"/>
      <c r="B5" s="310" t="s">
        <v>199</v>
      </c>
      <c r="C5" s="311" t="s">
        <v>200</v>
      </c>
      <c r="D5" s="309"/>
      <c r="E5" s="312" t="s">
        <v>10</v>
      </c>
      <c r="F5" s="312" t="s">
        <v>11</v>
      </c>
      <c r="G5" s="312" t="s">
        <v>12</v>
      </c>
      <c r="H5" s="312" t="s">
        <v>13</v>
      </c>
      <c r="I5" s="312" t="s">
        <v>14</v>
      </c>
      <c r="J5" s="312" t="s">
        <v>15</v>
      </c>
      <c r="K5" s="312" t="s">
        <v>16</v>
      </c>
      <c r="L5" s="312" t="s">
        <v>10</v>
      </c>
      <c r="M5" s="312" t="s">
        <v>11</v>
      </c>
      <c r="N5" s="312" t="s">
        <v>12</v>
      </c>
      <c r="O5" s="312" t="s">
        <v>13</v>
      </c>
      <c r="P5" s="312" t="s">
        <v>14</v>
      </c>
      <c r="Q5" s="312" t="s">
        <v>15</v>
      </c>
      <c r="R5" s="312" t="s">
        <v>16</v>
      </c>
      <c r="S5" s="312" t="s">
        <v>10</v>
      </c>
      <c r="T5" s="312" t="s">
        <v>11</v>
      </c>
      <c r="U5" s="312" t="s">
        <v>12</v>
      </c>
      <c r="V5" s="312" t="s">
        <v>13</v>
      </c>
      <c r="W5" s="312" t="s">
        <v>14</v>
      </c>
      <c r="X5" s="312" t="s">
        <v>15</v>
      </c>
      <c r="Y5" s="312" t="s">
        <v>16</v>
      </c>
      <c r="Z5" s="312" t="s">
        <v>10</v>
      </c>
      <c r="AA5" s="312" t="s">
        <v>11</v>
      </c>
      <c r="AB5" s="312" t="s">
        <v>12</v>
      </c>
      <c r="AC5" s="312" t="s">
        <v>13</v>
      </c>
      <c r="AD5" s="312" t="s">
        <v>14</v>
      </c>
      <c r="AE5" s="312" t="s">
        <v>15</v>
      </c>
      <c r="AF5" s="312" t="s">
        <v>16</v>
      </c>
      <c r="AG5" s="312" t="s">
        <v>10</v>
      </c>
      <c r="AH5" s="312" t="s">
        <v>11</v>
      </c>
      <c r="AI5" s="313"/>
      <c r="AJ5" s="313"/>
      <c r="AK5" s="313"/>
      <c r="AL5" s="314"/>
      <c r="AM5" s="52" t="s">
        <v>5</v>
      </c>
      <c r="AN5" s="52" t="s">
        <v>7</v>
      </c>
      <c r="AO5" s="53"/>
      <c r="AP5" s="316" t="s">
        <v>32</v>
      </c>
      <c r="AQ5" s="316" t="s">
        <v>121</v>
      </c>
      <c r="AR5" s="316" t="s">
        <v>122</v>
      </c>
      <c r="AS5" s="316" t="s">
        <v>118</v>
      </c>
      <c r="AT5" s="316" t="s">
        <v>123</v>
      </c>
      <c r="AU5" s="317" t="s">
        <v>27</v>
      </c>
      <c r="AV5" s="317" t="s">
        <v>38</v>
      </c>
      <c r="AW5" s="317" t="s">
        <v>33</v>
      </c>
      <c r="AX5" s="317" t="s">
        <v>53</v>
      </c>
      <c r="AY5" s="317" t="s">
        <v>54</v>
      </c>
      <c r="AZ5" s="317" t="s">
        <v>55</v>
      </c>
      <c r="BA5" s="317" t="s">
        <v>56</v>
      </c>
      <c r="BB5" s="317" t="s">
        <v>57</v>
      </c>
      <c r="BC5" s="317" t="s">
        <v>58</v>
      </c>
      <c r="BD5" s="317" t="s">
        <v>201</v>
      </c>
      <c r="BE5" s="317" t="s">
        <v>60</v>
      </c>
      <c r="BF5" s="317" t="s">
        <v>61</v>
      </c>
      <c r="BG5" s="317" t="s">
        <v>62</v>
      </c>
      <c r="BH5" s="317" t="s">
        <v>63</v>
      </c>
      <c r="BI5" s="317" t="s">
        <v>64</v>
      </c>
      <c r="BJ5" s="317" t="s">
        <v>202</v>
      </c>
      <c r="BK5" s="317" t="s">
        <v>203</v>
      </c>
      <c r="BL5" s="317" t="s">
        <v>204</v>
      </c>
      <c r="BM5" s="317" t="s">
        <v>205</v>
      </c>
      <c r="BN5" s="317" t="s">
        <v>59</v>
      </c>
      <c r="BO5" s="317" t="s">
        <v>206</v>
      </c>
      <c r="BP5" s="317" t="s">
        <v>207</v>
      </c>
      <c r="BQ5" s="317" t="s">
        <v>208</v>
      </c>
      <c r="BR5" s="317" t="s">
        <v>209</v>
      </c>
      <c r="BS5" s="318" t="s">
        <v>124</v>
      </c>
      <c r="BT5" s="318" t="s">
        <v>66</v>
      </c>
      <c r="BV5" s="317" t="s">
        <v>27</v>
      </c>
      <c r="BW5" s="317" t="s">
        <v>38</v>
      </c>
      <c r="BX5" s="317" t="s">
        <v>33</v>
      </c>
      <c r="BY5" s="317" t="s">
        <v>53</v>
      </c>
      <c r="BZ5" s="317" t="s">
        <v>54</v>
      </c>
      <c r="CA5" s="317" t="s">
        <v>55</v>
      </c>
      <c r="CB5" s="317" t="s">
        <v>56</v>
      </c>
      <c r="CC5" s="317" t="s">
        <v>57</v>
      </c>
      <c r="CD5" s="317" t="s">
        <v>58</v>
      </c>
      <c r="CE5" s="317" t="s">
        <v>201</v>
      </c>
      <c r="CF5" s="317" t="s">
        <v>60</v>
      </c>
      <c r="CG5" s="317" t="s">
        <v>61</v>
      </c>
      <c r="CH5" s="317" t="s">
        <v>62</v>
      </c>
      <c r="CI5" s="317" t="s">
        <v>63</v>
      </c>
      <c r="CJ5" s="317" t="s">
        <v>64</v>
      </c>
      <c r="CK5" s="317" t="s">
        <v>202</v>
      </c>
      <c r="CL5" s="317" t="s">
        <v>207</v>
      </c>
      <c r="CM5" s="317" t="s">
        <v>204</v>
      </c>
      <c r="CN5" s="317" t="s">
        <v>205</v>
      </c>
      <c r="CO5" s="317" t="s">
        <v>59</v>
      </c>
      <c r="CP5" s="317" t="s">
        <v>206</v>
      </c>
      <c r="CQ5" s="317" t="s">
        <v>210</v>
      </c>
      <c r="CR5" s="317" t="s">
        <v>208</v>
      </c>
      <c r="CS5" s="317" t="s">
        <v>209</v>
      </c>
    </row>
    <row r="6" spans="1:97" s="315" customFormat="1" ht="24.75" customHeight="1">
      <c r="A6" s="319" t="s">
        <v>211</v>
      </c>
      <c r="B6" s="320" t="s">
        <v>212</v>
      </c>
      <c r="C6" s="321">
        <v>74548</v>
      </c>
      <c r="D6" s="322" t="s">
        <v>70</v>
      </c>
      <c r="E6" s="323"/>
      <c r="F6" s="323"/>
      <c r="G6" s="323"/>
      <c r="H6" s="323"/>
      <c r="I6" s="323"/>
      <c r="J6" s="324"/>
      <c r="K6" s="324"/>
      <c r="L6" s="323"/>
      <c r="M6" s="323"/>
      <c r="N6" s="323"/>
      <c r="O6" s="323"/>
      <c r="P6" s="323"/>
      <c r="Q6" s="324"/>
      <c r="R6" s="324"/>
      <c r="S6" s="323"/>
      <c r="T6" s="323"/>
      <c r="U6" s="323"/>
      <c r="V6" s="323"/>
      <c r="W6" s="323"/>
      <c r="X6" s="324"/>
      <c r="Y6" s="324"/>
      <c r="Z6" s="323"/>
      <c r="AA6" s="323"/>
      <c r="AB6" s="323"/>
      <c r="AC6" s="323"/>
      <c r="AD6" s="325" t="s">
        <v>213</v>
      </c>
      <c r="AE6" s="326"/>
      <c r="AF6" s="326"/>
      <c r="AG6" s="326"/>
      <c r="AH6" s="327"/>
      <c r="AI6" s="328">
        <f>AM6</f>
        <v>132</v>
      </c>
      <c r="AJ6" s="328">
        <f>AI6+AK6</f>
        <v>0</v>
      </c>
      <c r="AK6" s="328">
        <f>AN6</f>
        <v>-132</v>
      </c>
      <c r="AL6" s="329"/>
      <c r="AM6" s="330">
        <f>$AM$2-BS6</f>
        <v>132</v>
      </c>
      <c r="AN6" s="330">
        <f>(BT6-AM6)</f>
        <v>-132</v>
      </c>
      <c r="AO6" s="53"/>
      <c r="AP6" s="331"/>
      <c r="AQ6" s="331"/>
      <c r="AR6" s="331"/>
      <c r="AS6" s="331"/>
      <c r="AT6" s="331"/>
      <c r="AU6" s="317">
        <f>COUNTIF(E6:AH6,"M")</f>
        <v>0</v>
      </c>
      <c r="AV6" s="317">
        <f>COUNTIF(E6:AH6,"T")</f>
        <v>0</v>
      </c>
      <c r="AW6" s="317">
        <f>COUNTIF(E6:AH6,"P")</f>
        <v>0</v>
      </c>
      <c r="AX6" s="317">
        <f>COUNTIF(E6:AH6,"SN")</f>
        <v>0</v>
      </c>
      <c r="AY6" s="317">
        <f>COUNTIF(E6:AH6,"M/T")</f>
        <v>0</v>
      </c>
      <c r="AZ6" s="317">
        <f>COUNTIF(E6:AH6,"I/I")</f>
        <v>0</v>
      </c>
      <c r="BA6" s="317">
        <f>COUNTIF(E6:AH6,"I")</f>
        <v>0</v>
      </c>
      <c r="BB6" s="317">
        <f>COUNTIF(E6:AH6,"I²")</f>
        <v>0</v>
      </c>
      <c r="BC6" s="317">
        <f>COUNTIF(E6:AH6,"M4")</f>
        <v>0</v>
      </c>
      <c r="BD6" s="317">
        <f>COUNTIF(E6:AH6,"T6")</f>
        <v>0</v>
      </c>
      <c r="BE6" s="317">
        <f>COUNTIF(E6:AH6,"M/SN")</f>
        <v>0</v>
      </c>
      <c r="BF6" s="317">
        <f>COUNTIF(E6:AH6,"T/SN")</f>
        <v>0</v>
      </c>
      <c r="BG6" s="317">
        <f>COUNTIF(E6:AH6,"T/I")</f>
        <v>0</v>
      </c>
      <c r="BH6" s="317">
        <f>COUNTIF(E6:AH6,"P/i")</f>
        <v>0</v>
      </c>
      <c r="BI6" s="317">
        <f>COUNTIF(E6:AH6,"m/i")</f>
        <v>0</v>
      </c>
      <c r="BJ6" s="317">
        <f>COUNTIF(E6:AH6,"P/N")</f>
        <v>0</v>
      </c>
      <c r="BK6" s="317">
        <f>COUNTIF(E6:AH6,"I2/SN")</f>
        <v>0</v>
      </c>
      <c r="BL6" s="317">
        <f>COUNTIF(E6:AH6,"M5")</f>
        <v>0</v>
      </c>
      <c r="BM6" s="317">
        <f>COUNTIF(E6:AH6,"M6")</f>
        <v>0</v>
      </c>
      <c r="BN6" s="317">
        <f>COUNTIF(E6:AH6,"T5")</f>
        <v>0</v>
      </c>
      <c r="BO6" s="317">
        <f>COUNTIF(E6:AH6,"P2")</f>
        <v>0</v>
      </c>
      <c r="BP6" s="317">
        <f>COUNTIF(E6:AH6,"T6/I")</f>
        <v>0</v>
      </c>
      <c r="BQ6" s="317">
        <f>COUNTIF(E6:AH6,"N/M")</f>
        <v>0</v>
      </c>
      <c r="BR6" s="317">
        <f>COUNTIF(E6:AH6,"P2/I")</f>
        <v>0</v>
      </c>
      <c r="BS6" s="317">
        <f>((AQ6*6)+(AR6*6)+(AS6*6)+(AT6)+(AP6*6))</f>
        <v>0</v>
      </c>
      <c r="BT6" s="332">
        <f>(AU6*$BV$6)+(AV6*$BW$6)+(AW6*$BX$6)+(AX6*$BY$6)+(AY6*$BZ$6)+(AZ6*$CA$6)+(BA6*$CB$6)+(BB6*$CC$6)+(BC6*$CD$6)+(BD6*$CE$6)+(BE6*$CF$6)+(BF6*$CG$6)+(BG6*$CH$6)+(BH6*$CI$6)+(BI6*$CJ$6)+(BJ6*$CK$6)+(BK6*$CL$6)+(BL6*$CM$6)+(BM6*$CN$6)+(BN6*$CO$6)+(BO6*$CP$6)+(BP6*$CQ$6)+(BQ6*$CR$6)+(BR6*$CS$6)</f>
        <v>0</v>
      </c>
      <c r="BU6" s="333"/>
      <c r="BV6" s="52">
        <v>6</v>
      </c>
      <c r="BW6" s="52">
        <v>6</v>
      </c>
      <c r="BX6" s="52">
        <v>12</v>
      </c>
      <c r="BY6" s="52">
        <v>12</v>
      </c>
      <c r="BZ6" s="52">
        <v>12</v>
      </c>
      <c r="CA6" s="52">
        <v>12</v>
      </c>
      <c r="CB6" s="52">
        <v>6</v>
      </c>
      <c r="CC6" s="52">
        <v>6</v>
      </c>
      <c r="CD6" s="52">
        <v>5</v>
      </c>
      <c r="CE6" s="52">
        <v>6</v>
      </c>
      <c r="CF6" s="52">
        <v>18</v>
      </c>
      <c r="CG6" s="52">
        <v>18</v>
      </c>
      <c r="CH6" s="52">
        <v>12</v>
      </c>
      <c r="CI6" s="52">
        <v>18</v>
      </c>
      <c r="CJ6" s="52">
        <v>12</v>
      </c>
      <c r="CK6" s="52">
        <v>14</v>
      </c>
      <c r="CL6" s="52">
        <v>9</v>
      </c>
      <c r="CM6" s="52">
        <v>7</v>
      </c>
      <c r="CN6" s="334">
        <v>6</v>
      </c>
      <c r="CO6" s="335">
        <v>6</v>
      </c>
      <c r="CP6" s="336">
        <v>12</v>
      </c>
      <c r="CQ6" s="335">
        <v>8</v>
      </c>
      <c r="CR6" s="335">
        <v>18</v>
      </c>
      <c r="CS6" s="315">
        <v>15</v>
      </c>
    </row>
    <row r="7" spans="1:97" s="315" customFormat="1" ht="26.25" customHeight="1">
      <c r="A7" s="309" t="s">
        <v>1</v>
      </c>
      <c r="B7" s="310" t="s">
        <v>2</v>
      </c>
      <c r="C7" s="311" t="s">
        <v>198</v>
      </c>
      <c r="D7" s="309" t="s">
        <v>4</v>
      </c>
      <c r="E7" s="312">
        <v>1</v>
      </c>
      <c r="F7" s="312">
        <v>2</v>
      </c>
      <c r="G7" s="312">
        <v>3</v>
      </c>
      <c r="H7" s="312">
        <v>4</v>
      </c>
      <c r="I7" s="312">
        <v>5</v>
      </c>
      <c r="J7" s="312">
        <v>6</v>
      </c>
      <c r="K7" s="312">
        <v>7</v>
      </c>
      <c r="L7" s="312">
        <v>8</v>
      </c>
      <c r="M7" s="312">
        <v>9</v>
      </c>
      <c r="N7" s="312">
        <v>10</v>
      </c>
      <c r="O7" s="312">
        <v>11</v>
      </c>
      <c r="P7" s="312">
        <v>12</v>
      </c>
      <c r="Q7" s="312">
        <v>13</v>
      </c>
      <c r="R7" s="312">
        <v>14</v>
      </c>
      <c r="S7" s="312">
        <v>15</v>
      </c>
      <c r="T7" s="312">
        <v>16</v>
      </c>
      <c r="U7" s="312">
        <v>17</v>
      </c>
      <c r="V7" s="312">
        <v>18</v>
      </c>
      <c r="W7" s="312">
        <v>19</v>
      </c>
      <c r="X7" s="312">
        <v>20</v>
      </c>
      <c r="Y7" s="312">
        <v>21</v>
      </c>
      <c r="Z7" s="312">
        <v>22</v>
      </c>
      <c r="AA7" s="312">
        <v>23</v>
      </c>
      <c r="AB7" s="312">
        <v>24</v>
      </c>
      <c r="AC7" s="312">
        <v>25</v>
      </c>
      <c r="AD7" s="312">
        <v>26</v>
      </c>
      <c r="AE7" s="312">
        <v>27</v>
      </c>
      <c r="AF7" s="312">
        <v>28</v>
      </c>
      <c r="AG7" s="312">
        <v>29</v>
      </c>
      <c r="AH7" s="312">
        <v>30</v>
      </c>
      <c r="AI7" s="313" t="s">
        <v>5</v>
      </c>
      <c r="AJ7" s="313" t="s">
        <v>6</v>
      </c>
      <c r="AK7" s="313" t="s">
        <v>7</v>
      </c>
      <c r="AL7" s="314"/>
      <c r="AT7" s="202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8"/>
      <c r="BU7" s="208"/>
    </row>
    <row r="8" spans="1:97" s="315" customFormat="1" ht="26.25" customHeight="1">
      <c r="A8" s="309"/>
      <c r="B8" s="310" t="s">
        <v>199</v>
      </c>
      <c r="C8" s="311" t="s">
        <v>200</v>
      </c>
      <c r="D8" s="309"/>
      <c r="E8" s="312" t="s">
        <v>10</v>
      </c>
      <c r="F8" s="312" t="s">
        <v>11</v>
      </c>
      <c r="G8" s="312" t="s">
        <v>12</v>
      </c>
      <c r="H8" s="312" t="s">
        <v>13</v>
      </c>
      <c r="I8" s="312" t="s">
        <v>14</v>
      </c>
      <c r="J8" s="312" t="s">
        <v>15</v>
      </c>
      <c r="K8" s="312" t="s">
        <v>16</v>
      </c>
      <c r="L8" s="312" t="s">
        <v>10</v>
      </c>
      <c r="M8" s="312" t="s">
        <v>11</v>
      </c>
      <c r="N8" s="312" t="s">
        <v>12</v>
      </c>
      <c r="O8" s="312" t="s">
        <v>13</v>
      </c>
      <c r="P8" s="312" t="s">
        <v>14</v>
      </c>
      <c r="Q8" s="312" t="s">
        <v>15</v>
      </c>
      <c r="R8" s="312" t="s">
        <v>16</v>
      </c>
      <c r="S8" s="312" t="s">
        <v>10</v>
      </c>
      <c r="T8" s="312" t="s">
        <v>11</v>
      </c>
      <c r="U8" s="312" t="s">
        <v>12</v>
      </c>
      <c r="V8" s="312" t="s">
        <v>13</v>
      </c>
      <c r="W8" s="312" t="s">
        <v>14</v>
      </c>
      <c r="X8" s="312" t="s">
        <v>15</v>
      </c>
      <c r="Y8" s="312" t="s">
        <v>16</v>
      </c>
      <c r="Z8" s="312" t="s">
        <v>10</v>
      </c>
      <c r="AA8" s="312" t="s">
        <v>11</v>
      </c>
      <c r="AB8" s="312" t="s">
        <v>12</v>
      </c>
      <c r="AC8" s="312" t="s">
        <v>13</v>
      </c>
      <c r="AD8" s="312" t="s">
        <v>14</v>
      </c>
      <c r="AE8" s="312" t="s">
        <v>15</v>
      </c>
      <c r="AF8" s="312" t="s">
        <v>16</v>
      </c>
      <c r="AG8" s="312" t="s">
        <v>10</v>
      </c>
      <c r="AH8" s="312" t="s">
        <v>11</v>
      </c>
      <c r="AI8" s="313"/>
      <c r="AJ8" s="313"/>
      <c r="AK8" s="313"/>
      <c r="AL8" s="314"/>
      <c r="AT8" s="202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8"/>
      <c r="BU8" s="208"/>
    </row>
    <row r="9" spans="1:97" s="315" customFormat="1" ht="26.25" customHeight="1">
      <c r="A9" s="321" t="s">
        <v>214</v>
      </c>
      <c r="B9" s="320" t="s">
        <v>215</v>
      </c>
      <c r="C9" s="339">
        <v>157582</v>
      </c>
      <c r="D9" s="340" t="s">
        <v>216</v>
      </c>
      <c r="E9" s="323" t="s">
        <v>33</v>
      </c>
      <c r="F9" s="323"/>
      <c r="G9" s="323"/>
      <c r="H9" s="323" t="s">
        <v>33</v>
      </c>
      <c r="I9" s="323"/>
      <c r="J9" s="324"/>
      <c r="K9" s="324" t="s">
        <v>33</v>
      </c>
      <c r="L9" s="323"/>
      <c r="M9" s="323"/>
      <c r="N9" s="323" t="s">
        <v>33</v>
      </c>
      <c r="O9" s="323"/>
      <c r="P9" s="323"/>
      <c r="Q9" s="324" t="s">
        <v>33</v>
      </c>
      <c r="R9" s="324" t="s">
        <v>33</v>
      </c>
      <c r="S9" s="323"/>
      <c r="T9" s="323" t="s">
        <v>33</v>
      </c>
      <c r="U9" s="323"/>
      <c r="V9" s="323"/>
      <c r="W9" s="323" t="s">
        <v>33</v>
      </c>
      <c r="X9" s="324"/>
      <c r="Y9" s="324"/>
      <c r="Z9" s="323" t="s">
        <v>33</v>
      </c>
      <c r="AA9" s="323"/>
      <c r="AB9" s="323"/>
      <c r="AC9" s="323" t="s">
        <v>33</v>
      </c>
      <c r="AD9" s="323" t="s">
        <v>27</v>
      </c>
      <c r="AE9" s="324"/>
      <c r="AF9" s="324"/>
      <c r="AG9" s="323"/>
      <c r="AH9" s="323"/>
      <c r="AI9" s="328">
        <f>AM9</f>
        <v>132</v>
      </c>
      <c r="AJ9" s="328">
        <f>AI9+AK9</f>
        <v>126</v>
      </c>
      <c r="AK9" s="328">
        <f>AN9</f>
        <v>-6</v>
      </c>
      <c r="AL9" s="341" t="s">
        <v>217</v>
      </c>
      <c r="AM9" s="342">
        <f>$AM$2-BS9</f>
        <v>132</v>
      </c>
      <c r="AN9" s="342">
        <f>(BT9-AM9)</f>
        <v>-6</v>
      </c>
      <c r="AO9" s="53"/>
      <c r="AP9" s="331"/>
      <c r="AQ9" s="331"/>
      <c r="AR9" s="331"/>
      <c r="AS9" s="331"/>
      <c r="AT9" s="331"/>
      <c r="AU9" s="317">
        <f>COUNTIF(E9:AH9,"M")</f>
        <v>1</v>
      </c>
      <c r="AV9" s="317">
        <f>COUNTIF(E9:AH9,"T")</f>
        <v>0</v>
      </c>
      <c r="AW9" s="317">
        <f>COUNTIF(E9:AH9,"P")</f>
        <v>10</v>
      </c>
      <c r="AX9" s="317">
        <f>COUNTIF(E9:AH9,"SN")</f>
        <v>0</v>
      </c>
      <c r="AY9" s="317">
        <f>COUNTIF(E9:AH9,"M/T")</f>
        <v>0</v>
      </c>
      <c r="AZ9" s="317">
        <f>COUNTIF(E9:AH9,"I/I")</f>
        <v>0</v>
      </c>
      <c r="BA9" s="317">
        <f>COUNTIF(E9:AH9,"I")</f>
        <v>0</v>
      </c>
      <c r="BB9" s="317">
        <f>COUNTIF(E9:AH9,"I²")</f>
        <v>0</v>
      </c>
      <c r="BC9" s="317">
        <f>COUNTIF(E9:AH9,"M4")</f>
        <v>0</v>
      </c>
      <c r="BD9" s="317">
        <f>COUNTIF(E9:AH9,"T6")</f>
        <v>0</v>
      </c>
      <c r="BE9" s="317">
        <f>COUNTIF(E9:AH9,"M/SN")</f>
        <v>0</v>
      </c>
      <c r="BF9" s="317">
        <f>COUNTIF(E9:AH9,"T/SN")</f>
        <v>0</v>
      </c>
      <c r="BG9" s="317">
        <f>COUNTIF(E9:AH9,"T/I")</f>
        <v>0</v>
      </c>
      <c r="BH9" s="317">
        <f>COUNTIF(E9:AH9,"P/i")</f>
        <v>0</v>
      </c>
      <c r="BI9" s="317">
        <f>COUNTIF(E9:AH9,"m/i")</f>
        <v>0</v>
      </c>
      <c r="BJ9" s="317">
        <f t="shared" ref="BJ9:BJ34" si="0">COUNTIF(E9:AH9,"P/N")</f>
        <v>0</v>
      </c>
      <c r="BK9" s="317">
        <f>COUNTIF(E9:AH9,"I2/SN")</f>
        <v>0</v>
      </c>
      <c r="BL9" s="317">
        <f>COUNTIF(E9:AH9,"M5")</f>
        <v>0</v>
      </c>
      <c r="BM9" s="317">
        <f>COUNTIF(E9:AH9,"M6")</f>
        <v>0</v>
      </c>
      <c r="BN9" s="317">
        <f>COUNTIF(E9:AH9,"T5")</f>
        <v>0</v>
      </c>
      <c r="BO9" s="317">
        <f>COUNTIF(E9:AH9,"P2")</f>
        <v>0</v>
      </c>
      <c r="BP9" s="317">
        <f t="shared" ref="BP9:BP34" si="1">COUNTIF(E9:AH9,"T6/I")</f>
        <v>0</v>
      </c>
      <c r="BQ9" s="317">
        <f>COUNTIF(E9:AH9,"N/M")</f>
        <v>0</v>
      </c>
      <c r="BR9" s="317">
        <f t="shared" ref="BR9:BR34" si="2">COUNTIF(E9:AH9,"P2/I")</f>
        <v>0</v>
      </c>
      <c r="BS9" s="317">
        <f t="shared" ref="BS9:BS34" si="3">((AQ9*6)+(AR9*6)+(AS9*6)+(AT9)+(AP9*6))</f>
        <v>0</v>
      </c>
      <c r="BT9" s="332">
        <f t="shared" ref="BT9:BT34" si="4">(AU9*$BV$6)+(AV9*$BW$6)+(AW9*$BX$6)+(AX9*$BY$6)+(AY9*$BZ$6)+(AZ9*$CA$6)+(BA9*$CB$6)+(BB9*$CC$6)+(BC9*$CD$6)+(BD9*$CE$6)+(BE9*$CF$6)+(BF9*$CG$6)+(BG9*$CH$6)+(BH9*$CI$6)+(BI9*$CJ$6)+(BJ9*$CK$6)+(BK9*$CL$6)+(BL9*$CM$6)+(BM9*$CN$6)+(BN9*$CO$6)+(BO9*$CP$6)+(BP9*$CQ$6)+(BQ9*$CR$6)+(BR9*$CS$6)</f>
        <v>126</v>
      </c>
    </row>
    <row r="10" spans="1:97" s="315" customFormat="1" ht="26.25" customHeight="1">
      <c r="A10" s="319" t="s">
        <v>218</v>
      </c>
      <c r="B10" s="320" t="s">
        <v>219</v>
      </c>
      <c r="C10" s="339">
        <v>337019</v>
      </c>
      <c r="D10" s="340" t="s">
        <v>216</v>
      </c>
      <c r="E10" s="323" t="s">
        <v>33</v>
      </c>
      <c r="F10" s="323" t="s">
        <v>38</v>
      </c>
      <c r="G10" s="323"/>
      <c r="H10" s="343" t="s">
        <v>118</v>
      </c>
      <c r="I10" s="323"/>
      <c r="J10" s="324" t="s">
        <v>33</v>
      </c>
      <c r="K10" s="324"/>
      <c r="L10" s="323"/>
      <c r="M10" s="323"/>
      <c r="N10" s="323" t="s">
        <v>33</v>
      </c>
      <c r="O10" s="323"/>
      <c r="P10" s="323"/>
      <c r="Q10" s="324" t="s">
        <v>33</v>
      </c>
      <c r="R10" s="324"/>
      <c r="S10" s="323"/>
      <c r="T10" s="323" t="s">
        <v>33</v>
      </c>
      <c r="U10" s="323"/>
      <c r="V10" s="323"/>
      <c r="W10" s="323" t="s">
        <v>33</v>
      </c>
      <c r="X10" s="324"/>
      <c r="Y10" s="324" t="s">
        <v>33</v>
      </c>
      <c r="Z10" s="323"/>
      <c r="AA10" s="323" t="s">
        <v>33</v>
      </c>
      <c r="AB10" s="323"/>
      <c r="AC10" s="323" t="s">
        <v>33</v>
      </c>
      <c r="AD10" s="343" t="s">
        <v>118</v>
      </c>
      <c r="AE10" s="324"/>
      <c r="AF10" s="324"/>
      <c r="AG10" s="323"/>
      <c r="AH10" s="323"/>
      <c r="AI10" s="328">
        <f>AM10</f>
        <v>114</v>
      </c>
      <c r="AJ10" s="328">
        <f>AI10+AK10</f>
        <v>114</v>
      </c>
      <c r="AK10" s="328">
        <f>AN10</f>
        <v>0</v>
      </c>
      <c r="AL10" s="341" t="s">
        <v>128</v>
      </c>
      <c r="AM10" s="342">
        <f>$AM$2-BS10</f>
        <v>114</v>
      </c>
      <c r="AN10" s="342">
        <f>(BT10-AM10)</f>
        <v>0</v>
      </c>
      <c r="AO10" s="53"/>
      <c r="AP10" s="331"/>
      <c r="AQ10" s="331"/>
      <c r="AR10" s="331"/>
      <c r="AS10" s="331">
        <v>3</v>
      </c>
      <c r="AT10" s="331"/>
      <c r="AU10" s="317">
        <f>COUNTIF(E10:AH10,"M")</f>
        <v>0</v>
      </c>
      <c r="AV10" s="317">
        <f>COUNTIF(E10:AH10,"T")</f>
        <v>1</v>
      </c>
      <c r="AW10" s="317">
        <f>COUNTIF(E10:AH10,"P")</f>
        <v>9</v>
      </c>
      <c r="AX10" s="317">
        <f>COUNTIF(E10:AH10,"SN")</f>
        <v>0</v>
      </c>
      <c r="AY10" s="317">
        <f>COUNTIF(E10:AH10,"M/T")</f>
        <v>0</v>
      </c>
      <c r="AZ10" s="317">
        <f>COUNTIF(E10:AH10,"I/I")</f>
        <v>0</v>
      </c>
      <c r="BA10" s="317">
        <f>COUNTIF(E10:AH10,"I")</f>
        <v>0</v>
      </c>
      <c r="BB10" s="317">
        <f>COUNTIF(E10:AH10,"I²")</f>
        <v>0</v>
      </c>
      <c r="BC10" s="317">
        <f>COUNTIF(E10:AH10,"M4")</f>
        <v>0</v>
      </c>
      <c r="BD10" s="317">
        <f>COUNTIF(E10:AH10,"T6")</f>
        <v>0</v>
      </c>
      <c r="BE10" s="317">
        <f>COUNTIF(E10:AH10,"M/SN")</f>
        <v>0</v>
      </c>
      <c r="BF10" s="317">
        <f>COUNTIF(E10:AH10,"T/SN")</f>
        <v>0</v>
      </c>
      <c r="BG10" s="317">
        <f>COUNTIF(E10:AH10,"T/I")</f>
        <v>0</v>
      </c>
      <c r="BH10" s="317">
        <f>COUNTIF(E10:AH10,"P/i")</f>
        <v>0</v>
      </c>
      <c r="BI10" s="317">
        <f>COUNTIF(E10:AH10,"m/i")</f>
        <v>0</v>
      </c>
      <c r="BJ10" s="317">
        <f t="shared" si="0"/>
        <v>0</v>
      </c>
      <c r="BK10" s="317">
        <f>COUNTIF(E10:AH10,"I2/SN")</f>
        <v>0</v>
      </c>
      <c r="BL10" s="317">
        <f>COUNTIF(E10:AH10,"M5")</f>
        <v>0</v>
      </c>
      <c r="BM10" s="317">
        <f>COUNTIF(E10:AH10,"M6")</f>
        <v>0</v>
      </c>
      <c r="BN10" s="317">
        <f>COUNTIF(E10:AH10,"T5")</f>
        <v>0</v>
      </c>
      <c r="BO10" s="317">
        <f>COUNTIF(E10:AH10,"P2")</f>
        <v>0</v>
      </c>
      <c r="BP10" s="317">
        <f t="shared" si="1"/>
        <v>0</v>
      </c>
      <c r="BQ10" s="317">
        <f>COUNTIF(E10:AH10,"N/M")</f>
        <v>0</v>
      </c>
      <c r="BR10" s="317">
        <f t="shared" si="2"/>
        <v>0</v>
      </c>
      <c r="BS10" s="317">
        <f t="shared" si="3"/>
        <v>18</v>
      </c>
      <c r="BT10" s="332">
        <f t="shared" si="4"/>
        <v>114</v>
      </c>
    </row>
    <row r="11" spans="1:97" s="315" customFormat="1" ht="26.25" customHeight="1">
      <c r="A11" s="309" t="s">
        <v>1</v>
      </c>
      <c r="B11" s="310" t="s">
        <v>2</v>
      </c>
      <c r="C11" s="311" t="s">
        <v>198</v>
      </c>
      <c r="D11" s="309" t="s">
        <v>4</v>
      </c>
      <c r="E11" s="312">
        <v>1</v>
      </c>
      <c r="F11" s="312">
        <v>2</v>
      </c>
      <c r="G11" s="312">
        <v>3</v>
      </c>
      <c r="H11" s="312">
        <v>4</v>
      </c>
      <c r="I11" s="312">
        <v>5</v>
      </c>
      <c r="J11" s="312">
        <v>6</v>
      </c>
      <c r="K11" s="312">
        <v>7</v>
      </c>
      <c r="L11" s="312">
        <v>8</v>
      </c>
      <c r="M11" s="312">
        <v>9</v>
      </c>
      <c r="N11" s="312">
        <v>10</v>
      </c>
      <c r="O11" s="312">
        <v>11</v>
      </c>
      <c r="P11" s="312">
        <v>12</v>
      </c>
      <c r="Q11" s="312">
        <v>13</v>
      </c>
      <c r="R11" s="312">
        <v>14</v>
      </c>
      <c r="S11" s="312">
        <v>15</v>
      </c>
      <c r="T11" s="312">
        <v>16</v>
      </c>
      <c r="U11" s="312">
        <v>17</v>
      </c>
      <c r="V11" s="312">
        <v>18</v>
      </c>
      <c r="W11" s="312">
        <v>19</v>
      </c>
      <c r="X11" s="312">
        <v>20</v>
      </c>
      <c r="Y11" s="312">
        <v>21</v>
      </c>
      <c r="Z11" s="312">
        <v>22</v>
      </c>
      <c r="AA11" s="312">
        <v>23</v>
      </c>
      <c r="AB11" s="312">
        <v>24</v>
      </c>
      <c r="AC11" s="312">
        <v>25</v>
      </c>
      <c r="AD11" s="312">
        <v>26</v>
      </c>
      <c r="AE11" s="312">
        <v>27</v>
      </c>
      <c r="AF11" s="312">
        <v>28</v>
      </c>
      <c r="AG11" s="312">
        <v>29</v>
      </c>
      <c r="AH11" s="312">
        <v>30</v>
      </c>
      <c r="AI11" s="313" t="s">
        <v>5</v>
      </c>
      <c r="AJ11" s="313" t="s">
        <v>6</v>
      </c>
      <c r="AK11" s="313" t="s">
        <v>7</v>
      </c>
      <c r="AL11" s="314"/>
      <c r="AT11" s="202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8"/>
      <c r="BU11" s="202"/>
    </row>
    <row r="12" spans="1:97" s="315" customFormat="1" ht="26.25" customHeight="1">
      <c r="A12" s="309"/>
      <c r="B12" s="310" t="s">
        <v>199</v>
      </c>
      <c r="C12" s="311" t="s">
        <v>200</v>
      </c>
      <c r="D12" s="309"/>
      <c r="E12" s="312" t="s">
        <v>10</v>
      </c>
      <c r="F12" s="312" t="s">
        <v>11</v>
      </c>
      <c r="G12" s="312" t="s">
        <v>12</v>
      </c>
      <c r="H12" s="312" t="s">
        <v>13</v>
      </c>
      <c r="I12" s="312" t="s">
        <v>14</v>
      </c>
      <c r="J12" s="312" t="s">
        <v>15</v>
      </c>
      <c r="K12" s="312" t="s">
        <v>16</v>
      </c>
      <c r="L12" s="312" t="s">
        <v>10</v>
      </c>
      <c r="M12" s="312" t="s">
        <v>11</v>
      </c>
      <c r="N12" s="312" t="s">
        <v>12</v>
      </c>
      <c r="O12" s="312" t="s">
        <v>13</v>
      </c>
      <c r="P12" s="312" t="s">
        <v>14</v>
      </c>
      <c r="Q12" s="312" t="s">
        <v>15</v>
      </c>
      <c r="R12" s="312" t="s">
        <v>16</v>
      </c>
      <c r="S12" s="312" t="s">
        <v>10</v>
      </c>
      <c r="T12" s="312" t="s">
        <v>11</v>
      </c>
      <c r="U12" s="312" t="s">
        <v>12</v>
      </c>
      <c r="V12" s="312" t="s">
        <v>13</v>
      </c>
      <c r="W12" s="312" t="s">
        <v>14</v>
      </c>
      <c r="X12" s="312" t="s">
        <v>15</v>
      </c>
      <c r="Y12" s="312" t="s">
        <v>16</v>
      </c>
      <c r="Z12" s="312" t="s">
        <v>10</v>
      </c>
      <c r="AA12" s="312" t="s">
        <v>11</v>
      </c>
      <c r="AB12" s="312" t="s">
        <v>12</v>
      </c>
      <c r="AC12" s="312" t="s">
        <v>13</v>
      </c>
      <c r="AD12" s="312" t="s">
        <v>14</v>
      </c>
      <c r="AE12" s="312" t="s">
        <v>15</v>
      </c>
      <c r="AF12" s="312" t="s">
        <v>16</v>
      </c>
      <c r="AG12" s="312" t="s">
        <v>10</v>
      </c>
      <c r="AH12" s="312" t="s">
        <v>11</v>
      </c>
      <c r="AI12" s="313"/>
      <c r="AJ12" s="313"/>
      <c r="AK12" s="313"/>
      <c r="AL12" s="314"/>
      <c r="AT12" s="202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8"/>
      <c r="BU12" s="202"/>
    </row>
    <row r="13" spans="1:97" s="315" customFormat="1" ht="26.25" customHeight="1">
      <c r="A13" s="321" t="s">
        <v>220</v>
      </c>
      <c r="B13" s="320" t="s">
        <v>221</v>
      </c>
      <c r="C13" s="319">
        <v>89780</v>
      </c>
      <c r="D13" s="340" t="s">
        <v>216</v>
      </c>
      <c r="E13" s="323"/>
      <c r="F13" s="323" t="s">
        <v>27</v>
      </c>
      <c r="G13" s="323" t="s">
        <v>33</v>
      </c>
      <c r="H13" s="323"/>
      <c r="I13" s="323" t="s">
        <v>33</v>
      </c>
      <c r="J13" s="324"/>
      <c r="K13" s="324"/>
      <c r="L13" s="323" t="s">
        <v>33</v>
      </c>
      <c r="M13" s="323"/>
      <c r="N13" s="323"/>
      <c r="O13" s="323"/>
      <c r="P13" s="323" t="s">
        <v>33</v>
      </c>
      <c r="Q13" s="324"/>
      <c r="R13" s="324" t="s">
        <v>33</v>
      </c>
      <c r="S13" s="323"/>
      <c r="T13" s="323"/>
      <c r="U13" s="323" t="s">
        <v>33</v>
      </c>
      <c r="V13" s="323"/>
      <c r="W13" s="323"/>
      <c r="X13" s="324" t="s">
        <v>33</v>
      </c>
      <c r="Y13" s="324"/>
      <c r="Z13" s="323"/>
      <c r="AA13" s="323"/>
      <c r="AB13" s="323"/>
      <c r="AC13" s="323"/>
      <c r="AD13" s="323"/>
      <c r="AE13" s="324"/>
      <c r="AF13" s="324"/>
      <c r="AG13" s="323"/>
      <c r="AH13" s="323"/>
      <c r="AI13" s="328">
        <f>AM13</f>
        <v>132</v>
      </c>
      <c r="AJ13" s="328">
        <f>AI13+AK13</f>
        <v>90</v>
      </c>
      <c r="AK13" s="328">
        <f>AN13</f>
        <v>-42</v>
      </c>
      <c r="AL13" s="341"/>
      <c r="AM13" s="344">
        <f>$AM$2-BS13</f>
        <v>132</v>
      </c>
      <c r="AN13" s="344">
        <f>(BT13-AM13)</f>
        <v>-42</v>
      </c>
      <c r="AO13" s="53"/>
      <c r="AP13" s="331"/>
      <c r="AQ13" s="331"/>
      <c r="AR13" s="331"/>
      <c r="AS13" s="331"/>
      <c r="AT13" s="331"/>
      <c r="AU13" s="317">
        <f>COUNTIF(E13:AH13,"M")</f>
        <v>1</v>
      </c>
      <c r="AV13" s="317">
        <f>COUNTIF(E13:AH13,"T")</f>
        <v>0</v>
      </c>
      <c r="AW13" s="317">
        <f>COUNTIF(E13:AH13,"P")</f>
        <v>7</v>
      </c>
      <c r="AX13" s="317">
        <f>COUNTIF(E13:AH13,"SN")</f>
        <v>0</v>
      </c>
      <c r="AY13" s="317">
        <f>COUNTIF(E13:AH13,"M/T")</f>
        <v>0</v>
      </c>
      <c r="AZ13" s="317">
        <f>COUNTIF(E13:AH13,"I/I")</f>
        <v>0</v>
      </c>
      <c r="BA13" s="317">
        <f>COUNTIF(E13:AH13,"I")</f>
        <v>0</v>
      </c>
      <c r="BB13" s="317">
        <f>COUNTIF(E13:AH13,"I²")</f>
        <v>0</v>
      </c>
      <c r="BC13" s="317">
        <f>COUNTIF(E13:AH13,"M4")</f>
        <v>0</v>
      </c>
      <c r="BD13" s="317">
        <f>COUNTIF(E13:AH13,"T6")</f>
        <v>0</v>
      </c>
      <c r="BE13" s="317">
        <f>COUNTIF(E13:AH13,"M/SN")</f>
        <v>0</v>
      </c>
      <c r="BF13" s="317">
        <f>COUNTIF(E13:AH13,"T/SN")</f>
        <v>0</v>
      </c>
      <c r="BG13" s="317">
        <f>COUNTIF(E13:AH13,"T/I")</f>
        <v>0</v>
      </c>
      <c r="BH13" s="317">
        <f>COUNTIF(E13:AH13,"P/i")</f>
        <v>0</v>
      </c>
      <c r="BI13" s="317">
        <f>COUNTIF(E13:AH13,"m/i")</f>
        <v>0</v>
      </c>
      <c r="BJ13" s="317">
        <f t="shared" si="0"/>
        <v>0</v>
      </c>
      <c r="BK13" s="317">
        <f>COUNTIF(E13:AH13,"I2/SN")</f>
        <v>0</v>
      </c>
      <c r="BL13" s="317">
        <f>COUNTIF(E13:AH13,"M5")</f>
        <v>0</v>
      </c>
      <c r="BM13" s="317">
        <f>COUNTIF(E13:AH13,"M6")</f>
        <v>0</v>
      </c>
      <c r="BN13" s="317">
        <f>COUNTIF(E13:AH13,"T5")</f>
        <v>0</v>
      </c>
      <c r="BO13" s="317">
        <f>COUNTIF(E13:AH13,"P2")</f>
        <v>0</v>
      </c>
      <c r="BP13" s="317">
        <f t="shared" si="1"/>
        <v>0</v>
      </c>
      <c r="BQ13" s="317">
        <f>COUNTIF(E13:AH13,"N/M")</f>
        <v>0</v>
      </c>
      <c r="BR13" s="317">
        <f t="shared" si="2"/>
        <v>0</v>
      </c>
      <c r="BS13" s="317">
        <f t="shared" si="3"/>
        <v>0</v>
      </c>
      <c r="BT13" s="332">
        <f t="shared" si="4"/>
        <v>90</v>
      </c>
    </row>
    <row r="14" spans="1:97" s="315" customFormat="1" ht="26.25" customHeight="1">
      <c r="A14" s="321" t="s">
        <v>222</v>
      </c>
      <c r="B14" s="320" t="s">
        <v>223</v>
      </c>
      <c r="C14" s="345">
        <v>118784</v>
      </c>
      <c r="D14" s="340" t="s">
        <v>216</v>
      </c>
      <c r="E14" s="323"/>
      <c r="F14" s="323" t="s">
        <v>33</v>
      </c>
      <c r="G14" s="323"/>
      <c r="H14" s="346" t="s">
        <v>33</v>
      </c>
      <c r="I14" s="323" t="s">
        <v>33</v>
      </c>
      <c r="J14" s="324"/>
      <c r="K14" s="324"/>
      <c r="L14" s="323" t="s">
        <v>33</v>
      </c>
      <c r="M14" s="323"/>
      <c r="N14" s="323"/>
      <c r="O14" s="323" t="s">
        <v>33</v>
      </c>
      <c r="P14" s="323" t="s">
        <v>33</v>
      </c>
      <c r="Q14" s="324"/>
      <c r="R14" s="324"/>
      <c r="S14" s="323"/>
      <c r="T14" s="323"/>
      <c r="U14" s="323" t="s">
        <v>33</v>
      </c>
      <c r="V14" s="323"/>
      <c r="W14" s="323"/>
      <c r="X14" s="324" t="s">
        <v>33</v>
      </c>
      <c r="Y14" s="324"/>
      <c r="Z14" s="323"/>
      <c r="AA14" s="323" t="s">
        <v>33</v>
      </c>
      <c r="AB14" s="323"/>
      <c r="AC14" s="323"/>
      <c r="AD14" s="323" t="s">
        <v>33</v>
      </c>
      <c r="AE14" s="324"/>
      <c r="AF14" s="347" t="s">
        <v>118</v>
      </c>
      <c r="AG14" s="323" t="s">
        <v>33</v>
      </c>
      <c r="AH14" s="323"/>
      <c r="AI14" s="328">
        <f>AM14</f>
        <v>120</v>
      </c>
      <c r="AJ14" s="328">
        <f>AI14+AK14</f>
        <v>132</v>
      </c>
      <c r="AK14" s="328">
        <f>AN14</f>
        <v>12</v>
      </c>
      <c r="AL14" s="341" t="s">
        <v>128</v>
      </c>
      <c r="AM14" s="344">
        <f>$AM$2-BS14</f>
        <v>120</v>
      </c>
      <c r="AN14" s="344">
        <f>(BT14-AM14)</f>
        <v>12</v>
      </c>
      <c r="AO14" s="53"/>
      <c r="AP14" s="331"/>
      <c r="AQ14" s="331"/>
      <c r="AR14" s="331"/>
      <c r="AS14" s="331">
        <v>2</v>
      </c>
      <c r="AT14" s="331"/>
      <c r="AU14" s="317">
        <f>COUNTIF(E14:AH14,"M")</f>
        <v>0</v>
      </c>
      <c r="AV14" s="317">
        <f>COUNTIF(E14:AH14,"T")</f>
        <v>0</v>
      </c>
      <c r="AW14" s="317">
        <f>COUNTIF(E14:AH14,"P")</f>
        <v>11</v>
      </c>
      <c r="AX14" s="317">
        <f>COUNTIF(E14:AH14,"SN")</f>
        <v>0</v>
      </c>
      <c r="AY14" s="317">
        <f>COUNTIF(E14:AH14,"M/T")</f>
        <v>0</v>
      </c>
      <c r="AZ14" s="317">
        <f>COUNTIF(E14:AH14,"I/I")</f>
        <v>0</v>
      </c>
      <c r="BA14" s="317">
        <f>COUNTIF(E14:AH14,"I")</f>
        <v>0</v>
      </c>
      <c r="BB14" s="317">
        <f>COUNTIF(E14:AH14,"I²")</f>
        <v>0</v>
      </c>
      <c r="BC14" s="317">
        <f>COUNTIF(E14:AH14,"M4")</f>
        <v>0</v>
      </c>
      <c r="BD14" s="317">
        <f>COUNTIF(E14:AH14,"T6")</f>
        <v>0</v>
      </c>
      <c r="BE14" s="317">
        <f>COUNTIF(E14:AH14,"M/SN")</f>
        <v>0</v>
      </c>
      <c r="BF14" s="317">
        <f>COUNTIF(E14:AH14,"T/SN")</f>
        <v>0</v>
      </c>
      <c r="BG14" s="317">
        <f>COUNTIF(E14:AH14,"T/I")</f>
        <v>0</v>
      </c>
      <c r="BH14" s="317">
        <f>COUNTIF(E14:AH14,"P/i")</f>
        <v>0</v>
      </c>
      <c r="BI14" s="317">
        <f>COUNTIF(E14:AH14,"m/i")</f>
        <v>0</v>
      </c>
      <c r="BJ14" s="317">
        <f t="shared" si="0"/>
        <v>0</v>
      </c>
      <c r="BK14" s="317">
        <f>COUNTIF(E14:AH14,"I2/SN")</f>
        <v>0</v>
      </c>
      <c r="BL14" s="317">
        <f>COUNTIF(E14:AH14,"M5")</f>
        <v>0</v>
      </c>
      <c r="BM14" s="317">
        <f>COUNTIF(E14:AH14,"M6")</f>
        <v>0</v>
      </c>
      <c r="BN14" s="317">
        <f>COUNTIF(E14:AH14,"T5")</f>
        <v>0</v>
      </c>
      <c r="BO14" s="317">
        <f>COUNTIF(E14:AH14,"P2")</f>
        <v>0</v>
      </c>
      <c r="BP14" s="317">
        <f t="shared" si="1"/>
        <v>0</v>
      </c>
      <c r="BQ14" s="317">
        <f>COUNTIF(E14:AH14,"N/M")</f>
        <v>0</v>
      </c>
      <c r="BR14" s="317">
        <f t="shared" si="2"/>
        <v>0</v>
      </c>
      <c r="BS14" s="317">
        <f t="shared" si="3"/>
        <v>12</v>
      </c>
      <c r="BT14" s="332">
        <f t="shared" si="4"/>
        <v>132</v>
      </c>
    </row>
    <row r="15" spans="1:97" s="315" customFormat="1" ht="26.25" customHeight="1">
      <c r="A15" s="309" t="s">
        <v>1</v>
      </c>
      <c r="B15" s="310" t="s">
        <v>2</v>
      </c>
      <c r="C15" s="311" t="s">
        <v>198</v>
      </c>
      <c r="D15" s="309" t="s">
        <v>4</v>
      </c>
      <c r="E15" s="312">
        <v>1</v>
      </c>
      <c r="F15" s="312">
        <v>2</v>
      </c>
      <c r="G15" s="312">
        <v>3</v>
      </c>
      <c r="H15" s="312">
        <v>4</v>
      </c>
      <c r="I15" s="312">
        <v>5</v>
      </c>
      <c r="J15" s="312">
        <v>6</v>
      </c>
      <c r="K15" s="312">
        <v>7</v>
      </c>
      <c r="L15" s="312">
        <v>8</v>
      </c>
      <c r="M15" s="312">
        <v>9</v>
      </c>
      <c r="N15" s="312">
        <v>10</v>
      </c>
      <c r="O15" s="312">
        <v>11</v>
      </c>
      <c r="P15" s="312">
        <v>12</v>
      </c>
      <c r="Q15" s="312">
        <v>13</v>
      </c>
      <c r="R15" s="312">
        <v>14</v>
      </c>
      <c r="S15" s="312">
        <v>15</v>
      </c>
      <c r="T15" s="312">
        <v>16</v>
      </c>
      <c r="U15" s="312">
        <v>17</v>
      </c>
      <c r="V15" s="312">
        <v>18</v>
      </c>
      <c r="W15" s="312">
        <v>19</v>
      </c>
      <c r="X15" s="312">
        <v>20</v>
      </c>
      <c r="Y15" s="312">
        <v>21</v>
      </c>
      <c r="Z15" s="312">
        <v>22</v>
      </c>
      <c r="AA15" s="312">
        <v>23</v>
      </c>
      <c r="AB15" s="312">
        <v>24</v>
      </c>
      <c r="AC15" s="312">
        <v>25</v>
      </c>
      <c r="AD15" s="312">
        <v>26</v>
      </c>
      <c r="AE15" s="312">
        <v>27</v>
      </c>
      <c r="AF15" s="312">
        <v>28</v>
      </c>
      <c r="AG15" s="312">
        <v>29</v>
      </c>
      <c r="AH15" s="312">
        <v>30</v>
      </c>
      <c r="AI15" s="313" t="s">
        <v>5</v>
      </c>
      <c r="AJ15" s="313" t="s">
        <v>6</v>
      </c>
      <c r="AK15" s="313" t="s">
        <v>7</v>
      </c>
      <c r="AL15" s="314"/>
      <c r="AT15" s="202"/>
      <c r="AU15" s="337"/>
      <c r="AV15" s="337"/>
      <c r="AW15" s="337"/>
      <c r="AX15" s="337"/>
      <c r="AY15" s="337"/>
      <c r="AZ15" s="337"/>
      <c r="BA15" s="337"/>
      <c r="BB15" s="337"/>
      <c r="BC15" s="337"/>
      <c r="BD15" s="337"/>
      <c r="BE15" s="337"/>
      <c r="BF15" s="337"/>
      <c r="BG15" s="337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8"/>
      <c r="BU15" s="202"/>
    </row>
    <row r="16" spans="1:97" s="315" customFormat="1" ht="26.25" customHeight="1">
      <c r="A16" s="309"/>
      <c r="B16" s="310" t="s">
        <v>199</v>
      </c>
      <c r="C16" s="311" t="s">
        <v>200</v>
      </c>
      <c r="D16" s="309"/>
      <c r="E16" s="312" t="s">
        <v>10</v>
      </c>
      <c r="F16" s="312" t="s">
        <v>11</v>
      </c>
      <c r="G16" s="312" t="s">
        <v>12</v>
      </c>
      <c r="H16" s="312" t="s">
        <v>13</v>
      </c>
      <c r="I16" s="312" t="s">
        <v>14</v>
      </c>
      <c r="J16" s="312" t="s">
        <v>15</v>
      </c>
      <c r="K16" s="312" t="s">
        <v>16</v>
      </c>
      <c r="L16" s="312" t="s">
        <v>10</v>
      </c>
      <c r="M16" s="312" t="s">
        <v>11</v>
      </c>
      <c r="N16" s="312" t="s">
        <v>12</v>
      </c>
      <c r="O16" s="312" t="s">
        <v>13</v>
      </c>
      <c r="P16" s="312" t="s">
        <v>14</v>
      </c>
      <c r="Q16" s="312" t="s">
        <v>15</v>
      </c>
      <c r="R16" s="312" t="s">
        <v>16</v>
      </c>
      <c r="S16" s="312" t="s">
        <v>10</v>
      </c>
      <c r="T16" s="312" t="s">
        <v>11</v>
      </c>
      <c r="U16" s="312" t="s">
        <v>12</v>
      </c>
      <c r="V16" s="312" t="s">
        <v>13</v>
      </c>
      <c r="W16" s="312" t="s">
        <v>14</v>
      </c>
      <c r="X16" s="312" t="s">
        <v>15</v>
      </c>
      <c r="Y16" s="312" t="s">
        <v>16</v>
      </c>
      <c r="Z16" s="312" t="s">
        <v>10</v>
      </c>
      <c r="AA16" s="312" t="s">
        <v>11</v>
      </c>
      <c r="AB16" s="312" t="s">
        <v>12</v>
      </c>
      <c r="AC16" s="312" t="s">
        <v>13</v>
      </c>
      <c r="AD16" s="312" t="s">
        <v>14</v>
      </c>
      <c r="AE16" s="312" t="s">
        <v>15</v>
      </c>
      <c r="AF16" s="312" t="s">
        <v>16</v>
      </c>
      <c r="AG16" s="312" t="s">
        <v>10</v>
      </c>
      <c r="AH16" s="312" t="s">
        <v>11</v>
      </c>
      <c r="AI16" s="313"/>
      <c r="AJ16" s="313"/>
      <c r="AK16" s="313"/>
      <c r="AL16" s="314"/>
      <c r="AT16" s="202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  <c r="BE16" s="337"/>
      <c r="BF16" s="337"/>
      <c r="BG16" s="337"/>
      <c r="BH16" s="337"/>
      <c r="BI16" s="337"/>
      <c r="BJ16" s="337"/>
      <c r="BK16" s="337"/>
      <c r="BL16" s="337"/>
      <c r="BM16" s="337"/>
      <c r="BN16" s="337"/>
      <c r="BO16" s="337"/>
      <c r="BP16" s="337"/>
      <c r="BQ16" s="337"/>
      <c r="BR16" s="337"/>
      <c r="BS16" s="337"/>
      <c r="BT16" s="338"/>
      <c r="BU16" s="202"/>
    </row>
    <row r="17" spans="1:74" s="315" customFormat="1" ht="26.25" customHeight="1">
      <c r="A17" s="321" t="s">
        <v>224</v>
      </c>
      <c r="B17" s="348" t="s">
        <v>225</v>
      </c>
      <c r="C17" s="345">
        <v>428140</v>
      </c>
      <c r="D17" s="340" t="s">
        <v>216</v>
      </c>
      <c r="E17" s="323"/>
      <c r="F17" s="323"/>
      <c r="G17" s="323" t="s">
        <v>27</v>
      </c>
      <c r="H17" s="323"/>
      <c r="I17" s="323"/>
      <c r="J17" s="324" t="s">
        <v>33</v>
      </c>
      <c r="K17" s="324"/>
      <c r="L17" s="323"/>
      <c r="M17" s="323" t="s">
        <v>33</v>
      </c>
      <c r="N17" s="323"/>
      <c r="O17" s="323" t="s">
        <v>33</v>
      </c>
      <c r="P17" s="323"/>
      <c r="Q17" s="324"/>
      <c r="R17" s="324"/>
      <c r="S17" s="323" t="s">
        <v>33</v>
      </c>
      <c r="T17" s="323"/>
      <c r="U17" s="323"/>
      <c r="V17" s="323" t="s">
        <v>33</v>
      </c>
      <c r="W17" s="323"/>
      <c r="X17" s="324"/>
      <c r="Y17" s="347" t="s">
        <v>118</v>
      </c>
      <c r="Z17" s="323"/>
      <c r="AA17" s="323"/>
      <c r="AB17" s="323" t="s">
        <v>33</v>
      </c>
      <c r="AC17" s="323"/>
      <c r="AD17" s="323"/>
      <c r="AE17" s="347" t="s">
        <v>118</v>
      </c>
      <c r="AF17" s="324"/>
      <c r="AG17" s="323" t="s">
        <v>33</v>
      </c>
      <c r="AH17" s="323" t="s">
        <v>33</v>
      </c>
      <c r="AI17" s="328">
        <f>AM17</f>
        <v>102</v>
      </c>
      <c r="AJ17" s="328">
        <f>AI17+AK17</f>
        <v>102</v>
      </c>
      <c r="AK17" s="328">
        <f>AN17</f>
        <v>0</v>
      </c>
      <c r="AL17" s="341" t="s">
        <v>128</v>
      </c>
      <c r="AM17" s="342">
        <f>$AM$2-BS17</f>
        <v>102</v>
      </c>
      <c r="AN17" s="342">
        <f>(BT17-AM17)</f>
        <v>0</v>
      </c>
      <c r="AO17" s="53"/>
      <c r="AP17" s="331"/>
      <c r="AQ17" s="331"/>
      <c r="AR17" s="331"/>
      <c r="AS17" s="331">
        <v>5</v>
      </c>
      <c r="AT17" s="331"/>
      <c r="AU17" s="317">
        <f>COUNTIF(E17:AH17,"M")</f>
        <v>1</v>
      </c>
      <c r="AV17" s="317">
        <f>COUNTIF(E17:AH17,"T")</f>
        <v>0</v>
      </c>
      <c r="AW17" s="317">
        <f>COUNTIF(E17:AH17,"P")</f>
        <v>8</v>
      </c>
      <c r="AX17" s="317">
        <f>COUNTIF(E17:AH17,"SN")</f>
        <v>0</v>
      </c>
      <c r="AY17" s="317">
        <f>COUNTIF(E17:AH17,"M/T")</f>
        <v>0</v>
      </c>
      <c r="AZ17" s="317">
        <f>COUNTIF(E17:AH17,"I/I")</f>
        <v>0</v>
      </c>
      <c r="BA17" s="317">
        <f>COUNTIF(E17:AH17,"I")</f>
        <v>0</v>
      </c>
      <c r="BB17" s="317">
        <f>COUNTIF(E17:AH17,"I²")</f>
        <v>0</v>
      </c>
      <c r="BC17" s="317">
        <f>COUNTIF(E17:AH17,"M4")</f>
        <v>0</v>
      </c>
      <c r="BD17" s="317">
        <f>COUNTIF(E17:AH17,"T6")</f>
        <v>0</v>
      </c>
      <c r="BE17" s="317">
        <f>COUNTIF(E17:AH17,"M/SN")</f>
        <v>0</v>
      </c>
      <c r="BF17" s="317">
        <f>COUNTIF(E17:AH17,"T/SN")</f>
        <v>0</v>
      </c>
      <c r="BG17" s="317">
        <f>COUNTIF(E17:AH17,"T/I")</f>
        <v>0</v>
      </c>
      <c r="BH17" s="317">
        <f>COUNTIF(E17:AH17,"P/i")</f>
        <v>0</v>
      </c>
      <c r="BI17" s="317">
        <f>COUNTIF(E17:AH17,"m/i")</f>
        <v>0</v>
      </c>
      <c r="BJ17" s="317">
        <f t="shared" si="0"/>
        <v>0</v>
      </c>
      <c r="BK17" s="317">
        <f>COUNTIF(E17:AH17,"I2/SN")</f>
        <v>0</v>
      </c>
      <c r="BL17" s="317">
        <f>COUNTIF(E17:AH17,"M5")</f>
        <v>0</v>
      </c>
      <c r="BM17" s="317">
        <f>COUNTIF(E17:AH17,"M6")</f>
        <v>0</v>
      </c>
      <c r="BN17" s="317">
        <f>COUNTIF(E17:AH17,"T5")</f>
        <v>0</v>
      </c>
      <c r="BO17" s="317">
        <f>COUNTIF(E17:AH17,"P2")</f>
        <v>0</v>
      </c>
      <c r="BP17" s="317">
        <f t="shared" si="1"/>
        <v>0</v>
      </c>
      <c r="BQ17" s="317">
        <f>COUNTIF(E17:AH17,"N/M")</f>
        <v>0</v>
      </c>
      <c r="BR17" s="317">
        <f t="shared" si="2"/>
        <v>0</v>
      </c>
      <c r="BS17" s="317">
        <f t="shared" si="3"/>
        <v>30</v>
      </c>
      <c r="BT17" s="332">
        <f t="shared" si="4"/>
        <v>102</v>
      </c>
    </row>
    <row r="18" spans="1:74" s="315" customFormat="1" ht="26.25" customHeight="1">
      <c r="A18" s="319" t="s">
        <v>226</v>
      </c>
      <c r="B18" s="320" t="s">
        <v>227</v>
      </c>
      <c r="C18" s="339">
        <v>114437</v>
      </c>
      <c r="D18" s="340" t="s">
        <v>228</v>
      </c>
      <c r="E18" s="323"/>
      <c r="F18" s="323"/>
      <c r="G18" s="323" t="s">
        <v>33</v>
      </c>
      <c r="H18" s="323"/>
      <c r="I18" s="323"/>
      <c r="J18" s="324"/>
      <c r="K18" s="324" t="s">
        <v>33</v>
      </c>
      <c r="L18" s="323"/>
      <c r="M18" s="323" t="s">
        <v>33</v>
      </c>
      <c r="N18" s="323"/>
      <c r="O18" s="323"/>
      <c r="P18" s="323" t="s">
        <v>33</v>
      </c>
      <c r="Q18" s="324"/>
      <c r="R18" s="324"/>
      <c r="S18" s="323" t="s">
        <v>33</v>
      </c>
      <c r="T18" s="323"/>
      <c r="U18" s="323"/>
      <c r="V18" s="323" t="s">
        <v>33</v>
      </c>
      <c r="W18" s="323"/>
      <c r="X18" s="324"/>
      <c r="Y18" s="324"/>
      <c r="Z18" s="343" t="s">
        <v>118</v>
      </c>
      <c r="AA18" s="323"/>
      <c r="AB18" s="323" t="s">
        <v>229</v>
      </c>
      <c r="AC18" s="323"/>
      <c r="AD18" s="346" t="s">
        <v>38</v>
      </c>
      <c r="AE18" s="324" t="s">
        <v>33</v>
      </c>
      <c r="AF18" s="324" t="s">
        <v>33</v>
      </c>
      <c r="AG18" s="323"/>
      <c r="AH18" s="323" t="s">
        <v>33</v>
      </c>
      <c r="AI18" s="328">
        <f>AM18</f>
        <v>120</v>
      </c>
      <c r="AJ18" s="328">
        <f>AI18+AK18</f>
        <v>132</v>
      </c>
      <c r="AK18" s="328">
        <f>AN18</f>
        <v>12</v>
      </c>
      <c r="AL18" s="329" t="s">
        <v>128</v>
      </c>
      <c r="AM18" s="342">
        <f>$AM$2-BS18</f>
        <v>120</v>
      </c>
      <c r="AN18" s="342">
        <f>(BT18-AM18)</f>
        <v>12</v>
      </c>
      <c r="AO18" s="53"/>
      <c r="AP18" s="331"/>
      <c r="AQ18" s="331"/>
      <c r="AR18" s="331"/>
      <c r="AS18" s="331">
        <v>2</v>
      </c>
      <c r="AT18" s="331"/>
      <c r="AU18" s="317">
        <f>COUNTIF(E18:AH18,"M")</f>
        <v>0</v>
      </c>
      <c r="AV18" s="317">
        <f>COUNTIF(E18:AH18,"T")</f>
        <v>1</v>
      </c>
      <c r="AW18" s="317">
        <f>COUNTIF(E18:AH18,"P")</f>
        <v>9</v>
      </c>
      <c r="AX18" s="317">
        <f>COUNTIF(E18:AH18,"SN")</f>
        <v>0</v>
      </c>
      <c r="AY18" s="317">
        <f>COUNTIF(E18:AH18,"M/T")</f>
        <v>0</v>
      </c>
      <c r="AZ18" s="317">
        <f>COUNTIF(E18:AH18,"I/I")</f>
        <v>0</v>
      </c>
      <c r="BA18" s="317">
        <f>COUNTIF(E18:AH18,"I")</f>
        <v>0</v>
      </c>
      <c r="BB18" s="317">
        <f>COUNTIF(E18:AH18,"I²")</f>
        <v>0</v>
      </c>
      <c r="BC18" s="317">
        <f>COUNTIF(E18:AH18,"M4")</f>
        <v>0</v>
      </c>
      <c r="BD18" s="317">
        <f>COUNTIF(E18:AH18,"T6")</f>
        <v>0</v>
      </c>
      <c r="BE18" s="317">
        <f>COUNTIF(E18:AH18,"M/SN")</f>
        <v>0</v>
      </c>
      <c r="BF18" s="317">
        <f>COUNTIF(E18:AH18,"T/SN")</f>
        <v>0</v>
      </c>
      <c r="BG18" s="317">
        <f>COUNTIF(E18:AH18,"T/I")</f>
        <v>0</v>
      </c>
      <c r="BH18" s="317">
        <f>COUNTIF(E18:AH18,"P/i")</f>
        <v>1</v>
      </c>
      <c r="BI18" s="317">
        <f>COUNTIF(E18:AH18,"m/i")</f>
        <v>0</v>
      </c>
      <c r="BJ18" s="317">
        <f t="shared" si="0"/>
        <v>0</v>
      </c>
      <c r="BK18" s="317">
        <f>COUNTIF(E18:AH18,"I2/SN")</f>
        <v>0</v>
      </c>
      <c r="BL18" s="317">
        <f>COUNTIF(E18:AH18,"M5")</f>
        <v>0</v>
      </c>
      <c r="BM18" s="317">
        <f>COUNTIF(E18:AH18,"M6")</f>
        <v>0</v>
      </c>
      <c r="BN18" s="317">
        <f>COUNTIF(E18:AH18,"T5")</f>
        <v>0</v>
      </c>
      <c r="BO18" s="317">
        <f>COUNTIF(E18:AH18,"P2")</f>
        <v>0</v>
      </c>
      <c r="BP18" s="317">
        <f t="shared" si="1"/>
        <v>0</v>
      </c>
      <c r="BQ18" s="317">
        <f>COUNTIF(E18:AH18,"N/M")</f>
        <v>0</v>
      </c>
      <c r="BR18" s="317">
        <f t="shared" si="2"/>
        <v>0</v>
      </c>
      <c r="BS18" s="317">
        <f t="shared" si="3"/>
        <v>12</v>
      </c>
      <c r="BT18" s="332">
        <f t="shared" si="4"/>
        <v>132</v>
      </c>
    </row>
    <row r="19" spans="1:74" s="315" customFormat="1" ht="26.25" customHeight="1">
      <c r="A19" s="309" t="s">
        <v>1</v>
      </c>
      <c r="B19" s="310" t="s">
        <v>2</v>
      </c>
      <c r="C19" s="311" t="s">
        <v>198</v>
      </c>
      <c r="D19" s="309" t="s">
        <v>4</v>
      </c>
      <c r="E19" s="312">
        <v>1</v>
      </c>
      <c r="F19" s="312">
        <v>2</v>
      </c>
      <c r="G19" s="312">
        <v>3</v>
      </c>
      <c r="H19" s="312">
        <v>4</v>
      </c>
      <c r="I19" s="312">
        <v>5</v>
      </c>
      <c r="J19" s="312">
        <v>6</v>
      </c>
      <c r="K19" s="312">
        <v>7</v>
      </c>
      <c r="L19" s="312">
        <v>8</v>
      </c>
      <c r="M19" s="312">
        <v>9</v>
      </c>
      <c r="N19" s="312">
        <v>10</v>
      </c>
      <c r="O19" s="312">
        <v>11</v>
      </c>
      <c r="P19" s="312">
        <v>12</v>
      </c>
      <c r="Q19" s="312">
        <v>13</v>
      </c>
      <c r="R19" s="312">
        <v>14</v>
      </c>
      <c r="S19" s="312">
        <v>15</v>
      </c>
      <c r="T19" s="312">
        <v>16</v>
      </c>
      <c r="U19" s="312">
        <v>17</v>
      </c>
      <c r="V19" s="312">
        <v>18</v>
      </c>
      <c r="W19" s="312">
        <v>19</v>
      </c>
      <c r="X19" s="312">
        <v>20</v>
      </c>
      <c r="Y19" s="312">
        <v>21</v>
      </c>
      <c r="Z19" s="312">
        <v>22</v>
      </c>
      <c r="AA19" s="312">
        <v>23</v>
      </c>
      <c r="AB19" s="312">
        <v>24</v>
      </c>
      <c r="AC19" s="312">
        <v>25</v>
      </c>
      <c r="AD19" s="312">
        <v>26</v>
      </c>
      <c r="AE19" s="312">
        <v>27</v>
      </c>
      <c r="AF19" s="312">
        <v>28</v>
      </c>
      <c r="AG19" s="312">
        <v>29</v>
      </c>
      <c r="AH19" s="312">
        <v>30</v>
      </c>
      <c r="AI19" s="313" t="s">
        <v>5</v>
      </c>
      <c r="AJ19" s="313" t="s">
        <v>6</v>
      </c>
      <c r="AK19" s="313" t="s">
        <v>7</v>
      </c>
      <c r="AL19" s="329"/>
      <c r="AT19" s="202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8"/>
      <c r="BU19" s="202"/>
      <c r="BV19" s="333"/>
    </row>
    <row r="20" spans="1:74" s="315" customFormat="1" ht="26.25" customHeight="1">
      <c r="A20" s="309"/>
      <c r="B20" s="310" t="s">
        <v>199</v>
      </c>
      <c r="C20" s="311" t="s">
        <v>200</v>
      </c>
      <c r="D20" s="309"/>
      <c r="E20" s="312" t="s">
        <v>10</v>
      </c>
      <c r="F20" s="312" t="s">
        <v>11</v>
      </c>
      <c r="G20" s="312" t="s">
        <v>12</v>
      </c>
      <c r="H20" s="312" t="s">
        <v>13</v>
      </c>
      <c r="I20" s="312" t="s">
        <v>14</v>
      </c>
      <c r="J20" s="312" t="s">
        <v>15</v>
      </c>
      <c r="K20" s="312" t="s">
        <v>16</v>
      </c>
      <c r="L20" s="312" t="s">
        <v>10</v>
      </c>
      <c r="M20" s="312" t="s">
        <v>11</v>
      </c>
      <c r="N20" s="312" t="s">
        <v>12</v>
      </c>
      <c r="O20" s="312" t="s">
        <v>13</v>
      </c>
      <c r="P20" s="312" t="s">
        <v>14</v>
      </c>
      <c r="Q20" s="312" t="s">
        <v>15</v>
      </c>
      <c r="R20" s="312" t="s">
        <v>16</v>
      </c>
      <c r="S20" s="312" t="s">
        <v>10</v>
      </c>
      <c r="T20" s="312" t="s">
        <v>11</v>
      </c>
      <c r="U20" s="312" t="s">
        <v>12</v>
      </c>
      <c r="V20" s="312" t="s">
        <v>13</v>
      </c>
      <c r="W20" s="312" t="s">
        <v>14</v>
      </c>
      <c r="X20" s="312" t="s">
        <v>15</v>
      </c>
      <c r="Y20" s="312" t="s">
        <v>16</v>
      </c>
      <c r="Z20" s="312" t="s">
        <v>10</v>
      </c>
      <c r="AA20" s="312" t="s">
        <v>11</v>
      </c>
      <c r="AB20" s="312" t="s">
        <v>12</v>
      </c>
      <c r="AC20" s="312" t="s">
        <v>13</v>
      </c>
      <c r="AD20" s="312" t="s">
        <v>14</v>
      </c>
      <c r="AE20" s="312" t="s">
        <v>15</v>
      </c>
      <c r="AF20" s="312" t="s">
        <v>16</v>
      </c>
      <c r="AG20" s="312" t="s">
        <v>10</v>
      </c>
      <c r="AH20" s="312" t="s">
        <v>11</v>
      </c>
      <c r="AI20" s="313"/>
      <c r="AJ20" s="313"/>
      <c r="AK20" s="313"/>
      <c r="AL20" s="329"/>
      <c r="AT20" s="202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8"/>
      <c r="BU20" s="202"/>
      <c r="BV20" s="333"/>
    </row>
    <row r="21" spans="1:74" s="315" customFormat="1" ht="26.25" customHeight="1">
      <c r="A21" s="321" t="s">
        <v>230</v>
      </c>
      <c r="B21" s="320" t="s">
        <v>231</v>
      </c>
      <c r="C21" s="349">
        <v>105875</v>
      </c>
      <c r="D21" s="340" t="s">
        <v>86</v>
      </c>
      <c r="E21" s="323" t="s">
        <v>53</v>
      </c>
      <c r="F21" s="323"/>
      <c r="G21" s="323" t="s">
        <v>38</v>
      </c>
      <c r="H21" s="323" t="s">
        <v>53</v>
      </c>
      <c r="I21" s="323"/>
      <c r="J21" s="324" t="s">
        <v>53</v>
      </c>
      <c r="K21" s="324"/>
      <c r="L21" s="343" t="s">
        <v>123</v>
      </c>
      <c r="M21" s="343" t="s">
        <v>123</v>
      </c>
      <c r="N21" s="323" t="s">
        <v>53</v>
      </c>
      <c r="O21" s="323" t="s">
        <v>53</v>
      </c>
      <c r="P21" s="323"/>
      <c r="Q21" s="324" t="s">
        <v>53</v>
      </c>
      <c r="R21" s="324"/>
      <c r="S21" s="323" t="s">
        <v>53</v>
      </c>
      <c r="T21" s="323"/>
      <c r="U21" s="323"/>
      <c r="V21" s="323"/>
      <c r="W21" s="323" t="s">
        <v>53</v>
      </c>
      <c r="X21" s="324"/>
      <c r="Y21" s="324"/>
      <c r="Z21" s="323" t="s">
        <v>53</v>
      </c>
      <c r="AA21" s="323"/>
      <c r="AB21" s="323" t="s">
        <v>232</v>
      </c>
      <c r="AC21" s="323" t="s">
        <v>53</v>
      </c>
      <c r="AD21" s="323"/>
      <c r="AE21" s="324"/>
      <c r="AF21" s="324"/>
      <c r="AG21" s="323"/>
      <c r="AH21" s="323"/>
      <c r="AI21" s="328">
        <f>AM21</f>
        <v>120</v>
      </c>
      <c r="AJ21" s="328">
        <f>AI21+AK21</f>
        <v>132</v>
      </c>
      <c r="AK21" s="328">
        <f>AN21</f>
        <v>12</v>
      </c>
      <c r="AL21" s="329" t="s">
        <v>128</v>
      </c>
      <c r="AM21" s="342">
        <f>$AM$2-BS21</f>
        <v>120</v>
      </c>
      <c r="AN21" s="342">
        <f>(BT21-AM21)</f>
        <v>12</v>
      </c>
      <c r="AO21" s="53"/>
      <c r="AP21" s="331"/>
      <c r="AQ21" s="331"/>
      <c r="AR21" s="331"/>
      <c r="AS21" s="331"/>
      <c r="AT21" s="331">
        <v>12</v>
      </c>
      <c r="AU21" s="317">
        <f>COUNTIF(E21:AH21,"M")</f>
        <v>0</v>
      </c>
      <c r="AV21" s="317">
        <f>COUNTIF(E21:AH21,"T")</f>
        <v>1</v>
      </c>
      <c r="AW21" s="317">
        <f>COUNTIF(E21:AH21,"P")</f>
        <v>0</v>
      </c>
      <c r="AX21" s="317">
        <f>COUNTIF(E21:AH21,"SN")</f>
        <v>10</v>
      </c>
      <c r="AY21" s="317">
        <f>COUNTIF(E21:AH21,"M/T")</f>
        <v>0</v>
      </c>
      <c r="AZ21" s="317">
        <f>COUNTIF(E21:AH21,"I/I")</f>
        <v>0</v>
      </c>
      <c r="BA21" s="317">
        <f>COUNTIF(E21:AH21,"I")</f>
        <v>1</v>
      </c>
      <c r="BB21" s="317">
        <f>COUNTIF(E21:AH21,"I²")</f>
        <v>0</v>
      </c>
      <c r="BC21" s="317">
        <f>COUNTIF(E21:AH21,"M4")</f>
        <v>0</v>
      </c>
      <c r="BD21" s="317">
        <f>COUNTIF(E21:AH21,"T6")</f>
        <v>0</v>
      </c>
      <c r="BE21" s="317">
        <f>COUNTIF(E21:AH21,"M/SN")</f>
        <v>0</v>
      </c>
      <c r="BF21" s="317">
        <f>COUNTIF(E21:AH21,"T/SN")</f>
        <v>0</v>
      </c>
      <c r="BG21" s="317">
        <f>COUNTIF(E21:AH21,"T/I")</f>
        <v>0</v>
      </c>
      <c r="BH21" s="317">
        <f>COUNTIF(E21:AH21,"P/i")</f>
        <v>0</v>
      </c>
      <c r="BI21" s="317">
        <f>COUNTIF(E21:AH21,"m/i")</f>
        <v>0</v>
      </c>
      <c r="BJ21" s="317">
        <f t="shared" si="0"/>
        <v>0</v>
      </c>
      <c r="BK21" s="317">
        <f>COUNTIF(E21:AH21,"I2/SN")</f>
        <v>0</v>
      </c>
      <c r="BL21" s="317">
        <f>COUNTIF(E21:AH21,"M5")</f>
        <v>0</v>
      </c>
      <c r="BM21" s="317">
        <f>COUNTIF(E21:AH21,"M6")</f>
        <v>0</v>
      </c>
      <c r="BN21" s="317">
        <f>COUNTIF(E21:AH21,"T5")</f>
        <v>0</v>
      </c>
      <c r="BO21" s="317">
        <f>COUNTIF(E21:AH21,"P2")</f>
        <v>0</v>
      </c>
      <c r="BP21" s="317">
        <f t="shared" si="1"/>
        <v>0</v>
      </c>
      <c r="BQ21" s="317">
        <f>COUNTIF(E21:AH21,"N/M")</f>
        <v>0</v>
      </c>
      <c r="BR21" s="317">
        <f t="shared" si="2"/>
        <v>0</v>
      </c>
      <c r="BS21" s="317">
        <f t="shared" si="3"/>
        <v>12</v>
      </c>
      <c r="BT21" s="332">
        <f t="shared" si="4"/>
        <v>132</v>
      </c>
    </row>
    <row r="22" spans="1:74" s="315" customFormat="1" ht="26.25" customHeight="1">
      <c r="A22" s="319" t="s">
        <v>233</v>
      </c>
      <c r="B22" s="320" t="s">
        <v>234</v>
      </c>
      <c r="C22" s="339">
        <v>275062</v>
      </c>
      <c r="D22" s="340" t="s">
        <v>228</v>
      </c>
      <c r="E22" s="323" t="s">
        <v>53</v>
      </c>
      <c r="F22" s="323"/>
      <c r="G22" s="323"/>
      <c r="H22" s="323" t="s">
        <v>53</v>
      </c>
      <c r="I22" s="323"/>
      <c r="J22" s="324"/>
      <c r="K22" s="324" t="s">
        <v>53</v>
      </c>
      <c r="L22" s="323"/>
      <c r="M22" s="323" t="s">
        <v>53</v>
      </c>
      <c r="N22" s="323" t="s">
        <v>53</v>
      </c>
      <c r="O22" s="323"/>
      <c r="P22" s="323"/>
      <c r="Q22" s="324"/>
      <c r="R22" s="324"/>
      <c r="S22" s="323"/>
      <c r="T22" s="323" t="s">
        <v>53</v>
      </c>
      <c r="U22" s="323"/>
      <c r="V22" s="323"/>
      <c r="W22" s="323" t="s">
        <v>53</v>
      </c>
      <c r="X22" s="324" t="s">
        <v>53</v>
      </c>
      <c r="Y22" s="324"/>
      <c r="Z22" s="323" t="s">
        <v>53</v>
      </c>
      <c r="AA22" s="323"/>
      <c r="AB22" s="323"/>
      <c r="AC22" s="323" t="s">
        <v>53</v>
      </c>
      <c r="AD22" s="323"/>
      <c r="AE22" s="324" t="s">
        <v>53</v>
      </c>
      <c r="AF22" s="324"/>
      <c r="AG22" s="323"/>
      <c r="AH22" s="323"/>
      <c r="AI22" s="328">
        <f>AM22</f>
        <v>132</v>
      </c>
      <c r="AJ22" s="328">
        <f>AI22+AK22</f>
        <v>132</v>
      </c>
      <c r="AK22" s="328">
        <f>AN22</f>
        <v>0</v>
      </c>
      <c r="AL22" s="329" t="s">
        <v>128</v>
      </c>
      <c r="AM22" s="342">
        <f>$AM$2-BS22</f>
        <v>132</v>
      </c>
      <c r="AN22" s="342">
        <f>(BT22-AM22)</f>
        <v>0</v>
      </c>
      <c r="AO22" s="53"/>
      <c r="AP22" s="331"/>
      <c r="AQ22" s="331"/>
      <c r="AR22" s="331"/>
      <c r="AS22" s="331"/>
      <c r="AT22" s="331"/>
      <c r="AU22" s="317">
        <f>COUNTIF(E22:AH22,"M")</f>
        <v>0</v>
      </c>
      <c r="AV22" s="317">
        <f>COUNTIF(E22:AH22,"T")</f>
        <v>0</v>
      </c>
      <c r="AW22" s="317">
        <f>COUNTIF(E22:AH22,"P")</f>
        <v>0</v>
      </c>
      <c r="AX22" s="317">
        <f>COUNTIF(E22:AH22,"SN")</f>
        <v>11</v>
      </c>
      <c r="AY22" s="317">
        <f>COUNTIF(E22:AH22,"M/T")</f>
        <v>0</v>
      </c>
      <c r="AZ22" s="317">
        <f>COUNTIF(E22:AH22,"I/I")</f>
        <v>0</v>
      </c>
      <c r="BA22" s="317">
        <f>COUNTIF(E22:AH22,"I")</f>
        <v>0</v>
      </c>
      <c r="BB22" s="317">
        <f>COUNTIF(E22:AH22,"I²")</f>
        <v>0</v>
      </c>
      <c r="BC22" s="317">
        <f>COUNTIF(E22:AH22,"M4")</f>
        <v>0</v>
      </c>
      <c r="BD22" s="317">
        <f>COUNTIF(E22:AH22,"T6")</f>
        <v>0</v>
      </c>
      <c r="BE22" s="317">
        <f>COUNTIF(E22:AH22,"M/SN")</f>
        <v>0</v>
      </c>
      <c r="BF22" s="317">
        <f>COUNTIF(E22:AH22,"T/SN")</f>
        <v>0</v>
      </c>
      <c r="BG22" s="317">
        <f>COUNTIF(E22:AH22,"T/I")</f>
        <v>0</v>
      </c>
      <c r="BH22" s="317">
        <f>COUNTIF(E22:AH22,"P/i")</f>
        <v>0</v>
      </c>
      <c r="BI22" s="317">
        <f>COUNTIF(E22:AH22,"m/i")</f>
        <v>0</v>
      </c>
      <c r="BJ22" s="317">
        <f t="shared" si="0"/>
        <v>0</v>
      </c>
      <c r="BK22" s="317">
        <f>COUNTIF(E22:AH22,"I2/SN")</f>
        <v>0</v>
      </c>
      <c r="BL22" s="317">
        <f>COUNTIF(E22:AH22,"M5")</f>
        <v>0</v>
      </c>
      <c r="BM22" s="317">
        <f>COUNTIF(E22:AH22,"M6")</f>
        <v>0</v>
      </c>
      <c r="BN22" s="317">
        <f>COUNTIF(E22:AH22,"T5")</f>
        <v>0</v>
      </c>
      <c r="BO22" s="317">
        <f>COUNTIF(E22:AH22,"P2")</f>
        <v>0</v>
      </c>
      <c r="BP22" s="317">
        <f t="shared" si="1"/>
        <v>0</v>
      </c>
      <c r="BQ22" s="317">
        <f>COUNTIF(E22:AH22,"N/M")</f>
        <v>0</v>
      </c>
      <c r="BR22" s="317">
        <f t="shared" si="2"/>
        <v>0</v>
      </c>
      <c r="BS22" s="317">
        <f t="shared" si="3"/>
        <v>0</v>
      </c>
      <c r="BT22" s="332">
        <f t="shared" si="4"/>
        <v>132</v>
      </c>
    </row>
    <row r="23" spans="1:74" s="315" customFormat="1" ht="26.25" customHeight="1">
      <c r="A23" s="309" t="s">
        <v>1</v>
      </c>
      <c r="B23" s="310" t="s">
        <v>2</v>
      </c>
      <c r="C23" s="311" t="s">
        <v>198</v>
      </c>
      <c r="D23" s="309" t="s">
        <v>4</v>
      </c>
      <c r="E23" s="312">
        <v>1</v>
      </c>
      <c r="F23" s="312">
        <v>2</v>
      </c>
      <c r="G23" s="312">
        <v>3</v>
      </c>
      <c r="H23" s="312">
        <v>4</v>
      </c>
      <c r="I23" s="312">
        <v>5</v>
      </c>
      <c r="J23" s="312">
        <v>6</v>
      </c>
      <c r="K23" s="312">
        <v>7</v>
      </c>
      <c r="L23" s="312">
        <v>8</v>
      </c>
      <c r="M23" s="312">
        <v>9</v>
      </c>
      <c r="N23" s="312">
        <v>10</v>
      </c>
      <c r="O23" s="312">
        <v>11</v>
      </c>
      <c r="P23" s="312">
        <v>12</v>
      </c>
      <c r="Q23" s="312">
        <v>13</v>
      </c>
      <c r="R23" s="312">
        <v>14</v>
      </c>
      <c r="S23" s="312">
        <v>15</v>
      </c>
      <c r="T23" s="312">
        <v>16</v>
      </c>
      <c r="U23" s="312">
        <v>17</v>
      </c>
      <c r="V23" s="312">
        <v>18</v>
      </c>
      <c r="W23" s="312">
        <v>19</v>
      </c>
      <c r="X23" s="312">
        <v>20</v>
      </c>
      <c r="Y23" s="312">
        <v>21</v>
      </c>
      <c r="Z23" s="312">
        <v>22</v>
      </c>
      <c r="AA23" s="312">
        <v>23</v>
      </c>
      <c r="AB23" s="312">
        <v>24</v>
      </c>
      <c r="AC23" s="312">
        <v>25</v>
      </c>
      <c r="AD23" s="312">
        <v>26</v>
      </c>
      <c r="AE23" s="312">
        <v>27</v>
      </c>
      <c r="AF23" s="312">
        <v>28</v>
      </c>
      <c r="AG23" s="312">
        <v>29</v>
      </c>
      <c r="AH23" s="312">
        <v>30</v>
      </c>
      <c r="AI23" s="313" t="s">
        <v>5</v>
      </c>
      <c r="AJ23" s="313" t="s">
        <v>6</v>
      </c>
      <c r="AK23" s="313" t="s">
        <v>7</v>
      </c>
      <c r="AL23" s="329"/>
      <c r="AT23" s="202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  <c r="BN23" s="337"/>
      <c r="BO23" s="337"/>
      <c r="BP23" s="337"/>
      <c r="BQ23" s="337"/>
      <c r="BR23" s="337"/>
      <c r="BS23" s="337"/>
      <c r="BT23" s="338"/>
      <c r="BU23" s="202"/>
    </row>
    <row r="24" spans="1:74" s="315" customFormat="1" ht="26.25" customHeight="1">
      <c r="A24" s="309"/>
      <c r="B24" s="310" t="s">
        <v>199</v>
      </c>
      <c r="C24" s="311">
        <v>0</v>
      </c>
      <c r="D24" s="309"/>
      <c r="E24" s="312" t="s">
        <v>10</v>
      </c>
      <c r="F24" s="312" t="s">
        <v>11</v>
      </c>
      <c r="G24" s="312" t="s">
        <v>12</v>
      </c>
      <c r="H24" s="312" t="s">
        <v>13</v>
      </c>
      <c r="I24" s="312" t="s">
        <v>14</v>
      </c>
      <c r="J24" s="312" t="s">
        <v>15</v>
      </c>
      <c r="K24" s="312" t="s">
        <v>16</v>
      </c>
      <c r="L24" s="312" t="s">
        <v>10</v>
      </c>
      <c r="M24" s="312" t="s">
        <v>11</v>
      </c>
      <c r="N24" s="312" t="s">
        <v>12</v>
      </c>
      <c r="O24" s="312" t="s">
        <v>13</v>
      </c>
      <c r="P24" s="312" t="s">
        <v>14</v>
      </c>
      <c r="Q24" s="312" t="s">
        <v>15</v>
      </c>
      <c r="R24" s="312" t="s">
        <v>16</v>
      </c>
      <c r="S24" s="312" t="s">
        <v>10</v>
      </c>
      <c r="T24" s="312" t="s">
        <v>11</v>
      </c>
      <c r="U24" s="312" t="s">
        <v>12</v>
      </c>
      <c r="V24" s="312" t="s">
        <v>13</v>
      </c>
      <c r="W24" s="312" t="s">
        <v>14</v>
      </c>
      <c r="X24" s="312" t="s">
        <v>15</v>
      </c>
      <c r="Y24" s="312" t="s">
        <v>16</v>
      </c>
      <c r="Z24" s="312" t="s">
        <v>10</v>
      </c>
      <c r="AA24" s="312" t="s">
        <v>11</v>
      </c>
      <c r="AB24" s="312" t="s">
        <v>12</v>
      </c>
      <c r="AC24" s="312" t="s">
        <v>13</v>
      </c>
      <c r="AD24" s="312" t="s">
        <v>14</v>
      </c>
      <c r="AE24" s="312" t="s">
        <v>15</v>
      </c>
      <c r="AF24" s="312" t="s">
        <v>16</v>
      </c>
      <c r="AG24" s="312" t="s">
        <v>10</v>
      </c>
      <c r="AH24" s="312" t="s">
        <v>11</v>
      </c>
      <c r="AI24" s="313"/>
      <c r="AJ24" s="313"/>
      <c r="AK24" s="313"/>
      <c r="AL24" s="329"/>
      <c r="AT24" s="202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37"/>
      <c r="BO24" s="337"/>
      <c r="BP24" s="337"/>
      <c r="BQ24" s="337"/>
      <c r="BR24" s="337"/>
      <c r="BS24" s="337"/>
      <c r="BT24" s="338"/>
      <c r="BU24" s="202"/>
    </row>
    <row r="25" spans="1:74" s="315" customFormat="1" ht="26.25" customHeight="1">
      <c r="A25" s="321" t="s">
        <v>235</v>
      </c>
      <c r="B25" s="320" t="s">
        <v>236</v>
      </c>
      <c r="C25" s="339">
        <v>177095</v>
      </c>
      <c r="D25" s="340" t="s">
        <v>86</v>
      </c>
      <c r="E25" s="323" t="s">
        <v>232</v>
      </c>
      <c r="F25" s="343" t="s">
        <v>118</v>
      </c>
      <c r="G25" s="343" t="s">
        <v>118</v>
      </c>
      <c r="H25" s="343"/>
      <c r="I25" s="343"/>
      <c r="J25" s="324"/>
      <c r="K25" s="347" t="s">
        <v>118</v>
      </c>
      <c r="L25" s="343" t="s">
        <v>118</v>
      </c>
      <c r="M25" s="343" t="s">
        <v>118</v>
      </c>
      <c r="N25" s="323"/>
      <c r="O25" s="323"/>
      <c r="P25" s="323" t="s">
        <v>53</v>
      </c>
      <c r="Q25" s="324" t="s">
        <v>53</v>
      </c>
      <c r="R25" s="324" t="s">
        <v>53</v>
      </c>
      <c r="S25" s="346" t="s">
        <v>53</v>
      </c>
      <c r="T25" s="346" t="s">
        <v>53</v>
      </c>
      <c r="U25" s="346" t="s">
        <v>53</v>
      </c>
      <c r="V25" s="323" t="s">
        <v>53</v>
      </c>
      <c r="W25" s="323"/>
      <c r="X25" s="324"/>
      <c r="Y25" s="350" t="s">
        <v>38</v>
      </c>
      <c r="Z25" s="346" t="s">
        <v>33</v>
      </c>
      <c r="AA25" s="346" t="s">
        <v>63</v>
      </c>
      <c r="AB25" s="323" t="s">
        <v>53</v>
      </c>
      <c r="AC25" s="323"/>
      <c r="AD25" s="323" t="s">
        <v>53</v>
      </c>
      <c r="AE25" s="350" t="s">
        <v>53</v>
      </c>
      <c r="AF25" s="350" t="s">
        <v>53</v>
      </c>
      <c r="AG25" s="346" t="s">
        <v>53</v>
      </c>
      <c r="AH25" s="323"/>
      <c r="AI25" s="328">
        <f>AM25</f>
        <v>72</v>
      </c>
      <c r="AJ25" s="328">
        <f>AI25+AK25</f>
        <v>186</v>
      </c>
      <c r="AK25" s="328">
        <f>AN25</f>
        <v>114</v>
      </c>
      <c r="AL25" s="329" t="s">
        <v>128</v>
      </c>
      <c r="AM25" s="342">
        <f>$AM$2-BS25</f>
        <v>72</v>
      </c>
      <c r="AN25" s="342">
        <f>(BT25-AM25)</f>
        <v>114</v>
      </c>
      <c r="AO25" s="53"/>
      <c r="AP25" s="331"/>
      <c r="AQ25" s="331"/>
      <c r="AR25" s="331"/>
      <c r="AS25" s="331">
        <v>10</v>
      </c>
      <c r="AT25" s="331"/>
      <c r="AU25" s="317">
        <f>COUNTIF(E25:AH25,"M")</f>
        <v>0</v>
      </c>
      <c r="AV25" s="317">
        <f>COUNTIF(E25:AH25,"T")</f>
        <v>1</v>
      </c>
      <c r="AW25" s="317">
        <f>COUNTIF(E25:AH25,"P")</f>
        <v>1</v>
      </c>
      <c r="AX25" s="317">
        <f>COUNTIF(E25:AH25,"SN")</f>
        <v>12</v>
      </c>
      <c r="AY25" s="317">
        <f>COUNTIF(E25:AH25,"M/T")</f>
        <v>0</v>
      </c>
      <c r="AZ25" s="317">
        <f>COUNTIF(E25:AH25,"I/I")</f>
        <v>0</v>
      </c>
      <c r="BA25" s="317">
        <f>COUNTIF(E25:AH25,"I")</f>
        <v>1</v>
      </c>
      <c r="BB25" s="317">
        <f>COUNTIF(E25:AH25,"I²")</f>
        <v>0</v>
      </c>
      <c r="BC25" s="317">
        <f>COUNTIF(E25:AH25,"M4")</f>
        <v>0</v>
      </c>
      <c r="BD25" s="317">
        <f>COUNTIF(E25:AH25,"T6")</f>
        <v>0</v>
      </c>
      <c r="BE25" s="317">
        <f>COUNTIF(E25:AH25,"M/SN")</f>
        <v>0</v>
      </c>
      <c r="BF25" s="317">
        <f>COUNTIF(E25:AH25,"T/SN")</f>
        <v>0</v>
      </c>
      <c r="BG25" s="317">
        <f>COUNTIF(E25:AH25,"T/I")</f>
        <v>0</v>
      </c>
      <c r="BH25" s="317">
        <f>COUNTIF(E25:AH25,"P/i")</f>
        <v>1</v>
      </c>
      <c r="BI25" s="317">
        <f>COUNTIF(E25:AH25,"m/i")</f>
        <v>0</v>
      </c>
      <c r="BJ25" s="317">
        <f t="shared" si="0"/>
        <v>0</v>
      </c>
      <c r="BK25" s="317">
        <f>COUNTIF(E25:AH25,"I2/SN")</f>
        <v>0</v>
      </c>
      <c r="BL25" s="317">
        <f>COUNTIF(E25:AH25,"M5")</f>
        <v>0</v>
      </c>
      <c r="BM25" s="317">
        <f>COUNTIF(E25:AH25,"M6")</f>
        <v>0</v>
      </c>
      <c r="BN25" s="317">
        <f>COUNTIF(E25:AH25,"T5")</f>
        <v>0</v>
      </c>
      <c r="BO25" s="317">
        <f>COUNTIF(E25:AH25,"P2")</f>
        <v>0</v>
      </c>
      <c r="BP25" s="317">
        <f t="shared" si="1"/>
        <v>0</v>
      </c>
      <c r="BQ25" s="317">
        <f>COUNTIF(E25:AH25,"N/M")</f>
        <v>0</v>
      </c>
      <c r="BR25" s="317">
        <f t="shared" si="2"/>
        <v>0</v>
      </c>
      <c r="BS25" s="317">
        <f t="shared" si="3"/>
        <v>60</v>
      </c>
      <c r="BT25" s="332">
        <f>(AU25*$BV$6)+(AV25*$BW$6)+(AW25*$BX$6)+(AX25*$BY$6)+(AY25*$BZ$6)+(AZ25*$CA$6)+(BA25*$CB$6)+(BB25*$CC$6)+(BC25*$CD$6)+(BD25*$CE$6)+(BE25*$CF$6)+(BF25*$CG$6)+(BG25*$CH$6)+(BH25*$CI$6)+(BI25*$CJ$6)+(BJ25*$CK$6)+(BK25*$CL$6)+(BL25*$CM$6)+(BM25*$CN$6)+(BN25*$CO$6)+(BO25*$CP$6)+(BP25*$CQ$6)+(BQ25*$CR$6)+(BR25*$CS$6)</f>
        <v>186</v>
      </c>
    </row>
    <row r="26" spans="1:74" s="315" customFormat="1" ht="26.25" customHeight="1">
      <c r="A26" s="321" t="s">
        <v>237</v>
      </c>
      <c r="B26" s="320" t="s">
        <v>215</v>
      </c>
      <c r="C26" s="319">
        <v>157582</v>
      </c>
      <c r="D26" s="340" t="s">
        <v>86</v>
      </c>
      <c r="E26" s="323"/>
      <c r="F26" s="323" t="s">
        <v>53</v>
      </c>
      <c r="G26" s="346" t="s">
        <v>53</v>
      </c>
      <c r="H26" s="323"/>
      <c r="I26" s="323" t="s">
        <v>53</v>
      </c>
      <c r="J26" s="324" t="s">
        <v>53</v>
      </c>
      <c r="K26" s="324"/>
      <c r="L26" s="323" t="s">
        <v>53</v>
      </c>
      <c r="M26" s="323"/>
      <c r="N26" s="323"/>
      <c r="O26" s="323" t="s">
        <v>53</v>
      </c>
      <c r="P26" s="323"/>
      <c r="Q26" s="324"/>
      <c r="R26" s="324" t="s">
        <v>53</v>
      </c>
      <c r="S26" s="323"/>
      <c r="T26" s="323"/>
      <c r="U26" s="323" t="s">
        <v>53</v>
      </c>
      <c r="V26" s="323"/>
      <c r="W26" s="323"/>
      <c r="X26" s="324" t="s">
        <v>53</v>
      </c>
      <c r="Y26" s="350" t="s">
        <v>60</v>
      </c>
      <c r="Z26" s="323"/>
      <c r="AA26" s="323" t="s">
        <v>53</v>
      </c>
      <c r="AB26" s="323"/>
      <c r="AC26" s="323"/>
      <c r="AD26" s="323" t="s">
        <v>53</v>
      </c>
      <c r="AE26" s="324"/>
      <c r="AF26" s="350" t="s">
        <v>53</v>
      </c>
      <c r="AG26" s="323" t="s">
        <v>53</v>
      </c>
      <c r="AH26" s="346" t="s">
        <v>53</v>
      </c>
      <c r="AI26" s="328">
        <f>AM26</f>
        <v>132</v>
      </c>
      <c r="AJ26" s="328">
        <f>AI26+AK26</f>
        <v>186</v>
      </c>
      <c r="AK26" s="328">
        <f>AN26</f>
        <v>54</v>
      </c>
      <c r="AL26" s="329" t="s">
        <v>128</v>
      </c>
      <c r="AM26" s="342">
        <f>$AM$2-BS26</f>
        <v>132</v>
      </c>
      <c r="AN26" s="342">
        <f>(BT26-AM26)</f>
        <v>54</v>
      </c>
      <c r="AO26" s="53"/>
      <c r="AP26" s="331"/>
      <c r="AQ26" s="331"/>
      <c r="AR26" s="331"/>
      <c r="AS26" s="331"/>
      <c r="AT26" s="331"/>
      <c r="AU26" s="317">
        <f>COUNTIF(E26:AH26,"M")</f>
        <v>0</v>
      </c>
      <c r="AV26" s="317">
        <f>COUNTIF(E26:AH26,"T")</f>
        <v>0</v>
      </c>
      <c r="AW26" s="317">
        <f>COUNTIF(E26:AH26,"P")</f>
        <v>0</v>
      </c>
      <c r="AX26" s="317">
        <f>COUNTIF(E26:AH26,"SN")</f>
        <v>14</v>
      </c>
      <c r="AY26" s="317">
        <f>COUNTIF(E26:AH26,"M/T")</f>
        <v>0</v>
      </c>
      <c r="AZ26" s="317">
        <f>COUNTIF(E26:AH26,"I/I")</f>
        <v>0</v>
      </c>
      <c r="BA26" s="317">
        <f>COUNTIF(E26:AH26,"I")</f>
        <v>0</v>
      </c>
      <c r="BB26" s="317">
        <f>COUNTIF(E26:AH26,"I²")</f>
        <v>0</v>
      </c>
      <c r="BC26" s="317">
        <f>COUNTIF(E26:AH26,"M4")</f>
        <v>0</v>
      </c>
      <c r="BD26" s="317">
        <f>COUNTIF(E26:AH26,"T6")</f>
        <v>0</v>
      </c>
      <c r="BE26" s="317">
        <f>COUNTIF(E26:AH26,"M/SN")</f>
        <v>1</v>
      </c>
      <c r="BF26" s="317">
        <f>COUNTIF(E26:AH26,"T/SN")</f>
        <v>0</v>
      </c>
      <c r="BG26" s="317">
        <f>COUNTIF(E26:AH26,"T/I")</f>
        <v>0</v>
      </c>
      <c r="BH26" s="317">
        <f>COUNTIF(E26:AH26,"P/i")</f>
        <v>0</v>
      </c>
      <c r="BI26" s="317">
        <f>COUNTIF(E26:AH26,"m/i")</f>
        <v>0</v>
      </c>
      <c r="BJ26" s="317">
        <f t="shared" si="0"/>
        <v>0</v>
      </c>
      <c r="BK26" s="317">
        <f>COUNTIF(E26:AH26,"I2/SN")</f>
        <v>0</v>
      </c>
      <c r="BL26" s="317">
        <f>COUNTIF(E26:AH26,"M5")</f>
        <v>0</v>
      </c>
      <c r="BM26" s="317">
        <f>COUNTIF(E26:AH26,"M6")</f>
        <v>0</v>
      </c>
      <c r="BN26" s="317">
        <f>COUNTIF(E26:AH26,"T5")</f>
        <v>0</v>
      </c>
      <c r="BO26" s="317">
        <f>COUNTIF(E26:AH26,"P2")</f>
        <v>0</v>
      </c>
      <c r="BP26" s="317">
        <f t="shared" si="1"/>
        <v>0</v>
      </c>
      <c r="BQ26" s="317">
        <f>COUNTIF(E26:AH26,"N/M")</f>
        <v>0</v>
      </c>
      <c r="BR26" s="317">
        <f t="shared" si="2"/>
        <v>0</v>
      </c>
      <c r="BS26" s="317">
        <f t="shared" si="3"/>
        <v>0</v>
      </c>
      <c r="BT26" s="332">
        <f t="shared" si="4"/>
        <v>186</v>
      </c>
    </row>
    <row r="27" spans="1:74" s="315" customFormat="1" ht="26.25" customHeight="1">
      <c r="A27" s="309" t="s">
        <v>1</v>
      </c>
      <c r="B27" s="310" t="s">
        <v>2</v>
      </c>
      <c r="C27" s="311" t="s">
        <v>198</v>
      </c>
      <c r="D27" s="309" t="s">
        <v>4</v>
      </c>
      <c r="E27" s="312">
        <v>1</v>
      </c>
      <c r="F27" s="312">
        <v>2</v>
      </c>
      <c r="G27" s="312">
        <v>3</v>
      </c>
      <c r="H27" s="312">
        <v>4</v>
      </c>
      <c r="I27" s="312">
        <v>5</v>
      </c>
      <c r="J27" s="312">
        <v>6</v>
      </c>
      <c r="K27" s="312">
        <v>7</v>
      </c>
      <c r="L27" s="312">
        <v>8</v>
      </c>
      <c r="M27" s="312">
        <v>9</v>
      </c>
      <c r="N27" s="312">
        <v>10</v>
      </c>
      <c r="O27" s="312">
        <v>11</v>
      </c>
      <c r="P27" s="312">
        <v>12</v>
      </c>
      <c r="Q27" s="312">
        <v>13</v>
      </c>
      <c r="R27" s="312">
        <v>14</v>
      </c>
      <c r="S27" s="312">
        <v>15</v>
      </c>
      <c r="T27" s="312">
        <v>16</v>
      </c>
      <c r="U27" s="312">
        <v>17</v>
      </c>
      <c r="V27" s="312">
        <v>18</v>
      </c>
      <c r="W27" s="312">
        <v>19</v>
      </c>
      <c r="X27" s="312">
        <v>20</v>
      </c>
      <c r="Y27" s="312">
        <v>21</v>
      </c>
      <c r="Z27" s="312">
        <v>22</v>
      </c>
      <c r="AA27" s="312">
        <v>23</v>
      </c>
      <c r="AB27" s="312">
        <v>24</v>
      </c>
      <c r="AC27" s="312">
        <v>25</v>
      </c>
      <c r="AD27" s="312">
        <v>26</v>
      </c>
      <c r="AE27" s="312">
        <v>27</v>
      </c>
      <c r="AF27" s="312">
        <v>28</v>
      </c>
      <c r="AG27" s="312">
        <v>29</v>
      </c>
      <c r="AH27" s="312">
        <v>30</v>
      </c>
      <c r="AI27" s="313" t="s">
        <v>5</v>
      </c>
      <c r="AJ27" s="313" t="s">
        <v>6</v>
      </c>
      <c r="AK27" s="313" t="s">
        <v>7</v>
      </c>
      <c r="AL27" s="329"/>
      <c r="AT27" s="202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8"/>
      <c r="BU27" s="202"/>
      <c r="BV27" s="333"/>
    </row>
    <row r="28" spans="1:74" s="315" customFormat="1" ht="26.25" customHeight="1">
      <c r="A28" s="309"/>
      <c r="B28" s="310" t="s">
        <v>199</v>
      </c>
      <c r="C28" s="311" t="s">
        <v>200</v>
      </c>
      <c r="D28" s="309"/>
      <c r="E28" s="312" t="s">
        <v>10</v>
      </c>
      <c r="F28" s="312" t="s">
        <v>11</v>
      </c>
      <c r="G28" s="312" t="s">
        <v>12</v>
      </c>
      <c r="H28" s="312" t="s">
        <v>13</v>
      </c>
      <c r="I28" s="312" t="s">
        <v>14</v>
      </c>
      <c r="J28" s="312" t="s">
        <v>15</v>
      </c>
      <c r="K28" s="312" t="s">
        <v>16</v>
      </c>
      <c r="L28" s="312" t="s">
        <v>10</v>
      </c>
      <c r="M28" s="312" t="s">
        <v>11</v>
      </c>
      <c r="N28" s="312" t="s">
        <v>12</v>
      </c>
      <c r="O28" s="312" t="s">
        <v>13</v>
      </c>
      <c r="P28" s="312" t="s">
        <v>14</v>
      </c>
      <c r="Q28" s="312" t="s">
        <v>15</v>
      </c>
      <c r="R28" s="312" t="s">
        <v>16</v>
      </c>
      <c r="S28" s="312" t="s">
        <v>10</v>
      </c>
      <c r="T28" s="312" t="s">
        <v>11</v>
      </c>
      <c r="U28" s="312" t="s">
        <v>12</v>
      </c>
      <c r="V28" s="312" t="s">
        <v>13</v>
      </c>
      <c r="W28" s="312" t="s">
        <v>14</v>
      </c>
      <c r="X28" s="312" t="s">
        <v>15</v>
      </c>
      <c r="Y28" s="312" t="s">
        <v>16</v>
      </c>
      <c r="Z28" s="312" t="s">
        <v>10</v>
      </c>
      <c r="AA28" s="312" t="s">
        <v>11</v>
      </c>
      <c r="AB28" s="312" t="s">
        <v>12</v>
      </c>
      <c r="AC28" s="312" t="s">
        <v>13</v>
      </c>
      <c r="AD28" s="312" t="s">
        <v>14</v>
      </c>
      <c r="AE28" s="312" t="s">
        <v>15</v>
      </c>
      <c r="AF28" s="312" t="s">
        <v>16</v>
      </c>
      <c r="AG28" s="312" t="s">
        <v>10</v>
      </c>
      <c r="AH28" s="312" t="s">
        <v>11</v>
      </c>
      <c r="AI28" s="313"/>
      <c r="AJ28" s="313"/>
      <c r="AK28" s="313"/>
      <c r="AL28" s="329"/>
      <c r="AT28" s="202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8"/>
      <c r="BU28" s="202"/>
      <c r="BV28" s="333"/>
    </row>
    <row r="29" spans="1:74" s="315" customFormat="1" ht="26.25" customHeight="1">
      <c r="A29" s="321" t="s">
        <v>238</v>
      </c>
      <c r="B29" s="320" t="s">
        <v>239</v>
      </c>
      <c r="C29" s="339">
        <v>89113</v>
      </c>
      <c r="D29" s="340" t="s">
        <v>86</v>
      </c>
      <c r="E29" s="323"/>
      <c r="F29" s="323"/>
      <c r="G29" s="323" t="s">
        <v>53</v>
      </c>
      <c r="H29" s="323"/>
      <c r="I29" s="323" t="s">
        <v>53</v>
      </c>
      <c r="J29" s="324"/>
      <c r="K29" s="350" t="s">
        <v>53</v>
      </c>
      <c r="L29" s="323"/>
      <c r="M29" s="343" t="s">
        <v>53</v>
      </c>
      <c r="N29" s="323"/>
      <c r="O29" s="343" t="s">
        <v>118</v>
      </c>
      <c r="P29" s="343" t="s">
        <v>118</v>
      </c>
      <c r="Q29" s="324"/>
      <c r="R29" s="324"/>
      <c r="S29" s="343" t="s">
        <v>118</v>
      </c>
      <c r="T29" s="323"/>
      <c r="U29" s="343" t="s">
        <v>118</v>
      </c>
      <c r="V29" s="346" t="s">
        <v>53</v>
      </c>
      <c r="W29" s="323"/>
      <c r="X29" s="324"/>
      <c r="Y29" s="324" t="s">
        <v>53</v>
      </c>
      <c r="Z29" s="323"/>
      <c r="AA29" s="343" t="s">
        <v>118</v>
      </c>
      <c r="AB29" s="343"/>
      <c r="AC29" s="323"/>
      <c r="AD29" s="323"/>
      <c r="AE29" s="324"/>
      <c r="AF29" s="347" t="s">
        <v>118</v>
      </c>
      <c r="AG29" s="343" t="s">
        <v>118</v>
      </c>
      <c r="AH29" s="323" t="s">
        <v>53</v>
      </c>
      <c r="AI29" s="328">
        <f>AM29</f>
        <v>48</v>
      </c>
      <c r="AJ29" s="328">
        <f>AI29+AK29</f>
        <v>84</v>
      </c>
      <c r="AK29" s="328">
        <f>AN29</f>
        <v>36</v>
      </c>
      <c r="AL29" s="329" t="s">
        <v>128</v>
      </c>
      <c r="AM29" s="342">
        <f>$AM$2-BS29</f>
        <v>48</v>
      </c>
      <c r="AN29" s="342">
        <f>(BT29-AM29)</f>
        <v>36</v>
      </c>
      <c r="AO29" s="53"/>
      <c r="AP29" s="331"/>
      <c r="AQ29" s="331"/>
      <c r="AR29" s="331"/>
      <c r="AS29" s="331">
        <v>14</v>
      </c>
      <c r="AT29" s="331"/>
      <c r="AU29" s="317">
        <f>COUNTIF(E29:AH29,"M")</f>
        <v>0</v>
      </c>
      <c r="AV29" s="317">
        <f>COUNTIF(E29:AH29,"T")</f>
        <v>0</v>
      </c>
      <c r="AW29" s="317">
        <f>COUNTIF(E29:AH29,"P")</f>
        <v>0</v>
      </c>
      <c r="AX29" s="317">
        <f>COUNTIF(E29:AH29,"SN")</f>
        <v>7</v>
      </c>
      <c r="AY29" s="317">
        <f>COUNTIF(E29:AH29,"M/T")</f>
        <v>0</v>
      </c>
      <c r="AZ29" s="317">
        <f>COUNTIF(E29:AH29,"I/I")</f>
        <v>0</v>
      </c>
      <c r="BA29" s="317">
        <f>COUNTIF(E29:AH29,"I")</f>
        <v>0</v>
      </c>
      <c r="BB29" s="317">
        <f>COUNTIF(E29:AH29,"I²")</f>
        <v>0</v>
      </c>
      <c r="BC29" s="317">
        <f>COUNTIF(E29:AH29,"M4")</f>
        <v>0</v>
      </c>
      <c r="BD29" s="317">
        <f>COUNTIF(E29:AH29,"T6")</f>
        <v>0</v>
      </c>
      <c r="BE29" s="317">
        <f>COUNTIF(E29:AH29,"M/SN")</f>
        <v>0</v>
      </c>
      <c r="BF29" s="317">
        <f>COUNTIF(E29:AH29,"T/SN")</f>
        <v>0</v>
      </c>
      <c r="BG29" s="317">
        <f>COUNTIF(E29:AH29,"T/I")</f>
        <v>0</v>
      </c>
      <c r="BH29" s="317">
        <f>COUNTIF(E29:AH29,"P/i")</f>
        <v>0</v>
      </c>
      <c r="BI29" s="317">
        <f>COUNTIF(E29:AH29,"m/i")</f>
        <v>0</v>
      </c>
      <c r="BJ29" s="317">
        <f t="shared" si="0"/>
        <v>0</v>
      </c>
      <c r="BK29" s="317">
        <f>COUNTIF(E29:AH29,"I2/SN")</f>
        <v>0</v>
      </c>
      <c r="BL29" s="317">
        <f>COUNTIF(E29:AH29,"M5")</f>
        <v>0</v>
      </c>
      <c r="BM29" s="317">
        <f>COUNTIF(E29:AH29,"M6")</f>
        <v>0</v>
      </c>
      <c r="BN29" s="317">
        <f>COUNTIF(E29:AH29,"T5")</f>
        <v>0</v>
      </c>
      <c r="BO29" s="317">
        <f>COUNTIF(E29:AH29,"P2")</f>
        <v>0</v>
      </c>
      <c r="BP29" s="317">
        <f t="shared" si="1"/>
        <v>0</v>
      </c>
      <c r="BQ29" s="317">
        <f>COUNTIF(E29:AH29,"N/M")</f>
        <v>0</v>
      </c>
      <c r="BR29" s="317">
        <f t="shared" si="2"/>
        <v>0</v>
      </c>
      <c r="BS29" s="317">
        <f t="shared" si="3"/>
        <v>84</v>
      </c>
      <c r="BT29" s="332">
        <f t="shared" si="4"/>
        <v>84</v>
      </c>
    </row>
    <row r="30" spans="1:74" s="315" customFormat="1" ht="27" customHeight="1">
      <c r="A30" s="321" t="s">
        <v>240</v>
      </c>
      <c r="B30" s="320" t="s">
        <v>241</v>
      </c>
      <c r="C30" s="319">
        <v>459782</v>
      </c>
      <c r="D30" s="340" t="s">
        <v>86</v>
      </c>
      <c r="E30" s="323"/>
      <c r="F30" s="323"/>
      <c r="G30" s="323"/>
      <c r="H30" s="343"/>
      <c r="I30" s="323"/>
      <c r="J30" s="324"/>
      <c r="K30" s="324"/>
      <c r="L30" s="323"/>
      <c r="M30" s="323"/>
      <c r="N30" s="323"/>
      <c r="O30" s="323"/>
      <c r="P30" s="323" t="s">
        <v>53</v>
      </c>
      <c r="Q30" s="324"/>
      <c r="R30" s="324"/>
      <c r="S30" s="323" t="s">
        <v>53</v>
      </c>
      <c r="T30" s="323"/>
      <c r="U30" s="323"/>
      <c r="V30" s="323" t="s">
        <v>53</v>
      </c>
      <c r="W30" s="323"/>
      <c r="X30" s="324"/>
      <c r="Y30" s="324" t="s">
        <v>53</v>
      </c>
      <c r="Z30" s="323"/>
      <c r="AA30" s="323"/>
      <c r="AB30" s="323" t="s">
        <v>53</v>
      </c>
      <c r="AC30" s="323"/>
      <c r="AD30" s="323"/>
      <c r="AE30" s="324" t="s">
        <v>53</v>
      </c>
      <c r="AF30" s="324"/>
      <c r="AG30" s="323"/>
      <c r="AH30" s="323" t="s">
        <v>53</v>
      </c>
      <c r="AI30" s="328">
        <f>AM30</f>
        <v>84</v>
      </c>
      <c r="AJ30" s="328">
        <f>AI30+AK30</f>
        <v>84</v>
      </c>
      <c r="AK30" s="328">
        <f>AN30</f>
        <v>0</v>
      </c>
      <c r="AL30" s="329" t="s">
        <v>128</v>
      </c>
      <c r="AM30" s="342">
        <f>$AM$2-BS30</f>
        <v>84</v>
      </c>
      <c r="AN30" s="342">
        <f>(BT30-AM30)</f>
        <v>0</v>
      </c>
      <c r="AO30" s="53"/>
      <c r="AP30" s="331"/>
      <c r="AQ30" s="331"/>
      <c r="AR30" s="331"/>
      <c r="AS30" s="331">
        <v>8</v>
      </c>
      <c r="AT30" s="331"/>
      <c r="AU30" s="317">
        <f>COUNTIF(E30:AH30,"M")</f>
        <v>0</v>
      </c>
      <c r="AV30" s="317">
        <f>COUNTIF(E30:AH30,"T")</f>
        <v>0</v>
      </c>
      <c r="AW30" s="317">
        <f>COUNTIF(E30:AH30,"P")</f>
        <v>0</v>
      </c>
      <c r="AX30" s="317">
        <f>COUNTIF(E30:AH30,"SN")</f>
        <v>7</v>
      </c>
      <c r="AY30" s="317">
        <f>COUNTIF(E30:AH30,"M/T")</f>
        <v>0</v>
      </c>
      <c r="AZ30" s="317">
        <f>COUNTIF(E30:AH30,"I/I")</f>
        <v>0</v>
      </c>
      <c r="BA30" s="317">
        <f>COUNTIF(E30:AH30,"I")</f>
        <v>0</v>
      </c>
      <c r="BB30" s="317">
        <f>COUNTIF(E30:AH30,"I²")</f>
        <v>0</v>
      </c>
      <c r="BC30" s="317">
        <f>COUNTIF(E30:AH30,"M4")</f>
        <v>0</v>
      </c>
      <c r="BD30" s="317">
        <f>COUNTIF(E30:AH30,"T6")</f>
        <v>0</v>
      </c>
      <c r="BE30" s="317">
        <f>COUNTIF(E30:AH30,"M/SN")</f>
        <v>0</v>
      </c>
      <c r="BF30" s="317">
        <f>COUNTIF(E30:AH30,"T/SN")</f>
        <v>0</v>
      </c>
      <c r="BG30" s="317">
        <f>COUNTIF(E30:AH30,"T/I")</f>
        <v>0</v>
      </c>
      <c r="BH30" s="317">
        <f>COUNTIF(E30:AH30,"P/i")</f>
        <v>0</v>
      </c>
      <c r="BI30" s="317">
        <f>COUNTIF(E30:AH30,"m/i")</f>
        <v>0</v>
      </c>
      <c r="BJ30" s="317">
        <f t="shared" si="0"/>
        <v>0</v>
      </c>
      <c r="BK30" s="317">
        <f>COUNTIF(E30:AH30,"I2/SN")</f>
        <v>0</v>
      </c>
      <c r="BL30" s="317">
        <f>COUNTIF(E30:AH30,"M5")</f>
        <v>0</v>
      </c>
      <c r="BM30" s="317">
        <f>COUNTIF(E30:AH30,"M6")</f>
        <v>0</v>
      </c>
      <c r="BN30" s="317">
        <f>COUNTIF(E30:AH30,"T5")</f>
        <v>0</v>
      </c>
      <c r="BO30" s="317">
        <f>COUNTIF(E30:AH30,"P2")</f>
        <v>0</v>
      </c>
      <c r="BP30" s="317">
        <f t="shared" si="1"/>
        <v>0</v>
      </c>
      <c r="BQ30" s="317">
        <f>COUNTIF(E30:AH30,"N/M")</f>
        <v>0</v>
      </c>
      <c r="BR30" s="317">
        <f t="shared" si="2"/>
        <v>0</v>
      </c>
      <c r="BS30" s="317">
        <f t="shared" si="3"/>
        <v>48</v>
      </c>
      <c r="BT30" s="332">
        <f t="shared" si="4"/>
        <v>84</v>
      </c>
    </row>
    <row r="31" spans="1:74" s="315" customFormat="1" ht="26.25" customHeight="1">
      <c r="A31" s="309" t="s">
        <v>1</v>
      </c>
      <c r="B31" s="310" t="s">
        <v>2</v>
      </c>
      <c r="C31" s="311" t="s">
        <v>198</v>
      </c>
      <c r="D31" s="309" t="s">
        <v>4</v>
      </c>
      <c r="E31" s="312">
        <v>1</v>
      </c>
      <c r="F31" s="312">
        <v>2</v>
      </c>
      <c r="G31" s="312">
        <v>3</v>
      </c>
      <c r="H31" s="312">
        <v>4</v>
      </c>
      <c r="I31" s="312">
        <v>5</v>
      </c>
      <c r="J31" s="312">
        <v>6</v>
      </c>
      <c r="K31" s="312">
        <v>7</v>
      </c>
      <c r="L31" s="312">
        <v>8</v>
      </c>
      <c r="M31" s="312">
        <v>9</v>
      </c>
      <c r="N31" s="312">
        <v>10</v>
      </c>
      <c r="O31" s="312">
        <v>11</v>
      </c>
      <c r="P31" s="312">
        <v>12</v>
      </c>
      <c r="Q31" s="312">
        <v>13</v>
      </c>
      <c r="R31" s="312">
        <v>14</v>
      </c>
      <c r="S31" s="312">
        <v>15</v>
      </c>
      <c r="T31" s="312">
        <v>16</v>
      </c>
      <c r="U31" s="312">
        <v>17</v>
      </c>
      <c r="V31" s="312">
        <v>18</v>
      </c>
      <c r="W31" s="312">
        <v>19</v>
      </c>
      <c r="X31" s="312">
        <v>20</v>
      </c>
      <c r="Y31" s="312">
        <v>21</v>
      </c>
      <c r="Z31" s="312">
        <v>22</v>
      </c>
      <c r="AA31" s="312">
        <v>23</v>
      </c>
      <c r="AB31" s="312">
        <v>24</v>
      </c>
      <c r="AC31" s="312">
        <v>25</v>
      </c>
      <c r="AD31" s="312">
        <v>26</v>
      </c>
      <c r="AE31" s="312">
        <v>27</v>
      </c>
      <c r="AF31" s="312">
        <v>28</v>
      </c>
      <c r="AG31" s="312">
        <v>29</v>
      </c>
      <c r="AH31" s="312">
        <v>30</v>
      </c>
      <c r="AI31" s="313" t="s">
        <v>5</v>
      </c>
      <c r="AJ31" s="313" t="s">
        <v>6</v>
      </c>
      <c r="AK31" s="313" t="s">
        <v>7</v>
      </c>
      <c r="AL31" s="329"/>
      <c r="AT31" s="202"/>
      <c r="AU31" s="337"/>
      <c r="AV31" s="337"/>
      <c r="AW31" s="337"/>
      <c r="AX31" s="337"/>
      <c r="AY31" s="337"/>
      <c r="AZ31" s="337"/>
      <c r="BA31" s="337"/>
      <c r="BB31" s="337"/>
      <c r="BC31" s="337"/>
      <c r="BD31" s="337"/>
      <c r="BE31" s="337"/>
      <c r="BF31" s="337"/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8"/>
      <c r="BU31" s="202"/>
    </row>
    <row r="32" spans="1:74" s="315" customFormat="1" ht="26.25" customHeight="1">
      <c r="A32" s="309"/>
      <c r="B32" s="310" t="s">
        <v>242</v>
      </c>
      <c r="C32" s="311" t="s">
        <v>200</v>
      </c>
      <c r="D32" s="309"/>
      <c r="E32" s="312" t="s">
        <v>10</v>
      </c>
      <c r="F32" s="312" t="s">
        <v>11</v>
      </c>
      <c r="G32" s="312" t="s">
        <v>12</v>
      </c>
      <c r="H32" s="312" t="s">
        <v>13</v>
      </c>
      <c r="I32" s="312" t="s">
        <v>14</v>
      </c>
      <c r="J32" s="312" t="s">
        <v>15</v>
      </c>
      <c r="K32" s="312" t="s">
        <v>16</v>
      </c>
      <c r="L32" s="312" t="s">
        <v>10</v>
      </c>
      <c r="M32" s="312" t="s">
        <v>11</v>
      </c>
      <c r="N32" s="312" t="s">
        <v>12</v>
      </c>
      <c r="O32" s="312" t="s">
        <v>13</v>
      </c>
      <c r="P32" s="312" t="s">
        <v>14</v>
      </c>
      <c r="Q32" s="312" t="s">
        <v>15</v>
      </c>
      <c r="R32" s="312" t="s">
        <v>16</v>
      </c>
      <c r="S32" s="312" t="s">
        <v>10</v>
      </c>
      <c r="T32" s="312" t="s">
        <v>11</v>
      </c>
      <c r="U32" s="312" t="s">
        <v>12</v>
      </c>
      <c r="V32" s="312" t="s">
        <v>13</v>
      </c>
      <c r="W32" s="312" t="s">
        <v>14</v>
      </c>
      <c r="X32" s="312" t="s">
        <v>15</v>
      </c>
      <c r="Y32" s="312" t="s">
        <v>16</v>
      </c>
      <c r="Z32" s="312" t="s">
        <v>10</v>
      </c>
      <c r="AA32" s="312" t="s">
        <v>11</v>
      </c>
      <c r="AB32" s="312" t="s">
        <v>12</v>
      </c>
      <c r="AC32" s="312" t="s">
        <v>13</v>
      </c>
      <c r="AD32" s="312" t="s">
        <v>14</v>
      </c>
      <c r="AE32" s="312" t="s">
        <v>15</v>
      </c>
      <c r="AF32" s="312" t="s">
        <v>16</v>
      </c>
      <c r="AG32" s="312" t="s">
        <v>10</v>
      </c>
      <c r="AH32" s="312" t="s">
        <v>11</v>
      </c>
      <c r="AI32" s="313"/>
      <c r="AJ32" s="313"/>
      <c r="AK32" s="313"/>
      <c r="AL32" s="329"/>
      <c r="AT32" s="202"/>
      <c r="AU32" s="337"/>
      <c r="AV32" s="337"/>
      <c r="AW32" s="337"/>
      <c r="AX32" s="337"/>
      <c r="AY32" s="337"/>
      <c r="AZ32" s="337"/>
      <c r="BA32" s="337"/>
      <c r="BB32" s="337"/>
      <c r="BC32" s="337"/>
      <c r="BD32" s="337"/>
      <c r="BE32" s="337"/>
      <c r="BF32" s="337"/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8"/>
      <c r="BU32" s="202"/>
    </row>
    <row r="33" spans="1:1025" s="315" customFormat="1" ht="26.25" customHeight="1">
      <c r="A33" s="321" t="s">
        <v>243</v>
      </c>
      <c r="B33" s="320" t="s">
        <v>244</v>
      </c>
      <c r="C33" s="339">
        <v>227840</v>
      </c>
      <c r="D33" s="351" t="s">
        <v>245</v>
      </c>
      <c r="E33" s="343" t="s">
        <v>118</v>
      </c>
      <c r="F33" s="323"/>
      <c r="G33" s="323" t="s">
        <v>206</v>
      </c>
      <c r="H33" s="323"/>
      <c r="I33" s="323" t="s">
        <v>206</v>
      </c>
      <c r="J33" s="324"/>
      <c r="K33" s="324"/>
      <c r="L33" s="323"/>
      <c r="M33" s="323" t="s">
        <v>206</v>
      </c>
      <c r="N33" s="323"/>
      <c r="O33" s="343" t="s">
        <v>118</v>
      </c>
      <c r="P33" s="323"/>
      <c r="Q33" s="324"/>
      <c r="R33" s="324"/>
      <c r="S33" s="323" t="s">
        <v>206</v>
      </c>
      <c r="T33" s="323"/>
      <c r="U33" s="323" t="s">
        <v>206</v>
      </c>
      <c r="V33" s="323"/>
      <c r="W33" s="343" t="s">
        <v>118</v>
      </c>
      <c r="X33" s="324"/>
      <c r="Y33" s="324"/>
      <c r="Z33" s="323"/>
      <c r="AA33" s="343" t="s">
        <v>118</v>
      </c>
      <c r="AB33" s="323"/>
      <c r="AC33" s="323" t="s">
        <v>206</v>
      </c>
      <c r="AD33" s="323"/>
      <c r="AE33" s="324"/>
      <c r="AF33" s="324"/>
      <c r="AG33" s="323" t="s">
        <v>206</v>
      </c>
      <c r="AH33" s="323"/>
      <c r="AI33" s="328">
        <f>AM33</f>
        <v>84</v>
      </c>
      <c r="AJ33" s="328">
        <f>AI33+AK33</f>
        <v>84</v>
      </c>
      <c r="AK33" s="328">
        <f>AN33</f>
        <v>0</v>
      </c>
      <c r="AL33" s="329" t="s">
        <v>128</v>
      </c>
      <c r="AM33" s="342">
        <f>$AM$2-BS33</f>
        <v>84</v>
      </c>
      <c r="AN33" s="342">
        <f>(BT33-AM33)</f>
        <v>0</v>
      </c>
      <c r="AO33" s="53"/>
      <c r="AP33" s="331"/>
      <c r="AQ33" s="331"/>
      <c r="AR33" s="331"/>
      <c r="AS33" s="331">
        <v>8</v>
      </c>
      <c r="AT33" s="331"/>
      <c r="AU33" s="317">
        <f>COUNTIF(E33:AH33,"M")</f>
        <v>0</v>
      </c>
      <c r="AV33" s="317">
        <f>COUNTIF(E33:AH33,"T")</f>
        <v>0</v>
      </c>
      <c r="AW33" s="317">
        <f>COUNTIF(E33:AH33,"P")</f>
        <v>0</v>
      </c>
      <c r="AX33" s="317">
        <f>COUNTIF(E33:AH33,"SN")</f>
        <v>0</v>
      </c>
      <c r="AY33" s="317">
        <f>COUNTIF(E33:AH33,"M/T")</f>
        <v>0</v>
      </c>
      <c r="AZ33" s="317">
        <f>COUNTIF(E33:AH33,"I/I")</f>
        <v>0</v>
      </c>
      <c r="BA33" s="317">
        <f>COUNTIF(E33:AH33,"I")</f>
        <v>0</v>
      </c>
      <c r="BB33" s="317">
        <f>COUNTIF(E33:AH33,"I²")</f>
        <v>0</v>
      </c>
      <c r="BC33" s="317">
        <f>COUNTIF(E33:AH33,"M4")</f>
        <v>0</v>
      </c>
      <c r="BD33" s="317">
        <f>COUNTIF(E33:AH33,"T6")</f>
        <v>0</v>
      </c>
      <c r="BE33" s="317">
        <f>COUNTIF(E33:AH33,"M/SN")</f>
        <v>0</v>
      </c>
      <c r="BF33" s="317">
        <f>COUNTIF(E33:AH33,"T/SN")</f>
        <v>0</v>
      </c>
      <c r="BG33" s="317">
        <f>COUNTIF(E33:AH33,"T/I")</f>
        <v>0</v>
      </c>
      <c r="BH33" s="317">
        <f>COUNTIF(E33:AH33,"P/i")</f>
        <v>0</v>
      </c>
      <c r="BI33" s="317">
        <f>COUNTIF(E33:AH33,"m/i")</f>
        <v>0</v>
      </c>
      <c r="BJ33" s="317">
        <f t="shared" si="0"/>
        <v>0</v>
      </c>
      <c r="BK33" s="317">
        <f>COUNTIF(E33:AH33,"I2/SN")</f>
        <v>0</v>
      </c>
      <c r="BL33" s="317">
        <f>COUNTIF(E33:AH33,"M5")</f>
        <v>0</v>
      </c>
      <c r="BM33" s="317">
        <f>COUNTIF(E33:AH33,"M6")</f>
        <v>0</v>
      </c>
      <c r="BN33" s="317">
        <f>COUNTIF(E33:AH33,"T5")</f>
        <v>0</v>
      </c>
      <c r="BO33" s="317">
        <f>COUNTIF(E33:AH33,"P2")</f>
        <v>7</v>
      </c>
      <c r="BP33" s="317">
        <f t="shared" si="1"/>
        <v>0</v>
      </c>
      <c r="BQ33" s="317">
        <f>COUNTIF(E33:AH33,"N/M")</f>
        <v>0</v>
      </c>
      <c r="BR33" s="317">
        <f t="shared" si="2"/>
        <v>0</v>
      </c>
      <c r="BS33" s="317">
        <f t="shared" si="3"/>
        <v>48</v>
      </c>
      <c r="BT33" s="332">
        <f t="shared" si="4"/>
        <v>84</v>
      </c>
    </row>
    <row r="34" spans="1:1025" s="353" customFormat="1" ht="23.25">
      <c r="A34" s="321" t="s">
        <v>246</v>
      </c>
      <c r="B34" s="320" t="s">
        <v>247</v>
      </c>
      <c r="C34" s="321">
        <v>59937</v>
      </c>
      <c r="D34" s="351" t="s">
        <v>245</v>
      </c>
      <c r="E34" s="346" t="s">
        <v>38</v>
      </c>
      <c r="F34" s="323" t="s">
        <v>206</v>
      </c>
      <c r="G34" s="323"/>
      <c r="H34" s="323" t="s">
        <v>206</v>
      </c>
      <c r="I34" s="323"/>
      <c r="J34" s="324"/>
      <c r="K34" s="324"/>
      <c r="L34" s="323" t="s">
        <v>206</v>
      </c>
      <c r="M34" s="323"/>
      <c r="N34" s="323" t="s">
        <v>206</v>
      </c>
      <c r="O34" s="323"/>
      <c r="P34" s="346" t="s">
        <v>232</v>
      </c>
      <c r="Q34" s="324"/>
      <c r="R34" s="324"/>
      <c r="S34" s="323"/>
      <c r="T34" s="323" t="s">
        <v>206</v>
      </c>
      <c r="U34" s="323"/>
      <c r="V34" s="323" t="s">
        <v>206</v>
      </c>
      <c r="W34" s="323"/>
      <c r="X34" s="324"/>
      <c r="Y34" s="324"/>
      <c r="Z34" s="323" t="s">
        <v>206</v>
      </c>
      <c r="AA34" s="323"/>
      <c r="AB34" s="323" t="s">
        <v>206</v>
      </c>
      <c r="AC34" s="323"/>
      <c r="AD34" s="346" t="s">
        <v>27</v>
      </c>
      <c r="AE34" s="324" t="s">
        <v>33</v>
      </c>
      <c r="AF34" s="324"/>
      <c r="AG34" s="323"/>
      <c r="AH34" s="323" t="s">
        <v>206</v>
      </c>
      <c r="AI34" s="328">
        <f>AM34</f>
        <v>120</v>
      </c>
      <c r="AJ34" s="328">
        <f>AI34+AK34</f>
        <v>138</v>
      </c>
      <c r="AK34" s="328">
        <f>AN34</f>
        <v>18</v>
      </c>
      <c r="AL34" s="329" t="s">
        <v>128</v>
      </c>
      <c r="AM34" s="344">
        <f>$AM$2-BS34</f>
        <v>120</v>
      </c>
      <c r="AN34" s="344">
        <f>(BT34-AM34)</f>
        <v>18</v>
      </c>
      <c r="AO34" s="53"/>
      <c r="AP34" s="331"/>
      <c r="AQ34" s="331"/>
      <c r="AR34" s="331"/>
      <c r="AS34" s="331">
        <v>2</v>
      </c>
      <c r="AT34" s="331"/>
      <c r="AU34" s="317">
        <f>COUNTIF(E34:AH34,"M")</f>
        <v>1</v>
      </c>
      <c r="AV34" s="317">
        <f>COUNTIF(E34:AH34,"T")</f>
        <v>1</v>
      </c>
      <c r="AW34" s="317">
        <f>COUNTIF(E34:AH34,"P")</f>
        <v>1</v>
      </c>
      <c r="AX34" s="317">
        <f>COUNTIF(E34:AH34,"SN")</f>
        <v>0</v>
      </c>
      <c r="AY34" s="317">
        <f>COUNTIF(E34:AH34,"M/T")</f>
        <v>0</v>
      </c>
      <c r="AZ34" s="317">
        <f>COUNTIF(E34:AH34,"I/I")</f>
        <v>0</v>
      </c>
      <c r="BA34" s="317">
        <f>COUNTIF(E34:AH34,"I")</f>
        <v>1</v>
      </c>
      <c r="BB34" s="317">
        <f>COUNTIF(E34:AH34,"I²")</f>
        <v>0</v>
      </c>
      <c r="BC34" s="317">
        <f>COUNTIF(E34:AH34,"M4")</f>
        <v>0</v>
      </c>
      <c r="BD34" s="317">
        <f>COUNTIF(E34:AH34,"T6")</f>
        <v>0</v>
      </c>
      <c r="BE34" s="317">
        <f>COUNTIF(E34:AH34,"M/SN")</f>
        <v>0</v>
      </c>
      <c r="BF34" s="317">
        <f>COUNTIF(E34:AH34,"T/SN")</f>
        <v>0</v>
      </c>
      <c r="BG34" s="317">
        <f>COUNTIF(E34:AH34,"T/I")</f>
        <v>0</v>
      </c>
      <c r="BH34" s="317">
        <f>COUNTIF(E34:AH34,"P/i")</f>
        <v>0</v>
      </c>
      <c r="BI34" s="317">
        <f>COUNTIF(E34:AH34,"m/i")</f>
        <v>0</v>
      </c>
      <c r="BJ34" s="317">
        <f t="shared" si="0"/>
        <v>0</v>
      </c>
      <c r="BK34" s="317">
        <f>COUNTIF(E34:AH34,"I2/SN")</f>
        <v>0</v>
      </c>
      <c r="BL34" s="317">
        <f>COUNTIF(E34:AH34,"M5")</f>
        <v>0</v>
      </c>
      <c r="BM34" s="317">
        <f>COUNTIF(E34:AH34,"M6")</f>
        <v>0</v>
      </c>
      <c r="BN34" s="317">
        <f>COUNTIF(E34:AH34,"T5")</f>
        <v>0</v>
      </c>
      <c r="BO34" s="317">
        <f>COUNTIF(E34:AH34,"P2")</f>
        <v>9</v>
      </c>
      <c r="BP34" s="317">
        <f t="shared" si="1"/>
        <v>0</v>
      </c>
      <c r="BQ34" s="317">
        <f>COUNTIF(E34:AH34,"N/M")</f>
        <v>0</v>
      </c>
      <c r="BR34" s="317">
        <f t="shared" si="2"/>
        <v>0</v>
      </c>
      <c r="BS34" s="317">
        <f t="shared" si="3"/>
        <v>12</v>
      </c>
      <c r="BT34" s="332">
        <f t="shared" si="4"/>
        <v>138</v>
      </c>
      <c r="BU34" s="352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6"/>
      <c r="DJ34" s="306"/>
      <c r="DK34" s="306"/>
      <c r="DL34" s="306"/>
      <c r="DM34" s="306"/>
      <c r="DN34" s="306"/>
      <c r="DO34" s="306"/>
      <c r="DP34" s="306"/>
      <c r="DQ34" s="306"/>
      <c r="DR34" s="306"/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6"/>
      <c r="EI34" s="306"/>
      <c r="EJ34" s="306"/>
      <c r="EK34" s="306"/>
      <c r="EL34" s="306"/>
      <c r="EM34" s="306"/>
      <c r="EN34" s="306"/>
      <c r="EO34" s="306"/>
      <c r="EP34" s="306"/>
      <c r="EQ34" s="306"/>
      <c r="ER34" s="306"/>
      <c r="ES34" s="306"/>
      <c r="ET34" s="306"/>
      <c r="EU34" s="306"/>
      <c r="EV34" s="306"/>
      <c r="EW34" s="306"/>
      <c r="EX34" s="306"/>
      <c r="EY34" s="306"/>
      <c r="EZ34" s="306"/>
      <c r="FA34" s="306"/>
      <c r="FB34" s="306"/>
      <c r="FC34" s="306"/>
      <c r="FD34" s="306"/>
      <c r="FE34" s="306"/>
      <c r="FF34" s="306"/>
      <c r="FG34" s="306"/>
      <c r="FH34" s="306"/>
      <c r="FI34" s="306"/>
      <c r="FJ34" s="306"/>
      <c r="FK34" s="306"/>
      <c r="FL34" s="306"/>
      <c r="FM34" s="306"/>
      <c r="FN34" s="306"/>
      <c r="FO34" s="306"/>
      <c r="FP34" s="306"/>
      <c r="FQ34" s="306"/>
      <c r="FR34" s="306"/>
      <c r="FS34" s="306"/>
      <c r="FT34" s="306"/>
      <c r="FU34" s="306"/>
      <c r="FV34" s="306"/>
      <c r="FW34" s="306"/>
      <c r="FX34" s="306"/>
      <c r="FY34" s="306"/>
      <c r="FZ34" s="306"/>
      <c r="GA34" s="306"/>
      <c r="GB34" s="306"/>
      <c r="GC34" s="306"/>
      <c r="GD34" s="306"/>
      <c r="GE34" s="306"/>
      <c r="GF34" s="306"/>
      <c r="GG34" s="306"/>
      <c r="GH34" s="306"/>
      <c r="GI34" s="306"/>
      <c r="GJ34" s="306"/>
      <c r="GK34" s="306"/>
      <c r="GL34" s="306"/>
      <c r="GM34" s="306"/>
      <c r="GN34" s="306"/>
      <c r="GO34" s="306"/>
      <c r="GP34" s="306"/>
      <c r="GQ34" s="306"/>
      <c r="GR34" s="306"/>
      <c r="GS34" s="306"/>
      <c r="GT34" s="306"/>
      <c r="GU34" s="306"/>
      <c r="GV34" s="306"/>
      <c r="GW34" s="306"/>
      <c r="GX34" s="306"/>
      <c r="GY34" s="306"/>
      <c r="GZ34" s="306"/>
      <c r="HA34" s="306"/>
      <c r="HB34" s="306"/>
      <c r="HC34" s="306"/>
      <c r="HD34" s="306"/>
      <c r="HE34" s="306"/>
      <c r="HF34" s="306"/>
      <c r="HG34" s="306"/>
      <c r="HH34" s="306"/>
    </row>
    <row r="35" spans="1:1025">
      <c r="A35" s="354" t="s">
        <v>214</v>
      </c>
      <c r="B35" s="355"/>
      <c r="C35" s="354"/>
      <c r="R35" s="357"/>
      <c r="S35" s="357"/>
      <c r="T35" s="357"/>
      <c r="U35" s="357"/>
      <c r="V35" s="357"/>
      <c r="W35" s="357"/>
      <c r="X35" s="357"/>
      <c r="Y35" s="357"/>
      <c r="AL35" s="358"/>
      <c r="BM35" s="352"/>
      <c r="BN35" s="359"/>
      <c r="BO35" s="359"/>
      <c r="BP35" s="359"/>
      <c r="BQ35" s="359"/>
      <c r="BR35" s="359"/>
      <c r="BS35" s="352"/>
      <c r="BT35" s="360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  <c r="IW35" s="71"/>
      <c r="IX35" s="71"/>
      <c r="IY35" s="71"/>
      <c r="IZ35" s="71"/>
      <c r="JA35" s="71"/>
      <c r="JB35" s="71"/>
      <c r="JC35" s="71"/>
      <c r="JD35" s="71"/>
      <c r="JE35" s="71"/>
      <c r="JF35" s="71"/>
      <c r="JG35" s="71"/>
      <c r="JH35" s="71"/>
      <c r="JI35" s="71"/>
      <c r="JJ35" s="71"/>
      <c r="JK35" s="71"/>
      <c r="JL35" s="71"/>
      <c r="JM35" s="71"/>
      <c r="JN35" s="71"/>
      <c r="JO35" s="71"/>
      <c r="JP35" s="71"/>
      <c r="JQ35" s="71"/>
      <c r="JR35" s="71"/>
      <c r="JS35" s="71"/>
      <c r="JT35" s="71"/>
      <c r="JU35" s="71"/>
      <c r="JV35" s="71"/>
      <c r="JW35" s="71"/>
      <c r="JX35" s="71"/>
      <c r="JY35" s="71"/>
      <c r="JZ35" s="71"/>
      <c r="KA35" s="71"/>
      <c r="KB35" s="71"/>
      <c r="KC35" s="71"/>
      <c r="KD35" s="71"/>
      <c r="KE35" s="71"/>
      <c r="KF35" s="71"/>
      <c r="KG35" s="71"/>
      <c r="KH35" s="71"/>
      <c r="KI35" s="71"/>
      <c r="KJ35" s="71"/>
      <c r="KK35" s="71"/>
      <c r="KL35" s="71"/>
      <c r="KM35" s="71"/>
      <c r="KN35" s="71"/>
      <c r="KO35" s="71"/>
      <c r="KP35" s="71"/>
      <c r="KQ35" s="71"/>
      <c r="KR35" s="71"/>
      <c r="KS35" s="71"/>
      <c r="KT35" s="71"/>
      <c r="KU35" s="71"/>
      <c r="KV35" s="71"/>
      <c r="KW35" s="71"/>
      <c r="KX35" s="71"/>
      <c r="KY35" s="71"/>
      <c r="KZ35" s="71"/>
      <c r="LA35" s="71"/>
      <c r="LB35" s="71"/>
      <c r="LC35" s="71"/>
      <c r="LD35" s="71"/>
      <c r="LE35" s="71"/>
      <c r="LF35" s="71"/>
      <c r="LG35" s="71"/>
      <c r="LH35" s="71"/>
      <c r="LI35" s="71"/>
      <c r="LJ35" s="71"/>
      <c r="LK35" s="71"/>
      <c r="LL35" s="71"/>
      <c r="LM35" s="71"/>
      <c r="LN35" s="71"/>
      <c r="LO35" s="71"/>
      <c r="LP35" s="71"/>
      <c r="LQ35" s="71"/>
      <c r="LR35" s="71"/>
      <c r="LS35" s="71"/>
      <c r="LT35" s="71"/>
      <c r="LU35" s="71"/>
      <c r="LV35" s="71"/>
      <c r="LW35" s="71"/>
      <c r="LX35" s="71"/>
      <c r="LY35" s="71"/>
      <c r="LZ35" s="71"/>
      <c r="MA35" s="71"/>
      <c r="MB35" s="71"/>
      <c r="MC35" s="71"/>
      <c r="MD35" s="71"/>
      <c r="ME35" s="71"/>
      <c r="MF35" s="71"/>
      <c r="MG35" s="71"/>
      <c r="MH35" s="71"/>
      <c r="MI35" s="71"/>
      <c r="MJ35" s="71"/>
      <c r="MK35" s="71"/>
      <c r="ML35" s="71"/>
      <c r="MM35" s="71"/>
      <c r="MN35" s="71"/>
      <c r="MO35" s="71"/>
      <c r="MP35" s="71"/>
      <c r="MQ35" s="71"/>
      <c r="MR35" s="71"/>
      <c r="MS35" s="71"/>
      <c r="MT35" s="71"/>
      <c r="MU35" s="71"/>
      <c r="MV35" s="71"/>
      <c r="MW35" s="71"/>
      <c r="MX35" s="71"/>
      <c r="MY35" s="71"/>
      <c r="MZ35" s="71"/>
      <c r="NA35" s="71"/>
      <c r="NB35" s="71"/>
      <c r="NC35" s="71"/>
      <c r="ND35" s="71"/>
      <c r="NE35" s="71"/>
      <c r="NF35" s="71"/>
      <c r="NG35" s="71"/>
      <c r="NH35" s="71"/>
      <c r="NI35" s="71"/>
      <c r="NJ35" s="71"/>
      <c r="NK35" s="71"/>
      <c r="NL35" s="71"/>
      <c r="NM35" s="71"/>
      <c r="NN35" s="71"/>
      <c r="NO35" s="71"/>
      <c r="NP35" s="71"/>
      <c r="NQ35" s="71"/>
      <c r="NR35" s="71"/>
      <c r="NS35" s="71"/>
      <c r="NT35" s="71"/>
      <c r="NU35" s="71"/>
      <c r="NV35" s="71"/>
      <c r="NW35" s="71"/>
      <c r="NX35" s="71"/>
      <c r="NY35" s="71"/>
      <c r="NZ35" s="71"/>
      <c r="OA35" s="71"/>
      <c r="OB35" s="71"/>
      <c r="OC35" s="71"/>
      <c r="OD35" s="71"/>
      <c r="OE35" s="71"/>
      <c r="OF35" s="71"/>
      <c r="OG35" s="71"/>
      <c r="OH35" s="71"/>
      <c r="OI35" s="71"/>
      <c r="OJ35" s="71"/>
      <c r="OK35" s="71"/>
      <c r="OL35" s="71"/>
      <c r="OM35" s="71"/>
      <c r="ON35" s="71"/>
      <c r="OO35" s="71"/>
      <c r="OP35" s="71"/>
      <c r="OQ35" s="71"/>
      <c r="OR35" s="71"/>
      <c r="OS35" s="71"/>
      <c r="OT35" s="71"/>
      <c r="OU35" s="71"/>
      <c r="OV35" s="71"/>
      <c r="OW35" s="71"/>
      <c r="OX35" s="71"/>
      <c r="OY35" s="71"/>
      <c r="OZ35" s="71"/>
      <c r="PA35" s="71"/>
      <c r="PB35" s="71"/>
      <c r="PC35" s="71"/>
      <c r="PD35" s="71"/>
      <c r="PE35" s="71"/>
      <c r="PF35" s="71"/>
      <c r="PG35" s="71"/>
      <c r="PH35" s="71"/>
      <c r="PI35" s="71"/>
      <c r="PJ35" s="71"/>
      <c r="PK35" s="71"/>
      <c r="PL35" s="71"/>
      <c r="PM35" s="71"/>
      <c r="PN35" s="71"/>
      <c r="PO35" s="71"/>
      <c r="PP35" s="71"/>
      <c r="PQ35" s="71"/>
      <c r="PR35" s="71"/>
      <c r="PS35" s="71"/>
      <c r="PT35" s="71"/>
      <c r="PU35" s="71"/>
      <c r="PV35" s="71"/>
      <c r="PW35" s="71"/>
      <c r="PX35" s="71"/>
      <c r="PY35" s="71"/>
      <c r="PZ35" s="71"/>
      <c r="QA35" s="71"/>
      <c r="QB35" s="71"/>
      <c r="QC35" s="71"/>
      <c r="QD35" s="71"/>
      <c r="QE35" s="71"/>
      <c r="QF35" s="71"/>
      <c r="QG35" s="71"/>
      <c r="QH35" s="71"/>
      <c r="QI35" s="71"/>
      <c r="QJ35" s="71"/>
      <c r="QK35" s="71"/>
      <c r="QL35" s="71"/>
      <c r="QM35" s="71"/>
      <c r="QN35" s="71"/>
      <c r="QO35" s="71"/>
      <c r="QP35" s="71"/>
      <c r="QQ35" s="71"/>
      <c r="QR35" s="71"/>
      <c r="QS35" s="71"/>
      <c r="QT35" s="71"/>
      <c r="QU35" s="71"/>
      <c r="QV35" s="71"/>
      <c r="QW35" s="71"/>
      <c r="QX35" s="71"/>
      <c r="QY35" s="71"/>
      <c r="QZ35" s="71"/>
      <c r="RA35" s="71"/>
      <c r="RB35" s="71"/>
      <c r="RC35" s="71"/>
      <c r="RD35" s="71"/>
      <c r="RE35" s="71"/>
      <c r="RF35" s="71"/>
      <c r="RG35" s="71"/>
      <c r="RH35" s="71"/>
      <c r="RI35" s="71"/>
      <c r="RJ35" s="71"/>
      <c r="RK35" s="71"/>
      <c r="RL35" s="71"/>
      <c r="RM35" s="71"/>
      <c r="RN35" s="71"/>
      <c r="RO35" s="71"/>
      <c r="RP35" s="71"/>
      <c r="RQ35" s="71"/>
      <c r="RR35" s="71"/>
      <c r="RS35" s="71"/>
      <c r="RT35" s="71"/>
      <c r="RU35" s="71"/>
      <c r="RV35" s="71"/>
      <c r="RW35" s="71"/>
      <c r="RX35" s="71"/>
      <c r="RY35" s="71"/>
      <c r="RZ35" s="71"/>
      <c r="SA35" s="71"/>
      <c r="SB35" s="71"/>
      <c r="SC35" s="71"/>
      <c r="SD35" s="71"/>
      <c r="SE35" s="71"/>
      <c r="SF35" s="71"/>
      <c r="SG35" s="71"/>
      <c r="SH35" s="71"/>
      <c r="SI35" s="71"/>
      <c r="SJ35" s="71"/>
      <c r="SK35" s="71"/>
      <c r="SL35" s="71"/>
      <c r="SM35" s="71"/>
      <c r="SN35" s="71"/>
      <c r="SO35" s="71"/>
      <c r="SP35" s="71"/>
      <c r="SQ35" s="71"/>
      <c r="SR35" s="71"/>
      <c r="SS35" s="71"/>
      <c r="ST35" s="71"/>
      <c r="SU35" s="71"/>
      <c r="SV35" s="71"/>
      <c r="SW35" s="71"/>
      <c r="SX35" s="71"/>
      <c r="SY35" s="71"/>
      <c r="SZ35" s="71"/>
      <c r="TA35" s="71"/>
      <c r="TB35" s="71"/>
      <c r="TC35" s="71"/>
      <c r="TD35" s="71"/>
      <c r="TE35" s="71"/>
      <c r="TF35" s="71"/>
      <c r="TG35" s="71"/>
      <c r="TH35" s="71"/>
      <c r="TI35" s="71"/>
      <c r="TJ35" s="71"/>
      <c r="TK35" s="71"/>
      <c r="TL35" s="71"/>
      <c r="TM35" s="71"/>
      <c r="TN35" s="71"/>
      <c r="TO35" s="71"/>
      <c r="TP35" s="71"/>
      <c r="TQ35" s="71"/>
      <c r="TR35" s="71"/>
      <c r="TS35" s="71"/>
      <c r="TT35" s="71"/>
      <c r="TU35" s="71"/>
      <c r="TV35" s="71"/>
      <c r="TW35" s="71"/>
      <c r="TX35" s="71"/>
      <c r="TY35" s="71"/>
      <c r="TZ35" s="71"/>
      <c r="UA35" s="71"/>
      <c r="UB35" s="71"/>
      <c r="UC35" s="71"/>
      <c r="UD35" s="71"/>
      <c r="UE35" s="71"/>
      <c r="UF35" s="71"/>
      <c r="UG35" s="71"/>
      <c r="UH35" s="71"/>
      <c r="UI35" s="71"/>
      <c r="UJ35" s="71"/>
      <c r="UK35" s="71"/>
      <c r="UL35" s="71"/>
      <c r="UM35" s="71"/>
      <c r="UN35" s="71"/>
      <c r="UO35" s="71"/>
      <c r="UP35" s="71"/>
      <c r="UQ35" s="71"/>
      <c r="UR35" s="71"/>
      <c r="US35" s="71"/>
      <c r="UT35" s="71"/>
      <c r="UU35" s="71"/>
      <c r="UV35" s="71"/>
      <c r="UW35" s="71"/>
      <c r="UX35" s="71"/>
      <c r="UY35" s="71"/>
      <c r="UZ35" s="71"/>
      <c r="VA35" s="71"/>
      <c r="VB35" s="71"/>
      <c r="VC35" s="71"/>
      <c r="VD35" s="71"/>
      <c r="VE35" s="71"/>
      <c r="VF35" s="71"/>
      <c r="VG35" s="71"/>
      <c r="VH35" s="71"/>
      <c r="VI35" s="71"/>
      <c r="VJ35" s="71"/>
      <c r="VK35" s="71"/>
      <c r="VL35" s="71"/>
      <c r="VM35" s="71"/>
      <c r="VN35" s="71"/>
      <c r="VO35" s="71"/>
      <c r="VP35" s="71"/>
      <c r="VQ35" s="71"/>
      <c r="VR35" s="71"/>
      <c r="VS35" s="71"/>
      <c r="VT35" s="71"/>
      <c r="VU35" s="71"/>
      <c r="VV35" s="71"/>
      <c r="VW35" s="71"/>
      <c r="VX35" s="71"/>
      <c r="VY35" s="71"/>
      <c r="VZ35" s="71"/>
      <c r="WA35" s="71"/>
      <c r="WB35" s="71"/>
      <c r="WC35" s="71"/>
      <c r="WD35" s="71"/>
      <c r="WE35" s="71"/>
      <c r="WF35" s="71"/>
      <c r="WG35" s="71"/>
      <c r="WH35" s="71"/>
      <c r="WI35" s="71"/>
      <c r="WJ35" s="71"/>
      <c r="WK35" s="71"/>
      <c r="WL35" s="71"/>
      <c r="WM35" s="71"/>
      <c r="WN35" s="71"/>
      <c r="WO35" s="71"/>
      <c r="WP35" s="71"/>
      <c r="WQ35" s="71"/>
      <c r="WR35" s="71"/>
      <c r="WS35" s="71"/>
      <c r="WT35" s="71"/>
      <c r="WU35" s="71"/>
      <c r="WV35" s="71"/>
      <c r="WW35" s="71"/>
      <c r="WX35" s="71"/>
      <c r="WY35" s="71"/>
      <c r="WZ35" s="71"/>
      <c r="XA35" s="71"/>
      <c r="XB35" s="71"/>
      <c r="XC35" s="71"/>
      <c r="XD35" s="71"/>
      <c r="XE35" s="71"/>
      <c r="XF35" s="71"/>
      <c r="XG35" s="71"/>
      <c r="XH35" s="71"/>
      <c r="XI35" s="71"/>
      <c r="XJ35" s="71"/>
      <c r="XK35" s="71"/>
      <c r="XL35" s="71"/>
      <c r="XM35" s="71"/>
      <c r="XN35" s="71"/>
      <c r="XO35" s="71"/>
      <c r="XP35" s="71"/>
      <c r="XQ35" s="71"/>
      <c r="XR35" s="71"/>
      <c r="XS35" s="71"/>
      <c r="XT35" s="71"/>
      <c r="XU35" s="71"/>
      <c r="XV35" s="71"/>
      <c r="XW35" s="71"/>
      <c r="XX35" s="71"/>
      <c r="XY35" s="71"/>
      <c r="XZ35" s="71"/>
      <c r="YA35" s="71"/>
      <c r="YB35" s="71"/>
      <c r="YC35" s="71"/>
      <c r="YD35" s="71"/>
      <c r="YE35" s="71"/>
      <c r="YF35" s="71"/>
      <c r="YG35" s="71"/>
      <c r="YH35" s="71"/>
      <c r="YI35" s="71"/>
      <c r="YJ35" s="71"/>
      <c r="YK35" s="71"/>
      <c r="YL35" s="71"/>
      <c r="YM35" s="71"/>
      <c r="YN35" s="71"/>
      <c r="YO35" s="71"/>
      <c r="YP35" s="71"/>
      <c r="YQ35" s="71"/>
      <c r="YR35" s="71"/>
      <c r="YS35" s="71"/>
      <c r="YT35" s="71"/>
      <c r="YU35" s="71"/>
      <c r="YV35" s="71"/>
      <c r="YW35" s="71"/>
      <c r="YX35" s="71"/>
      <c r="YY35" s="71"/>
      <c r="YZ35" s="71"/>
      <c r="ZA35" s="71"/>
      <c r="ZB35" s="71"/>
      <c r="ZC35" s="71"/>
      <c r="ZD35" s="71"/>
      <c r="ZE35" s="71"/>
      <c r="ZF35" s="71"/>
      <c r="ZG35" s="71"/>
      <c r="ZH35" s="71"/>
      <c r="ZI35" s="71"/>
      <c r="ZJ35" s="71"/>
      <c r="ZK35" s="71"/>
      <c r="ZL35" s="71"/>
      <c r="ZM35" s="71"/>
      <c r="ZN35" s="71"/>
      <c r="ZO35" s="71"/>
      <c r="ZP35" s="71"/>
      <c r="ZQ35" s="71"/>
      <c r="ZR35" s="71"/>
      <c r="ZS35" s="71"/>
      <c r="ZT35" s="71"/>
      <c r="ZU35" s="71"/>
      <c r="ZV35" s="71"/>
      <c r="ZW35" s="71"/>
      <c r="ZX35" s="71"/>
      <c r="ZY35" s="71"/>
      <c r="ZZ35" s="71"/>
      <c r="AAA35" s="71"/>
      <c r="AAB35" s="71"/>
      <c r="AAC35" s="71"/>
      <c r="AAD35" s="71"/>
      <c r="AAE35" s="71"/>
      <c r="AAF35" s="71"/>
      <c r="AAG35" s="71"/>
      <c r="AAH35" s="71"/>
      <c r="AAI35" s="71"/>
      <c r="AAJ35" s="71"/>
      <c r="AAK35" s="71"/>
      <c r="AAL35" s="71"/>
      <c r="AAM35" s="71"/>
      <c r="AAN35" s="71"/>
      <c r="AAO35" s="71"/>
      <c r="AAP35" s="71"/>
      <c r="AAQ35" s="71"/>
      <c r="AAR35" s="71"/>
      <c r="AAS35" s="71"/>
      <c r="AAT35" s="71"/>
      <c r="AAU35" s="71"/>
      <c r="AAV35" s="71"/>
      <c r="AAW35" s="71"/>
      <c r="AAX35" s="71"/>
      <c r="AAY35" s="71"/>
      <c r="AAZ35" s="71"/>
      <c r="ABA35" s="71"/>
      <c r="ABB35" s="71"/>
      <c r="ABC35" s="71"/>
      <c r="ABD35" s="71"/>
      <c r="ABE35" s="71"/>
      <c r="ABF35" s="71"/>
      <c r="ABG35" s="71"/>
      <c r="ABH35" s="71"/>
      <c r="ABI35" s="71"/>
      <c r="ABJ35" s="71"/>
      <c r="ABK35" s="71"/>
      <c r="ABL35" s="71"/>
      <c r="ABM35" s="71"/>
      <c r="ABN35" s="71"/>
      <c r="ABO35" s="71"/>
      <c r="ABP35" s="71"/>
      <c r="ABQ35" s="71"/>
      <c r="ABR35" s="71"/>
      <c r="ABS35" s="71"/>
      <c r="ABT35" s="71"/>
      <c r="ABU35" s="71"/>
      <c r="ABV35" s="71"/>
      <c r="ABW35" s="71"/>
      <c r="ABX35" s="71"/>
      <c r="ABY35" s="71"/>
      <c r="ABZ35" s="71"/>
      <c r="ACA35" s="71"/>
      <c r="ACB35" s="71"/>
      <c r="ACC35" s="71"/>
      <c r="ACD35" s="71"/>
      <c r="ACE35" s="71"/>
      <c r="ACF35" s="71"/>
      <c r="ACG35" s="71"/>
      <c r="ACH35" s="71"/>
      <c r="ACI35" s="71"/>
      <c r="ACJ35" s="71"/>
      <c r="ACK35" s="71"/>
      <c r="ACL35" s="71"/>
      <c r="ACM35" s="71"/>
      <c r="ACN35" s="71"/>
      <c r="ACO35" s="71"/>
      <c r="ACP35" s="71"/>
      <c r="ACQ35" s="71"/>
      <c r="ACR35" s="71"/>
      <c r="ACS35" s="71"/>
      <c r="ACT35" s="71"/>
      <c r="ACU35" s="71"/>
      <c r="ACV35" s="71"/>
      <c r="ACW35" s="71"/>
      <c r="ACX35" s="71"/>
      <c r="ACY35" s="71"/>
      <c r="ACZ35" s="71"/>
      <c r="ADA35" s="71"/>
      <c r="ADB35" s="71"/>
      <c r="ADC35" s="71"/>
      <c r="ADD35" s="71"/>
      <c r="ADE35" s="71"/>
      <c r="ADF35" s="71"/>
      <c r="ADG35" s="71"/>
      <c r="ADH35" s="71"/>
      <c r="ADI35" s="71"/>
      <c r="ADJ35" s="71"/>
      <c r="ADK35" s="71"/>
      <c r="ADL35" s="71"/>
      <c r="ADM35" s="71"/>
      <c r="ADN35" s="71"/>
      <c r="ADO35" s="71"/>
      <c r="ADP35" s="71"/>
      <c r="ADQ35" s="71"/>
      <c r="ADR35" s="71"/>
      <c r="ADS35" s="71"/>
      <c r="ADT35" s="71"/>
      <c r="ADU35" s="71"/>
      <c r="ADV35" s="71"/>
      <c r="ADW35" s="71"/>
      <c r="ADX35" s="71"/>
      <c r="ADY35" s="71"/>
      <c r="ADZ35" s="71"/>
      <c r="AEA35" s="71"/>
      <c r="AEB35" s="71"/>
      <c r="AEC35" s="71"/>
      <c r="AED35" s="71"/>
      <c r="AEE35" s="71"/>
      <c r="AEF35" s="71"/>
      <c r="AEG35" s="71"/>
      <c r="AEH35" s="71"/>
      <c r="AEI35" s="71"/>
      <c r="AEJ35" s="71"/>
      <c r="AEK35" s="71"/>
      <c r="AEL35" s="71"/>
      <c r="AEM35" s="71"/>
      <c r="AEN35" s="71"/>
      <c r="AEO35" s="71"/>
      <c r="AEP35" s="71"/>
      <c r="AEQ35" s="71"/>
      <c r="AER35" s="71"/>
      <c r="AES35" s="71"/>
      <c r="AET35" s="71"/>
      <c r="AEU35" s="71"/>
      <c r="AEV35" s="71"/>
      <c r="AEW35" s="71"/>
      <c r="AEX35" s="71"/>
      <c r="AEY35" s="71"/>
      <c r="AEZ35" s="71"/>
      <c r="AFA35" s="71"/>
      <c r="AFB35" s="71"/>
      <c r="AFC35" s="71"/>
      <c r="AFD35" s="71"/>
      <c r="AFE35" s="71"/>
      <c r="AFF35" s="71"/>
      <c r="AFG35" s="71"/>
      <c r="AFH35" s="71"/>
      <c r="AFI35" s="71"/>
      <c r="AFJ35" s="71"/>
      <c r="AFK35" s="71"/>
      <c r="AFL35" s="71"/>
      <c r="AFM35" s="71"/>
      <c r="AFN35" s="71"/>
      <c r="AFO35" s="71"/>
      <c r="AFP35" s="71"/>
      <c r="AFQ35" s="71"/>
      <c r="AFR35" s="71"/>
      <c r="AFS35" s="71"/>
      <c r="AFT35" s="71"/>
      <c r="AFU35" s="71"/>
      <c r="AFV35" s="71"/>
      <c r="AFW35" s="71"/>
      <c r="AFX35" s="71"/>
      <c r="AFY35" s="71"/>
      <c r="AFZ35" s="71"/>
      <c r="AGA35" s="71"/>
      <c r="AGB35" s="71"/>
      <c r="AGC35" s="71"/>
      <c r="AGD35" s="71"/>
      <c r="AGE35" s="71"/>
      <c r="AGF35" s="71"/>
      <c r="AGG35" s="71"/>
      <c r="AGH35" s="71"/>
      <c r="AGI35" s="71"/>
      <c r="AGJ35" s="71"/>
      <c r="AGK35" s="71"/>
      <c r="AGL35" s="71"/>
      <c r="AGM35" s="71"/>
      <c r="AGN35" s="71"/>
      <c r="AGO35" s="71"/>
      <c r="AGP35" s="71"/>
      <c r="AGQ35" s="71"/>
      <c r="AGR35" s="71"/>
      <c r="AGS35" s="71"/>
      <c r="AGT35" s="71"/>
      <c r="AGU35" s="71"/>
      <c r="AGV35" s="71"/>
      <c r="AGW35" s="71"/>
      <c r="AGX35" s="71"/>
      <c r="AGY35" s="71"/>
      <c r="AGZ35" s="71"/>
      <c r="AHA35" s="71"/>
      <c r="AHB35" s="71"/>
      <c r="AHC35" s="71"/>
      <c r="AHD35" s="71"/>
      <c r="AHE35" s="71"/>
      <c r="AHF35" s="71"/>
      <c r="AHG35" s="71"/>
      <c r="AHH35" s="71"/>
      <c r="AHI35" s="71"/>
      <c r="AHJ35" s="71"/>
      <c r="AHK35" s="71"/>
      <c r="AHL35" s="71"/>
      <c r="AHM35" s="71"/>
      <c r="AHN35" s="71"/>
      <c r="AHO35" s="71"/>
      <c r="AHP35" s="71"/>
      <c r="AHQ35" s="71"/>
      <c r="AHR35" s="71"/>
      <c r="AHS35" s="71"/>
      <c r="AHT35" s="71"/>
      <c r="AHU35" s="71"/>
      <c r="AHV35" s="71"/>
      <c r="AHW35" s="71"/>
      <c r="AHX35" s="71"/>
      <c r="AHY35" s="71"/>
      <c r="AHZ35" s="71"/>
      <c r="AIA35" s="71"/>
      <c r="AIB35" s="71"/>
      <c r="AIC35" s="71"/>
      <c r="AID35" s="71"/>
      <c r="AIE35" s="71"/>
      <c r="AIF35" s="71"/>
      <c r="AIG35" s="71"/>
      <c r="AIH35" s="71"/>
      <c r="AII35" s="71"/>
      <c r="AIJ35" s="71"/>
      <c r="AIK35" s="71"/>
      <c r="AIL35" s="71"/>
      <c r="AIM35" s="71"/>
      <c r="AIN35" s="71"/>
      <c r="AIO35" s="71"/>
      <c r="AIP35" s="71"/>
      <c r="AIQ35" s="71"/>
      <c r="AIR35" s="71"/>
      <c r="AIS35" s="71"/>
      <c r="AIT35" s="71"/>
      <c r="AIU35" s="71"/>
      <c r="AIV35" s="71"/>
      <c r="AIW35" s="71"/>
      <c r="AIX35" s="71"/>
      <c r="AIY35" s="71"/>
      <c r="AIZ35" s="71"/>
      <c r="AJA35" s="71"/>
      <c r="AJB35" s="71"/>
      <c r="AJC35" s="71"/>
      <c r="AJD35" s="71"/>
      <c r="AJE35" s="71"/>
      <c r="AJF35" s="71"/>
      <c r="AJG35" s="71"/>
      <c r="AJH35" s="71"/>
      <c r="AJI35" s="71"/>
      <c r="AJJ35" s="71"/>
      <c r="AJK35" s="71"/>
      <c r="AJL35" s="71"/>
      <c r="AJM35" s="71"/>
      <c r="AJN35" s="71"/>
      <c r="AJO35" s="71"/>
      <c r="AJP35" s="71"/>
      <c r="AJQ35" s="71"/>
      <c r="AJR35" s="71"/>
      <c r="AJS35" s="71"/>
      <c r="AJT35" s="71"/>
      <c r="AJU35" s="71"/>
      <c r="AJV35" s="71"/>
      <c r="AJW35" s="71"/>
      <c r="AJX35" s="71"/>
      <c r="AJY35" s="71"/>
      <c r="AJZ35" s="71"/>
      <c r="AKA35" s="71"/>
      <c r="AKB35" s="71"/>
      <c r="AKC35" s="71"/>
      <c r="AKD35" s="71"/>
      <c r="AKE35" s="71"/>
      <c r="AKF35" s="71"/>
      <c r="AKG35" s="71"/>
      <c r="AKH35" s="71"/>
      <c r="AKI35" s="71"/>
      <c r="AKJ35" s="71"/>
      <c r="AKK35" s="71"/>
      <c r="AKL35" s="71"/>
      <c r="AKM35" s="71"/>
      <c r="AKN35" s="71"/>
      <c r="AKO35" s="71"/>
      <c r="AKP35" s="71"/>
      <c r="AKQ35" s="71"/>
      <c r="AKR35" s="71"/>
      <c r="AKS35" s="71"/>
      <c r="AKT35" s="71"/>
      <c r="AKU35" s="71"/>
      <c r="AKV35" s="71"/>
      <c r="AKW35" s="71"/>
      <c r="AKX35" s="71"/>
      <c r="AKY35" s="71"/>
      <c r="AKZ35" s="71"/>
      <c r="ALA35" s="71"/>
      <c r="ALB35" s="71"/>
      <c r="ALC35" s="71"/>
      <c r="ALD35" s="71"/>
      <c r="ALE35" s="71"/>
      <c r="ALF35" s="71"/>
      <c r="ALG35" s="71"/>
      <c r="ALH35" s="71"/>
      <c r="ALI35" s="71"/>
      <c r="ALJ35" s="71"/>
      <c r="ALK35" s="71"/>
      <c r="ALL35" s="71"/>
      <c r="ALM35" s="71"/>
      <c r="ALN35" s="71"/>
      <c r="ALO35" s="71"/>
      <c r="ALP35" s="71"/>
      <c r="ALQ35" s="71"/>
      <c r="ALR35" s="71"/>
      <c r="ALS35" s="71"/>
      <c r="ALT35" s="71"/>
      <c r="ALU35" s="71"/>
      <c r="ALV35" s="71"/>
      <c r="ALW35" s="71"/>
      <c r="ALX35" s="71"/>
      <c r="ALY35" s="71"/>
      <c r="ALZ35" s="71"/>
      <c r="AMA35" s="71"/>
      <c r="AMB35" s="71"/>
      <c r="AMC35" s="71"/>
      <c r="AMD35" s="71"/>
      <c r="AME35" s="71"/>
      <c r="AMF35" s="71"/>
      <c r="AMG35" s="71"/>
      <c r="AMH35" s="71"/>
      <c r="AMI35" s="71"/>
      <c r="AMJ35" s="71"/>
      <c r="AMK35" s="71"/>
    </row>
    <row r="36" spans="1:1025">
      <c r="A36" s="356" t="s">
        <v>248</v>
      </c>
      <c r="D36" s="361" t="s">
        <v>249</v>
      </c>
      <c r="E36" s="361"/>
      <c r="F36" s="361"/>
      <c r="G36" s="361"/>
      <c r="H36" s="362"/>
      <c r="AL36" s="363"/>
      <c r="BM36" s="352"/>
      <c r="BN36" s="352"/>
      <c r="BO36" s="352"/>
      <c r="BP36" s="352"/>
      <c r="BQ36" s="352"/>
      <c r="BR36" s="352"/>
      <c r="BS36" s="352"/>
    </row>
    <row r="37" spans="1:1025" ht="22.5" customHeight="1">
      <c r="A37" s="356" t="s">
        <v>250</v>
      </c>
      <c r="D37" s="361" t="s">
        <v>251</v>
      </c>
      <c r="E37" s="361"/>
      <c r="F37" s="361"/>
      <c r="G37" s="365"/>
      <c r="H37" s="362"/>
      <c r="R37" s="354"/>
      <c r="S37" s="355"/>
      <c r="T37" s="354"/>
      <c r="U37" s="366"/>
      <c r="Z37" s="367"/>
      <c r="AA37" s="368"/>
      <c r="AB37" s="369"/>
      <c r="AC37" s="367"/>
      <c r="AD37" s="370"/>
      <c r="AE37" s="370"/>
      <c r="AF37" s="370"/>
      <c r="AG37" s="370"/>
      <c r="AH37" s="370"/>
      <c r="AI37" s="370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/>
      <c r="BD37" s="371"/>
      <c r="BE37" s="371"/>
      <c r="BF37" s="371"/>
      <c r="BG37" s="371"/>
      <c r="BH37" s="372"/>
      <c r="BI37" s="372"/>
      <c r="BJ37" s="372"/>
      <c r="BK37" s="373"/>
      <c r="BL37" s="202"/>
      <c r="BM37" s="202"/>
      <c r="BN37" s="315"/>
      <c r="BO37" s="315"/>
      <c r="BP37" s="315"/>
      <c r="BQ37" s="315"/>
      <c r="BR37" s="315"/>
      <c r="BS37" s="202"/>
      <c r="BT37" s="337"/>
      <c r="BU37" s="337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38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  <c r="IW37" s="71"/>
      <c r="IX37" s="71"/>
      <c r="IY37" s="71"/>
      <c r="IZ37" s="71"/>
      <c r="JA37" s="71"/>
      <c r="JB37" s="71"/>
      <c r="JC37" s="71"/>
      <c r="JD37" s="71"/>
      <c r="JE37" s="71"/>
      <c r="JF37" s="71"/>
      <c r="JG37" s="71"/>
      <c r="JH37" s="71"/>
      <c r="JI37" s="71"/>
      <c r="JJ37" s="71"/>
      <c r="JK37" s="71"/>
      <c r="JL37" s="71"/>
      <c r="JM37" s="71"/>
      <c r="JN37" s="71"/>
      <c r="JO37" s="71"/>
      <c r="JP37" s="71"/>
      <c r="JQ37" s="71"/>
      <c r="JR37" s="71"/>
      <c r="JS37" s="71"/>
      <c r="JT37" s="71"/>
      <c r="JU37" s="71"/>
      <c r="JV37" s="71"/>
      <c r="JW37" s="71"/>
      <c r="JX37" s="71"/>
      <c r="JY37" s="71"/>
      <c r="JZ37" s="71"/>
      <c r="KA37" s="71"/>
      <c r="KB37" s="71"/>
      <c r="KC37" s="71"/>
      <c r="KD37" s="71"/>
      <c r="KE37" s="71"/>
      <c r="KF37" s="71"/>
      <c r="KG37" s="71"/>
      <c r="KH37" s="71"/>
      <c r="KI37" s="71"/>
      <c r="KJ37" s="71"/>
      <c r="KK37" s="71"/>
      <c r="KL37" s="71"/>
      <c r="KM37" s="71"/>
      <c r="KN37" s="71"/>
      <c r="KO37" s="71"/>
      <c r="KP37" s="71"/>
      <c r="KQ37" s="71"/>
      <c r="KR37" s="71"/>
      <c r="KS37" s="71"/>
      <c r="KT37" s="71"/>
      <c r="KU37" s="71"/>
      <c r="KV37" s="71"/>
      <c r="KW37" s="71"/>
      <c r="KX37" s="71"/>
      <c r="KY37" s="71"/>
      <c r="KZ37" s="71"/>
      <c r="LA37" s="71"/>
      <c r="LB37" s="71"/>
      <c r="LC37" s="71"/>
      <c r="LD37" s="71"/>
      <c r="LE37" s="71"/>
      <c r="LF37" s="71"/>
      <c r="LG37" s="71"/>
      <c r="LH37" s="71"/>
      <c r="LI37" s="71"/>
      <c r="LJ37" s="71"/>
      <c r="LK37" s="71"/>
      <c r="LL37" s="71"/>
      <c r="LM37" s="71"/>
      <c r="LN37" s="71"/>
      <c r="LO37" s="71"/>
      <c r="LP37" s="71"/>
      <c r="LQ37" s="71"/>
      <c r="LR37" s="71"/>
      <c r="LS37" s="71"/>
      <c r="LT37" s="71"/>
      <c r="LU37" s="71"/>
      <c r="LV37" s="71"/>
      <c r="LW37" s="71"/>
      <c r="LX37" s="71"/>
      <c r="LY37" s="71"/>
      <c r="LZ37" s="71"/>
      <c r="MA37" s="71"/>
      <c r="MB37" s="71"/>
      <c r="MC37" s="71"/>
      <c r="MD37" s="71"/>
      <c r="ME37" s="71"/>
      <c r="MF37" s="71"/>
      <c r="MG37" s="71"/>
      <c r="MH37" s="71"/>
      <c r="MI37" s="71"/>
      <c r="MJ37" s="71"/>
      <c r="MK37" s="71"/>
      <c r="ML37" s="71"/>
      <c r="MM37" s="71"/>
      <c r="MN37" s="71"/>
      <c r="MO37" s="71"/>
      <c r="MP37" s="71"/>
      <c r="MQ37" s="71"/>
      <c r="MR37" s="71"/>
      <c r="MS37" s="71"/>
      <c r="MT37" s="71"/>
      <c r="MU37" s="71"/>
      <c r="MV37" s="71"/>
      <c r="MW37" s="71"/>
      <c r="MX37" s="71"/>
      <c r="MY37" s="71"/>
      <c r="MZ37" s="71"/>
      <c r="NA37" s="71"/>
      <c r="NB37" s="71"/>
      <c r="NC37" s="71"/>
      <c r="ND37" s="71"/>
      <c r="NE37" s="71"/>
      <c r="NF37" s="71"/>
      <c r="NG37" s="71"/>
      <c r="NH37" s="71"/>
      <c r="NI37" s="71"/>
      <c r="NJ37" s="71"/>
      <c r="NK37" s="71"/>
      <c r="NL37" s="71"/>
      <c r="NM37" s="71"/>
      <c r="NN37" s="71"/>
      <c r="NO37" s="71"/>
      <c r="NP37" s="71"/>
      <c r="NQ37" s="71"/>
      <c r="NR37" s="71"/>
      <c r="NS37" s="71"/>
      <c r="NT37" s="71"/>
      <c r="NU37" s="71"/>
      <c r="NV37" s="71"/>
      <c r="NW37" s="71"/>
      <c r="NX37" s="71"/>
      <c r="NY37" s="71"/>
      <c r="NZ37" s="71"/>
      <c r="OA37" s="71"/>
      <c r="OB37" s="71"/>
      <c r="OC37" s="71"/>
      <c r="OD37" s="71"/>
      <c r="OE37" s="71"/>
      <c r="OF37" s="71"/>
      <c r="OG37" s="71"/>
      <c r="OH37" s="71"/>
      <c r="OI37" s="71"/>
      <c r="OJ37" s="71"/>
      <c r="OK37" s="71"/>
      <c r="OL37" s="71"/>
      <c r="OM37" s="71"/>
      <c r="ON37" s="71"/>
      <c r="OO37" s="71"/>
      <c r="OP37" s="71"/>
      <c r="OQ37" s="71"/>
      <c r="OR37" s="71"/>
      <c r="OS37" s="71"/>
      <c r="OT37" s="71"/>
      <c r="OU37" s="71"/>
      <c r="OV37" s="71"/>
      <c r="OW37" s="71"/>
      <c r="OX37" s="71"/>
      <c r="OY37" s="71"/>
      <c r="OZ37" s="71"/>
      <c r="PA37" s="71"/>
      <c r="PB37" s="71"/>
      <c r="PC37" s="71"/>
      <c r="PD37" s="71"/>
      <c r="PE37" s="71"/>
      <c r="PF37" s="71"/>
      <c r="PG37" s="71"/>
      <c r="PH37" s="71"/>
      <c r="PI37" s="71"/>
      <c r="PJ37" s="71"/>
      <c r="PK37" s="71"/>
      <c r="PL37" s="71"/>
      <c r="PM37" s="71"/>
      <c r="PN37" s="71"/>
      <c r="PO37" s="71"/>
      <c r="PP37" s="71"/>
      <c r="PQ37" s="71"/>
      <c r="PR37" s="71"/>
      <c r="PS37" s="71"/>
      <c r="PT37" s="71"/>
      <c r="PU37" s="71"/>
      <c r="PV37" s="71"/>
      <c r="PW37" s="71"/>
      <c r="PX37" s="71"/>
      <c r="PY37" s="71"/>
      <c r="PZ37" s="71"/>
      <c r="QA37" s="71"/>
      <c r="QB37" s="71"/>
      <c r="QC37" s="71"/>
      <c r="QD37" s="71"/>
      <c r="QE37" s="71"/>
      <c r="QF37" s="71"/>
      <c r="QG37" s="71"/>
      <c r="QH37" s="71"/>
      <c r="QI37" s="71"/>
      <c r="QJ37" s="71"/>
      <c r="QK37" s="71"/>
      <c r="QL37" s="71"/>
      <c r="QM37" s="71"/>
      <c r="QN37" s="71"/>
      <c r="QO37" s="71"/>
      <c r="QP37" s="71"/>
      <c r="QQ37" s="71"/>
      <c r="QR37" s="71"/>
      <c r="QS37" s="71"/>
      <c r="QT37" s="71"/>
      <c r="QU37" s="71"/>
      <c r="QV37" s="71"/>
      <c r="QW37" s="71"/>
      <c r="QX37" s="71"/>
      <c r="QY37" s="71"/>
      <c r="QZ37" s="71"/>
      <c r="RA37" s="71"/>
      <c r="RB37" s="71"/>
      <c r="RC37" s="71"/>
      <c r="RD37" s="71"/>
      <c r="RE37" s="71"/>
      <c r="RF37" s="71"/>
      <c r="RG37" s="71"/>
      <c r="RH37" s="71"/>
      <c r="RI37" s="71"/>
      <c r="RJ37" s="71"/>
      <c r="RK37" s="71"/>
      <c r="RL37" s="71"/>
      <c r="RM37" s="71"/>
      <c r="RN37" s="71"/>
      <c r="RO37" s="71"/>
      <c r="RP37" s="71"/>
      <c r="RQ37" s="71"/>
      <c r="RR37" s="71"/>
      <c r="RS37" s="71"/>
      <c r="RT37" s="71"/>
      <c r="RU37" s="71"/>
      <c r="RV37" s="71"/>
      <c r="RW37" s="71"/>
      <c r="RX37" s="71"/>
      <c r="RY37" s="71"/>
      <c r="RZ37" s="71"/>
      <c r="SA37" s="71"/>
      <c r="SB37" s="71"/>
      <c r="SC37" s="71"/>
      <c r="SD37" s="71"/>
      <c r="SE37" s="71"/>
      <c r="SF37" s="71"/>
      <c r="SG37" s="71"/>
      <c r="SH37" s="71"/>
      <c r="SI37" s="71"/>
      <c r="SJ37" s="71"/>
      <c r="SK37" s="71"/>
      <c r="SL37" s="71"/>
      <c r="SM37" s="71"/>
      <c r="SN37" s="71"/>
      <c r="SO37" s="71"/>
      <c r="SP37" s="71"/>
      <c r="SQ37" s="71"/>
      <c r="SR37" s="71"/>
      <c r="SS37" s="71"/>
      <c r="ST37" s="71"/>
      <c r="SU37" s="71"/>
      <c r="SV37" s="71"/>
      <c r="SW37" s="71"/>
      <c r="SX37" s="71"/>
      <c r="SY37" s="71"/>
      <c r="SZ37" s="71"/>
      <c r="TA37" s="71"/>
      <c r="TB37" s="71"/>
      <c r="TC37" s="71"/>
      <c r="TD37" s="71"/>
      <c r="TE37" s="71"/>
      <c r="TF37" s="71"/>
      <c r="TG37" s="71"/>
      <c r="TH37" s="71"/>
      <c r="TI37" s="71"/>
      <c r="TJ37" s="71"/>
      <c r="TK37" s="71"/>
      <c r="TL37" s="71"/>
      <c r="TM37" s="71"/>
      <c r="TN37" s="71"/>
      <c r="TO37" s="71"/>
      <c r="TP37" s="71"/>
      <c r="TQ37" s="71"/>
      <c r="TR37" s="71"/>
      <c r="TS37" s="71"/>
      <c r="TT37" s="71"/>
      <c r="TU37" s="71"/>
      <c r="TV37" s="71"/>
      <c r="TW37" s="71"/>
      <c r="TX37" s="71"/>
      <c r="TY37" s="71"/>
      <c r="TZ37" s="71"/>
      <c r="UA37" s="71"/>
      <c r="UB37" s="71"/>
      <c r="UC37" s="71"/>
      <c r="UD37" s="71"/>
      <c r="UE37" s="71"/>
      <c r="UF37" s="71"/>
      <c r="UG37" s="71"/>
      <c r="UH37" s="71"/>
      <c r="UI37" s="71"/>
      <c r="UJ37" s="71"/>
      <c r="UK37" s="71"/>
      <c r="UL37" s="71"/>
      <c r="UM37" s="71"/>
      <c r="UN37" s="71"/>
      <c r="UO37" s="71"/>
      <c r="UP37" s="71"/>
      <c r="UQ37" s="71"/>
      <c r="UR37" s="71"/>
      <c r="US37" s="71"/>
      <c r="UT37" s="71"/>
      <c r="UU37" s="71"/>
      <c r="UV37" s="71"/>
      <c r="UW37" s="71"/>
      <c r="UX37" s="71"/>
      <c r="UY37" s="71"/>
      <c r="UZ37" s="71"/>
      <c r="VA37" s="71"/>
      <c r="VB37" s="71"/>
      <c r="VC37" s="71"/>
      <c r="VD37" s="71"/>
      <c r="VE37" s="71"/>
      <c r="VF37" s="71"/>
      <c r="VG37" s="71"/>
      <c r="VH37" s="71"/>
      <c r="VI37" s="71"/>
      <c r="VJ37" s="71"/>
      <c r="VK37" s="71"/>
      <c r="VL37" s="71"/>
      <c r="VM37" s="71"/>
      <c r="VN37" s="71"/>
      <c r="VO37" s="71"/>
      <c r="VP37" s="71"/>
      <c r="VQ37" s="71"/>
      <c r="VR37" s="71"/>
      <c r="VS37" s="71"/>
      <c r="VT37" s="71"/>
      <c r="VU37" s="71"/>
      <c r="VV37" s="71"/>
      <c r="VW37" s="71"/>
      <c r="VX37" s="71"/>
      <c r="VY37" s="71"/>
      <c r="VZ37" s="71"/>
      <c r="WA37" s="71"/>
      <c r="WB37" s="71"/>
      <c r="WC37" s="71"/>
      <c r="WD37" s="71"/>
      <c r="WE37" s="71"/>
      <c r="WF37" s="71"/>
      <c r="WG37" s="71"/>
      <c r="WH37" s="71"/>
      <c r="WI37" s="71"/>
      <c r="WJ37" s="71"/>
      <c r="WK37" s="71"/>
      <c r="WL37" s="71"/>
      <c r="WM37" s="71"/>
      <c r="WN37" s="71"/>
      <c r="WO37" s="71"/>
      <c r="WP37" s="71"/>
      <c r="WQ37" s="71"/>
      <c r="WR37" s="71"/>
      <c r="WS37" s="71"/>
      <c r="WT37" s="71"/>
      <c r="WU37" s="71"/>
      <c r="WV37" s="71"/>
      <c r="WW37" s="71"/>
      <c r="WX37" s="71"/>
      <c r="WY37" s="71"/>
      <c r="WZ37" s="71"/>
      <c r="XA37" s="71"/>
      <c r="XB37" s="71"/>
      <c r="XC37" s="71"/>
      <c r="XD37" s="71"/>
      <c r="XE37" s="71"/>
      <c r="XF37" s="71"/>
      <c r="XG37" s="71"/>
      <c r="XH37" s="71"/>
      <c r="XI37" s="71"/>
      <c r="XJ37" s="71"/>
      <c r="XK37" s="71"/>
      <c r="XL37" s="71"/>
      <c r="XM37" s="71"/>
      <c r="XN37" s="71"/>
      <c r="XO37" s="71"/>
      <c r="XP37" s="71"/>
      <c r="XQ37" s="71"/>
      <c r="XR37" s="71"/>
      <c r="XS37" s="71"/>
      <c r="XT37" s="71"/>
      <c r="XU37" s="71"/>
      <c r="XV37" s="71"/>
      <c r="XW37" s="71"/>
      <c r="XX37" s="71"/>
      <c r="XY37" s="71"/>
      <c r="XZ37" s="71"/>
      <c r="YA37" s="71"/>
      <c r="YB37" s="71"/>
      <c r="YC37" s="71"/>
      <c r="YD37" s="71"/>
      <c r="YE37" s="71"/>
      <c r="YF37" s="71"/>
      <c r="YG37" s="71"/>
      <c r="YH37" s="71"/>
      <c r="YI37" s="71"/>
      <c r="YJ37" s="71"/>
      <c r="YK37" s="71"/>
      <c r="YL37" s="71"/>
      <c r="YM37" s="71"/>
      <c r="YN37" s="71"/>
      <c r="YO37" s="71"/>
      <c r="YP37" s="71"/>
      <c r="YQ37" s="71"/>
      <c r="YR37" s="71"/>
      <c r="YS37" s="71"/>
      <c r="YT37" s="71"/>
      <c r="YU37" s="71"/>
      <c r="YV37" s="71"/>
      <c r="YW37" s="71"/>
      <c r="YX37" s="71"/>
      <c r="YY37" s="71"/>
      <c r="YZ37" s="71"/>
      <c r="ZA37" s="71"/>
      <c r="ZB37" s="71"/>
      <c r="ZC37" s="71"/>
      <c r="ZD37" s="71"/>
      <c r="ZE37" s="71"/>
      <c r="ZF37" s="71"/>
      <c r="ZG37" s="71"/>
      <c r="ZH37" s="71"/>
      <c r="ZI37" s="71"/>
      <c r="ZJ37" s="71"/>
      <c r="ZK37" s="71"/>
      <c r="ZL37" s="71"/>
      <c r="ZM37" s="71"/>
      <c r="ZN37" s="71"/>
      <c r="ZO37" s="71"/>
      <c r="ZP37" s="71"/>
      <c r="ZQ37" s="71"/>
      <c r="ZR37" s="71"/>
      <c r="ZS37" s="71"/>
      <c r="ZT37" s="71"/>
      <c r="ZU37" s="71"/>
      <c r="ZV37" s="71"/>
      <c r="ZW37" s="71"/>
      <c r="ZX37" s="71"/>
      <c r="ZY37" s="71"/>
      <c r="ZZ37" s="71"/>
      <c r="AAA37" s="71"/>
      <c r="AAB37" s="71"/>
      <c r="AAC37" s="71"/>
      <c r="AAD37" s="71"/>
      <c r="AAE37" s="71"/>
      <c r="AAF37" s="71"/>
      <c r="AAG37" s="71"/>
      <c r="AAH37" s="71"/>
      <c r="AAI37" s="71"/>
      <c r="AAJ37" s="71"/>
      <c r="AAK37" s="71"/>
      <c r="AAL37" s="71"/>
      <c r="AAM37" s="71"/>
      <c r="AAN37" s="71"/>
      <c r="AAO37" s="71"/>
      <c r="AAP37" s="71"/>
      <c r="AAQ37" s="71"/>
      <c r="AAR37" s="71"/>
      <c r="AAS37" s="71"/>
      <c r="AAT37" s="71"/>
      <c r="AAU37" s="71"/>
      <c r="AAV37" s="71"/>
      <c r="AAW37" s="71"/>
      <c r="AAX37" s="71"/>
      <c r="AAY37" s="71"/>
      <c r="AAZ37" s="71"/>
      <c r="ABA37" s="71"/>
      <c r="ABB37" s="71"/>
      <c r="ABC37" s="71"/>
      <c r="ABD37" s="71"/>
      <c r="ABE37" s="71"/>
      <c r="ABF37" s="71"/>
      <c r="ABG37" s="71"/>
      <c r="ABH37" s="71"/>
      <c r="ABI37" s="71"/>
      <c r="ABJ37" s="71"/>
      <c r="ABK37" s="71"/>
      <c r="ABL37" s="71"/>
      <c r="ABM37" s="71"/>
      <c r="ABN37" s="71"/>
      <c r="ABO37" s="71"/>
      <c r="ABP37" s="71"/>
      <c r="ABQ37" s="71"/>
      <c r="ABR37" s="71"/>
      <c r="ABS37" s="71"/>
      <c r="ABT37" s="71"/>
      <c r="ABU37" s="71"/>
      <c r="ABV37" s="71"/>
      <c r="ABW37" s="71"/>
      <c r="ABX37" s="71"/>
      <c r="ABY37" s="71"/>
      <c r="ABZ37" s="71"/>
      <c r="ACA37" s="71"/>
      <c r="ACB37" s="71"/>
      <c r="ACC37" s="71"/>
      <c r="ACD37" s="71"/>
      <c r="ACE37" s="71"/>
      <c r="ACF37" s="71"/>
      <c r="ACG37" s="71"/>
      <c r="ACH37" s="71"/>
      <c r="ACI37" s="71"/>
      <c r="ACJ37" s="71"/>
      <c r="ACK37" s="71"/>
      <c r="ACL37" s="71"/>
      <c r="ACM37" s="71"/>
      <c r="ACN37" s="71"/>
      <c r="ACO37" s="71"/>
      <c r="ACP37" s="71"/>
      <c r="ACQ37" s="71"/>
      <c r="ACR37" s="71"/>
      <c r="ACS37" s="71"/>
      <c r="ACT37" s="71"/>
      <c r="ACU37" s="71"/>
      <c r="ACV37" s="71"/>
      <c r="ACW37" s="71"/>
      <c r="ACX37" s="71"/>
      <c r="ACY37" s="71"/>
      <c r="ACZ37" s="71"/>
      <c r="ADA37" s="71"/>
      <c r="ADB37" s="71"/>
      <c r="ADC37" s="71"/>
      <c r="ADD37" s="71"/>
      <c r="ADE37" s="71"/>
      <c r="ADF37" s="71"/>
      <c r="ADG37" s="71"/>
      <c r="ADH37" s="71"/>
      <c r="ADI37" s="71"/>
      <c r="ADJ37" s="71"/>
      <c r="ADK37" s="71"/>
      <c r="ADL37" s="71"/>
      <c r="ADM37" s="71"/>
      <c r="ADN37" s="71"/>
      <c r="ADO37" s="71"/>
      <c r="ADP37" s="71"/>
      <c r="ADQ37" s="71"/>
      <c r="ADR37" s="71"/>
      <c r="ADS37" s="71"/>
      <c r="ADT37" s="71"/>
      <c r="ADU37" s="71"/>
      <c r="ADV37" s="71"/>
      <c r="ADW37" s="71"/>
      <c r="ADX37" s="71"/>
      <c r="ADY37" s="71"/>
      <c r="ADZ37" s="71"/>
      <c r="AEA37" s="71"/>
      <c r="AEB37" s="71"/>
      <c r="AEC37" s="71"/>
      <c r="AED37" s="71"/>
      <c r="AEE37" s="71"/>
      <c r="AEF37" s="71"/>
      <c r="AEG37" s="71"/>
      <c r="AEH37" s="71"/>
      <c r="AEI37" s="71"/>
      <c r="AEJ37" s="71"/>
      <c r="AEK37" s="71"/>
      <c r="AEL37" s="71"/>
      <c r="AEM37" s="71"/>
      <c r="AEN37" s="71"/>
      <c r="AEO37" s="71"/>
      <c r="AEP37" s="71"/>
      <c r="AEQ37" s="71"/>
      <c r="AER37" s="71"/>
      <c r="AES37" s="71"/>
      <c r="AET37" s="71"/>
      <c r="AEU37" s="71"/>
      <c r="AEV37" s="71"/>
      <c r="AEW37" s="71"/>
      <c r="AEX37" s="71"/>
      <c r="AEY37" s="71"/>
      <c r="AEZ37" s="71"/>
      <c r="AFA37" s="71"/>
      <c r="AFB37" s="71"/>
      <c r="AFC37" s="71"/>
      <c r="AFD37" s="71"/>
      <c r="AFE37" s="71"/>
      <c r="AFF37" s="71"/>
      <c r="AFG37" s="71"/>
      <c r="AFH37" s="71"/>
      <c r="AFI37" s="71"/>
      <c r="AFJ37" s="71"/>
      <c r="AFK37" s="71"/>
      <c r="AFL37" s="71"/>
      <c r="AFM37" s="71"/>
      <c r="AFN37" s="71"/>
      <c r="AFO37" s="71"/>
      <c r="AFP37" s="71"/>
      <c r="AFQ37" s="71"/>
      <c r="AFR37" s="71"/>
      <c r="AFS37" s="71"/>
      <c r="AFT37" s="71"/>
      <c r="AFU37" s="71"/>
      <c r="AFV37" s="71"/>
      <c r="AFW37" s="71"/>
      <c r="AFX37" s="71"/>
      <c r="AFY37" s="71"/>
      <c r="AFZ37" s="71"/>
      <c r="AGA37" s="71"/>
      <c r="AGB37" s="71"/>
      <c r="AGC37" s="71"/>
      <c r="AGD37" s="71"/>
      <c r="AGE37" s="71"/>
      <c r="AGF37" s="71"/>
      <c r="AGG37" s="71"/>
      <c r="AGH37" s="71"/>
      <c r="AGI37" s="71"/>
      <c r="AGJ37" s="71"/>
      <c r="AGK37" s="71"/>
      <c r="AGL37" s="71"/>
      <c r="AGM37" s="71"/>
      <c r="AGN37" s="71"/>
      <c r="AGO37" s="71"/>
      <c r="AGP37" s="71"/>
      <c r="AGQ37" s="71"/>
      <c r="AGR37" s="71"/>
      <c r="AGS37" s="71"/>
      <c r="AGT37" s="71"/>
      <c r="AGU37" s="71"/>
      <c r="AGV37" s="71"/>
      <c r="AGW37" s="71"/>
      <c r="AGX37" s="71"/>
      <c r="AGY37" s="71"/>
      <c r="AGZ37" s="71"/>
      <c r="AHA37" s="71"/>
      <c r="AHB37" s="71"/>
      <c r="AHC37" s="71"/>
      <c r="AHD37" s="71"/>
      <c r="AHE37" s="71"/>
      <c r="AHF37" s="71"/>
      <c r="AHG37" s="71"/>
      <c r="AHH37" s="71"/>
      <c r="AHI37" s="71"/>
      <c r="AHJ37" s="71"/>
      <c r="AHK37" s="71"/>
      <c r="AHL37" s="71"/>
      <c r="AHM37" s="71"/>
      <c r="AHN37" s="71"/>
      <c r="AHO37" s="71"/>
      <c r="AHP37" s="71"/>
      <c r="AHQ37" s="71"/>
      <c r="AHR37" s="71"/>
      <c r="AHS37" s="71"/>
      <c r="AHT37" s="71"/>
      <c r="AHU37" s="71"/>
      <c r="AHV37" s="71"/>
      <c r="AHW37" s="71"/>
      <c r="AHX37" s="71"/>
      <c r="AHY37" s="71"/>
      <c r="AHZ37" s="71"/>
      <c r="AIA37" s="71"/>
      <c r="AIB37" s="71"/>
      <c r="AIC37" s="71"/>
      <c r="AID37" s="71"/>
      <c r="AIE37" s="71"/>
      <c r="AIF37" s="71"/>
      <c r="AIG37" s="71"/>
      <c r="AIH37" s="71"/>
      <c r="AII37" s="71"/>
      <c r="AIJ37" s="71"/>
      <c r="AIK37" s="71"/>
      <c r="AIL37" s="71"/>
      <c r="AIM37" s="71"/>
      <c r="AIN37" s="71"/>
      <c r="AIO37" s="71"/>
      <c r="AIP37" s="71"/>
      <c r="AIQ37" s="71"/>
      <c r="AIR37" s="71"/>
      <c r="AIS37" s="71"/>
      <c r="AIT37" s="71"/>
      <c r="AIU37" s="71"/>
      <c r="AIV37" s="71"/>
      <c r="AIW37" s="71"/>
      <c r="AIX37" s="71"/>
      <c r="AIY37" s="71"/>
      <c r="AIZ37" s="71"/>
      <c r="AJA37" s="71"/>
      <c r="AJB37" s="71"/>
      <c r="AJC37" s="71"/>
      <c r="AJD37" s="71"/>
      <c r="AJE37" s="71"/>
      <c r="AJF37" s="71"/>
      <c r="AJG37" s="71"/>
      <c r="AJH37" s="71"/>
      <c r="AJI37" s="71"/>
      <c r="AJJ37" s="71"/>
      <c r="AJK37" s="71"/>
      <c r="AJL37" s="71"/>
      <c r="AJM37" s="71"/>
      <c r="AJN37" s="71"/>
      <c r="AJO37" s="71"/>
      <c r="AJP37" s="71"/>
      <c r="AJQ37" s="71"/>
      <c r="AJR37" s="71"/>
      <c r="AJS37" s="71"/>
      <c r="AJT37" s="71"/>
      <c r="AJU37" s="71"/>
      <c r="AJV37" s="71"/>
      <c r="AJW37" s="71"/>
      <c r="AJX37" s="71"/>
      <c r="AJY37" s="71"/>
      <c r="AJZ37" s="71"/>
      <c r="AKA37" s="71"/>
      <c r="AKB37" s="71"/>
      <c r="AKC37" s="71"/>
      <c r="AKD37" s="71"/>
      <c r="AKE37" s="71"/>
      <c r="AKF37" s="71"/>
      <c r="AKG37" s="71"/>
      <c r="AKH37" s="71"/>
      <c r="AKI37" s="71"/>
      <c r="AKJ37" s="71"/>
      <c r="AKK37" s="71"/>
      <c r="AKL37" s="71"/>
      <c r="AKM37" s="71"/>
      <c r="AKN37" s="71"/>
      <c r="AKO37" s="71"/>
      <c r="AKP37" s="71"/>
      <c r="AKQ37" s="71"/>
      <c r="AKR37" s="71"/>
      <c r="AKS37" s="71"/>
      <c r="AKT37" s="71"/>
      <c r="AKU37" s="71"/>
      <c r="AKV37" s="71"/>
      <c r="AKW37" s="71"/>
      <c r="AKX37" s="71"/>
      <c r="AKY37" s="71"/>
      <c r="AKZ37" s="71"/>
      <c r="ALA37" s="71"/>
      <c r="ALB37" s="71"/>
      <c r="ALC37" s="71"/>
      <c r="ALD37" s="71"/>
      <c r="ALE37" s="71"/>
      <c r="ALF37" s="71"/>
      <c r="ALG37" s="71"/>
      <c r="ALH37" s="71"/>
      <c r="ALI37" s="71"/>
      <c r="ALJ37" s="71"/>
      <c r="ALK37" s="71"/>
      <c r="ALL37" s="71"/>
      <c r="ALM37" s="71"/>
      <c r="ALN37" s="71"/>
      <c r="ALO37" s="71"/>
      <c r="ALP37" s="71"/>
      <c r="ALQ37" s="71"/>
      <c r="ALR37" s="71"/>
      <c r="ALS37" s="71"/>
      <c r="ALT37" s="71"/>
      <c r="ALU37" s="71"/>
      <c r="ALV37" s="71"/>
      <c r="ALW37" s="71"/>
      <c r="ALX37" s="71"/>
      <c r="ALY37" s="71"/>
      <c r="ALZ37" s="71"/>
      <c r="AMA37" s="71"/>
      <c r="AMB37" s="71"/>
      <c r="AMC37" s="71"/>
      <c r="AMD37" s="71"/>
      <c r="AME37" s="71"/>
      <c r="AMF37" s="71"/>
      <c r="AMG37" s="71"/>
      <c r="AMH37" s="71"/>
      <c r="AMI37" s="71"/>
      <c r="AMJ37" s="71"/>
      <c r="AMK37" s="71"/>
    </row>
    <row r="38" spans="1:1025" ht="22.5" customHeight="1">
      <c r="A38" s="356" t="s">
        <v>252</v>
      </c>
      <c r="D38" s="361" t="s">
        <v>253</v>
      </c>
      <c r="E38" s="361"/>
      <c r="F38" s="361"/>
      <c r="G38" s="361"/>
      <c r="H38" s="361"/>
      <c r="Z38" s="367"/>
      <c r="AA38" s="368"/>
      <c r="AB38" s="369"/>
      <c r="AC38" s="367"/>
      <c r="AD38" s="370"/>
      <c r="AE38" s="370"/>
      <c r="AF38" s="370"/>
      <c r="AG38" s="370"/>
      <c r="AH38" s="370"/>
      <c r="AI38" s="370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2"/>
      <c r="BI38" s="372"/>
      <c r="BJ38" s="372"/>
      <c r="BK38" s="373"/>
      <c r="BL38" s="202"/>
      <c r="BM38" s="202"/>
      <c r="BN38" s="315"/>
      <c r="BO38" s="315"/>
      <c r="BP38" s="315"/>
      <c r="BQ38" s="315"/>
      <c r="BR38" s="315"/>
      <c r="BS38" s="202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7"/>
      <c r="CO38" s="337"/>
      <c r="CP38" s="337"/>
      <c r="CQ38" s="337"/>
      <c r="CR38" s="337"/>
      <c r="CS38" s="338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  <c r="IW38" s="71"/>
      <c r="IX38" s="71"/>
      <c r="IY38" s="71"/>
      <c r="IZ38" s="71"/>
      <c r="JA38" s="71"/>
      <c r="JB38" s="71"/>
      <c r="JC38" s="71"/>
      <c r="JD38" s="71"/>
      <c r="JE38" s="71"/>
      <c r="JF38" s="71"/>
      <c r="JG38" s="71"/>
      <c r="JH38" s="71"/>
      <c r="JI38" s="71"/>
      <c r="JJ38" s="71"/>
      <c r="JK38" s="71"/>
      <c r="JL38" s="71"/>
      <c r="JM38" s="71"/>
      <c r="JN38" s="71"/>
      <c r="JO38" s="71"/>
      <c r="JP38" s="71"/>
      <c r="JQ38" s="71"/>
      <c r="JR38" s="71"/>
      <c r="JS38" s="71"/>
      <c r="JT38" s="71"/>
      <c r="JU38" s="71"/>
      <c r="JV38" s="71"/>
      <c r="JW38" s="71"/>
      <c r="JX38" s="71"/>
      <c r="JY38" s="71"/>
      <c r="JZ38" s="71"/>
      <c r="KA38" s="71"/>
      <c r="KB38" s="71"/>
      <c r="KC38" s="71"/>
      <c r="KD38" s="71"/>
      <c r="KE38" s="71"/>
      <c r="KF38" s="71"/>
      <c r="KG38" s="71"/>
      <c r="KH38" s="71"/>
      <c r="KI38" s="71"/>
      <c r="KJ38" s="71"/>
      <c r="KK38" s="71"/>
      <c r="KL38" s="71"/>
      <c r="KM38" s="71"/>
      <c r="KN38" s="71"/>
      <c r="KO38" s="71"/>
      <c r="KP38" s="71"/>
      <c r="KQ38" s="71"/>
      <c r="KR38" s="71"/>
      <c r="KS38" s="71"/>
      <c r="KT38" s="71"/>
      <c r="KU38" s="71"/>
      <c r="KV38" s="71"/>
      <c r="KW38" s="71"/>
      <c r="KX38" s="71"/>
      <c r="KY38" s="71"/>
      <c r="KZ38" s="71"/>
      <c r="LA38" s="71"/>
      <c r="LB38" s="71"/>
      <c r="LC38" s="71"/>
      <c r="LD38" s="71"/>
      <c r="LE38" s="71"/>
      <c r="LF38" s="71"/>
      <c r="LG38" s="71"/>
      <c r="LH38" s="71"/>
      <c r="LI38" s="71"/>
      <c r="LJ38" s="71"/>
      <c r="LK38" s="71"/>
      <c r="LL38" s="71"/>
      <c r="LM38" s="71"/>
      <c r="LN38" s="71"/>
      <c r="LO38" s="71"/>
      <c r="LP38" s="71"/>
      <c r="LQ38" s="71"/>
      <c r="LR38" s="71"/>
      <c r="LS38" s="71"/>
      <c r="LT38" s="71"/>
      <c r="LU38" s="71"/>
      <c r="LV38" s="71"/>
      <c r="LW38" s="71"/>
      <c r="LX38" s="71"/>
      <c r="LY38" s="71"/>
      <c r="LZ38" s="71"/>
      <c r="MA38" s="71"/>
      <c r="MB38" s="71"/>
      <c r="MC38" s="71"/>
      <c r="MD38" s="71"/>
      <c r="ME38" s="71"/>
      <c r="MF38" s="71"/>
      <c r="MG38" s="71"/>
      <c r="MH38" s="71"/>
      <c r="MI38" s="71"/>
      <c r="MJ38" s="71"/>
      <c r="MK38" s="71"/>
      <c r="ML38" s="71"/>
      <c r="MM38" s="71"/>
      <c r="MN38" s="71"/>
      <c r="MO38" s="71"/>
      <c r="MP38" s="71"/>
      <c r="MQ38" s="71"/>
      <c r="MR38" s="71"/>
      <c r="MS38" s="71"/>
      <c r="MT38" s="71"/>
      <c r="MU38" s="71"/>
      <c r="MV38" s="71"/>
      <c r="MW38" s="71"/>
      <c r="MX38" s="71"/>
      <c r="MY38" s="71"/>
      <c r="MZ38" s="71"/>
      <c r="NA38" s="71"/>
      <c r="NB38" s="71"/>
      <c r="NC38" s="71"/>
      <c r="ND38" s="71"/>
      <c r="NE38" s="71"/>
      <c r="NF38" s="71"/>
      <c r="NG38" s="71"/>
      <c r="NH38" s="71"/>
      <c r="NI38" s="71"/>
      <c r="NJ38" s="71"/>
      <c r="NK38" s="71"/>
      <c r="NL38" s="71"/>
      <c r="NM38" s="71"/>
      <c r="NN38" s="71"/>
      <c r="NO38" s="71"/>
      <c r="NP38" s="71"/>
      <c r="NQ38" s="71"/>
      <c r="NR38" s="71"/>
      <c r="NS38" s="71"/>
      <c r="NT38" s="71"/>
      <c r="NU38" s="71"/>
      <c r="NV38" s="71"/>
      <c r="NW38" s="71"/>
      <c r="NX38" s="71"/>
      <c r="NY38" s="71"/>
      <c r="NZ38" s="71"/>
      <c r="OA38" s="71"/>
      <c r="OB38" s="71"/>
      <c r="OC38" s="71"/>
      <c r="OD38" s="71"/>
      <c r="OE38" s="71"/>
      <c r="OF38" s="71"/>
      <c r="OG38" s="71"/>
      <c r="OH38" s="71"/>
      <c r="OI38" s="71"/>
      <c r="OJ38" s="71"/>
      <c r="OK38" s="71"/>
      <c r="OL38" s="71"/>
      <c r="OM38" s="71"/>
      <c r="ON38" s="71"/>
      <c r="OO38" s="71"/>
      <c r="OP38" s="71"/>
      <c r="OQ38" s="71"/>
      <c r="OR38" s="71"/>
      <c r="OS38" s="71"/>
      <c r="OT38" s="71"/>
      <c r="OU38" s="71"/>
      <c r="OV38" s="71"/>
      <c r="OW38" s="71"/>
      <c r="OX38" s="71"/>
      <c r="OY38" s="71"/>
      <c r="OZ38" s="71"/>
      <c r="PA38" s="71"/>
      <c r="PB38" s="71"/>
      <c r="PC38" s="71"/>
      <c r="PD38" s="71"/>
      <c r="PE38" s="71"/>
      <c r="PF38" s="71"/>
      <c r="PG38" s="71"/>
      <c r="PH38" s="71"/>
      <c r="PI38" s="71"/>
      <c r="PJ38" s="71"/>
      <c r="PK38" s="71"/>
      <c r="PL38" s="71"/>
      <c r="PM38" s="71"/>
      <c r="PN38" s="71"/>
      <c r="PO38" s="71"/>
      <c r="PP38" s="71"/>
      <c r="PQ38" s="71"/>
      <c r="PR38" s="71"/>
      <c r="PS38" s="71"/>
      <c r="PT38" s="71"/>
      <c r="PU38" s="71"/>
      <c r="PV38" s="71"/>
      <c r="PW38" s="71"/>
      <c r="PX38" s="71"/>
      <c r="PY38" s="71"/>
      <c r="PZ38" s="71"/>
      <c r="QA38" s="71"/>
      <c r="QB38" s="71"/>
      <c r="QC38" s="71"/>
      <c r="QD38" s="71"/>
      <c r="QE38" s="71"/>
      <c r="QF38" s="71"/>
      <c r="QG38" s="71"/>
      <c r="QH38" s="71"/>
      <c r="QI38" s="71"/>
      <c r="QJ38" s="71"/>
      <c r="QK38" s="71"/>
      <c r="QL38" s="71"/>
      <c r="QM38" s="71"/>
      <c r="QN38" s="71"/>
      <c r="QO38" s="71"/>
      <c r="QP38" s="71"/>
      <c r="QQ38" s="71"/>
      <c r="QR38" s="71"/>
      <c r="QS38" s="71"/>
      <c r="QT38" s="71"/>
      <c r="QU38" s="71"/>
      <c r="QV38" s="71"/>
      <c r="QW38" s="71"/>
      <c r="QX38" s="71"/>
      <c r="QY38" s="71"/>
      <c r="QZ38" s="71"/>
      <c r="RA38" s="71"/>
      <c r="RB38" s="71"/>
      <c r="RC38" s="71"/>
      <c r="RD38" s="71"/>
      <c r="RE38" s="71"/>
      <c r="RF38" s="71"/>
      <c r="RG38" s="71"/>
      <c r="RH38" s="71"/>
      <c r="RI38" s="71"/>
      <c r="RJ38" s="71"/>
      <c r="RK38" s="71"/>
      <c r="RL38" s="71"/>
      <c r="RM38" s="71"/>
      <c r="RN38" s="71"/>
      <c r="RO38" s="71"/>
      <c r="RP38" s="71"/>
      <c r="RQ38" s="71"/>
      <c r="RR38" s="71"/>
      <c r="RS38" s="71"/>
      <c r="RT38" s="71"/>
      <c r="RU38" s="71"/>
      <c r="RV38" s="71"/>
      <c r="RW38" s="71"/>
      <c r="RX38" s="71"/>
      <c r="RY38" s="71"/>
      <c r="RZ38" s="71"/>
      <c r="SA38" s="71"/>
      <c r="SB38" s="71"/>
      <c r="SC38" s="71"/>
      <c r="SD38" s="71"/>
      <c r="SE38" s="71"/>
      <c r="SF38" s="71"/>
      <c r="SG38" s="71"/>
      <c r="SH38" s="71"/>
      <c r="SI38" s="71"/>
      <c r="SJ38" s="71"/>
      <c r="SK38" s="71"/>
      <c r="SL38" s="71"/>
      <c r="SM38" s="71"/>
      <c r="SN38" s="71"/>
      <c r="SO38" s="71"/>
      <c r="SP38" s="71"/>
      <c r="SQ38" s="71"/>
      <c r="SR38" s="71"/>
      <c r="SS38" s="71"/>
      <c r="ST38" s="71"/>
      <c r="SU38" s="71"/>
      <c r="SV38" s="71"/>
      <c r="SW38" s="71"/>
      <c r="SX38" s="71"/>
      <c r="SY38" s="71"/>
      <c r="SZ38" s="71"/>
      <c r="TA38" s="71"/>
      <c r="TB38" s="71"/>
      <c r="TC38" s="71"/>
      <c r="TD38" s="71"/>
      <c r="TE38" s="71"/>
      <c r="TF38" s="71"/>
      <c r="TG38" s="71"/>
      <c r="TH38" s="71"/>
      <c r="TI38" s="71"/>
      <c r="TJ38" s="71"/>
      <c r="TK38" s="71"/>
      <c r="TL38" s="71"/>
      <c r="TM38" s="71"/>
      <c r="TN38" s="71"/>
      <c r="TO38" s="71"/>
      <c r="TP38" s="71"/>
      <c r="TQ38" s="71"/>
      <c r="TR38" s="71"/>
      <c r="TS38" s="71"/>
      <c r="TT38" s="71"/>
      <c r="TU38" s="71"/>
      <c r="TV38" s="71"/>
      <c r="TW38" s="71"/>
      <c r="TX38" s="71"/>
      <c r="TY38" s="71"/>
      <c r="TZ38" s="71"/>
      <c r="UA38" s="71"/>
      <c r="UB38" s="71"/>
      <c r="UC38" s="71"/>
      <c r="UD38" s="71"/>
      <c r="UE38" s="71"/>
      <c r="UF38" s="71"/>
      <c r="UG38" s="71"/>
      <c r="UH38" s="71"/>
      <c r="UI38" s="71"/>
      <c r="UJ38" s="71"/>
      <c r="UK38" s="71"/>
      <c r="UL38" s="71"/>
      <c r="UM38" s="71"/>
      <c r="UN38" s="71"/>
      <c r="UO38" s="71"/>
      <c r="UP38" s="71"/>
      <c r="UQ38" s="71"/>
      <c r="UR38" s="71"/>
      <c r="US38" s="71"/>
      <c r="UT38" s="71"/>
      <c r="UU38" s="71"/>
      <c r="UV38" s="71"/>
      <c r="UW38" s="71"/>
      <c r="UX38" s="71"/>
      <c r="UY38" s="71"/>
      <c r="UZ38" s="71"/>
      <c r="VA38" s="71"/>
      <c r="VB38" s="71"/>
      <c r="VC38" s="71"/>
      <c r="VD38" s="71"/>
      <c r="VE38" s="71"/>
      <c r="VF38" s="71"/>
      <c r="VG38" s="71"/>
      <c r="VH38" s="71"/>
      <c r="VI38" s="71"/>
      <c r="VJ38" s="71"/>
      <c r="VK38" s="71"/>
      <c r="VL38" s="71"/>
      <c r="VM38" s="71"/>
      <c r="VN38" s="71"/>
      <c r="VO38" s="71"/>
      <c r="VP38" s="71"/>
      <c r="VQ38" s="71"/>
      <c r="VR38" s="71"/>
      <c r="VS38" s="71"/>
      <c r="VT38" s="71"/>
      <c r="VU38" s="71"/>
      <c r="VV38" s="71"/>
      <c r="VW38" s="71"/>
      <c r="VX38" s="71"/>
      <c r="VY38" s="71"/>
      <c r="VZ38" s="71"/>
      <c r="WA38" s="71"/>
      <c r="WB38" s="71"/>
      <c r="WC38" s="71"/>
      <c r="WD38" s="71"/>
      <c r="WE38" s="71"/>
      <c r="WF38" s="71"/>
      <c r="WG38" s="71"/>
      <c r="WH38" s="71"/>
      <c r="WI38" s="71"/>
      <c r="WJ38" s="71"/>
      <c r="WK38" s="71"/>
      <c r="WL38" s="71"/>
      <c r="WM38" s="71"/>
      <c r="WN38" s="71"/>
      <c r="WO38" s="71"/>
      <c r="WP38" s="71"/>
      <c r="WQ38" s="71"/>
      <c r="WR38" s="71"/>
      <c r="WS38" s="71"/>
      <c r="WT38" s="71"/>
      <c r="WU38" s="71"/>
      <c r="WV38" s="71"/>
      <c r="WW38" s="71"/>
      <c r="WX38" s="71"/>
      <c r="WY38" s="71"/>
      <c r="WZ38" s="71"/>
      <c r="XA38" s="71"/>
      <c r="XB38" s="71"/>
      <c r="XC38" s="71"/>
      <c r="XD38" s="71"/>
      <c r="XE38" s="71"/>
      <c r="XF38" s="71"/>
      <c r="XG38" s="71"/>
      <c r="XH38" s="71"/>
      <c r="XI38" s="71"/>
      <c r="XJ38" s="71"/>
      <c r="XK38" s="71"/>
      <c r="XL38" s="71"/>
      <c r="XM38" s="71"/>
      <c r="XN38" s="71"/>
      <c r="XO38" s="71"/>
      <c r="XP38" s="71"/>
      <c r="XQ38" s="71"/>
      <c r="XR38" s="71"/>
      <c r="XS38" s="71"/>
      <c r="XT38" s="71"/>
      <c r="XU38" s="71"/>
      <c r="XV38" s="71"/>
      <c r="XW38" s="71"/>
      <c r="XX38" s="71"/>
      <c r="XY38" s="71"/>
      <c r="XZ38" s="71"/>
      <c r="YA38" s="71"/>
      <c r="YB38" s="71"/>
      <c r="YC38" s="71"/>
      <c r="YD38" s="71"/>
      <c r="YE38" s="71"/>
      <c r="YF38" s="71"/>
      <c r="YG38" s="71"/>
      <c r="YH38" s="71"/>
      <c r="YI38" s="71"/>
      <c r="YJ38" s="71"/>
      <c r="YK38" s="71"/>
      <c r="YL38" s="71"/>
      <c r="YM38" s="71"/>
      <c r="YN38" s="71"/>
      <c r="YO38" s="71"/>
      <c r="YP38" s="71"/>
      <c r="YQ38" s="71"/>
      <c r="YR38" s="71"/>
      <c r="YS38" s="71"/>
      <c r="YT38" s="71"/>
      <c r="YU38" s="71"/>
      <c r="YV38" s="71"/>
      <c r="YW38" s="71"/>
      <c r="YX38" s="71"/>
      <c r="YY38" s="71"/>
      <c r="YZ38" s="71"/>
      <c r="ZA38" s="71"/>
      <c r="ZB38" s="71"/>
      <c r="ZC38" s="71"/>
      <c r="ZD38" s="71"/>
      <c r="ZE38" s="71"/>
      <c r="ZF38" s="71"/>
      <c r="ZG38" s="71"/>
      <c r="ZH38" s="71"/>
      <c r="ZI38" s="71"/>
      <c r="ZJ38" s="71"/>
      <c r="ZK38" s="71"/>
      <c r="ZL38" s="71"/>
      <c r="ZM38" s="71"/>
      <c r="ZN38" s="71"/>
      <c r="ZO38" s="71"/>
      <c r="ZP38" s="71"/>
      <c r="ZQ38" s="71"/>
      <c r="ZR38" s="71"/>
      <c r="ZS38" s="71"/>
      <c r="ZT38" s="71"/>
      <c r="ZU38" s="71"/>
      <c r="ZV38" s="71"/>
      <c r="ZW38" s="71"/>
      <c r="ZX38" s="71"/>
      <c r="ZY38" s="71"/>
      <c r="ZZ38" s="71"/>
      <c r="AAA38" s="71"/>
      <c r="AAB38" s="71"/>
      <c r="AAC38" s="71"/>
      <c r="AAD38" s="71"/>
      <c r="AAE38" s="71"/>
      <c r="AAF38" s="71"/>
      <c r="AAG38" s="71"/>
      <c r="AAH38" s="71"/>
      <c r="AAI38" s="71"/>
      <c r="AAJ38" s="71"/>
      <c r="AAK38" s="71"/>
      <c r="AAL38" s="71"/>
      <c r="AAM38" s="71"/>
      <c r="AAN38" s="71"/>
      <c r="AAO38" s="71"/>
      <c r="AAP38" s="71"/>
      <c r="AAQ38" s="71"/>
      <c r="AAR38" s="71"/>
      <c r="AAS38" s="71"/>
      <c r="AAT38" s="71"/>
      <c r="AAU38" s="71"/>
      <c r="AAV38" s="71"/>
      <c r="AAW38" s="71"/>
      <c r="AAX38" s="71"/>
      <c r="AAY38" s="71"/>
      <c r="AAZ38" s="71"/>
      <c r="ABA38" s="71"/>
      <c r="ABB38" s="71"/>
      <c r="ABC38" s="71"/>
      <c r="ABD38" s="71"/>
      <c r="ABE38" s="71"/>
      <c r="ABF38" s="71"/>
      <c r="ABG38" s="71"/>
      <c r="ABH38" s="71"/>
      <c r="ABI38" s="71"/>
      <c r="ABJ38" s="71"/>
      <c r="ABK38" s="71"/>
      <c r="ABL38" s="71"/>
      <c r="ABM38" s="71"/>
      <c r="ABN38" s="71"/>
      <c r="ABO38" s="71"/>
      <c r="ABP38" s="71"/>
      <c r="ABQ38" s="71"/>
      <c r="ABR38" s="71"/>
      <c r="ABS38" s="71"/>
      <c r="ABT38" s="71"/>
      <c r="ABU38" s="71"/>
      <c r="ABV38" s="71"/>
      <c r="ABW38" s="71"/>
      <c r="ABX38" s="71"/>
      <c r="ABY38" s="71"/>
      <c r="ABZ38" s="71"/>
      <c r="ACA38" s="71"/>
      <c r="ACB38" s="71"/>
      <c r="ACC38" s="71"/>
      <c r="ACD38" s="71"/>
      <c r="ACE38" s="71"/>
      <c r="ACF38" s="71"/>
      <c r="ACG38" s="71"/>
      <c r="ACH38" s="71"/>
      <c r="ACI38" s="71"/>
      <c r="ACJ38" s="71"/>
      <c r="ACK38" s="71"/>
      <c r="ACL38" s="71"/>
      <c r="ACM38" s="71"/>
      <c r="ACN38" s="71"/>
      <c r="ACO38" s="71"/>
      <c r="ACP38" s="71"/>
      <c r="ACQ38" s="71"/>
      <c r="ACR38" s="71"/>
      <c r="ACS38" s="71"/>
      <c r="ACT38" s="71"/>
      <c r="ACU38" s="71"/>
      <c r="ACV38" s="71"/>
      <c r="ACW38" s="71"/>
      <c r="ACX38" s="71"/>
      <c r="ACY38" s="71"/>
      <c r="ACZ38" s="71"/>
      <c r="ADA38" s="71"/>
      <c r="ADB38" s="71"/>
      <c r="ADC38" s="71"/>
      <c r="ADD38" s="71"/>
      <c r="ADE38" s="71"/>
      <c r="ADF38" s="71"/>
      <c r="ADG38" s="71"/>
      <c r="ADH38" s="71"/>
      <c r="ADI38" s="71"/>
      <c r="ADJ38" s="71"/>
      <c r="ADK38" s="71"/>
      <c r="ADL38" s="71"/>
      <c r="ADM38" s="71"/>
      <c r="ADN38" s="71"/>
      <c r="ADO38" s="71"/>
      <c r="ADP38" s="71"/>
      <c r="ADQ38" s="71"/>
      <c r="ADR38" s="71"/>
      <c r="ADS38" s="71"/>
      <c r="ADT38" s="71"/>
      <c r="ADU38" s="71"/>
      <c r="ADV38" s="71"/>
      <c r="ADW38" s="71"/>
      <c r="ADX38" s="71"/>
      <c r="ADY38" s="71"/>
      <c r="ADZ38" s="71"/>
      <c r="AEA38" s="71"/>
      <c r="AEB38" s="71"/>
      <c r="AEC38" s="71"/>
      <c r="AED38" s="71"/>
      <c r="AEE38" s="71"/>
      <c r="AEF38" s="71"/>
      <c r="AEG38" s="71"/>
      <c r="AEH38" s="71"/>
      <c r="AEI38" s="71"/>
      <c r="AEJ38" s="71"/>
      <c r="AEK38" s="71"/>
      <c r="AEL38" s="71"/>
      <c r="AEM38" s="71"/>
      <c r="AEN38" s="71"/>
      <c r="AEO38" s="71"/>
      <c r="AEP38" s="71"/>
      <c r="AEQ38" s="71"/>
      <c r="AER38" s="71"/>
      <c r="AES38" s="71"/>
      <c r="AET38" s="71"/>
      <c r="AEU38" s="71"/>
      <c r="AEV38" s="71"/>
      <c r="AEW38" s="71"/>
      <c r="AEX38" s="71"/>
      <c r="AEY38" s="71"/>
      <c r="AEZ38" s="71"/>
      <c r="AFA38" s="71"/>
      <c r="AFB38" s="71"/>
      <c r="AFC38" s="71"/>
      <c r="AFD38" s="71"/>
      <c r="AFE38" s="71"/>
      <c r="AFF38" s="71"/>
      <c r="AFG38" s="71"/>
      <c r="AFH38" s="71"/>
      <c r="AFI38" s="71"/>
      <c r="AFJ38" s="71"/>
      <c r="AFK38" s="71"/>
      <c r="AFL38" s="71"/>
      <c r="AFM38" s="71"/>
      <c r="AFN38" s="71"/>
      <c r="AFO38" s="71"/>
      <c r="AFP38" s="71"/>
      <c r="AFQ38" s="71"/>
      <c r="AFR38" s="71"/>
      <c r="AFS38" s="71"/>
      <c r="AFT38" s="71"/>
      <c r="AFU38" s="71"/>
      <c r="AFV38" s="71"/>
      <c r="AFW38" s="71"/>
      <c r="AFX38" s="71"/>
      <c r="AFY38" s="71"/>
      <c r="AFZ38" s="71"/>
      <c r="AGA38" s="71"/>
      <c r="AGB38" s="71"/>
      <c r="AGC38" s="71"/>
      <c r="AGD38" s="71"/>
      <c r="AGE38" s="71"/>
      <c r="AGF38" s="71"/>
      <c r="AGG38" s="71"/>
      <c r="AGH38" s="71"/>
      <c r="AGI38" s="71"/>
      <c r="AGJ38" s="71"/>
      <c r="AGK38" s="71"/>
      <c r="AGL38" s="71"/>
      <c r="AGM38" s="71"/>
      <c r="AGN38" s="71"/>
      <c r="AGO38" s="71"/>
      <c r="AGP38" s="71"/>
      <c r="AGQ38" s="71"/>
      <c r="AGR38" s="71"/>
      <c r="AGS38" s="71"/>
      <c r="AGT38" s="71"/>
      <c r="AGU38" s="71"/>
      <c r="AGV38" s="71"/>
      <c r="AGW38" s="71"/>
      <c r="AGX38" s="71"/>
      <c r="AGY38" s="71"/>
      <c r="AGZ38" s="71"/>
      <c r="AHA38" s="71"/>
      <c r="AHB38" s="71"/>
      <c r="AHC38" s="71"/>
      <c r="AHD38" s="71"/>
      <c r="AHE38" s="71"/>
      <c r="AHF38" s="71"/>
      <c r="AHG38" s="71"/>
      <c r="AHH38" s="71"/>
      <c r="AHI38" s="71"/>
      <c r="AHJ38" s="71"/>
      <c r="AHK38" s="71"/>
      <c r="AHL38" s="71"/>
      <c r="AHM38" s="71"/>
      <c r="AHN38" s="71"/>
      <c r="AHO38" s="71"/>
      <c r="AHP38" s="71"/>
      <c r="AHQ38" s="71"/>
      <c r="AHR38" s="71"/>
      <c r="AHS38" s="71"/>
      <c r="AHT38" s="71"/>
      <c r="AHU38" s="71"/>
      <c r="AHV38" s="71"/>
      <c r="AHW38" s="71"/>
      <c r="AHX38" s="71"/>
      <c r="AHY38" s="71"/>
      <c r="AHZ38" s="71"/>
      <c r="AIA38" s="71"/>
      <c r="AIB38" s="71"/>
      <c r="AIC38" s="71"/>
      <c r="AID38" s="71"/>
      <c r="AIE38" s="71"/>
      <c r="AIF38" s="71"/>
      <c r="AIG38" s="71"/>
      <c r="AIH38" s="71"/>
      <c r="AII38" s="71"/>
      <c r="AIJ38" s="71"/>
      <c r="AIK38" s="71"/>
      <c r="AIL38" s="71"/>
      <c r="AIM38" s="71"/>
      <c r="AIN38" s="71"/>
      <c r="AIO38" s="71"/>
      <c r="AIP38" s="71"/>
      <c r="AIQ38" s="71"/>
      <c r="AIR38" s="71"/>
      <c r="AIS38" s="71"/>
      <c r="AIT38" s="71"/>
      <c r="AIU38" s="71"/>
      <c r="AIV38" s="71"/>
      <c r="AIW38" s="71"/>
      <c r="AIX38" s="71"/>
      <c r="AIY38" s="71"/>
      <c r="AIZ38" s="71"/>
      <c r="AJA38" s="71"/>
      <c r="AJB38" s="71"/>
      <c r="AJC38" s="71"/>
      <c r="AJD38" s="71"/>
      <c r="AJE38" s="71"/>
      <c r="AJF38" s="71"/>
      <c r="AJG38" s="71"/>
      <c r="AJH38" s="71"/>
      <c r="AJI38" s="71"/>
      <c r="AJJ38" s="71"/>
      <c r="AJK38" s="71"/>
      <c r="AJL38" s="71"/>
      <c r="AJM38" s="71"/>
      <c r="AJN38" s="71"/>
      <c r="AJO38" s="71"/>
      <c r="AJP38" s="71"/>
      <c r="AJQ38" s="71"/>
      <c r="AJR38" s="71"/>
      <c r="AJS38" s="71"/>
      <c r="AJT38" s="71"/>
      <c r="AJU38" s="71"/>
      <c r="AJV38" s="71"/>
      <c r="AJW38" s="71"/>
      <c r="AJX38" s="71"/>
      <c r="AJY38" s="71"/>
      <c r="AJZ38" s="71"/>
      <c r="AKA38" s="71"/>
      <c r="AKB38" s="71"/>
      <c r="AKC38" s="71"/>
      <c r="AKD38" s="71"/>
      <c r="AKE38" s="71"/>
      <c r="AKF38" s="71"/>
      <c r="AKG38" s="71"/>
      <c r="AKH38" s="71"/>
      <c r="AKI38" s="71"/>
      <c r="AKJ38" s="71"/>
      <c r="AKK38" s="71"/>
      <c r="AKL38" s="71"/>
      <c r="AKM38" s="71"/>
      <c r="AKN38" s="71"/>
      <c r="AKO38" s="71"/>
      <c r="AKP38" s="71"/>
      <c r="AKQ38" s="71"/>
      <c r="AKR38" s="71"/>
      <c r="AKS38" s="71"/>
      <c r="AKT38" s="71"/>
      <c r="AKU38" s="71"/>
      <c r="AKV38" s="71"/>
      <c r="AKW38" s="71"/>
      <c r="AKX38" s="71"/>
      <c r="AKY38" s="71"/>
      <c r="AKZ38" s="71"/>
      <c r="ALA38" s="71"/>
      <c r="ALB38" s="71"/>
      <c r="ALC38" s="71"/>
      <c r="ALD38" s="71"/>
      <c r="ALE38" s="71"/>
      <c r="ALF38" s="71"/>
      <c r="ALG38" s="71"/>
      <c r="ALH38" s="71"/>
      <c r="ALI38" s="71"/>
      <c r="ALJ38" s="71"/>
      <c r="ALK38" s="71"/>
      <c r="ALL38" s="71"/>
      <c r="ALM38" s="71"/>
      <c r="ALN38" s="71"/>
      <c r="ALO38" s="71"/>
      <c r="ALP38" s="71"/>
      <c r="ALQ38" s="71"/>
      <c r="ALR38" s="71"/>
      <c r="ALS38" s="71"/>
      <c r="ALT38" s="71"/>
      <c r="ALU38" s="71"/>
      <c r="ALV38" s="71"/>
      <c r="ALW38" s="71"/>
      <c r="ALX38" s="71"/>
      <c r="ALY38" s="71"/>
      <c r="ALZ38" s="71"/>
      <c r="AMA38" s="71"/>
      <c r="AMB38" s="71"/>
      <c r="AMC38" s="71"/>
      <c r="AMD38" s="71"/>
      <c r="AME38" s="71"/>
      <c r="AMF38" s="71"/>
      <c r="AMG38" s="71"/>
      <c r="AMH38" s="71"/>
      <c r="AMI38" s="71"/>
      <c r="AMJ38" s="71"/>
      <c r="AMK38" s="71"/>
    </row>
    <row r="39" spans="1:1025" ht="19.5" customHeight="1">
      <c r="A39" s="356" t="s">
        <v>254</v>
      </c>
      <c r="D39" s="361" t="s">
        <v>255</v>
      </c>
      <c r="E39" s="361"/>
      <c r="F39" s="361"/>
      <c r="G39" s="361"/>
      <c r="H39" s="362"/>
      <c r="Z39" s="374"/>
      <c r="AA39" s="368"/>
      <c r="AB39" s="374"/>
      <c r="AC39" s="369"/>
      <c r="AD39" s="370"/>
      <c r="AE39" s="370"/>
      <c r="AF39" s="370"/>
      <c r="AG39" s="370"/>
      <c r="AH39" s="370"/>
      <c r="AI39" s="370"/>
      <c r="AJ39" s="202"/>
      <c r="AK39" s="202"/>
      <c r="AL39" s="202"/>
      <c r="AM39" s="202"/>
      <c r="AN39" s="375"/>
      <c r="AO39" s="202"/>
      <c r="AP39" s="202"/>
      <c r="AQ39" s="202"/>
      <c r="AR39" s="202"/>
      <c r="AS39" s="202"/>
      <c r="AT39" s="202"/>
      <c r="AU39" s="371"/>
      <c r="AV39" s="202"/>
      <c r="AW39" s="202"/>
      <c r="AX39" s="202"/>
      <c r="AY39" s="202"/>
      <c r="AZ39" s="202"/>
      <c r="BA39" s="202"/>
      <c r="BB39" s="202"/>
      <c r="BC39" s="209"/>
      <c r="BD39" s="202"/>
      <c r="BE39" s="202"/>
      <c r="BF39" s="202"/>
      <c r="BG39" s="202"/>
      <c r="BH39" s="376"/>
      <c r="BI39" s="376"/>
      <c r="BJ39" s="376"/>
      <c r="BK39" s="373"/>
      <c r="BL39" s="377"/>
      <c r="BM39" s="377"/>
      <c r="BN39" s="53"/>
      <c r="BO39" s="378"/>
      <c r="BP39" s="378"/>
      <c r="BQ39" s="378"/>
      <c r="BR39" s="378"/>
      <c r="BS39" s="378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  <c r="CN39" s="337"/>
      <c r="CO39" s="337"/>
      <c r="CP39" s="337"/>
      <c r="CQ39" s="337"/>
      <c r="CR39" s="337"/>
      <c r="CS39" s="338"/>
      <c r="CT39" s="379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  <c r="IW39" s="71"/>
      <c r="IX39" s="71"/>
      <c r="IY39" s="71"/>
      <c r="IZ39" s="71"/>
      <c r="JA39" s="71"/>
      <c r="JB39" s="71"/>
      <c r="JC39" s="71"/>
      <c r="JD39" s="71"/>
      <c r="JE39" s="71"/>
      <c r="JF39" s="71"/>
      <c r="JG39" s="71"/>
      <c r="JH39" s="71"/>
      <c r="JI39" s="71"/>
      <c r="JJ39" s="71"/>
      <c r="JK39" s="71"/>
      <c r="JL39" s="71"/>
      <c r="JM39" s="71"/>
      <c r="JN39" s="71"/>
      <c r="JO39" s="71"/>
      <c r="JP39" s="71"/>
      <c r="JQ39" s="71"/>
      <c r="JR39" s="71"/>
      <c r="JS39" s="71"/>
      <c r="JT39" s="71"/>
      <c r="JU39" s="71"/>
      <c r="JV39" s="71"/>
      <c r="JW39" s="71"/>
      <c r="JX39" s="71"/>
      <c r="JY39" s="71"/>
      <c r="JZ39" s="71"/>
      <c r="KA39" s="71"/>
      <c r="KB39" s="71"/>
      <c r="KC39" s="71"/>
      <c r="KD39" s="71"/>
      <c r="KE39" s="71"/>
      <c r="KF39" s="71"/>
      <c r="KG39" s="71"/>
      <c r="KH39" s="71"/>
      <c r="KI39" s="71"/>
      <c r="KJ39" s="71"/>
      <c r="KK39" s="71"/>
      <c r="KL39" s="71"/>
      <c r="KM39" s="71"/>
      <c r="KN39" s="71"/>
      <c r="KO39" s="71"/>
      <c r="KP39" s="71"/>
      <c r="KQ39" s="71"/>
      <c r="KR39" s="71"/>
      <c r="KS39" s="71"/>
      <c r="KT39" s="71"/>
      <c r="KU39" s="71"/>
      <c r="KV39" s="71"/>
      <c r="KW39" s="71"/>
      <c r="KX39" s="71"/>
      <c r="KY39" s="71"/>
      <c r="KZ39" s="71"/>
      <c r="LA39" s="71"/>
      <c r="LB39" s="71"/>
      <c r="LC39" s="71"/>
      <c r="LD39" s="71"/>
      <c r="LE39" s="71"/>
      <c r="LF39" s="71"/>
      <c r="LG39" s="71"/>
      <c r="LH39" s="71"/>
      <c r="LI39" s="71"/>
      <c r="LJ39" s="71"/>
      <c r="LK39" s="71"/>
      <c r="LL39" s="71"/>
      <c r="LM39" s="71"/>
      <c r="LN39" s="71"/>
      <c r="LO39" s="71"/>
      <c r="LP39" s="71"/>
      <c r="LQ39" s="71"/>
      <c r="LR39" s="71"/>
      <c r="LS39" s="71"/>
      <c r="LT39" s="71"/>
      <c r="LU39" s="71"/>
      <c r="LV39" s="71"/>
      <c r="LW39" s="71"/>
      <c r="LX39" s="71"/>
      <c r="LY39" s="71"/>
      <c r="LZ39" s="71"/>
      <c r="MA39" s="71"/>
      <c r="MB39" s="71"/>
      <c r="MC39" s="71"/>
      <c r="MD39" s="71"/>
      <c r="ME39" s="71"/>
      <c r="MF39" s="71"/>
      <c r="MG39" s="71"/>
      <c r="MH39" s="71"/>
      <c r="MI39" s="71"/>
      <c r="MJ39" s="71"/>
      <c r="MK39" s="71"/>
      <c r="ML39" s="71"/>
      <c r="MM39" s="71"/>
      <c r="MN39" s="71"/>
      <c r="MO39" s="71"/>
      <c r="MP39" s="71"/>
      <c r="MQ39" s="71"/>
      <c r="MR39" s="71"/>
      <c r="MS39" s="71"/>
      <c r="MT39" s="71"/>
      <c r="MU39" s="71"/>
      <c r="MV39" s="71"/>
      <c r="MW39" s="71"/>
      <c r="MX39" s="71"/>
      <c r="MY39" s="71"/>
      <c r="MZ39" s="71"/>
      <c r="NA39" s="71"/>
      <c r="NB39" s="71"/>
      <c r="NC39" s="71"/>
      <c r="ND39" s="71"/>
      <c r="NE39" s="71"/>
      <c r="NF39" s="71"/>
      <c r="NG39" s="71"/>
      <c r="NH39" s="71"/>
      <c r="NI39" s="71"/>
      <c r="NJ39" s="71"/>
      <c r="NK39" s="71"/>
      <c r="NL39" s="71"/>
      <c r="NM39" s="71"/>
      <c r="NN39" s="71"/>
      <c r="NO39" s="71"/>
      <c r="NP39" s="71"/>
      <c r="NQ39" s="71"/>
      <c r="NR39" s="71"/>
      <c r="NS39" s="71"/>
      <c r="NT39" s="71"/>
      <c r="NU39" s="71"/>
      <c r="NV39" s="71"/>
      <c r="NW39" s="71"/>
      <c r="NX39" s="71"/>
      <c r="NY39" s="71"/>
      <c r="NZ39" s="71"/>
      <c r="OA39" s="71"/>
      <c r="OB39" s="71"/>
      <c r="OC39" s="71"/>
      <c r="OD39" s="71"/>
      <c r="OE39" s="71"/>
      <c r="OF39" s="71"/>
      <c r="OG39" s="71"/>
      <c r="OH39" s="71"/>
      <c r="OI39" s="71"/>
      <c r="OJ39" s="71"/>
      <c r="OK39" s="71"/>
      <c r="OL39" s="71"/>
      <c r="OM39" s="71"/>
      <c r="ON39" s="71"/>
      <c r="OO39" s="71"/>
      <c r="OP39" s="71"/>
      <c r="OQ39" s="71"/>
      <c r="OR39" s="71"/>
      <c r="OS39" s="71"/>
      <c r="OT39" s="71"/>
      <c r="OU39" s="71"/>
      <c r="OV39" s="71"/>
      <c r="OW39" s="71"/>
      <c r="OX39" s="71"/>
      <c r="OY39" s="71"/>
      <c r="OZ39" s="71"/>
      <c r="PA39" s="71"/>
      <c r="PB39" s="71"/>
      <c r="PC39" s="71"/>
      <c r="PD39" s="71"/>
      <c r="PE39" s="71"/>
      <c r="PF39" s="71"/>
      <c r="PG39" s="71"/>
      <c r="PH39" s="71"/>
      <c r="PI39" s="71"/>
      <c r="PJ39" s="71"/>
      <c r="PK39" s="71"/>
      <c r="PL39" s="71"/>
      <c r="PM39" s="71"/>
      <c r="PN39" s="71"/>
      <c r="PO39" s="71"/>
      <c r="PP39" s="71"/>
      <c r="PQ39" s="71"/>
      <c r="PR39" s="71"/>
      <c r="PS39" s="71"/>
      <c r="PT39" s="71"/>
      <c r="PU39" s="71"/>
      <c r="PV39" s="71"/>
      <c r="PW39" s="71"/>
      <c r="PX39" s="71"/>
      <c r="PY39" s="71"/>
      <c r="PZ39" s="71"/>
      <c r="QA39" s="71"/>
      <c r="QB39" s="71"/>
      <c r="QC39" s="71"/>
      <c r="QD39" s="71"/>
      <c r="QE39" s="71"/>
      <c r="QF39" s="71"/>
      <c r="QG39" s="71"/>
      <c r="QH39" s="71"/>
      <c r="QI39" s="71"/>
      <c r="QJ39" s="71"/>
      <c r="QK39" s="71"/>
      <c r="QL39" s="71"/>
      <c r="QM39" s="71"/>
      <c r="QN39" s="71"/>
      <c r="QO39" s="71"/>
      <c r="QP39" s="71"/>
      <c r="QQ39" s="71"/>
      <c r="QR39" s="71"/>
      <c r="QS39" s="71"/>
      <c r="QT39" s="71"/>
      <c r="QU39" s="71"/>
      <c r="QV39" s="71"/>
      <c r="QW39" s="71"/>
      <c r="QX39" s="71"/>
      <c r="QY39" s="71"/>
      <c r="QZ39" s="71"/>
      <c r="RA39" s="71"/>
      <c r="RB39" s="71"/>
      <c r="RC39" s="71"/>
      <c r="RD39" s="71"/>
      <c r="RE39" s="71"/>
      <c r="RF39" s="71"/>
      <c r="RG39" s="71"/>
      <c r="RH39" s="71"/>
      <c r="RI39" s="71"/>
      <c r="RJ39" s="71"/>
      <c r="RK39" s="71"/>
      <c r="RL39" s="71"/>
      <c r="RM39" s="71"/>
      <c r="RN39" s="71"/>
      <c r="RO39" s="71"/>
      <c r="RP39" s="71"/>
      <c r="RQ39" s="71"/>
      <c r="RR39" s="71"/>
      <c r="RS39" s="71"/>
      <c r="RT39" s="71"/>
      <c r="RU39" s="71"/>
      <c r="RV39" s="71"/>
      <c r="RW39" s="71"/>
      <c r="RX39" s="71"/>
      <c r="RY39" s="71"/>
      <c r="RZ39" s="71"/>
      <c r="SA39" s="71"/>
      <c r="SB39" s="71"/>
      <c r="SC39" s="71"/>
      <c r="SD39" s="71"/>
      <c r="SE39" s="71"/>
      <c r="SF39" s="71"/>
      <c r="SG39" s="71"/>
      <c r="SH39" s="71"/>
      <c r="SI39" s="71"/>
      <c r="SJ39" s="71"/>
      <c r="SK39" s="71"/>
      <c r="SL39" s="71"/>
      <c r="SM39" s="71"/>
      <c r="SN39" s="71"/>
      <c r="SO39" s="71"/>
      <c r="SP39" s="71"/>
      <c r="SQ39" s="71"/>
      <c r="SR39" s="71"/>
      <c r="SS39" s="71"/>
      <c r="ST39" s="71"/>
      <c r="SU39" s="71"/>
      <c r="SV39" s="71"/>
      <c r="SW39" s="71"/>
      <c r="SX39" s="71"/>
      <c r="SY39" s="71"/>
      <c r="SZ39" s="71"/>
      <c r="TA39" s="71"/>
      <c r="TB39" s="71"/>
      <c r="TC39" s="71"/>
      <c r="TD39" s="71"/>
      <c r="TE39" s="71"/>
      <c r="TF39" s="71"/>
      <c r="TG39" s="71"/>
      <c r="TH39" s="71"/>
      <c r="TI39" s="71"/>
      <c r="TJ39" s="71"/>
      <c r="TK39" s="71"/>
      <c r="TL39" s="71"/>
      <c r="TM39" s="71"/>
      <c r="TN39" s="71"/>
      <c r="TO39" s="71"/>
      <c r="TP39" s="71"/>
      <c r="TQ39" s="71"/>
      <c r="TR39" s="71"/>
      <c r="TS39" s="71"/>
      <c r="TT39" s="71"/>
      <c r="TU39" s="71"/>
      <c r="TV39" s="71"/>
      <c r="TW39" s="71"/>
      <c r="TX39" s="71"/>
      <c r="TY39" s="71"/>
      <c r="TZ39" s="71"/>
      <c r="UA39" s="71"/>
      <c r="UB39" s="71"/>
      <c r="UC39" s="71"/>
      <c r="UD39" s="71"/>
      <c r="UE39" s="71"/>
      <c r="UF39" s="71"/>
      <c r="UG39" s="71"/>
      <c r="UH39" s="71"/>
      <c r="UI39" s="71"/>
      <c r="UJ39" s="71"/>
      <c r="UK39" s="71"/>
      <c r="UL39" s="71"/>
      <c r="UM39" s="71"/>
      <c r="UN39" s="71"/>
      <c r="UO39" s="71"/>
      <c r="UP39" s="71"/>
      <c r="UQ39" s="71"/>
      <c r="UR39" s="71"/>
      <c r="US39" s="71"/>
      <c r="UT39" s="71"/>
      <c r="UU39" s="71"/>
      <c r="UV39" s="71"/>
      <c r="UW39" s="71"/>
      <c r="UX39" s="71"/>
      <c r="UY39" s="71"/>
      <c r="UZ39" s="71"/>
      <c r="VA39" s="71"/>
      <c r="VB39" s="71"/>
      <c r="VC39" s="71"/>
      <c r="VD39" s="71"/>
      <c r="VE39" s="71"/>
      <c r="VF39" s="71"/>
      <c r="VG39" s="71"/>
      <c r="VH39" s="71"/>
      <c r="VI39" s="71"/>
      <c r="VJ39" s="71"/>
      <c r="VK39" s="71"/>
      <c r="VL39" s="71"/>
      <c r="VM39" s="71"/>
      <c r="VN39" s="71"/>
      <c r="VO39" s="71"/>
      <c r="VP39" s="71"/>
      <c r="VQ39" s="71"/>
      <c r="VR39" s="71"/>
      <c r="VS39" s="71"/>
      <c r="VT39" s="71"/>
      <c r="VU39" s="71"/>
      <c r="VV39" s="71"/>
      <c r="VW39" s="71"/>
      <c r="VX39" s="71"/>
      <c r="VY39" s="71"/>
      <c r="VZ39" s="71"/>
      <c r="WA39" s="71"/>
      <c r="WB39" s="71"/>
      <c r="WC39" s="71"/>
      <c r="WD39" s="71"/>
      <c r="WE39" s="71"/>
      <c r="WF39" s="71"/>
      <c r="WG39" s="71"/>
      <c r="WH39" s="71"/>
      <c r="WI39" s="71"/>
      <c r="WJ39" s="71"/>
      <c r="WK39" s="71"/>
      <c r="WL39" s="71"/>
      <c r="WM39" s="71"/>
      <c r="WN39" s="71"/>
      <c r="WO39" s="71"/>
      <c r="WP39" s="71"/>
      <c r="WQ39" s="71"/>
      <c r="WR39" s="71"/>
      <c r="WS39" s="71"/>
      <c r="WT39" s="71"/>
      <c r="WU39" s="71"/>
      <c r="WV39" s="71"/>
      <c r="WW39" s="71"/>
      <c r="WX39" s="71"/>
      <c r="WY39" s="71"/>
      <c r="WZ39" s="71"/>
      <c r="XA39" s="71"/>
      <c r="XB39" s="71"/>
      <c r="XC39" s="71"/>
      <c r="XD39" s="71"/>
      <c r="XE39" s="71"/>
      <c r="XF39" s="71"/>
      <c r="XG39" s="71"/>
      <c r="XH39" s="71"/>
      <c r="XI39" s="71"/>
      <c r="XJ39" s="71"/>
      <c r="XK39" s="71"/>
      <c r="XL39" s="71"/>
      <c r="XM39" s="71"/>
      <c r="XN39" s="71"/>
      <c r="XO39" s="71"/>
      <c r="XP39" s="71"/>
      <c r="XQ39" s="71"/>
      <c r="XR39" s="71"/>
      <c r="XS39" s="71"/>
      <c r="XT39" s="71"/>
      <c r="XU39" s="71"/>
      <c r="XV39" s="71"/>
      <c r="XW39" s="71"/>
      <c r="XX39" s="71"/>
      <c r="XY39" s="71"/>
      <c r="XZ39" s="71"/>
      <c r="YA39" s="71"/>
      <c r="YB39" s="71"/>
      <c r="YC39" s="71"/>
      <c r="YD39" s="71"/>
      <c r="YE39" s="71"/>
      <c r="YF39" s="71"/>
      <c r="YG39" s="71"/>
      <c r="YH39" s="71"/>
      <c r="YI39" s="71"/>
      <c r="YJ39" s="71"/>
      <c r="YK39" s="71"/>
      <c r="YL39" s="71"/>
      <c r="YM39" s="71"/>
      <c r="YN39" s="71"/>
      <c r="YO39" s="71"/>
      <c r="YP39" s="71"/>
      <c r="YQ39" s="71"/>
      <c r="YR39" s="71"/>
      <c r="YS39" s="71"/>
      <c r="YT39" s="71"/>
      <c r="YU39" s="71"/>
      <c r="YV39" s="71"/>
      <c r="YW39" s="71"/>
      <c r="YX39" s="71"/>
      <c r="YY39" s="71"/>
      <c r="YZ39" s="71"/>
      <c r="ZA39" s="71"/>
      <c r="ZB39" s="71"/>
      <c r="ZC39" s="71"/>
      <c r="ZD39" s="71"/>
      <c r="ZE39" s="71"/>
      <c r="ZF39" s="71"/>
      <c r="ZG39" s="71"/>
      <c r="ZH39" s="71"/>
      <c r="ZI39" s="71"/>
      <c r="ZJ39" s="71"/>
      <c r="ZK39" s="71"/>
      <c r="ZL39" s="71"/>
      <c r="ZM39" s="71"/>
      <c r="ZN39" s="71"/>
      <c r="ZO39" s="71"/>
      <c r="ZP39" s="71"/>
      <c r="ZQ39" s="71"/>
      <c r="ZR39" s="71"/>
      <c r="ZS39" s="71"/>
      <c r="ZT39" s="71"/>
      <c r="ZU39" s="71"/>
      <c r="ZV39" s="71"/>
      <c r="ZW39" s="71"/>
      <c r="ZX39" s="71"/>
      <c r="ZY39" s="71"/>
      <c r="ZZ39" s="71"/>
      <c r="AAA39" s="71"/>
      <c r="AAB39" s="71"/>
      <c r="AAC39" s="71"/>
      <c r="AAD39" s="71"/>
      <c r="AAE39" s="71"/>
      <c r="AAF39" s="71"/>
      <c r="AAG39" s="71"/>
      <c r="AAH39" s="71"/>
      <c r="AAI39" s="71"/>
      <c r="AAJ39" s="71"/>
      <c r="AAK39" s="71"/>
      <c r="AAL39" s="71"/>
      <c r="AAM39" s="71"/>
      <c r="AAN39" s="71"/>
      <c r="AAO39" s="71"/>
      <c r="AAP39" s="71"/>
      <c r="AAQ39" s="71"/>
      <c r="AAR39" s="71"/>
      <c r="AAS39" s="71"/>
      <c r="AAT39" s="71"/>
      <c r="AAU39" s="71"/>
      <c r="AAV39" s="71"/>
      <c r="AAW39" s="71"/>
      <c r="AAX39" s="71"/>
      <c r="AAY39" s="71"/>
      <c r="AAZ39" s="71"/>
      <c r="ABA39" s="71"/>
      <c r="ABB39" s="71"/>
      <c r="ABC39" s="71"/>
      <c r="ABD39" s="71"/>
      <c r="ABE39" s="71"/>
      <c r="ABF39" s="71"/>
      <c r="ABG39" s="71"/>
      <c r="ABH39" s="71"/>
      <c r="ABI39" s="71"/>
      <c r="ABJ39" s="71"/>
      <c r="ABK39" s="71"/>
      <c r="ABL39" s="71"/>
      <c r="ABM39" s="71"/>
      <c r="ABN39" s="71"/>
      <c r="ABO39" s="71"/>
      <c r="ABP39" s="71"/>
      <c r="ABQ39" s="71"/>
      <c r="ABR39" s="71"/>
      <c r="ABS39" s="71"/>
      <c r="ABT39" s="71"/>
      <c r="ABU39" s="71"/>
      <c r="ABV39" s="71"/>
      <c r="ABW39" s="71"/>
      <c r="ABX39" s="71"/>
      <c r="ABY39" s="71"/>
      <c r="ABZ39" s="71"/>
      <c r="ACA39" s="71"/>
      <c r="ACB39" s="71"/>
      <c r="ACC39" s="71"/>
      <c r="ACD39" s="71"/>
      <c r="ACE39" s="71"/>
      <c r="ACF39" s="71"/>
      <c r="ACG39" s="71"/>
      <c r="ACH39" s="71"/>
      <c r="ACI39" s="71"/>
      <c r="ACJ39" s="71"/>
      <c r="ACK39" s="71"/>
      <c r="ACL39" s="71"/>
      <c r="ACM39" s="71"/>
      <c r="ACN39" s="71"/>
      <c r="ACO39" s="71"/>
      <c r="ACP39" s="71"/>
      <c r="ACQ39" s="71"/>
      <c r="ACR39" s="71"/>
      <c r="ACS39" s="71"/>
      <c r="ACT39" s="71"/>
      <c r="ACU39" s="71"/>
      <c r="ACV39" s="71"/>
      <c r="ACW39" s="71"/>
      <c r="ACX39" s="71"/>
      <c r="ACY39" s="71"/>
      <c r="ACZ39" s="71"/>
      <c r="ADA39" s="71"/>
      <c r="ADB39" s="71"/>
      <c r="ADC39" s="71"/>
      <c r="ADD39" s="71"/>
      <c r="ADE39" s="71"/>
      <c r="ADF39" s="71"/>
      <c r="ADG39" s="71"/>
      <c r="ADH39" s="71"/>
      <c r="ADI39" s="71"/>
      <c r="ADJ39" s="71"/>
      <c r="ADK39" s="71"/>
      <c r="ADL39" s="71"/>
      <c r="ADM39" s="71"/>
      <c r="ADN39" s="71"/>
      <c r="ADO39" s="71"/>
      <c r="ADP39" s="71"/>
      <c r="ADQ39" s="71"/>
      <c r="ADR39" s="71"/>
      <c r="ADS39" s="71"/>
      <c r="ADT39" s="71"/>
      <c r="ADU39" s="71"/>
      <c r="ADV39" s="71"/>
      <c r="ADW39" s="71"/>
      <c r="ADX39" s="71"/>
      <c r="ADY39" s="71"/>
      <c r="ADZ39" s="71"/>
      <c r="AEA39" s="71"/>
      <c r="AEB39" s="71"/>
      <c r="AEC39" s="71"/>
      <c r="AED39" s="71"/>
      <c r="AEE39" s="71"/>
      <c r="AEF39" s="71"/>
      <c r="AEG39" s="71"/>
      <c r="AEH39" s="71"/>
      <c r="AEI39" s="71"/>
      <c r="AEJ39" s="71"/>
      <c r="AEK39" s="71"/>
      <c r="AEL39" s="71"/>
      <c r="AEM39" s="71"/>
      <c r="AEN39" s="71"/>
      <c r="AEO39" s="71"/>
      <c r="AEP39" s="71"/>
      <c r="AEQ39" s="71"/>
      <c r="AER39" s="71"/>
      <c r="AES39" s="71"/>
      <c r="AET39" s="71"/>
      <c r="AEU39" s="71"/>
      <c r="AEV39" s="71"/>
      <c r="AEW39" s="71"/>
      <c r="AEX39" s="71"/>
      <c r="AEY39" s="71"/>
      <c r="AEZ39" s="71"/>
      <c r="AFA39" s="71"/>
      <c r="AFB39" s="71"/>
      <c r="AFC39" s="71"/>
      <c r="AFD39" s="71"/>
      <c r="AFE39" s="71"/>
      <c r="AFF39" s="71"/>
      <c r="AFG39" s="71"/>
      <c r="AFH39" s="71"/>
      <c r="AFI39" s="71"/>
      <c r="AFJ39" s="71"/>
      <c r="AFK39" s="71"/>
      <c r="AFL39" s="71"/>
      <c r="AFM39" s="71"/>
      <c r="AFN39" s="71"/>
      <c r="AFO39" s="71"/>
      <c r="AFP39" s="71"/>
      <c r="AFQ39" s="71"/>
      <c r="AFR39" s="71"/>
      <c r="AFS39" s="71"/>
      <c r="AFT39" s="71"/>
      <c r="AFU39" s="71"/>
      <c r="AFV39" s="71"/>
      <c r="AFW39" s="71"/>
      <c r="AFX39" s="71"/>
      <c r="AFY39" s="71"/>
      <c r="AFZ39" s="71"/>
      <c r="AGA39" s="71"/>
      <c r="AGB39" s="71"/>
      <c r="AGC39" s="71"/>
      <c r="AGD39" s="71"/>
      <c r="AGE39" s="71"/>
      <c r="AGF39" s="71"/>
      <c r="AGG39" s="71"/>
      <c r="AGH39" s="71"/>
      <c r="AGI39" s="71"/>
      <c r="AGJ39" s="71"/>
      <c r="AGK39" s="71"/>
      <c r="AGL39" s="71"/>
      <c r="AGM39" s="71"/>
      <c r="AGN39" s="71"/>
      <c r="AGO39" s="71"/>
      <c r="AGP39" s="71"/>
      <c r="AGQ39" s="71"/>
      <c r="AGR39" s="71"/>
      <c r="AGS39" s="71"/>
      <c r="AGT39" s="71"/>
      <c r="AGU39" s="71"/>
      <c r="AGV39" s="71"/>
      <c r="AGW39" s="71"/>
      <c r="AGX39" s="71"/>
      <c r="AGY39" s="71"/>
      <c r="AGZ39" s="71"/>
      <c r="AHA39" s="71"/>
      <c r="AHB39" s="71"/>
      <c r="AHC39" s="71"/>
      <c r="AHD39" s="71"/>
      <c r="AHE39" s="71"/>
      <c r="AHF39" s="71"/>
      <c r="AHG39" s="71"/>
      <c r="AHH39" s="71"/>
      <c r="AHI39" s="71"/>
      <c r="AHJ39" s="71"/>
      <c r="AHK39" s="71"/>
      <c r="AHL39" s="71"/>
      <c r="AHM39" s="71"/>
      <c r="AHN39" s="71"/>
      <c r="AHO39" s="71"/>
      <c r="AHP39" s="71"/>
      <c r="AHQ39" s="71"/>
      <c r="AHR39" s="71"/>
      <c r="AHS39" s="71"/>
      <c r="AHT39" s="71"/>
      <c r="AHU39" s="71"/>
      <c r="AHV39" s="71"/>
      <c r="AHW39" s="71"/>
      <c r="AHX39" s="71"/>
      <c r="AHY39" s="71"/>
      <c r="AHZ39" s="71"/>
      <c r="AIA39" s="71"/>
      <c r="AIB39" s="71"/>
      <c r="AIC39" s="71"/>
      <c r="AID39" s="71"/>
      <c r="AIE39" s="71"/>
      <c r="AIF39" s="71"/>
      <c r="AIG39" s="71"/>
      <c r="AIH39" s="71"/>
      <c r="AII39" s="71"/>
      <c r="AIJ39" s="71"/>
      <c r="AIK39" s="71"/>
      <c r="AIL39" s="71"/>
      <c r="AIM39" s="71"/>
      <c r="AIN39" s="71"/>
      <c r="AIO39" s="71"/>
      <c r="AIP39" s="71"/>
      <c r="AIQ39" s="71"/>
      <c r="AIR39" s="71"/>
      <c r="AIS39" s="71"/>
      <c r="AIT39" s="71"/>
      <c r="AIU39" s="71"/>
      <c r="AIV39" s="71"/>
      <c r="AIW39" s="71"/>
      <c r="AIX39" s="71"/>
      <c r="AIY39" s="71"/>
      <c r="AIZ39" s="71"/>
      <c r="AJA39" s="71"/>
      <c r="AJB39" s="71"/>
      <c r="AJC39" s="71"/>
      <c r="AJD39" s="71"/>
      <c r="AJE39" s="71"/>
      <c r="AJF39" s="71"/>
      <c r="AJG39" s="71"/>
      <c r="AJH39" s="71"/>
      <c r="AJI39" s="71"/>
      <c r="AJJ39" s="71"/>
      <c r="AJK39" s="71"/>
      <c r="AJL39" s="71"/>
      <c r="AJM39" s="71"/>
      <c r="AJN39" s="71"/>
      <c r="AJO39" s="71"/>
      <c r="AJP39" s="71"/>
      <c r="AJQ39" s="71"/>
      <c r="AJR39" s="71"/>
      <c r="AJS39" s="71"/>
      <c r="AJT39" s="71"/>
      <c r="AJU39" s="71"/>
      <c r="AJV39" s="71"/>
      <c r="AJW39" s="71"/>
      <c r="AJX39" s="71"/>
      <c r="AJY39" s="71"/>
      <c r="AJZ39" s="71"/>
      <c r="AKA39" s="71"/>
      <c r="AKB39" s="71"/>
      <c r="AKC39" s="71"/>
      <c r="AKD39" s="71"/>
      <c r="AKE39" s="71"/>
      <c r="AKF39" s="71"/>
      <c r="AKG39" s="71"/>
      <c r="AKH39" s="71"/>
      <c r="AKI39" s="71"/>
      <c r="AKJ39" s="71"/>
      <c r="AKK39" s="71"/>
      <c r="AKL39" s="71"/>
      <c r="AKM39" s="71"/>
      <c r="AKN39" s="71"/>
      <c r="AKO39" s="71"/>
      <c r="AKP39" s="71"/>
      <c r="AKQ39" s="71"/>
      <c r="AKR39" s="71"/>
      <c r="AKS39" s="71"/>
      <c r="AKT39" s="71"/>
      <c r="AKU39" s="71"/>
      <c r="AKV39" s="71"/>
      <c r="AKW39" s="71"/>
      <c r="AKX39" s="71"/>
      <c r="AKY39" s="71"/>
      <c r="AKZ39" s="71"/>
      <c r="ALA39" s="71"/>
      <c r="ALB39" s="71"/>
      <c r="ALC39" s="71"/>
      <c r="ALD39" s="71"/>
      <c r="ALE39" s="71"/>
      <c r="ALF39" s="71"/>
      <c r="ALG39" s="71"/>
      <c r="ALH39" s="71"/>
      <c r="ALI39" s="71"/>
      <c r="ALJ39" s="71"/>
      <c r="ALK39" s="71"/>
      <c r="ALL39" s="71"/>
      <c r="ALM39" s="71"/>
      <c r="ALN39" s="71"/>
      <c r="ALO39" s="71"/>
      <c r="ALP39" s="71"/>
      <c r="ALQ39" s="71"/>
      <c r="ALR39" s="71"/>
      <c r="ALS39" s="71"/>
      <c r="ALT39" s="71"/>
      <c r="ALU39" s="71"/>
      <c r="ALV39" s="71"/>
      <c r="ALW39" s="71"/>
      <c r="ALX39" s="71"/>
      <c r="ALY39" s="71"/>
      <c r="ALZ39" s="71"/>
      <c r="AMA39" s="71"/>
      <c r="AMB39" s="71"/>
      <c r="AMC39" s="71"/>
      <c r="AMD39" s="71"/>
      <c r="AME39" s="71"/>
      <c r="AMF39" s="71"/>
      <c r="AMG39" s="71"/>
      <c r="AMH39" s="71"/>
      <c r="AMI39" s="71"/>
      <c r="AMJ39" s="71"/>
      <c r="AMK39" s="71"/>
    </row>
    <row r="40" spans="1:1025" ht="21" customHeight="1">
      <c r="D40" s="380" t="s">
        <v>256</v>
      </c>
      <c r="E40" s="380"/>
      <c r="F40" s="380"/>
      <c r="G40" s="380"/>
      <c r="H40" s="381"/>
      <c r="Z40" s="374"/>
      <c r="AA40" s="368"/>
      <c r="AB40" s="369"/>
      <c r="AC40" s="369"/>
      <c r="AD40" s="370"/>
      <c r="AE40" s="370"/>
      <c r="AF40" s="370"/>
      <c r="AG40" s="370"/>
      <c r="AH40" s="370"/>
      <c r="AI40" s="370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371"/>
      <c r="AW40" s="202"/>
      <c r="AX40" s="202"/>
      <c r="AY40" s="371"/>
      <c r="AZ40" s="202"/>
      <c r="BA40" s="202"/>
      <c r="BB40" s="371"/>
      <c r="BC40" s="202"/>
      <c r="BD40" s="202"/>
      <c r="BE40" s="371"/>
      <c r="BF40" s="202"/>
      <c r="BG40" s="202"/>
      <c r="BH40" s="376"/>
      <c r="BI40" s="376"/>
      <c r="BJ40" s="376"/>
      <c r="BK40" s="373"/>
      <c r="BL40" s="377"/>
      <c r="BM40" s="377"/>
      <c r="BN40" s="53"/>
      <c r="BO40" s="378"/>
      <c r="BP40" s="378"/>
      <c r="BQ40" s="378"/>
      <c r="BR40" s="378"/>
      <c r="BS40" s="378"/>
      <c r="BT40" s="337"/>
      <c r="BU40" s="337"/>
      <c r="BV40" s="337"/>
      <c r="BW40" s="337"/>
      <c r="BX40" s="337"/>
      <c r="BY40" s="337"/>
      <c r="BZ40" s="337"/>
      <c r="CA40" s="337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7"/>
      <c r="CS40" s="338"/>
      <c r="CT40" s="379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  <c r="IW40" s="71"/>
      <c r="IX40" s="71"/>
      <c r="IY40" s="71"/>
      <c r="IZ40" s="71"/>
      <c r="JA40" s="71"/>
      <c r="JB40" s="71"/>
      <c r="JC40" s="71"/>
      <c r="JD40" s="71"/>
      <c r="JE40" s="71"/>
      <c r="JF40" s="71"/>
      <c r="JG40" s="71"/>
      <c r="JH40" s="71"/>
      <c r="JI40" s="71"/>
      <c r="JJ40" s="71"/>
      <c r="JK40" s="71"/>
      <c r="JL40" s="71"/>
      <c r="JM40" s="71"/>
      <c r="JN40" s="71"/>
      <c r="JO40" s="71"/>
      <c r="JP40" s="71"/>
      <c r="JQ40" s="71"/>
      <c r="JR40" s="71"/>
      <c r="JS40" s="71"/>
      <c r="JT40" s="71"/>
      <c r="JU40" s="71"/>
      <c r="JV40" s="71"/>
      <c r="JW40" s="71"/>
      <c r="JX40" s="71"/>
      <c r="JY40" s="71"/>
      <c r="JZ40" s="71"/>
      <c r="KA40" s="71"/>
      <c r="KB40" s="71"/>
      <c r="KC40" s="71"/>
      <c r="KD40" s="71"/>
      <c r="KE40" s="71"/>
      <c r="KF40" s="71"/>
      <c r="KG40" s="71"/>
      <c r="KH40" s="71"/>
      <c r="KI40" s="71"/>
      <c r="KJ40" s="71"/>
      <c r="KK40" s="71"/>
      <c r="KL40" s="71"/>
      <c r="KM40" s="71"/>
      <c r="KN40" s="71"/>
      <c r="KO40" s="71"/>
      <c r="KP40" s="71"/>
      <c r="KQ40" s="71"/>
      <c r="KR40" s="71"/>
      <c r="KS40" s="71"/>
      <c r="KT40" s="71"/>
      <c r="KU40" s="71"/>
      <c r="KV40" s="71"/>
      <c r="KW40" s="71"/>
      <c r="KX40" s="71"/>
      <c r="KY40" s="71"/>
      <c r="KZ40" s="71"/>
      <c r="LA40" s="71"/>
      <c r="LB40" s="71"/>
      <c r="LC40" s="71"/>
      <c r="LD40" s="71"/>
      <c r="LE40" s="71"/>
      <c r="LF40" s="71"/>
      <c r="LG40" s="71"/>
      <c r="LH40" s="71"/>
      <c r="LI40" s="71"/>
      <c r="LJ40" s="71"/>
      <c r="LK40" s="71"/>
      <c r="LL40" s="71"/>
      <c r="LM40" s="71"/>
      <c r="LN40" s="71"/>
      <c r="LO40" s="71"/>
      <c r="LP40" s="71"/>
      <c r="LQ40" s="71"/>
      <c r="LR40" s="71"/>
      <c r="LS40" s="71"/>
      <c r="LT40" s="71"/>
      <c r="LU40" s="71"/>
      <c r="LV40" s="71"/>
      <c r="LW40" s="71"/>
      <c r="LX40" s="71"/>
      <c r="LY40" s="71"/>
      <c r="LZ40" s="71"/>
      <c r="MA40" s="71"/>
      <c r="MB40" s="71"/>
      <c r="MC40" s="71"/>
      <c r="MD40" s="71"/>
      <c r="ME40" s="71"/>
      <c r="MF40" s="71"/>
      <c r="MG40" s="71"/>
      <c r="MH40" s="71"/>
      <c r="MI40" s="71"/>
      <c r="MJ40" s="71"/>
      <c r="MK40" s="71"/>
      <c r="ML40" s="71"/>
      <c r="MM40" s="71"/>
      <c r="MN40" s="71"/>
      <c r="MO40" s="71"/>
      <c r="MP40" s="71"/>
      <c r="MQ40" s="71"/>
      <c r="MR40" s="71"/>
      <c r="MS40" s="71"/>
      <c r="MT40" s="71"/>
      <c r="MU40" s="71"/>
      <c r="MV40" s="71"/>
      <c r="MW40" s="71"/>
      <c r="MX40" s="71"/>
      <c r="MY40" s="71"/>
      <c r="MZ40" s="71"/>
      <c r="NA40" s="71"/>
      <c r="NB40" s="71"/>
      <c r="NC40" s="71"/>
      <c r="ND40" s="71"/>
      <c r="NE40" s="71"/>
      <c r="NF40" s="71"/>
      <c r="NG40" s="71"/>
      <c r="NH40" s="71"/>
      <c r="NI40" s="71"/>
      <c r="NJ40" s="71"/>
      <c r="NK40" s="71"/>
      <c r="NL40" s="71"/>
      <c r="NM40" s="71"/>
      <c r="NN40" s="71"/>
      <c r="NO40" s="71"/>
      <c r="NP40" s="71"/>
      <c r="NQ40" s="71"/>
      <c r="NR40" s="71"/>
      <c r="NS40" s="71"/>
      <c r="NT40" s="71"/>
      <c r="NU40" s="71"/>
      <c r="NV40" s="71"/>
      <c r="NW40" s="71"/>
      <c r="NX40" s="71"/>
      <c r="NY40" s="71"/>
      <c r="NZ40" s="71"/>
      <c r="OA40" s="71"/>
      <c r="OB40" s="71"/>
      <c r="OC40" s="71"/>
      <c r="OD40" s="71"/>
      <c r="OE40" s="71"/>
      <c r="OF40" s="71"/>
      <c r="OG40" s="71"/>
      <c r="OH40" s="71"/>
      <c r="OI40" s="71"/>
      <c r="OJ40" s="71"/>
      <c r="OK40" s="71"/>
      <c r="OL40" s="71"/>
      <c r="OM40" s="71"/>
      <c r="ON40" s="71"/>
      <c r="OO40" s="71"/>
      <c r="OP40" s="71"/>
      <c r="OQ40" s="71"/>
      <c r="OR40" s="71"/>
      <c r="OS40" s="71"/>
      <c r="OT40" s="71"/>
      <c r="OU40" s="71"/>
      <c r="OV40" s="71"/>
      <c r="OW40" s="71"/>
      <c r="OX40" s="71"/>
      <c r="OY40" s="71"/>
      <c r="OZ40" s="71"/>
      <c r="PA40" s="71"/>
      <c r="PB40" s="71"/>
      <c r="PC40" s="71"/>
      <c r="PD40" s="71"/>
      <c r="PE40" s="71"/>
      <c r="PF40" s="71"/>
      <c r="PG40" s="71"/>
      <c r="PH40" s="71"/>
      <c r="PI40" s="71"/>
      <c r="PJ40" s="71"/>
      <c r="PK40" s="71"/>
      <c r="PL40" s="71"/>
      <c r="PM40" s="71"/>
      <c r="PN40" s="71"/>
      <c r="PO40" s="71"/>
      <c r="PP40" s="71"/>
      <c r="PQ40" s="71"/>
      <c r="PR40" s="71"/>
      <c r="PS40" s="71"/>
      <c r="PT40" s="71"/>
      <c r="PU40" s="71"/>
      <c r="PV40" s="71"/>
      <c r="PW40" s="71"/>
      <c r="PX40" s="71"/>
      <c r="PY40" s="71"/>
      <c r="PZ40" s="71"/>
      <c r="QA40" s="71"/>
      <c r="QB40" s="71"/>
      <c r="QC40" s="71"/>
      <c r="QD40" s="71"/>
      <c r="QE40" s="71"/>
      <c r="QF40" s="71"/>
      <c r="QG40" s="71"/>
      <c r="QH40" s="71"/>
      <c r="QI40" s="71"/>
      <c r="QJ40" s="71"/>
      <c r="QK40" s="71"/>
      <c r="QL40" s="71"/>
      <c r="QM40" s="71"/>
      <c r="QN40" s="71"/>
      <c r="QO40" s="71"/>
      <c r="QP40" s="71"/>
      <c r="QQ40" s="71"/>
      <c r="QR40" s="71"/>
      <c r="QS40" s="71"/>
      <c r="QT40" s="71"/>
      <c r="QU40" s="71"/>
      <c r="QV40" s="71"/>
      <c r="QW40" s="71"/>
      <c r="QX40" s="71"/>
      <c r="QY40" s="71"/>
      <c r="QZ40" s="71"/>
      <c r="RA40" s="71"/>
      <c r="RB40" s="71"/>
      <c r="RC40" s="71"/>
      <c r="RD40" s="71"/>
      <c r="RE40" s="71"/>
      <c r="RF40" s="71"/>
      <c r="RG40" s="71"/>
      <c r="RH40" s="71"/>
      <c r="RI40" s="71"/>
      <c r="RJ40" s="71"/>
      <c r="RK40" s="71"/>
      <c r="RL40" s="71"/>
      <c r="RM40" s="71"/>
      <c r="RN40" s="71"/>
      <c r="RO40" s="71"/>
      <c r="RP40" s="71"/>
      <c r="RQ40" s="71"/>
      <c r="RR40" s="71"/>
      <c r="RS40" s="71"/>
      <c r="RT40" s="71"/>
      <c r="RU40" s="71"/>
      <c r="RV40" s="71"/>
      <c r="RW40" s="71"/>
      <c r="RX40" s="71"/>
      <c r="RY40" s="71"/>
      <c r="RZ40" s="71"/>
      <c r="SA40" s="71"/>
      <c r="SB40" s="71"/>
      <c r="SC40" s="71"/>
      <c r="SD40" s="71"/>
      <c r="SE40" s="71"/>
      <c r="SF40" s="71"/>
      <c r="SG40" s="71"/>
      <c r="SH40" s="71"/>
      <c r="SI40" s="71"/>
      <c r="SJ40" s="71"/>
      <c r="SK40" s="71"/>
      <c r="SL40" s="71"/>
      <c r="SM40" s="71"/>
      <c r="SN40" s="71"/>
      <c r="SO40" s="71"/>
      <c r="SP40" s="71"/>
      <c r="SQ40" s="71"/>
      <c r="SR40" s="71"/>
      <c r="SS40" s="71"/>
      <c r="ST40" s="71"/>
      <c r="SU40" s="71"/>
      <c r="SV40" s="71"/>
      <c r="SW40" s="71"/>
      <c r="SX40" s="71"/>
      <c r="SY40" s="71"/>
      <c r="SZ40" s="71"/>
      <c r="TA40" s="71"/>
      <c r="TB40" s="71"/>
      <c r="TC40" s="71"/>
      <c r="TD40" s="71"/>
      <c r="TE40" s="71"/>
      <c r="TF40" s="71"/>
      <c r="TG40" s="71"/>
      <c r="TH40" s="71"/>
      <c r="TI40" s="71"/>
      <c r="TJ40" s="71"/>
      <c r="TK40" s="71"/>
      <c r="TL40" s="71"/>
      <c r="TM40" s="71"/>
      <c r="TN40" s="71"/>
      <c r="TO40" s="71"/>
      <c r="TP40" s="71"/>
      <c r="TQ40" s="71"/>
      <c r="TR40" s="71"/>
      <c r="TS40" s="71"/>
      <c r="TT40" s="71"/>
      <c r="TU40" s="71"/>
      <c r="TV40" s="71"/>
      <c r="TW40" s="71"/>
      <c r="TX40" s="71"/>
      <c r="TY40" s="71"/>
      <c r="TZ40" s="71"/>
      <c r="UA40" s="71"/>
      <c r="UB40" s="71"/>
      <c r="UC40" s="71"/>
      <c r="UD40" s="71"/>
      <c r="UE40" s="71"/>
      <c r="UF40" s="71"/>
      <c r="UG40" s="71"/>
      <c r="UH40" s="71"/>
      <c r="UI40" s="71"/>
      <c r="UJ40" s="71"/>
      <c r="UK40" s="71"/>
      <c r="UL40" s="71"/>
      <c r="UM40" s="71"/>
      <c r="UN40" s="71"/>
      <c r="UO40" s="71"/>
      <c r="UP40" s="71"/>
      <c r="UQ40" s="71"/>
      <c r="UR40" s="71"/>
      <c r="US40" s="71"/>
      <c r="UT40" s="71"/>
      <c r="UU40" s="71"/>
      <c r="UV40" s="71"/>
      <c r="UW40" s="71"/>
      <c r="UX40" s="71"/>
      <c r="UY40" s="71"/>
      <c r="UZ40" s="71"/>
      <c r="VA40" s="71"/>
      <c r="VB40" s="71"/>
      <c r="VC40" s="71"/>
      <c r="VD40" s="71"/>
      <c r="VE40" s="71"/>
      <c r="VF40" s="71"/>
      <c r="VG40" s="71"/>
      <c r="VH40" s="71"/>
      <c r="VI40" s="71"/>
      <c r="VJ40" s="71"/>
      <c r="VK40" s="71"/>
      <c r="VL40" s="71"/>
      <c r="VM40" s="71"/>
      <c r="VN40" s="71"/>
      <c r="VO40" s="71"/>
      <c r="VP40" s="71"/>
      <c r="VQ40" s="71"/>
      <c r="VR40" s="71"/>
      <c r="VS40" s="71"/>
      <c r="VT40" s="71"/>
      <c r="VU40" s="71"/>
      <c r="VV40" s="71"/>
      <c r="VW40" s="71"/>
      <c r="VX40" s="71"/>
      <c r="VY40" s="71"/>
      <c r="VZ40" s="71"/>
      <c r="WA40" s="71"/>
      <c r="WB40" s="71"/>
      <c r="WC40" s="71"/>
      <c r="WD40" s="71"/>
      <c r="WE40" s="71"/>
      <c r="WF40" s="71"/>
      <c r="WG40" s="71"/>
      <c r="WH40" s="71"/>
      <c r="WI40" s="71"/>
      <c r="WJ40" s="71"/>
      <c r="WK40" s="71"/>
      <c r="WL40" s="71"/>
      <c r="WM40" s="71"/>
      <c r="WN40" s="71"/>
      <c r="WO40" s="71"/>
      <c r="WP40" s="71"/>
      <c r="WQ40" s="71"/>
      <c r="WR40" s="71"/>
      <c r="WS40" s="71"/>
      <c r="WT40" s="71"/>
      <c r="WU40" s="71"/>
      <c r="WV40" s="71"/>
      <c r="WW40" s="71"/>
      <c r="WX40" s="71"/>
      <c r="WY40" s="71"/>
      <c r="WZ40" s="71"/>
      <c r="XA40" s="71"/>
      <c r="XB40" s="71"/>
      <c r="XC40" s="71"/>
      <c r="XD40" s="71"/>
      <c r="XE40" s="71"/>
      <c r="XF40" s="71"/>
      <c r="XG40" s="71"/>
      <c r="XH40" s="71"/>
      <c r="XI40" s="71"/>
      <c r="XJ40" s="71"/>
      <c r="XK40" s="71"/>
      <c r="XL40" s="71"/>
      <c r="XM40" s="71"/>
      <c r="XN40" s="71"/>
      <c r="XO40" s="71"/>
      <c r="XP40" s="71"/>
      <c r="XQ40" s="71"/>
      <c r="XR40" s="71"/>
      <c r="XS40" s="71"/>
      <c r="XT40" s="71"/>
      <c r="XU40" s="71"/>
      <c r="XV40" s="71"/>
      <c r="XW40" s="71"/>
      <c r="XX40" s="71"/>
      <c r="XY40" s="71"/>
      <c r="XZ40" s="71"/>
      <c r="YA40" s="71"/>
      <c r="YB40" s="71"/>
      <c r="YC40" s="71"/>
      <c r="YD40" s="71"/>
      <c r="YE40" s="71"/>
      <c r="YF40" s="71"/>
      <c r="YG40" s="71"/>
      <c r="YH40" s="71"/>
      <c r="YI40" s="71"/>
      <c r="YJ40" s="71"/>
      <c r="YK40" s="71"/>
      <c r="YL40" s="71"/>
      <c r="YM40" s="71"/>
      <c r="YN40" s="71"/>
      <c r="YO40" s="71"/>
      <c r="YP40" s="71"/>
      <c r="YQ40" s="71"/>
      <c r="YR40" s="71"/>
      <c r="YS40" s="71"/>
      <c r="YT40" s="71"/>
      <c r="YU40" s="71"/>
      <c r="YV40" s="71"/>
      <c r="YW40" s="71"/>
      <c r="YX40" s="71"/>
      <c r="YY40" s="71"/>
      <c r="YZ40" s="71"/>
      <c r="ZA40" s="71"/>
      <c r="ZB40" s="71"/>
      <c r="ZC40" s="71"/>
      <c r="ZD40" s="71"/>
      <c r="ZE40" s="71"/>
      <c r="ZF40" s="71"/>
      <c r="ZG40" s="71"/>
      <c r="ZH40" s="71"/>
      <c r="ZI40" s="71"/>
      <c r="ZJ40" s="71"/>
      <c r="ZK40" s="71"/>
      <c r="ZL40" s="71"/>
      <c r="ZM40" s="71"/>
      <c r="ZN40" s="71"/>
      <c r="ZO40" s="71"/>
      <c r="ZP40" s="71"/>
      <c r="ZQ40" s="71"/>
      <c r="ZR40" s="71"/>
      <c r="ZS40" s="71"/>
      <c r="ZT40" s="71"/>
      <c r="ZU40" s="71"/>
      <c r="ZV40" s="71"/>
      <c r="ZW40" s="71"/>
      <c r="ZX40" s="71"/>
      <c r="ZY40" s="71"/>
      <c r="ZZ40" s="71"/>
      <c r="AAA40" s="71"/>
      <c r="AAB40" s="71"/>
      <c r="AAC40" s="71"/>
      <c r="AAD40" s="71"/>
      <c r="AAE40" s="71"/>
      <c r="AAF40" s="71"/>
      <c r="AAG40" s="71"/>
      <c r="AAH40" s="71"/>
      <c r="AAI40" s="71"/>
      <c r="AAJ40" s="71"/>
      <c r="AAK40" s="71"/>
      <c r="AAL40" s="71"/>
      <c r="AAM40" s="71"/>
      <c r="AAN40" s="71"/>
      <c r="AAO40" s="71"/>
      <c r="AAP40" s="71"/>
      <c r="AAQ40" s="71"/>
      <c r="AAR40" s="71"/>
      <c r="AAS40" s="71"/>
      <c r="AAT40" s="71"/>
      <c r="AAU40" s="71"/>
      <c r="AAV40" s="71"/>
      <c r="AAW40" s="71"/>
      <c r="AAX40" s="71"/>
      <c r="AAY40" s="71"/>
      <c r="AAZ40" s="71"/>
      <c r="ABA40" s="71"/>
      <c r="ABB40" s="71"/>
      <c r="ABC40" s="71"/>
      <c r="ABD40" s="71"/>
      <c r="ABE40" s="71"/>
      <c r="ABF40" s="71"/>
      <c r="ABG40" s="71"/>
      <c r="ABH40" s="71"/>
      <c r="ABI40" s="71"/>
      <c r="ABJ40" s="71"/>
      <c r="ABK40" s="71"/>
      <c r="ABL40" s="71"/>
      <c r="ABM40" s="71"/>
      <c r="ABN40" s="71"/>
      <c r="ABO40" s="71"/>
      <c r="ABP40" s="71"/>
      <c r="ABQ40" s="71"/>
      <c r="ABR40" s="71"/>
      <c r="ABS40" s="71"/>
      <c r="ABT40" s="71"/>
      <c r="ABU40" s="71"/>
      <c r="ABV40" s="71"/>
      <c r="ABW40" s="71"/>
      <c r="ABX40" s="71"/>
      <c r="ABY40" s="71"/>
      <c r="ABZ40" s="71"/>
      <c r="ACA40" s="71"/>
      <c r="ACB40" s="71"/>
      <c r="ACC40" s="71"/>
      <c r="ACD40" s="71"/>
      <c r="ACE40" s="71"/>
      <c r="ACF40" s="71"/>
      <c r="ACG40" s="71"/>
      <c r="ACH40" s="71"/>
      <c r="ACI40" s="71"/>
      <c r="ACJ40" s="71"/>
      <c r="ACK40" s="71"/>
      <c r="ACL40" s="71"/>
      <c r="ACM40" s="71"/>
      <c r="ACN40" s="71"/>
      <c r="ACO40" s="71"/>
      <c r="ACP40" s="71"/>
      <c r="ACQ40" s="71"/>
      <c r="ACR40" s="71"/>
      <c r="ACS40" s="71"/>
      <c r="ACT40" s="71"/>
      <c r="ACU40" s="71"/>
      <c r="ACV40" s="71"/>
      <c r="ACW40" s="71"/>
      <c r="ACX40" s="71"/>
      <c r="ACY40" s="71"/>
      <c r="ACZ40" s="71"/>
      <c r="ADA40" s="71"/>
      <c r="ADB40" s="71"/>
      <c r="ADC40" s="71"/>
      <c r="ADD40" s="71"/>
      <c r="ADE40" s="71"/>
      <c r="ADF40" s="71"/>
      <c r="ADG40" s="71"/>
      <c r="ADH40" s="71"/>
      <c r="ADI40" s="71"/>
      <c r="ADJ40" s="71"/>
      <c r="ADK40" s="71"/>
      <c r="ADL40" s="71"/>
      <c r="ADM40" s="71"/>
      <c r="ADN40" s="71"/>
      <c r="ADO40" s="71"/>
      <c r="ADP40" s="71"/>
      <c r="ADQ40" s="71"/>
      <c r="ADR40" s="71"/>
      <c r="ADS40" s="71"/>
      <c r="ADT40" s="71"/>
      <c r="ADU40" s="71"/>
      <c r="ADV40" s="71"/>
      <c r="ADW40" s="71"/>
      <c r="ADX40" s="71"/>
      <c r="ADY40" s="71"/>
      <c r="ADZ40" s="71"/>
      <c r="AEA40" s="71"/>
      <c r="AEB40" s="71"/>
      <c r="AEC40" s="71"/>
      <c r="AED40" s="71"/>
      <c r="AEE40" s="71"/>
      <c r="AEF40" s="71"/>
      <c r="AEG40" s="71"/>
      <c r="AEH40" s="71"/>
      <c r="AEI40" s="71"/>
      <c r="AEJ40" s="71"/>
      <c r="AEK40" s="71"/>
      <c r="AEL40" s="71"/>
      <c r="AEM40" s="71"/>
      <c r="AEN40" s="71"/>
      <c r="AEO40" s="71"/>
      <c r="AEP40" s="71"/>
      <c r="AEQ40" s="71"/>
      <c r="AER40" s="71"/>
      <c r="AES40" s="71"/>
      <c r="AET40" s="71"/>
      <c r="AEU40" s="71"/>
      <c r="AEV40" s="71"/>
      <c r="AEW40" s="71"/>
      <c r="AEX40" s="71"/>
      <c r="AEY40" s="71"/>
      <c r="AEZ40" s="71"/>
      <c r="AFA40" s="71"/>
      <c r="AFB40" s="71"/>
      <c r="AFC40" s="71"/>
      <c r="AFD40" s="71"/>
      <c r="AFE40" s="71"/>
      <c r="AFF40" s="71"/>
      <c r="AFG40" s="71"/>
      <c r="AFH40" s="71"/>
      <c r="AFI40" s="71"/>
      <c r="AFJ40" s="71"/>
      <c r="AFK40" s="71"/>
      <c r="AFL40" s="71"/>
      <c r="AFM40" s="71"/>
      <c r="AFN40" s="71"/>
      <c r="AFO40" s="71"/>
      <c r="AFP40" s="71"/>
      <c r="AFQ40" s="71"/>
      <c r="AFR40" s="71"/>
      <c r="AFS40" s="71"/>
      <c r="AFT40" s="71"/>
      <c r="AFU40" s="71"/>
      <c r="AFV40" s="71"/>
      <c r="AFW40" s="71"/>
      <c r="AFX40" s="71"/>
      <c r="AFY40" s="71"/>
      <c r="AFZ40" s="71"/>
      <c r="AGA40" s="71"/>
      <c r="AGB40" s="71"/>
      <c r="AGC40" s="71"/>
      <c r="AGD40" s="71"/>
      <c r="AGE40" s="71"/>
      <c r="AGF40" s="71"/>
      <c r="AGG40" s="71"/>
      <c r="AGH40" s="71"/>
      <c r="AGI40" s="71"/>
      <c r="AGJ40" s="71"/>
      <c r="AGK40" s="71"/>
      <c r="AGL40" s="71"/>
      <c r="AGM40" s="71"/>
      <c r="AGN40" s="71"/>
      <c r="AGO40" s="71"/>
      <c r="AGP40" s="71"/>
      <c r="AGQ40" s="71"/>
      <c r="AGR40" s="71"/>
      <c r="AGS40" s="71"/>
      <c r="AGT40" s="71"/>
      <c r="AGU40" s="71"/>
      <c r="AGV40" s="71"/>
      <c r="AGW40" s="71"/>
      <c r="AGX40" s="71"/>
      <c r="AGY40" s="71"/>
      <c r="AGZ40" s="71"/>
      <c r="AHA40" s="71"/>
      <c r="AHB40" s="71"/>
      <c r="AHC40" s="71"/>
      <c r="AHD40" s="71"/>
      <c r="AHE40" s="71"/>
      <c r="AHF40" s="71"/>
      <c r="AHG40" s="71"/>
      <c r="AHH40" s="71"/>
      <c r="AHI40" s="71"/>
      <c r="AHJ40" s="71"/>
      <c r="AHK40" s="71"/>
      <c r="AHL40" s="71"/>
      <c r="AHM40" s="71"/>
      <c r="AHN40" s="71"/>
      <c r="AHO40" s="71"/>
      <c r="AHP40" s="71"/>
      <c r="AHQ40" s="71"/>
      <c r="AHR40" s="71"/>
      <c r="AHS40" s="71"/>
      <c r="AHT40" s="71"/>
      <c r="AHU40" s="71"/>
      <c r="AHV40" s="71"/>
      <c r="AHW40" s="71"/>
      <c r="AHX40" s="71"/>
      <c r="AHY40" s="71"/>
      <c r="AHZ40" s="71"/>
      <c r="AIA40" s="71"/>
      <c r="AIB40" s="71"/>
      <c r="AIC40" s="71"/>
      <c r="AID40" s="71"/>
      <c r="AIE40" s="71"/>
      <c r="AIF40" s="71"/>
      <c r="AIG40" s="71"/>
      <c r="AIH40" s="71"/>
      <c r="AII40" s="71"/>
      <c r="AIJ40" s="71"/>
      <c r="AIK40" s="71"/>
      <c r="AIL40" s="71"/>
      <c r="AIM40" s="71"/>
      <c r="AIN40" s="71"/>
      <c r="AIO40" s="71"/>
      <c r="AIP40" s="71"/>
      <c r="AIQ40" s="71"/>
      <c r="AIR40" s="71"/>
      <c r="AIS40" s="71"/>
      <c r="AIT40" s="71"/>
      <c r="AIU40" s="71"/>
      <c r="AIV40" s="71"/>
      <c r="AIW40" s="71"/>
      <c r="AIX40" s="71"/>
      <c r="AIY40" s="71"/>
      <c r="AIZ40" s="71"/>
      <c r="AJA40" s="71"/>
      <c r="AJB40" s="71"/>
      <c r="AJC40" s="71"/>
      <c r="AJD40" s="71"/>
      <c r="AJE40" s="71"/>
      <c r="AJF40" s="71"/>
      <c r="AJG40" s="71"/>
      <c r="AJH40" s="71"/>
      <c r="AJI40" s="71"/>
      <c r="AJJ40" s="71"/>
      <c r="AJK40" s="71"/>
      <c r="AJL40" s="71"/>
      <c r="AJM40" s="71"/>
      <c r="AJN40" s="71"/>
      <c r="AJO40" s="71"/>
      <c r="AJP40" s="71"/>
      <c r="AJQ40" s="71"/>
      <c r="AJR40" s="71"/>
      <c r="AJS40" s="71"/>
      <c r="AJT40" s="71"/>
      <c r="AJU40" s="71"/>
      <c r="AJV40" s="71"/>
      <c r="AJW40" s="71"/>
      <c r="AJX40" s="71"/>
      <c r="AJY40" s="71"/>
      <c r="AJZ40" s="71"/>
      <c r="AKA40" s="71"/>
      <c r="AKB40" s="71"/>
      <c r="AKC40" s="71"/>
      <c r="AKD40" s="71"/>
      <c r="AKE40" s="71"/>
      <c r="AKF40" s="71"/>
      <c r="AKG40" s="71"/>
      <c r="AKH40" s="71"/>
      <c r="AKI40" s="71"/>
      <c r="AKJ40" s="71"/>
      <c r="AKK40" s="71"/>
      <c r="AKL40" s="71"/>
      <c r="AKM40" s="71"/>
      <c r="AKN40" s="71"/>
      <c r="AKO40" s="71"/>
      <c r="AKP40" s="71"/>
      <c r="AKQ40" s="71"/>
      <c r="AKR40" s="71"/>
      <c r="AKS40" s="71"/>
      <c r="AKT40" s="71"/>
      <c r="AKU40" s="71"/>
      <c r="AKV40" s="71"/>
      <c r="AKW40" s="71"/>
      <c r="AKX40" s="71"/>
      <c r="AKY40" s="71"/>
      <c r="AKZ40" s="71"/>
      <c r="ALA40" s="71"/>
      <c r="ALB40" s="71"/>
      <c r="ALC40" s="71"/>
      <c r="ALD40" s="71"/>
      <c r="ALE40" s="71"/>
      <c r="ALF40" s="71"/>
      <c r="ALG40" s="71"/>
      <c r="ALH40" s="71"/>
      <c r="ALI40" s="71"/>
      <c r="ALJ40" s="71"/>
      <c r="ALK40" s="71"/>
      <c r="ALL40" s="71"/>
      <c r="ALM40" s="71"/>
      <c r="ALN40" s="71"/>
      <c r="ALO40" s="71"/>
      <c r="ALP40" s="71"/>
      <c r="ALQ40" s="71"/>
      <c r="ALR40" s="71"/>
      <c r="ALS40" s="71"/>
      <c r="ALT40" s="71"/>
      <c r="ALU40" s="71"/>
      <c r="ALV40" s="71"/>
      <c r="ALW40" s="71"/>
      <c r="ALX40" s="71"/>
      <c r="ALY40" s="71"/>
      <c r="ALZ40" s="71"/>
      <c r="AMA40" s="71"/>
      <c r="AMB40" s="71"/>
      <c r="AMC40" s="71"/>
      <c r="AMD40" s="71"/>
      <c r="AME40" s="71"/>
      <c r="AMF40" s="71"/>
      <c r="AMG40" s="71"/>
      <c r="AMH40" s="71"/>
      <c r="AMI40" s="71"/>
      <c r="AMJ40" s="71"/>
      <c r="AMK40" s="71"/>
    </row>
    <row r="41" spans="1:1025" ht="21" customHeight="1">
      <c r="D41" s="380" t="s">
        <v>257</v>
      </c>
      <c r="E41" s="380"/>
      <c r="F41" s="380"/>
      <c r="G41" s="380"/>
      <c r="H41" s="38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  <c r="IV41" s="71"/>
      <c r="IW41" s="71"/>
      <c r="IX41" s="71"/>
      <c r="IY41" s="71"/>
      <c r="IZ41" s="71"/>
      <c r="JA41" s="71"/>
      <c r="JB41" s="71"/>
      <c r="JC41" s="71"/>
      <c r="JD41" s="71"/>
      <c r="JE41" s="71"/>
      <c r="JF41" s="71"/>
      <c r="JG41" s="71"/>
      <c r="JH41" s="71"/>
      <c r="JI41" s="71"/>
      <c r="JJ41" s="71"/>
      <c r="JK41" s="71"/>
      <c r="JL41" s="71"/>
      <c r="JM41" s="71"/>
      <c r="JN41" s="71"/>
      <c r="JO41" s="71"/>
      <c r="JP41" s="71"/>
      <c r="JQ41" s="71"/>
      <c r="JR41" s="71"/>
      <c r="JS41" s="71"/>
      <c r="JT41" s="71"/>
      <c r="JU41" s="71"/>
      <c r="JV41" s="71"/>
      <c r="JW41" s="71"/>
      <c r="JX41" s="71"/>
      <c r="JY41" s="71"/>
      <c r="JZ41" s="71"/>
      <c r="KA41" s="71"/>
      <c r="KB41" s="71"/>
      <c r="KC41" s="71"/>
      <c r="KD41" s="71"/>
      <c r="KE41" s="71"/>
      <c r="KF41" s="71"/>
      <c r="KG41" s="71"/>
      <c r="KH41" s="71"/>
      <c r="KI41" s="71"/>
      <c r="KJ41" s="71"/>
      <c r="KK41" s="71"/>
      <c r="KL41" s="71"/>
      <c r="KM41" s="71"/>
      <c r="KN41" s="71"/>
      <c r="KO41" s="71"/>
      <c r="KP41" s="71"/>
      <c r="KQ41" s="71"/>
      <c r="KR41" s="71"/>
      <c r="KS41" s="71"/>
      <c r="KT41" s="71"/>
      <c r="KU41" s="71"/>
      <c r="KV41" s="71"/>
      <c r="KW41" s="71"/>
      <c r="KX41" s="71"/>
      <c r="KY41" s="71"/>
      <c r="KZ41" s="71"/>
      <c r="LA41" s="71"/>
      <c r="LB41" s="71"/>
      <c r="LC41" s="71"/>
      <c r="LD41" s="71"/>
      <c r="LE41" s="71"/>
      <c r="LF41" s="71"/>
      <c r="LG41" s="71"/>
      <c r="LH41" s="71"/>
      <c r="LI41" s="71"/>
      <c r="LJ41" s="71"/>
      <c r="LK41" s="71"/>
      <c r="LL41" s="71"/>
      <c r="LM41" s="71"/>
      <c r="LN41" s="71"/>
      <c r="LO41" s="71"/>
      <c r="LP41" s="71"/>
      <c r="LQ41" s="71"/>
      <c r="LR41" s="71"/>
      <c r="LS41" s="71"/>
      <c r="LT41" s="71"/>
      <c r="LU41" s="71"/>
      <c r="LV41" s="71"/>
      <c r="LW41" s="71"/>
      <c r="LX41" s="71"/>
      <c r="LY41" s="71"/>
      <c r="LZ41" s="71"/>
      <c r="MA41" s="71"/>
      <c r="MB41" s="71"/>
      <c r="MC41" s="71"/>
      <c r="MD41" s="71"/>
      <c r="ME41" s="71"/>
      <c r="MF41" s="71"/>
      <c r="MG41" s="71"/>
      <c r="MH41" s="71"/>
      <c r="MI41" s="71"/>
      <c r="MJ41" s="71"/>
      <c r="MK41" s="71"/>
      <c r="ML41" s="71"/>
      <c r="MM41" s="71"/>
      <c r="MN41" s="71"/>
      <c r="MO41" s="71"/>
      <c r="MP41" s="71"/>
      <c r="MQ41" s="71"/>
      <c r="MR41" s="71"/>
      <c r="MS41" s="71"/>
      <c r="MT41" s="71"/>
      <c r="MU41" s="71"/>
      <c r="MV41" s="71"/>
      <c r="MW41" s="71"/>
      <c r="MX41" s="71"/>
      <c r="MY41" s="71"/>
      <c r="MZ41" s="71"/>
      <c r="NA41" s="71"/>
      <c r="NB41" s="71"/>
      <c r="NC41" s="71"/>
      <c r="ND41" s="71"/>
      <c r="NE41" s="71"/>
      <c r="NF41" s="71"/>
      <c r="NG41" s="71"/>
      <c r="NH41" s="71"/>
      <c r="NI41" s="71"/>
      <c r="NJ41" s="71"/>
      <c r="NK41" s="71"/>
      <c r="NL41" s="71"/>
      <c r="NM41" s="71"/>
      <c r="NN41" s="71"/>
      <c r="NO41" s="71"/>
      <c r="NP41" s="71"/>
      <c r="NQ41" s="71"/>
      <c r="NR41" s="71"/>
      <c r="NS41" s="71"/>
      <c r="NT41" s="71"/>
      <c r="NU41" s="71"/>
      <c r="NV41" s="71"/>
      <c r="NW41" s="71"/>
      <c r="NX41" s="71"/>
      <c r="NY41" s="71"/>
      <c r="NZ41" s="71"/>
      <c r="OA41" s="71"/>
      <c r="OB41" s="71"/>
      <c r="OC41" s="71"/>
      <c r="OD41" s="71"/>
      <c r="OE41" s="71"/>
      <c r="OF41" s="71"/>
      <c r="OG41" s="71"/>
      <c r="OH41" s="71"/>
      <c r="OI41" s="71"/>
      <c r="OJ41" s="71"/>
      <c r="OK41" s="71"/>
      <c r="OL41" s="71"/>
      <c r="OM41" s="71"/>
      <c r="ON41" s="71"/>
      <c r="OO41" s="71"/>
      <c r="OP41" s="71"/>
      <c r="OQ41" s="71"/>
      <c r="OR41" s="71"/>
      <c r="OS41" s="71"/>
      <c r="OT41" s="71"/>
      <c r="OU41" s="71"/>
      <c r="OV41" s="71"/>
      <c r="OW41" s="71"/>
      <c r="OX41" s="71"/>
      <c r="OY41" s="71"/>
      <c r="OZ41" s="71"/>
      <c r="PA41" s="71"/>
      <c r="PB41" s="71"/>
      <c r="PC41" s="71"/>
      <c r="PD41" s="71"/>
      <c r="PE41" s="71"/>
      <c r="PF41" s="71"/>
      <c r="PG41" s="71"/>
      <c r="PH41" s="71"/>
      <c r="PI41" s="71"/>
      <c r="PJ41" s="71"/>
      <c r="PK41" s="71"/>
      <c r="PL41" s="71"/>
      <c r="PM41" s="71"/>
      <c r="PN41" s="71"/>
      <c r="PO41" s="71"/>
      <c r="PP41" s="71"/>
      <c r="PQ41" s="71"/>
      <c r="PR41" s="71"/>
      <c r="PS41" s="71"/>
      <c r="PT41" s="71"/>
      <c r="PU41" s="71"/>
      <c r="PV41" s="71"/>
      <c r="PW41" s="71"/>
      <c r="PX41" s="71"/>
      <c r="PY41" s="71"/>
      <c r="PZ41" s="71"/>
      <c r="QA41" s="71"/>
      <c r="QB41" s="71"/>
      <c r="QC41" s="71"/>
      <c r="QD41" s="71"/>
      <c r="QE41" s="71"/>
      <c r="QF41" s="71"/>
      <c r="QG41" s="71"/>
      <c r="QH41" s="71"/>
      <c r="QI41" s="71"/>
      <c r="QJ41" s="71"/>
      <c r="QK41" s="71"/>
      <c r="QL41" s="71"/>
      <c r="QM41" s="71"/>
      <c r="QN41" s="71"/>
      <c r="QO41" s="71"/>
      <c r="QP41" s="71"/>
      <c r="QQ41" s="71"/>
      <c r="QR41" s="71"/>
      <c r="QS41" s="71"/>
      <c r="QT41" s="71"/>
      <c r="QU41" s="71"/>
      <c r="QV41" s="71"/>
      <c r="QW41" s="71"/>
      <c r="QX41" s="71"/>
      <c r="QY41" s="71"/>
      <c r="QZ41" s="71"/>
      <c r="RA41" s="71"/>
      <c r="RB41" s="71"/>
      <c r="RC41" s="71"/>
      <c r="RD41" s="71"/>
      <c r="RE41" s="71"/>
      <c r="RF41" s="71"/>
      <c r="RG41" s="71"/>
      <c r="RH41" s="71"/>
      <c r="RI41" s="71"/>
      <c r="RJ41" s="71"/>
      <c r="RK41" s="71"/>
      <c r="RL41" s="71"/>
      <c r="RM41" s="71"/>
      <c r="RN41" s="71"/>
      <c r="RO41" s="71"/>
      <c r="RP41" s="71"/>
      <c r="RQ41" s="71"/>
      <c r="RR41" s="71"/>
      <c r="RS41" s="71"/>
      <c r="RT41" s="71"/>
      <c r="RU41" s="71"/>
      <c r="RV41" s="71"/>
      <c r="RW41" s="71"/>
      <c r="RX41" s="71"/>
      <c r="RY41" s="71"/>
      <c r="RZ41" s="71"/>
      <c r="SA41" s="71"/>
      <c r="SB41" s="71"/>
      <c r="SC41" s="71"/>
      <c r="SD41" s="71"/>
      <c r="SE41" s="71"/>
      <c r="SF41" s="71"/>
      <c r="SG41" s="71"/>
      <c r="SH41" s="71"/>
      <c r="SI41" s="71"/>
      <c r="SJ41" s="71"/>
      <c r="SK41" s="71"/>
      <c r="SL41" s="71"/>
      <c r="SM41" s="71"/>
      <c r="SN41" s="71"/>
      <c r="SO41" s="71"/>
      <c r="SP41" s="71"/>
      <c r="SQ41" s="71"/>
      <c r="SR41" s="71"/>
      <c r="SS41" s="71"/>
      <c r="ST41" s="71"/>
      <c r="SU41" s="71"/>
      <c r="SV41" s="71"/>
      <c r="SW41" s="71"/>
      <c r="SX41" s="71"/>
      <c r="SY41" s="71"/>
      <c r="SZ41" s="71"/>
      <c r="TA41" s="71"/>
      <c r="TB41" s="71"/>
      <c r="TC41" s="71"/>
      <c r="TD41" s="71"/>
      <c r="TE41" s="71"/>
      <c r="TF41" s="71"/>
      <c r="TG41" s="71"/>
      <c r="TH41" s="71"/>
      <c r="TI41" s="71"/>
      <c r="TJ41" s="71"/>
      <c r="TK41" s="71"/>
      <c r="TL41" s="71"/>
      <c r="TM41" s="71"/>
      <c r="TN41" s="71"/>
      <c r="TO41" s="71"/>
      <c r="TP41" s="71"/>
      <c r="TQ41" s="71"/>
      <c r="TR41" s="71"/>
      <c r="TS41" s="71"/>
      <c r="TT41" s="71"/>
      <c r="TU41" s="71"/>
      <c r="TV41" s="71"/>
      <c r="TW41" s="71"/>
      <c r="TX41" s="71"/>
      <c r="TY41" s="71"/>
      <c r="TZ41" s="71"/>
      <c r="UA41" s="71"/>
      <c r="UB41" s="71"/>
      <c r="UC41" s="71"/>
      <c r="UD41" s="71"/>
      <c r="UE41" s="71"/>
      <c r="UF41" s="71"/>
      <c r="UG41" s="71"/>
      <c r="UH41" s="71"/>
      <c r="UI41" s="71"/>
      <c r="UJ41" s="71"/>
      <c r="UK41" s="71"/>
      <c r="UL41" s="71"/>
      <c r="UM41" s="71"/>
      <c r="UN41" s="71"/>
      <c r="UO41" s="71"/>
      <c r="UP41" s="71"/>
      <c r="UQ41" s="71"/>
      <c r="UR41" s="71"/>
      <c r="US41" s="71"/>
      <c r="UT41" s="71"/>
      <c r="UU41" s="71"/>
      <c r="UV41" s="71"/>
      <c r="UW41" s="71"/>
      <c r="UX41" s="71"/>
      <c r="UY41" s="71"/>
      <c r="UZ41" s="71"/>
      <c r="VA41" s="71"/>
      <c r="VB41" s="71"/>
      <c r="VC41" s="71"/>
      <c r="VD41" s="71"/>
      <c r="VE41" s="71"/>
      <c r="VF41" s="71"/>
      <c r="VG41" s="71"/>
      <c r="VH41" s="71"/>
      <c r="VI41" s="71"/>
      <c r="VJ41" s="71"/>
      <c r="VK41" s="71"/>
      <c r="VL41" s="71"/>
      <c r="VM41" s="71"/>
      <c r="VN41" s="71"/>
      <c r="VO41" s="71"/>
      <c r="VP41" s="71"/>
      <c r="VQ41" s="71"/>
      <c r="VR41" s="71"/>
      <c r="VS41" s="71"/>
      <c r="VT41" s="71"/>
      <c r="VU41" s="71"/>
      <c r="VV41" s="71"/>
      <c r="VW41" s="71"/>
      <c r="VX41" s="71"/>
      <c r="VY41" s="71"/>
      <c r="VZ41" s="71"/>
      <c r="WA41" s="71"/>
      <c r="WB41" s="71"/>
      <c r="WC41" s="71"/>
      <c r="WD41" s="71"/>
      <c r="WE41" s="71"/>
      <c r="WF41" s="71"/>
      <c r="WG41" s="71"/>
      <c r="WH41" s="71"/>
      <c r="WI41" s="71"/>
      <c r="WJ41" s="71"/>
      <c r="WK41" s="71"/>
      <c r="WL41" s="71"/>
      <c r="WM41" s="71"/>
      <c r="WN41" s="71"/>
      <c r="WO41" s="71"/>
      <c r="WP41" s="71"/>
      <c r="WQ41" s="71"/>
      <c r="WR41" s="71"/>
      <c r="WS41" s="71"/>
      <c r="WT41" s="71"/>
      <c r="WU41" s="71"/>
      <c r="WV41" s="71"/>
      <c r="WW41" s="71"/>
      <c r="WX41" s="71"/>
      <c r="WY41" s="71"/>
      <c r="WZ41" s="71"/>
      <c r="XA41" s="71"/>
      <c r="XB41" s="71"/>
      <c r="XC41" s="71"/>
      <c r="XD41" s="71"/>
      <c r="XE41" s="71"/>
      <c r="XF41" s="71"/>
      <c r="XG41" s="71"/>
      <c r="XH41" s="71"/>
      <c r="XI41" s="71"/>
      <c r="XJ41" s="71"/>
      <c r="XK41" s="71"/>
      <c r="XL41" s="71"/>
      <c r="XM41" s="71"/>
      <c r="XN41" s="71"/>
      <c r="XO41" s="71"/>
      <c r="XP41" s="71"/>
      <c r="XQ41" s="71"/>
      <c r="XR41" s="71"/>
      <c r="XS41" s="71"/>
      <c r="XT41" s="71"/>
      <c r="XU41" s="71"/>
      <c r="XV41" s="71"/>
      <c r="XW41" s="71"/>
      <c r="XX41" s="71"/>
      <c r="XY41" s="71"/>
      <c r="XZ41" s="71"/>
      <c r="YA41" s="71"/>
      <c r="YB41" s="71"/>
      <c r="YC41" s="71"/>
      <c r="YD41" s="71"/>
      <c r="YE41" s="71"/>
      <c r="YF41" s="71"/>
      <c r="YG41" s="71"/>
      <c r="YH41" s="71"/>
      <c r="YI41" s="71"/>
      <c r="YJ41" s="71"/>
      <c r="YK41" s="71"/>
      <c r="YL41" s="71"/>
      <c r="YM41" s="71"/>
      <c r="YN41" s="71"/>
      <c r="YO41" s="71"/>
      <c r="YP41" s="71"/>
      <c r="YQ41" s="71"/>
      <c r="YR41" s="71"/>
      <c r="YS41" s="71"/>
      <c r="YT41" s="71"/>
      <c r="YU41" s="71"/>
      <c r="YV41" s="71"/>
      <c r="YW41" s="71"/>
      <c r="YX41" s="71"/>
      <c r="YY41" s="71"/>
      <c r="YZ41" s="71"/>
      <c r="ZA41" s="71"/>
      <c r="ZB41" s="71"/>
      <c r="ZC41" s="71"/>
      <c r="ZD41" s="71"/>
      <c r="ZE41" s="71"/>
      <c r="ZF41" s="71"/>
      <c r="ZG41" s="71"/>
      <c r="ZH41" s="71"/>
      <c r="ZI41" s="71"/>
      <c r="ZJ41" s="71"/>
      <c r="ZK41" s="71"/>
      <c r="ZL41" s="71"/>
      <c r="ZM41" s="71"/>
      <c r="ZN41" s="71"/>
      <c r="ZO41" s="71"/>
      <c r="ZP41" s="71"/>
      <c r="ZQ41" s="71"/>
      <c r="ZR41" s="71"/>
      <c r="ZS41" s="71"/>
      <c r="ZT41" s="71"/>
      <c r="ZU41" s="71"/>
      <c r="ZV41" s="71"/>
      <c r="ZW41" s="71"/>
      <c r="ZX41" s="71"/>
      <c r="ZY41" s="71"/>
      <c r="ZZ41" s="71"/>
      <c r="AAA41" s="71"/>
      <c r="AAB41" s="71"/>
      <c r="AAC41" s="71"/>
      <c r="AAD41" s="71"/>
      <c r="AAE41" s="71"/>
      <c r="AAF41" s="71"/>
      <c r="AAG41" s="71"/>
      <c r="AAH41" s="71"/>
      <c r="AAI41" s="71"/>
      <c r="AAJ41" s="71"/>
      <c r="AAK41" s="71"/>
      <c r="AAL41" s="71"/>
      <c r="AAM41" s="71"/>
      <c r="AAN41" s="71"/>
      <c r="AAO41" s="71"/>
      <c r="AAP41" s="71"/>
      <c r="AAQ41" s="71"/>
      <c r="AAR41" s="71"/>
      <c r="AAS41" s="71"/>
      <c r="AAT41" s="71"/>
      <c r="AAU41" s="71"/>
      <c r="AAV41" s="71"/>
      <c r="AAW41" s="71"/>
      <c r="AAX41" s="71"/>
      <c r="AAY41" s="71"/>
      <c r="AAZ41" s="71"/>
      <c r="ABA41" s="71"/>
      <c r="ABB41" s="71"/>
      <c r="ABC41" s="71"/>
      <c r="ABD41" s="71"/>
      <c r="ABE41" s="71"/>
      <c r="ABF41" s="71"/>
      <c r="ABG41" s="71"/>
      <c r="ABH41" s="71"/>
      <c r="ABI41" s="71"/>
      <c r="ABJ41" s="71"/>
      <c r="ABK41" s="71"/>
      <c r="ABL41" s="71"/>
      <c r="ABM41" s="71"/>
      <c r="ABN41" s="71"/>
      <c r="ABO41" s="71"/>
      <c r="ABP41" s="71"/>
      <c r="ABQ41" s="71"/>
      <c r="ABR41" s="71"/>
      <c r="ABS41" s="71"/>
      <c r="ABT41" s="71"/>
      <c r="ABU41" s="71"/>
      <c r="ABV41" s="71"/>
      <c r="ABW41" s="71"/>
      <c r="ABX41" s="71"/>
      <c r="ABY41" s="71"/>
      <c r="ABZ41" s="71"/>
      <c r="ACA41" s="71"/>
      <c r="ACB41" s="71"/>
      <c r="ACC41" s="71"/>
      <c r="ACD41" s="71"/>
      <c r="ACE41" s="71"/>
      <c r="ACF41" s="71"/>
      <c r="ACG41" s="71"/>
      <c r="ACH41" s="71"/>
      <c r="ACI41" s="71"/>
      <c r="ACJ41" s="71"/>
      <c r="ACK41" s="71"/>
      <c r="ACL41" s="71"/>
      <c r="ACM41" s="71"/>
      <c r="ACN41" s="71"/>
      <c r="ACO41" s="71"/>
      <c r="ACP41" s="71"/>
      <c r="ACQ41" s="71"/>
      <c r="ACR41" s="71"/>
      <c r="ACS41" s="71"/>
      <c r="ACT41" s="71"/>
      <c r="ACU41" s="71"/>
      <c r="ACV41" s="71"/>
      <c r="ACW41" s="71"/>
      <c r="ACX41" s="71"/>
      <c r="ACY41" s="71"/>
      <c r="ACZ41" s="71"/>
      <c r="ADA41" s="71"/>
      <c r="ADB41" s="71"/>
      <c r="ADC41" s="71"/>
      <c r="ADD41" s="71"/>
      <c r="ADE41" s="71"/>
      <c r="ADF41" s="71"/>
      <c r="ADG41" s="71"/>
      <c r="ADH41" s="71"/>
      <c r="ADI41" s="71"/>
      <c r="ADJ41" s="71"/>
      <c r="ADK41" s="71"/>
      <c r="ADL41" s="71"/>
      <c r="ADM41" s="71"/>
      <c r="ADN41" s="71"/>
      <c r="ADO41" s="71"/>
      <c r="ADP41" s="71"/>
      <c r="ADQ41" s="71"/>
      <c r="ADR41" s="71"/>
      <c r="ADS41" s="71"/>
      <c r="ADT41" s="71"/>
      <c r="ADU41" s="71"/>
      <c r="ADV41" s="71"/>
      <c r="ADW41" s="71"/>
      <c r="ADX41" s="71"/>
      <c r="ADY41" s="71"/>
      <c r="ADZ41" s="71"/>
      <c r="AEA41" s="71"/>
      <c r="AEB41" s="71"/>
      <c r="AEC41" s="71"/>
      <c r="AED41" s="71"/>
      <c r="AEE41" s="71"/>
      <c r="AEF41" s="71"/>
      <c r="AEG41" s="71"/>
      <c r="AEH41" s="71"/>
      <c r="AEI41" s="71"/>
      <c r="AEJ41" s="71"/>
      <c r="AEK41" s="71"/>
      <c r="AEL41" s="71"/>
      <c r="AEM41" s="71"/>
      <c r="AEN41" s="71"/>
      <c r="AEO41" s="71"/>
      <c r="AEP41" s="71"/>
      <c r="AEQ41" s="71"/>
      <c r="AER41" s="71"/>
      <c r="AES41" s="71"/>
      <c r="AET41" s="71"/>
      <c r="AEU41" s="71"/>
      <c r="AEV41" s="71"/>
      <c r="AEW41" s="71"/>
      <c r="AEX41" s="71"/>
      <c r="AEY41" s="71"/>
      <c r="AEZ41" s="71"/>
      <c r="AFA41" s="71"/>
      <c r="AFB41" s="71"/>
      <c r="AFC41" s="71"/>
      <c r="AFD41" s="71"/>
      <c r="AFE41" s="71"/>
      <c r="AFF41" s="71"/>
      <c r="AFG41" s="71"/>
      <c r="AFH41" s="71"/>
      <c r="AFI41" s="71"/>
      <c r="AFJ41" s="71"/>
      <c r="AFK41" s="71"/>
      <c r="AFL41" s="71"/>
      <c r="AFM41" s="71"/>
      <c r="AFN41" s="71"/>
      <c r="AFO41" s="71"/>
      <c r="AFP41" s="71"/>
      <c r="AFQ41" s="71"/>
      <c r="AFR41" s="71"/>
      <c r="AFS41" s="71"/>
      <c r="AFT41" s="71"/>
      <c r="AFU41" s="71"/>
      <c r="AFV41" s="71"/>
      <c r="AFW41" s="71"/>
      <c r="AFX41" s="71"/>
      <c r="AFY41" s="71"/>
      <c r="AFZ41" s="71"/>
      <c r="AGA41" s="71"/>
      <c r="AGB41" s="71"/>
      <c r="AGC41" s="71"/>
      <c r="AGD41" s="71"/>
      <c r="AGE41" s="71"/>
      <c r="AGF41" s="71"/>
      <c r="AGG41" s="71"/>
      <c r="AGH41" s="71"/>
      <c r="AGI41" s="71"/>
      <c r="AGJ41" s="71"/>
      <c r="AGK41" s="71"/>
      <c r="AGL41" s="71"/>
      <c r="AGM41" s="71"/>
      <c r="AGN41" s="71"/>
      <c r="AGO41" s="71"/>
      <c r="AGP41" s="71"/>
      <c r="AGQ41" s="71"/>
      <c r="AGR41" s="71"/>
      <c r="AGS41" s="71"/>
      <c r="AGT41" s="71"/>
      <c r="AGU41" s="71"/>
      <c r="AGV41" s="71"/>
      <c r="AGW41" s="71"/>
      <c r="AGX41" s="71"/>
      <c r="AGY41" s="71"/>
      <c r="AGZ41" s="71"/>
      <c r="AHA41" s="71"/>
      <c r="AHB41" s="71"/>
      <c r="AHC41" s="71"/>
      <c r="AHD41" s="71"/>
      <c r="AHE41" s="71"/>
      <c r="AHF41" s="71"/>
      <c r="AHG41" s="71"/>
      <c r="AHH41" s="71"/>
      <c r="AHI41" s="71"/>
      <c r="AHJ41" s="71"/>
      <c r="AHK41" s="71"/>
      <c r="AHL41" s="71"/>
      <c r="AHM41" s="71"/>
      <c r="AHN41" s="71"/>
      <c r="AHO41" s="71"/>
      <c r="AHP41" s="71"/>
      <c r="AHQ41" s="71"/>
      <c r="AHR41" s="71"/>
      <c r="AHS41" s="71"/>
      <c r="AHT41" s="71"/>
      <c r="AHU41" s="71"/>
      <c r="AHV41" s="71"/>
      <c r="AHW41" s="71"/>
      <c r="AHX41" s="71"/>
      <c r="AHY41" s="71"/>
      <c r="AHZ41" s="71"/>
      <c r="AIA41" s="71"/>
      <c r="AIB41" s="71"/>
      <c r="AIC41" s="71"/>
      <c r="AID41" s="71"/>
      <c r="AIE41" s="71"/>
      <c r="AIF41" s="71"/>
      <c r="AIG41" s="71"/>
      <c r="AIH41" s="71"/>
      <c r="AII41" s="71"/>
      <c r="AIJ41" s="71"/>
      <c r="AIK41" s="71"/>
      <c r="AIL41" s="71"/>
      <c r="AIM41" s="71"/>
      <c r="AIN41" s="71"/>
      <c r="AIO41" s="71"/>
      <c r="AIP41" s="71"/>
      <c r="AIQ41" s="71"/>
      <c r="AIR41" s="71"/>
      <c r="AIS41" s="71"/>
      <c r="AIT41" s="71"/>
      <c r="AIU41" s="71"/>
      <c r="AIV41" s="71"/>
      <c r="AIW41" s="71"/>
      <c r="AIX41" s="71"/>
      <c r="AIY41" s="71"/>
      <c r="AIZ41" s="71"/>
      <c r="AJA41" s="71"/>
      <c r="AJB41" s="71"/>
      <c r="AJC41" s="71"/>
      <c r="AJD41" s="71"/>
      <c r="AJE41" s="71"/>
      <c r="AJF41" s="71"/>
      <c r="AJG41" s="71"/>
      <c r="AJH41" s="71"/>
      <c r="AJI41" s="71"/>
      <c r="AJJ41" s="71"/>
      <c r="AJK41" s="71"/>
      <c r="AJL41" s="71"/>
      <c r="AJM41" s="71"/>
      <c r="AJN41" s="71"/>
      <c r="AJO41" s="71"/>
      <c r="AJP41" s="71"/>
      <c r="AJQ41" s="71"/>
      <c r="AJR41" s="71"/>
      <c r="AJS41" s="71"/>
      <c r="AJT41" s="71"/>
      <c r="AJU41" s="71"/>
      <c r="AJV41" s="71"/>
      <c r="AJW41" s="71"/>
      <c r="AJX41" s="71"/>
      <c r="AJY41" s="71"/>
      <c r="AJZ41" s="71"/>
      <c r="AKA41" s="71"/>
      <c r="AKB41" s="71"/>
      <c r="AKC41" s="71"/>
      <c r="AKD41" s="71"/>
      <c r="AKE41" s="71"/>
      <c r="AKF41" s="71"/>
      <c r="AKG41" s="71"/>
      <c r="AKH41" s="71"/>
      <c r="AKI41" s="71"/>
      <c r="AKJ41" s="71"/>
      <c r="AKK41" s="71"/>
      <c r="AKL41" s="71"/>
      <c r="AKM41" s="71"/>
      <c r="AKN41" s="71"/>
      <c r="AKO41" s="71"/>
      <c r="AKP41" s="71"/>
      <c r="AKQ41" s="71"/>
      <c r="AKR41" s="71"/>
      <c r="AKS41" s="71"/>
      <c r="AKT41" s="71"/>
      <c r="AKU41" s="71"/>
      <c r="AKV41" s="71"/>
      <c r="AKW41" s="71"/>
      <c r="AKX41" s="71"/>
      <c r="AKY41" s="71"/>
      <c r="AKZ41" s="71"/>
      <c r="ALA41" s="71"/>
      <c r="ALB41" s="71"/>
      <c r="ALC41" s="71"/>
      <c r="ALD41" s="71"/>
      <c r="ALE41" s="71"/>
      <c r="ALF41" s="71"/>
      <c r="ALG41" s="71"/>
      <c r="ALH41" s="71"/>
      <c r="ALI41" s="71"/>
      <c r="ALJ41" s="71"/>
      <c r="ALK41" s="71"/>
      <c r="ALL41" s="71"/>
      <c r="ALM41" s="71"/>
      <c r="ALN41" s="71"/>
      <c r="ALO41" s="71"/>
      <c r="ALP41" s="71"/>
      <c r="ALQ41" s="71"/>
      <c r="ALR41" s="71"/>
      <c r="ALS41" s="71"/>
      <c r="ALT41" s="71"/>
      <c r="ALU41" s="71"/>
      <c r="ALV41" s="71"/>
      <c r="ALW41" s="71"/>
      <c r="ALX41" s="71"/>
      <c r="ALY41" s="71"/>
      <c r="ALZ41" s="71"/>
      <c r="AMA41" s="71"/>
      <c r="AMB41" s="71"/>
      <c r="AMC41" s="71"/>
      <c r="AMD41" s="71"/>
      <c r="AME41" s="71"/>
      <c r="AMF41" s="71"/>
      <c r="AMG41" s="71"/>
      <c r="AMH41" s="71"/>
      <c r="AMI41" s="71"/>
      <c r="AMJ41" s="71"/>
      <c r="AMK41" s="71"/>
    </row>
    <row r="42" spans="1:1025" ht="26.25" customHeight="1">
      <c r="D42" s="380" t="s">
        <v>258</v>
      </c>
      <c r="E42" s="380"/>
      <c r="F42" s="380"/>
      <c r="G42" s="382"/>
      <c r="H42" s="38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  <c r="IW42" s="71"/>
      <c r="IX42" s="71"/>
      <c r="IY42" s="71"/>
      <c r="IZ42" s="71"/>
      <c r="JA42" s="71"/>
      <c r="JB42" s="71"/>
      <c r="JC42" s="71"/>
      <c r="JD42" s="71"/>
      <c r="JE42" s="71"/>
      <c r="JF42" s="71"/>
      <c r="JG42" s="71"/>
      <c r="JH42" s="71"/>
      <c r="JI42" s="71"/>
      <c r="JJ42" s="71"/>
      <c r="JK42" s="71"/>
      <c r="JL42" s="71"/>
      <c r="JM42" s="71"/>
      <c r="JN42" s="71"/>
      <c r="JO42" s="71"/>
      <c r="JP42" s="71"/>
      <c r="JQ42" s="71"/>
      <c r="JR42" s="71"/>
      <c r="JS42" s="71"/>
      <c r="JT42" s="71"/>
      <c r="JU42" s="71"/>
      <c r="JV42" s="71"/>
      <c r="JW42" s="71"/>
      <c r="JX42" s="71"/>
      <c r="JY42" s="71"/>
      <c r="JZ42" s="71"/>
      <c r="KA42" s="71"/>
      <c r="KB42" s="71"/>
      <c r="KC42" s="71"/>
      <c r="KD42" s="71"/>
      <c r="KE42" s="71"/>
      <c r="KF42" s="71"/>
      <c r="KG42" s="71"/>
      <c r="KH42" s="71"/>
      <c r="KI42" s="71"/>
      <c r="KJ42" s="71"/>
      <c r="KK42" s="71"/>
      <c r="KL42" s="71"/>
      <c r="KM42" s="71"/>
      <c r="KN42" s="71"/>
      <c r="KO42" s="71"/>
      <c r="KP42" s="71"/>
      <c r="KQ42" s="71"/>
      <c r="KR42" s="71"/>
      <c r="KS42" s="71"/>
      <c r="KT42" s="71"/>
      <c r="KU42" s="71"/>
      <c r="KV42" s="71"/>
      <c r="KW42" s="71"/>
      <c r="KX42" s="71"/>
      <c r="KY42" s="71"/>
      <c r="KZ42" s="71"/>
      <c r="LA42" s="71"/>
      <c r="LB42" s="71"/>
      <c r="LC42" s="71"/>
      <c r="LD42" s="71"/>
      <c r="LE42" s="71"/>
      <c r="LF42" s="71"/>
      <c r="LG42" s="71"/>
      <c r="LH42" s="71"/>
      <c r="LI42" s="71"/>
      <c r="LJ42" s="71"/>
      <c r="LK42" s="71"/>
      <c r="LL42" s="71"/>
      <c r="LM42" s="71"/>
      <c r="LN42" s="71"/>
      <c r="LO42" s="71"/>
      <c r="LP42" s="71"/>
      <c r="LQ42" s="71"/>
      <c r="LR42" s="71"/>
      <c r="LS42" s="71"/>
      <c r="LT42" s="71"/>
      <c r="LU42" s="71"/>
      <c r="LV42" s="71"/>
      <c r="LW42" s="71"/>
      <c r="LX42" s="71"/>
      <c r="LY42" s="71"/>
      <c r="LZ42" s="71"/>
      <c r="MA42" s="71"/>
      <c r="MB42" s="71"/>
      <c r="MC42" s="71"/>
      <c r="MD42" s="71"/>
      <c r="ME42" s="71"/>
      <c r="MF42" s="71"/>
      <c r="MG42" s="71"/>
      <c r="MH42" s="71"/>
      <c r="MI42" s="71"/>
      <c r="MJ42" s="71"/>
      <c r="MK42" s="71"/>
      <c r="ML42" s="71"/>
      <c r="MM42" s="71"/>
      <c r="MN42" s="71"/>
      <c r="MO42" s="71"/>
      <c r="MP42" s="71"/>
      <c r="MQ42" s="71"/>
      <c r="MR42" s="71"/>
      <c r="MS42" s="71"/>
      <c r="MT42" s="71"/>
      <c r="MU42" s="71"/>
      <c r="MV42" s="71"/>
      <c r="MW42" s="71"/>
      <c r="MX42" s="71"/>
      <c r="MY42" s="71"/>
      <c r="MZ42" s="71"/>
      <c r="NA42" s="71"/>
      <c r="NB42" s="71"/>
      <c r="NC42" s="71"/>
      <c r="ND42" s="71"/>
      <c r="NE42" s="71"/>
      <c r="NF42" s="71"/>
      <c r="NG42" s="71"/>
      <c r="NH42" s="71"/>
      <c r="NI42" s="71"/>
      <c r="NJ42" s="71"/>
      <c r="NK42" s="71"/>
      <c r="NL42" s="71"/>
      <c r="NM42" s="71"/>
      <c r="NN42" s="71"/>
      <c r="NO42" s="71"/>
      <c r="NP42" s="71"/>
      <c r="NQ42" s="71"/>
      <c r="NR42" s="71"/>
      <c r="NS42" s="71"/>
      <c r="NT42" s="71"/>
      <c r="NU42" s="71"/>
      <c r="NV42" s="71"/>
      <c r="NW42" s="71"/>
      <c r="NX42" s="71"/>
      <c r="NY42" s="71"/>
      <c r="NZ42" s="71"/>
      <c r="OA42" s="71"/>
      <c r="OB42" s="71"/>
      <c r="OC42" s="71"/>
      <c r="OD42" s="71"/>
      <c r="OE42" s="71"/>
      <c r="OF42" s="71"/>
      <c r="OG42" s="71"/>
      <c r="OH42" s="71"/>
      <c r="OI42" s="71"/>
      <c r="OJ42" s="71"/>
      <c r="OK42" s="71"/>
      <c r="OL42" s="71"/>
      <c r="OM42" s="71"/>
      <c r="ON42" s="71"/>
      <c r="OO42" s="71"/>
      <c r="OP42" s="71"/>
      <c r="OQ42" s="71"/>
      <c r="OR42" s="71"/>
      <c r="OS42" s="71"/>
      <c r="OT42" s="71"/>
      <c r="OU42" s="71"/>
      <c r="OV42" s="71"/>
      <c r="OW42" s="71"/>
      <c r="OX42" s="71"/>
      <c r="OY42" s="71"/>
      <c r="OZ42" s="71"/>
      <c r="PA42" s="71"/>
      <c r="PB42" s="71"/>
      <c r="PC42" s="71"/>
      <c r="PD42" s="71"/>
      <c r="PE42" s="71"/>
      <c r="PF42" s="71"/>
      <c r="PG42" s="71"/>
      <c r="PH42" s="71"/>
      <c r="PI42" s="71"/>
      <c r="PJ42" s="71"/>
      <c r="PK42" s="71"/>
      <c r="PL42" s="71"/>
      <c r="PM42" s="71"/>
      <c r="PN42" s="71"/>
      <c r="PO42" s="71"/>
      <c r="PP42" s="71"/>
      <c r="PQ42" s="71"/>
      <c r="PR42" s="71"/>
      <c r="PS42" s="71"/>
      <c r="PT42" s="71"/>
      <c r="PU42" s="71"/>
      <c r="PV42" s="71"/>
      <c r="PW42" s="71"/>
      <c r="PX42" s="71"/>
      <c r="PY42" s="71"/>
      <c r="PZ42" s="71"/>
      <c r="QA42" s="71"/>
      <c r="QB42" s="71"/>
      <c r="QC42" s="71"/>
      <c r="QD42" s="71"/>
      <c r="QE42" s="71"/>
      <c r="QF42" s="71"/>
      <c r="QG42" s="71"/>
      <c r="QH42" s="71"/>
      <c r="QI42" s="71"/>
      <c r="QJ42" s="71"/>
      <c r="QK42" s="71"/>
      <c r="QL42" s="71"/>
      <c r="QM42" s="71"/>
      <c r="QN42" s="71"/>
      <c r="QO42" s="71"/>
      <c r="QP42" s="71"/>
      <c r="QQ42" s="71"/>
      <c r="QR42" s="71"/>
      <c r="QS42" s="71"/>
      <c r="QT42" s="71"/>
      <c r="QU42" s="71"/>
      <c r="QV42" s="71"/>
      <c r="QW42" s="71"/>
      <c r="QX42" s="71"/>
      <c r="QY42" s="71"/>
      <c r="QZ42" s="71"/>
      <c r="RA42" s="71"/>
      <c r="RB42" s="71"/>
      <c r="RC42" s="71"/>
      <c r="RD42" s="71"/>
      <c r="RE42" s="71"/>
      <c r="RF42" s="71"/>
      <c r="RG42" s="71"/>
      <c r="RH42" s="71"/>
      <c r="RI42" s="71"/>
      <c r="RJ42" s="71"/>
      <c r="RK42" s="71"/>
      <c r="RL42" s="71"/>
      <c r="RM42" s="71"/>
      <c r="RN42" s="71"/>
      <c r="RO42" s="71"/>
      <c r="RP42" s="71"/>
      <c r="RQ42" s="71"/>
      <c r="RR42" s="71"/>
      <c r="RS42" s="71"/>
      <c r="RT42" s="71"/>
      <c r="RU42" s="71"/>
      <c r="RV42" s="71"/>
      <c r="RW42" s="71"/>
      <c r="RX42" s="71"/>
      <c r="RY42" s="71"/>
      <c r="RZ42" s="71"/>
      <c r="SA42" s="71"/>
      <c r="SB42" s="71"/>
      <c r="SC42" s="71"/>
      <c r="SD42" s="71"/>
      <c r="SE42" s="71"/>
      <c r="SF42" s="71"/>
      <c r="SG42" s="71"/>
      <c r="SH42" s="71"/>
      <c r="SI42" s="71"/>
      <c r="SJ42" s="71"/>
      <c r="SK42" s="71"/>
      <c r="SL42" s="71"/>
      <c r="SM42" s="71"/>
      <c r="SN42" s="71"/>
      <c r="SO42" s="71"/>
      <c r="SP42" s="71"/>
      <c r="SQ42" s="71"/>
      <c r="SR42" s="71"/>
      <c r="SS42" s="71"/>
      <c r="ST42" s="71"/>
      <c r="SU42" s="71"/>
      <c r="SV42" s="71"/>
      <c r="SW42" s="71"/>
      <c r="SX42" s="71"/>
      <c r="SY42" s="71"/>
      <c r="SZ42" s="71"/>
      <c r="TA42" s="71"/>
      <c r="TB42" s="71"/>
      <c r="TC42" s="71"/>
      <c r="TD42" s="71"/>
      <c r="TE42" s="71"/>
      <c r="TF42" s="71"/>
      <c r="TG42" s="71"/>
      <c r="TH42" s="71"/>
      <c r="TI42" s="71"/>
      <c r="TJ42" s="71"/>
      <c r="TK42" s="71"/>
      <c r="TL42" s="71"/>
      <c r="TM42" s="71"/>
      <c r="TN42" s="71"/>
      <c r="TO42" s="71"/>
      <c r="TP42" s="71"/>
      <c r="TQ42" s="71"/>
      <c r="TR42" s="71"/>
      <c r="TS42" s="71"/>
      <c r="TT42" s="71"/>
      <c r="TU42" s="71"/>
      <c r="TV42" s="71"/>
      <c r="TW42" s="71"/>
      <c r="TX42" s="71"/>
      <c r="TY42" s="71"/>
      <c r="TZ42" s="71"/>
      <c r="UA42" s="71"/>
      <c r="UB42" s="71"/>
      <c r="UC42" s="71"/>
      <c r="UD42" s="71"/>
      <c r="UE42" s="71"/>
      <c r="UF42" s="71"/>
      <c r="UG42" s="71"/>
      <c r="UH42" s="71"/>
      <c r="UI42" s="71"/>
      <c r="UJ42" s="71"/>
      <c r="UK42" s="71"/>
      <c r="UL42" s="71"/>
      <c r="UM42" s="71"/>
      <c r="UN42" s="71"/>
      <c r="UO42" s="71"/>
      <c r="UP42" s="71"/>
      <c r="UQ42" s="71"/>
      <c r="UR42" s="71"/>
      <c r="US42" s="71"/>
      <c r="UT42" s="71"/>
      <c r="UU42" s="71"/>
      <c r="UV42" s="71"/>
      <c r="UW42" s="71"/>
      <c r="UX42" s="71"/>
      <c r="UY42" s="71"/>
      <c r="UZ42" s="71"/>
      <c r="VA42" s="71"/>
      <c r="VB42" s="71"/>
      <c r="VC42" s="71"/>
      <c r="VD42" s="71"/>
      <c r="VE42" s="71"/>
      <c r="VF42" s="71"/>
      <c r="VG42" s="71"/>
      <c r="VH42" s="71"/>
      <c r="VI42" s="71"/>
      <c r="VJ42" s="71"/>
      <c r="VK42" s="71"/>
      <c r="VL42" s="71"/>
      <c r="VM42" s="71"/>
      <c r="VN42" s="71"/>
      <c r="VO42" s="71"/>
      <c r="VP42" s="71"/>
      <c r="VQ42" s="71"/>
      <c r="VR42" s="71"/>
      <c r="VS42" s="71"/>
      <c r="VT42" s="71"/>
      <c r="VU42" s="71"/>
      <c r="VV42" s="71"/>
      <c r="VW42" s="71"/>
      <c r="VX42" s="71"/>
      <c r="VY42" s="71"/>
      <c r="VZ42" s="71"/>
      <c r="WA42" s="71"/>
      <c r="WB42" s="71"/>
      <c r="WC42" s="71"/>
      <c r="WD42" s="71"/>
      <c r="WE42" s="71"/>
      <c r="WF42" s="71"/>
      <c r="WG42" s="71"/>
      <c r="WH42" s="71"/>
      <c r="WI42" s="71"/>
      <c r="WJ42" s="71"/>
      <c r="WK42" s="71"/>
      <c r="WL42" s="71"/>
      <c r="WM42" s="71"/>
      <c r="WN42" s="71"/>
      <c r="WO42" s="71"/>
      <c r="WP42" s="71"/>
      <c r="WQ42" s="71"/>
      <c r="WR42" s="71"/>
      <c r="WS42" s="71"/>
      <c r="WT42" s="71"/>
      <c r="WU42" s="71"/>
      <c r="WV42" s="71"/>
      <c r="WW42" s="71"/>
      <c r="WX42" s="71"/>
      <c r="WY42" s="71"/>
      <c r="WZ42" s="71"/>
      <c r="XA42" s="71"/>
      <c r="XB42" s="71"/>
      <c r="XC42" s="71"/>
      <c r="XD42" s="71"/>
      <c r="XE42" s="71"/>
      <c r="XF42" s="71"/>
      <c r="XG42" s="71"/>
      <c r="XH42" s="71"/>
      <c r="XI42" s="71"/>
      <c r="XJ42" s="71"/>
      <c r="XK42" s="71"/>
      <c r="XL42" s="71"/>
      <c r="XM42" s="71"/>
      <c r="XN42" s="71"/>
      <c r="XO42" s="71"/>
      <c r="XP42" s="71"/>
      <c r="XQ42" s="71"/>
      <c r="XR42" s="71"/>
      <c r="XS42" s="71"/>
      <c r="XT42" s="71"/>
      <c r="XU42" s="71"/>
      <c r="XV42" s="71"/>
      <c r="XW42" s="71"/>
      <c r="XX42" s="71"/>
      <c r="XY42" s="71"/>
      <c r="XZ42" s="71"/>
      <c r="YA42" s="71"/>
      <c r="YB42" s="71"/>
      <c r="YC42" s="71"/>
      <c r="YD42" s="71"/>
      <c r="YE42" s="71"/>
      <c r="YF42" s="71"/>
      <c r="YG42" s="71"/>
      <c r="YH42" s="71"/>
      <c r="YI42" s="71"/>
      <c r="YJ42" s="71"/>
      <c r="YK42" s="71"/>
      <c r="YL42" s="71"/>
      <c r="YM42" s="71"/>
      <c r="YN42" s="71"/>
      <c r="YO42" s="71"/>
      <c r="YP42" s="71"/>
      <c r="YQ42" s="71"/>
      <c r="YR42" s="71"/>
      <c r="YS42" s="71"/>
      <c r="YT42" s="71"/>
      <c r="YU42" s="71"/>
      <c r="YV42" s="71"/>
      <c r="YW42" s="71"/>
      <c r="YX42" s="71"/>
      <c r="YY42" s="71"/>
      <c r="YZ42" s="71"/>
      <c r="ZA42" s="71"/>
      <c r="ZB42" s="71"/>
      <c r="ZC42" s="71"/>
      <c r="ZD42" s="71"/>
      <c r="ZE42" s="71"/>
      <c r="ZF42" s="71"/>
      <c r="ZG42" s="71"/>
      <c r="ZH42" s="71"/>
      <c r="ZI42" s="71"/>
      <c r="ZJ42" s="71"/>
      <c r="ZK42" s="71"/>
      <c r="ZL42" s="71"/>
      <c r="ZM42" s="71"/>
      <c r="ZN42" s="71"/>
      <c r="ZO42" s="71"/>
      <c r="ZP42" s="71"/>
      <c r="ZQ42" s="71"/>
      <c r="ZR42" s="71"/>
      <c r="ZS42" s="71"/>
      <c r="ZT42" s="71"/>
      <c r="ZU42" s="71"/>
      <c r="ZV42" s="71"/>
      <c r="ZW42" s="71"/>
      <c r="ZX42" s="71"/>
      <c r="ZY42" s="71"/>
      <c r="ZZ42" s="71"/>
      <c r="AAA42" s="71"/>
      <c r="AAB42" s="71"/>
      <c r="AAC42" s="71"/>
      <c r="AAD42" s="71"/>
      <c r="AAE42" s="71"/>
      <c r="AAF42" s="71"/>
      <c r="AAG42" s="71"/>
      <c r="AAH42" s="71"/>
      <c r="AAI42" s="71"/>
      <c r="AAJ42" s="71"/>
      <c r="AAK42" s="71"/>
      <c r="AAL42" s="71"/>
      <c r="AAM42" s="71"/>
      <c r="AAN42" s="71"/>
      <c r="AAO42" s="71"/>
      <c r="AAP42" s="71"/>
      <c r="AAQ42" s="71"/>
      <c r="AAR42" s="71"/>
      <c r="AAS42" s="71"/>
      <c r="AAT42" s="71"/>
      <c r="AAU42" s="71"/>
      <c r="AAV42" s="71"/>
      <c r="AAW42" s="71"/>
      <c r="AAX42" s="71"/>
      <c r="AAY42" s="71"/>
      <c r="AAZ42" s="71"/>
      <c r="ABA42" s="71"/>
      <c r="ABB42" s="71"/>
      <c r="ABC42" s="71"/>
      <c r="ABD42" s="71"/>
      <c r="ABE42" s="71"/>
      <c r="ABF42" s="71"/>
      <c r="ABG42" s="71"/>
      <c r="ABH42" s="71"/>
      <c r="ABI42" s="71"/>
      <c r="ABJ42" s="71"/>
      <c r="ABK42" s="71"/>
      <c r="ABL42" s="71"/>
      <c r="ABM42" s="71"/>
      <c r="ABN42" s="71"/>
      <c r="ABO42" s="71"/>
      <c r="ABP42" s="71"/>
      <c r="ABQ42" s="71"/>
      <c r="ABR42" s="71"/>
      <c r="ABS42" s="71"/>
      <c r="ABT42" s="71"/>
      <c r="ABU42" s="71"/>
      <c r="ABV42" s="71"/>
      <c r="ABW42" s="71"/>
      <c r="ABX42" s="71"/>
      <c r="ABY42" s="71"/>
      <c r="ABZ42" s="71"/>
      <c r="ACA42" s="71"/>
      <c r="ACB42" s="71"/>
      <c r="ACC42" s="71"/>
      <c r="ACD42" s="71"/>
      <c r="ACE42" s="71"/>
      <c r="ACF42" s="71"/>
      <c r="ACG42" s="71"/>
      <c r="ACH42" s="71"/>
      <c r="ACI42" s="71"/>
      <c r="ACJ42" s="71"/>
      <c r="ACK42" s="71"/>
      <c r="ACL42" s="71"/>
      <c r="ACM42" s="71"/>
      <c r="ACN42" s="71"/>
      <c r="ACO42" s="71"/>
      <c r="ACP42" s="71"/>
      <c r="ACQ42" s="71"/>
      <c r="ACR42" s="71"/>
      <c r="ACS42" s="71"/>
      <c r="ACT42" s="71"/>
      <c r="ACU42" s="71"/>
      <c r="ACV42" s="71"/>
      <c r="ACW42" s="71"/>
      <c r="ACX42" s="71"/>
      <c r="ACY42" s="71"/>
      <c r="ACZ42" s="71"/>
      <c r="ADA42" s="71"/>
      <c r="ADB42" s="71"/>
      <c r="ADC42" s="71"/>
      <c r="ADD42" s="71"/>
      <c r="ADE42" s="71"/>
      <c r="ADF42" s="71"/>
      <c r="ADG42" s="71"/>
      <c r="ADH42" s="71"/>
      <c r="ADI42" s="71"/>
      <c r="ADJ42" s="71"/>
      <c r="ADK42" s="71"/>
      <c r="ADL42" s="71"/>
      <c r="ADM42" s="71"/>
      <c r="ADN42" s="71"/>
      <c r="ADO42" s="71"/>
      <c r="ADP42" s="71"/>
      <c r="ADQ42" s="71"/>
      <c r="ADR42" s="71"/>
      <c r="ADS42" s="71"/>
      <c r="ADT42" s="71"/>
      <c r="ADU42" s="71"/>
      <c r="ADV42" s="71"/>
      <c r="ADW42" s="71"/>
      <c r="ADX42" s="71"/>
      <c r="ADY42" s="71"/>
      <c r="ADZ42" s="71"/>
      <c r="AEA42" s="71"/>
      <c r="AEB42" s="71"/>
      <c r="AEC42" s="71"/>
      <c r="AED42" s="71"/>
      <c r="AEE42" s="71"/>
      <c r="AEF42" s="71"/>
      <c r="AEG42" s="71"/>
      <c r="AEH42" s="71"/>
      <c r="AEI42" s="71"/>
      <c r="AEJ42" s="71"/>
      <c r="AEK42" s="71"/>
      <c r="AEL42" s="71"/>
      <c r="AEM42" s="71"/>
      <c r="AEN42" s="71"/>
      <c r="AEO42" s="71"/>
      <c r="AEP42" s="71"/>
      <c r="AEQ42" s="71"/>
      <c r="AER42" s="71"/>
      <c r="AES42" s="71"/>
      <c r="AET42" s="71"/>
      <c r="AEU42" s="71"/>
      <c r="AEV42" s="71"/>
      <c r="AEW42" s="71"/>
      <c r="AEX42" s="71"/>
      <c r="AEY42" s="71"/>
      <c r="AEZ42" s="71"/>
      <c r="AFA42" s="71"/>
      <c r="AFB42" s="71"/>
      <c r="AFC42" s="71"/>
      <c r="AFD42" s="71"/>
      <c r="AFE42" s="71"/>
      <c r="AFF42" s="71"/>
      <c r="AFG42" s="71"/>
      <c r="AFH42" s="71"/>
      <c r="AFI42" s="71"/>
      <c r="AFJ42" s="71"/>
      <c r="AFK42" s="71"/>
      <c r="AFL42" s="71"/>
      <c r="AFM42" s="71"/>
      <c r="AFN42" s="71"/>
      <c r="AFO42" s="71"/>
      <c r="AFP42" s="71"/>
      <c r="AFQ42" s="71"/>
      <c r="AFR42" s="71"/>
      <c r="AFS42" s="71"/>
      <c r="AFT42" s="71"/>
      <c r="AFU42" s="71"/>
      <c r="AFV42" s="71"/>
      <c r="AFW42" s="71"/>
      <c r="AFX42" s="71"/>
      <c r="AFY42" s="71"/>
      <c r="AFZ42" s="71"/>
      <c r="AGA42" s="71"/>
      <c r="AGB42" s="71"/>
      <c r="AGC42" s="71"/>
      <c r="AGD42" s="71"/>
      <c r="AGE42" s="71"/>
      <c r="AGF42" s="71"/>
      <c r="AGG42" s="71"/>
      <c r="AGH42" s="71"/>
      <c r="AGI42" s="71"/>
      <c r="AGJ42" s="71"/>
      <c r="AGK42" s="71"/>
      <c r="AGL42" s="71"/>
      <c r="AGM42" s="71"/>
      <c r="AGN42" s="71"/>
      <c r="AGO42" s="71"/>
      <c r="AGP42" s="71"/>
      <c r="AGQ42" s="71"/>
      <c r="AGR42" s="71"/>
      <c r="AGS42" s="71"/>
      <c r="AGT42" s="71"/>
      <c r="AGU42" s="71"/>
      <c r="AGV42" s="71"/>
      <c r="AGW42" s="71"/>
      <c r="AGX42" s="71"/>
      <c r="AGY42" s="71"/>
      <c r="AGZ42" s="71"/>
      <c r="AHA42" s="71"/>
      <c r="AHB42" s="71"/>
      <c r="AHC42" s="71"/>
      <c r="AHD42" s="71"/>
      <c r="AHE42" s="71"/>
      <c r="AHF42" s="71"/>
      <c r="AHG42" s="71"/>
      <c r="AHH42" s="71"/>
      <c r="AHI42" s="71"/>
      <c r="AHJ42" s="71"/>
      <c r="AHK42" s="71"/>
      <c r="AHL42" s="71"/>
      <c r="AHM42" s="71"/>
      <c r="AHN42" s="71"/>
      <c r="AHO42" s="71"/>
      <c r="AHP42" s="71"/>
      <c r="AHQ42" s="71"/>
      <c r="AHR42" s="71"/>
      <c r="AHS42" s="71"/>
      <c r="AHT42" s="71"/>
      <c r="AHU42" s="71"/>
      <c r="AHV42" s="71"/>
      <c r="AHW42" s="71"/>
      <c r="AHX42" s="71"/>
      <c r="AHY42" s="71"/>
      <c r="AHZ42" s="71"/>
      <c r="AIA42" s="71"/>
      <c r="AIB42" s="71"/>
      <c r="AIC42" s="71"/>
      <c r="AID42" s="71"/>
      <c r="AIE42" s="71"/>
      <c r="AIF42" s="71"/>
      <c r="AIG42" s="71"/>
      <c r="AIH42" s="71"/>
      <c r="AII42" s="71"/>
      <c r="AIJ42" s="71"/>
      <c r="AIK42" s="71"/>
      <c r="AIL42" s="71"/>
      <c r="AIM42" s="71"/>
      <c r="AIN42" s="71"/>
      <c r="AIO42" s="71"/>
      <c r="AIP42" s="71"/>
      <c r="AIQ42" s="71"/>
      <c r="AIR42" s="71"/>
      <c r="AIS42" s="71"/>
      <c r="AIT42" s="71"/>
      <c r="AIU42" s="71"/>
      <c r="AIV42" s="71"/>
      <c r="AIW42" s="71"/>
      <c r="AIX42" s="71"/>
      <c r="AIY42" s="71"/>
      <c r="AIZ42" s="71"/>
      <c r="AJA42" s="71"/>
      <c r="AJB42" s="71"/>
      <c r="AJC42" s="71"/>
      <c r="AJD42" s="71"/>
      <c r="AJE42" s="71"/>
      <c r="AJF42" s="71"/>
      <c r="AJG42" s="71"/>
      <c r="AJH42" s="71"/>
      <c r="AJI42" s="71"/>
      <c r="AJJ42" s="71"/>
      <c r="AJK42" s="71"/>
      <c r="AJL42" s="71"/>
      <c r="AJM42" s="71"/>
      <c r="AJN42" s="71"/>
      <c r="AJO42" s="71"/>
      <c r="AJP42" s="71"/>
      <c r="AJQ42" s="71"/>
      <c r="AJR42" s="71"/>
      <c r="AJS42" s="71"/>
      <c r="AJT42" s="71"/>
      <c r="AJU42" s="71"/>
      <c r="AJV42" s="71"/>
      <c r="AJW42" s="71"/>
      <c r="AJX42" s="71"/>
      <c r="AJY42" s="71"/>
      <c r="AJZ42" s="71"/>
      <c r="AKA42" s="71"/>
      <c r="AKB42" s="71"/>
      <c r="AKC42" s="71"/>
      <c r="AKD42" s="71"/>
      <c r="AKE42" s="71"/>
      <c r="AKF42" s="71"/>
      <c r="AKG42" s="71"/>
      <c r="AKH42" s="71"/>
      <c r="AKI42" s="71"/>
      <c r="AKJ42" s="71"/>
      <c r="AKK42" s="71"/>
      <c r="AKL42" s="71"/>
      <c r="AKM42" s="71"/>
      <c r="AKN42" s="71"/>
      <c r="AKO42" s="71"/>
      <c r="AKP42" s="71"/>
      <c r="AKQ42" s="71"/>
      <c r="AKR42" s="71"/>
      <c r="AKS42" s="71"/>
      <c r="AKT42" s="71"/>
      <c r="AKU42" s="71"/>
      <c r="AKV42" s="71"/>
      <c r="AKW42" s="71"/>
      <c r="AKX42" s="71"/>
      <c r="AKY42" s="71"/>
      <c r="AKZ42" s="71"/>
      <c r="ALA42" s="71"/>
      <c r="ALB42" s="71"/>
      <c r="ALC42" s="71"/>
      <c r="ALD42" s="71"/>
      <c r="ALE42" s="71"/>
      <c r="ALF42" s="71"/>
      <c r="ALG42" s="71"/>
      <c r="ALH42" s="71"/>
      <c r="ALI42" s="71"/>
      <c r="ALJ42" s="71"/>
      <c r="ALK42" s="71"/>
      <c r="ALL42" s="71"/>
      <c r="ALM42" s="71"/>
      <c r="ALN42" s="71"/>
      <c r="ALO42" s="71"/>
      <c r="ALP42" s="71"/>
      <c r="ALQ42" s="71"/>
      <c r="ALR42" s="71"/>
      <c r="ALS42" s="71"/>
      <c r="ALT42" s="71"/>
      <c r="ALU42" s="71"/>
      <c r="ALV42" s="71"/>
      <c r="ALW42" s="71"/>
      <c r="ALX42" s="71"/>
      <c r="ALY42" s="71"/>
      <c r="ALZ42" s="71"/>
      <c r="AMA42" s="71"/>
      <c r="AMB42" s="71"/>
      <c r="AMC42" s="71"/>
      <c r="AMD42" s="71"/>
      <c r="AME42" s="71"/>
      <c r="AMF42" s="71"/>
      <c r="AMG42" s="71"/>
      <c r="AMH42" s="71"/>
      <c r="AMI42" s="71"/>
      <c r="AMJ42" s="71"/>
      <c r="AMK42" s="71"/>
    </row>
    <row r="43" spans="1:1025" ht="26.25" customHeight="1">
      <c r="D43" s="380" t="s">
        <v>259</v>
      </c>
      <c r="E43" s="380"/>
      <c r="F43" s="380"/>
      <c r="G43" s="380"/>
      <c r="H43" s="380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 s="71"/>
      <c r="IW43" s="71"/>
      <c r="IX43" s="71"/>
      <c r="IY43" s="71"/>
      <c r="IZ43" s="71"/>
      <c r="JA43" s="71"/>
      <c r="JB43" s="71"/>
      <c r="JC43" s="71"/>
      <c r="JD43" s="71"/>
      <c r="JE43" s="71"/>
      <c r="JF43" s="71"/>
      <c r="JG43" s="71"/>
      <c r="JH43" s="71"/>
      <c r="JI43" s="71"/>
      <c r="JJ43" s="71"/>
      <c r="JK43" s="71"/>
      <c r="JL43" s="71"/>
      <c r="JM43" s="71"/>
      <c r="JN43" s="71"/>
      <c r="JO43" s="71"/>
      <c r="JP43" s="71"/>
      <c r="JQ43" s="71"/>
      <c r="JR43" s="71"/>
      <c r="JS43" s="71"/>
      <c r="JT43" s="71"/>
      <c r="JU43" s="71"/>
      <c r="JV43" s="71"/>
      <c r="JW43" s="71"/>
      <c r="JX43" s="71"/>
      <c r="JY43" s="71"/>
      <c r="JZ43" s="71"/>
      <c r="KA43" s="71"/>
      <c r="KB43" s="71"/>
      <c r="KC43" s="71"/>
      <c r="KD43" s="71"/>
      <c r="KE43" s="71"/>
      <c r="KF43" s="71"/>
      <c r="KG43" s="71"/>
      <c r="KH43" s="71"/>
      <c r="KI43" s="71"/>
      <c r="KJ43" s="71"/>
      <c r="KK43" s="71"/>
      <c r="KL43" s="71"/>
      <c r="KM43" s="71"/>
      <c r="KN43" s="71"/>
      <c r="KO43" s="71"/>
      <c r="KP43" s="71"/>
      <c r="KQ43" s="71"/>
      <c r="KR43" s="71"/>
      <c r="KS43" s="71"/>
      <c r="KT43" s="71"/>
      <c r="KU43" s="71"/>
      <c r="KV43" s="71"/>
      <c r="KW43" s="71"/>
      <c r="KX43" s="71"/>
      <c r="KY43" s="71"/>
      <c r="KZ43" s="71"/>
      <c r="LA43" s="71"/>
      <c r="LB43" s="71"/>
      <c r="LC43" s="71"/>
      <c r="LD43" s="71"/>
      <c r="LE43" s="71"/>
      <c r="LF43" s="71"/>
      <c r="LG43" s="71"/>
      <c r="LH43" s="71"/>
      <c r="LI43" s="71"/>
      <c r="LJ43" s="71"/>
      <c r="LK43" s="71"/>
      <c r="LL43" s="71"/>
      <c r="LM43" s="71"/>
      <c r="LN43" s="71"/>
      <c r="LO43" s="71"/>
      <c r="LP43" s="71"/>
      <c r="LQ43" s="71"/>
      <c r="LR43" s="71"/>
      <c r="LS43" s="71"/>
      <c r="LT43" s="71"/>
      <c r="LU43" s="71"/>
      <c r="LV43" s="71"/>
      <c r="LW43" s="71"/>
      <c r="LX43" s="71"/>
      <c r="LY43" s="71"/>
      <c r="LZ43" s="71"/>
      <c r="MA43" s="71"/>
      <c r="MB43" s="71"/>
      <c r="MC43" s="71"/>
      <c r="MD43" s="71"/>
      <c r="ME43" s="71"/>
      <c r="MF43" s="71"/>
      <c r="MG43" s="71"/>
      <c r="MH43" s="71"/>
      <c r="MI43" s="71"/>
      <c r="MJ43" s="71"/>
      <c r="MK43" s="71"/>
      <c r="ML43" s="71"/>
      <c r="MM43" s="71"/>
      <c r="MN43" s="71"/>
      <c r="MO43" s="71"/>
      <c r="MP43" s="71"/>
      <c r="MQ43" s="71"/>
      <c r="MR43" s="71"/>
      <c r="MS43" s="71"/>
      <c r="MT43" s="71"/>
      <c r="MU43" s="71"/>
      <c r="MV43" s="71"/>
      <c r="MW43" s="71"/>
      <c r="MX43" s="71"/>
      <c r="MY43" s="71"/>
      <c r="MZ43" s="71"/>
      <c r="NA43" s="71"/>
      <c r="NB43" s="71"/>
      <c r="NC43" s="71"/>
      <c r="ND43" s="71"/>
      <c r="NE43" s="71"/>
      <c r="NF43" s="71"/>
      <c r="NG43" s="71"/>
      <c r="NH43" s="71"/>
      <c r="NI43" s="71"/>
      <c r="NJ43" s="71"/>
      <c r="NK43" s="71"/>
      <c r="NL43" s="71"/>
      <c r="NM43" s="71"/>
      <c r="NN43" s="71"/>
      <c r="NO43" s="71"/>
      <c r="NP43" s="71"/>
      <c r="NQ43" s="71"/>
      <c r="NR43" s="71"/>
      <c r="NS43" s="71"/>
      <c r="NT43" s="71"/>
      <c r="NU43" s="71"/>
      <c r="NV43" s="71"/>
      <c r="NW43" s="71"/>
      <c r="NX43" s="71"/>
      <c r="NY43" s="71"/>
      <c r="NZ43" s="71"/>
      <c r="OA43" s="71"/>
      <c r="OB43" s="71"/>
      <c r="OC43" s="71"/>
      <c r="OD43" s="71"/>
      <c r="OE43" s="71"/>
      <c r="OF43" s="71"/>
      <c r="OG43" s="71"/>
      <c r="OH43" s="71"/>
      <c r="OI43" s="71"/>
      <c r="OJ43" s="71"/>
      <c r="OK43" s="71"/>
      <c r="OL43" s="71"/>
      <c r="OM43" s="71"/>
      <c r="ON43" s="71"/>
      <c r="OO43" s="71"/>
      <c r="OP43" s="71"/>
      <c r="OQ43" s="71"/>
      <c r="OR43" s="71"/>
      <c r="OS43" s="71"/>
      <c r="OT43" s="71"/>
      <c r="OU43" s="71"/>
      <c r="OV43" s="71"/>
      <c r="OW43" s="71"/>
      <c r="OX43" s="71"/>
      <c r="OY43" s="71"/>
      <c r="OZ43" s="71"/>
      <c r="PA43" s="71"/>
      <c r="PB43" s="71"/>
      <c r="PC43" s="71"/>
      <c r="PD43" s="71"/>
      <c r="PE43" s="71"/>
      <c r="PF43" s="71"/>
      <c r="PG43" s="71"/>
      <c r="PH43" s="71"/>
      <c r="PI43" s="71"/>
      <c r="PJ43" s="71"/>
      <c r="PK43" s="71"/>
      <c r="PL43" s="71"/>
      <c r="PM43" s="71"/>
      <c r="PN43" s="71"/>
      <c r="PO43" s="71"/>
      <c r="PP43" s="71"/>
      <c r="PQ43" s="71"/>
      <c r="PR43" s="71"/>
      <c r="PS43" s="71"/>
      <c r="PT43" s="71"/>
      <c r="PU43" s="71"/>
      <c r="PV43" s="71"/>
      <c r="PW43" s="71"/>
      <c r="PX43" s="71"/>
      <c r="PY43" s="71"/>
      <c r="PZ43" s="71"/>
      <c r="QA43" s="71"/>
      <c r="QB43" s="71"/>
      <c r="QC43" s="71"/>
      <c r="QD43" s="71"/>
      <c r="QE43" s="71"/>
      <c r="QF43" s="71"/>
      <c r="QG43" s="71"/>
      <c r="QH43" s="71"/>
      <c r="QI43" s="71"/>
      <c r="QJ43" s="71"/>
      <c r="QK43" s="71"/>
      <c r="QL43" s="71"/>
      <c r="QM43" s="71"/>
      <c r="QN43" s="71"/>
      <c r="QO43" s="71"/>
      <c r="QP43" s="71"/>
      <c r="QQ43" s="71"/>
      <c r="QR43" s="71"/>
      <c r="QS43" s="71"/>
      <c r="QT43" s="71"/>
      <c r="QU43" s="71"/>
      <c r="QV43" s="71"/>
      <c r="QW43" s="71"/>
      <c r="QX43" s="71"/>
      <c r="QY43" s="71"/>
      <c r="QZ43" s="71"/>
      <c r="RA43" s="71"/>
      <c r="RB43" s="71"/>
      <c r="RC43" s="71"/>
      <c r="RD43" s="71"/>
      <c r="RE43" s="71"/>
      <c r="RF43" s="71"/>
      <c r="RG43" s="71"/>
      <c r="RH43" s="71"/>
      <c r="RI43" s="71"/>
      <c r="RJ43" s="71"/>
      <c r="RK43" s="71"/>
      <c r="RL43" s="71"/>
      <c r="RM43" s="71"/>
      <c r="RN43" s="71"/>
      <c r="RO43" s="71"/>
      <c r="RP43" s="71"/>
      <c r="RQ43" s="71"/>
      <c r="RR43" s="71"/>
      <c r="RS43" s="71"/>
      <c r="RT43" s="71"/>
      <c r="RU43" s="71"/>
      <c r="RV43" s="71"/>
      <c r="RW43" s="71"/>
      <c r="RX43" s="71"/>
      <c r="RY43" s="71"/>
      <c r="RZ43" s="71"/>
      <c r="SA43" s="71"/>
      <c r="SB43" s="71"/>
      <c r="SC43" s="71"/>
      <c r="SD43" s="71"/>
      <c r="SE43" s="71"/>
      <c r="SF43" s="71"/>
      <c r="SG43" s="71"/>
      <c r="SH43" s="71"/>
      <c r="SI43" s="71"/>
      <c r="SJ43" s="71"/>
      <c r="SK43" s="71"/>
      <c r="SL43" s="71"/>
      <c r="SM43" s="71"/>
      <c r="SN43" s="71"/>
      <c r="SO43" s="71"/>
      <c r="SP43" s="71"/>
      <c r="SQ43" s="71"/>
      <c r="SR43" s="71"/>
      <c r="SS43" s="71"/>
      <c r="ST43" s="71"/>
      <c r="SU43" s="71"/>
      <c r="SV43" s="71"/>
      <c r="SW43" s="71"/>
      <c r="SX43" s="71"/>
      <c r="SY43" s="71"/>
      <c r="SZ43" s="71"/>
      <c r="TA43" s="71"/>
      <c r="TB43" s="71"/>
      <c r="TC43" s="71"/>
      <c r="TD43" s="71"/>
      <c r="TE43" s="71"/>
      <c r="TF43" s="71"/>
      <c r="TG43" s="71"/>
      <c r="TH43" s="71"/>
      <c r="TI43" s="71"/>
      <c r="TJ43" s="71"/>
      <c r="TK43" s="71"/>
      <c r="TL43" s="71"/>
      <c r="TM43" s="71"/>
      <c r="TN43" s="71"/>
      <c r="TO43" s="71"/>
      <c r="TP43" s="71"/>
      <c r="TQ43" s="71"/>
      <c r="TR43" s="71"/>
      <c r="TS43" s="71"/>
      <c r="TT43" s="71"/>
      <c r="TU43" s="71"/>
      <c r="TV43" s="71"/>
      <c r="TW43" s="71"/>
      <c r="TX43" s="71"/>
      <c r="TY43" s="71"/>
      <c r="TZ43" s="71"/>
      <c r="UA43" s="71"/>
      <c r="UB43" s="71"/>
      <c r="UC43" s="71"/>
      <c r="UD43" s="71"/>
      <c r="UE43" s="71"/>
      <c r="UF43" s="71"/>
      <c r="UG43" s="71"/>
      <c r="UH43" s="71"/>
      <c r="UI43" s="71"/>
      <c r="UJ43" s="71"/>
      <c r="UK43" s="71"/>
      <c r="UL43" s="71"/>
      <c r="UM43" s="71"/>
      <c r="UN43" s="71"/>
      <c r="UO43" s="71"/>
      <c r="UP43" s="71"/>
      <c r="UQ43" s="71"/>
      <c r="UR43" s="71"/>
      <c r="US43" s="71"/>
      <c r="UT43" s="71"/>
      <c r="UU43" s="71"/>
      <c r="UV43" s="71"/>
      <c r="UW43" s="71"/>
      <c r="UX43" s="71"/>
      <c r="UY43" s="71"/>
      <c r="UZ43" s="71"/>
      <c r="VA43" s="71"/>
      <c r="VB43" s="71"/>
      <c r="VC43" s="71"/>
      <c r="VD43" s="71"/>
      <c r="VE43" s="71"/>
      <c r="VF43" s="71"/>
      <c r="VG43" s="71"/>
      <c r="VH43" s="71"/>
      <c r="VI43" s="71"/>
      <c r="VJ43" s="71"/>
      <c r="VK43" s="71"/>
      <c r="VL43" s="71"/>
      <c r="VM43" s="71"/>
      <c r="VN43" s="71"/>
      <c r="VO43" s="71"/>
      <c r="VP43" s="71"/>
      <c r="VQ43" s="71"/>
      <c r="VR43" s="71"/>
      <c r="VS43" s="71"/>
      <c r="VT43" s="71"/>
      <c r="VU43" s="71"/>
      <c r="VV43" s="71"/>
      <c r="VW43" s="71"/>
      <c r="VX43" s="71"/>
      <c r="VY43" s="71"/>
      <c r="VZ43" s="71"/>
      <c r="WA43" s="71"/>
      <c r="WB43" s="71"/>
      <c r="WC43" s="71"/>
      <c r="WD43" s="71"/>
      <c r="WE43" s="71"/>
      <c r="WF43" s="71"/>
      <c r="WG43" s="71"/>
      <c r="WH43" s="71"/>
      <c r="WI43" s="71"/>
      <c r="WJ43" s="71"/>
      <c r="WK43" s="71"/>
      <c r="WL43" s="71"/>
      <c r="WM43" s="71"/>
      <c r="WN43" s="71"/>
      <c r="WO43" s="71"/>
      <c r="WP43" s="71"/>
      <c r="WQ43" s="71"/>
      <c r="WR43" s="71"/>
      <c r="WS43" s="71"/>
      <c r="WT43" s="71"/>
      <c r="WU43" s="71"/>
      <c r="WV43" s="71"/>
      <c r="WW43" s="71"/>
      <c r="WX43" s="71"/>
      <c r="WY43" s="71"/>
      <c r="WZ43" s="71"/>
      <c r="XA43" s="71"/>
      <c r="XB43" s="71"/>
      <c r="XC43" s="71"/>
      <c r="XD43" s="71"/>
      <c r="XE43" s="71"/>
      <c r="XF43" s="71"/>
      <c r="XG43" s="71"/>
      <c r="XH43" s="71"/>
      <c r="XI43" s="71"/>
      <c r="XJ43" s="71"/>
      <c r="XK43" s="71"/>
      <c r="XL43" s="71"/>
      <c r="XM43" s="71"/>
      <c r="XN43" s="71"/>
      <c r="XO43" s="71"/>
      <c r="XP43" s="71"/>
      <c r="XQ43" s="71"/>
      <c r="XR43" s="71"/>
      <c r="XS43" s="71"/>
      <c r="XT43" s="71"/>
      <c r="XU43" s="71"/>
      <c r="XV43" s="71"/>
      <c r="XW43" s="71"/>
      <c r="XX43" s="71"/>
      <c r="XY43" s="71"/>
      <c r="XZ43" s="71"/>
      <c r="YA43" s="71"/>
      <c r="YB43" s="71"/>
      <c r="YC43" s="71"/>
      <c r="YD43" s="71"/>
      <c r="YE43" s="71"/>
      <c r="YF43" s="71"/>
      <c r="YG43" s="71"/>
      <c r="YH43" s="71"/>
      <c r="YI43" s="71"/>
      <c r="YJ43" s="71"/>
      <c r="YK43" s="71"/>
      <c r="YL43" s="71"/>
      <c r="YM43" s="71"/>
      <c r="YN43" s="71"/>
      <c r="YO43" s="71"/>
      <c r="YP43" s="71"/>
      <c r="YQ43" s="71"/>
      <c r="YR43" s="71"/>
      <c r="YS43" s="71"/>
      <c r="YT43" s="71"/>
      <c r="YU43" s="71"/>
      <c r="YV43" s="71"/>
      <c r="YW43" s="71"/>
      <c r="YX43" s="71"/>
      <c r="YY43" s="71"/>
      <c r="YZ43" s="71"/>
      <c r="ZA43" s="71"/>
      <c r="ZB43" s="71"/>
      <c r="ZC43" s="71"/>
      <c r="ZD43" s="71"/>
      <c r="ZE43" s="71"/>
      <c r="ZF43" s="71"/>
      <c r="ZG43" s="71"/>
      <c r="ZH43" s="71"/>
      <c r="ZI43" s="71"/>
      <c r="ZJ43" s="71"/>
      <c r="ZK43" s="71"/>
      <c r="ZL43" s="71"/>
      <c r="ZM43" s="71"/>
      <c r="ZN43" s="71"/>
      <c r="ZO43" s="71"/>
      <c r="ZP43" s="71"/>
      <c r="ZQ43" s="71"/>
      <c r="ZR43" s="71"/>
      <c r="ZS43" s="71"/>
      <c r="ZT43" s="71"/>
      <c r="ZU43" s="71"/>
      <c r="ZV43" s="71"/>
      <c r="ZW43" s="71"/>
      <c r="ZX43" s="71"/>
      <c r="ZY43" s="71"/>
      <c r="ZZ43" s="71"/>
      <c r="AAA43" s="71"/>
      <c r="AAB43" s="71"/>
      <c r="AAC43" s="71"/>
      <c r="AAD43" s="71"/>
      <c r="AAE43" s="71"/>
      <c r="AAF43" s="71"/>
      <c r="AAG43" s="71"/>
      <c r="AAH43" s="71"/>
      <c r="AAI43" s="71"/>
      <c r="AAJ43" s="71"/>
      <c r="AAK43" s="71"/>
      <c r="AAL43" s="71"/>
      <c r="AAM43" s="71"/>
      <c r="AAN43" s="71"/>
      <c r="AAO43" s="71"/>
      <c r="AAP43" s="71"/>
      <c r="AAQ43" s="71"/>
      <c r="AAR43" s="71"/>
      <c r="AAS43" s="71"/>
      <c r="AAT43" s="71"/>
      <c r="AAU43" s="71"/>
      <c r="AAV43" s="71"/>
      <c r="AAW43" s="71"/>
      <c r="AAX43" s="71"/>
      <c r="AAY43" s="71"/>
      <c r="AAZ43" s="71"/>
      <c r="ABA43" s="71"/>
      <c r="ABB43" s="71"/>
      <c r="ABC43" s="71"/>
      <c r="ABD43" s="71"/>
      <c r="ABE43" s="71"/>
      <c r="ABF43" s="71"/>
      <c r="ABG43" s="71"/>
      <c r="ABH43" s="71"/>
      <c r="ABI43" s="71"/>
      <c r="ABJ43" s="71"/>
      <c r="ABK43" s="71"/>
      <c r="ABL43" s="71"/>
      <c r="ABM43" s="71"/>
      <c r="ABN43" s="71"/>
      <c r="ABO43" s="71"/>
      <c r="ABP43" s="71"/>
      <c r="ABQ43" s="71"/>
      <c r="ABR43" s="71"/>
      <c r="ABS43" s="71"/>
      <c r="ABT43" s="71"/>
      <c r="ABU43" s="71"/>
      <c r="ABV43" s="71"/>
      <c r="ABW43" s="71"/>
      <c r="ABX43" s="71"/>
      <c r="ABY43" s="71"/>
      <c r="ABZ43" s="71"/>
      <c r="ACA43" s="71"/>
      <c r="ACB43" s="71"/>
      <c r="ACC43" s="71"/>
      <c r="ACD43" s="71"/>
      <c r="ACE43" s="71"/>
      <c r="ACF43" s="71"/>
      <c r="ACG43" s="71"/>
      <c r="ACH43" s="71"/>
      <c r="ACI43" s="71"/>
      <c r="ACJ43" s="71"/>
      <c r="ACK43" s="71"/>
      <c r="ACL43" s="71"/>
      <c r="ACM43" s="71"/>
      <c r="ACN43" s="71"/>
      <c r="ACO43" s="71"/>
      <c r="ACP43" s="71"/>
      <c r="ACQ43" s="71"/>
      <c r="ACR43" s="71"/>
      <c r="ACS43" s="71"/>
      <c r="ACT43" s="71"/>
      <c r="ACU43" s="71"/>
      <c r="ACV43" s="71"/>
      <c r="ACW43" s="71"/>
      <c r="ACX43" s="71"/>
      <c r="ACY43" s="71"/>
      <c r="ACZ43" s="71"/>
      <c r="ADA43" s="71"/>
      <c r="ADB43" s="71"/>
      <c r="ADC43" s="71"/>
      <c r="ADD43" s="71"/>
      <c r="ADE43" s="71"/>
      <c r="ADF43" s="71"/>
      <c r="ADG43" s="71"/>
      <c r="ADH43" s="71"/>
      <c r="ADI43" s="71"/>
      <c r="ADJ43" s="71"/>
      <c r="ADK43" s="71"/>
      <c r="ADL43" s="71"/>
      <c r="ADM43" s="71"/>
      <c r="ADN43" s="71"/>
      <c r="ADO43" s="71"/>
      <c r="ADP43" s="71"/>
      <c r="ADQ43" s="71"/>
      <c r="ADR43" s="71"/>
      <c r="ADS43" s="71"/>
      <c r="ADT43" s="71"/>
      <c r="ADU43" s="71"/>
      <c r="ADV43" s="71"/>
      <c r="ADW43" s="71"/>
      <c r="ADX43" s="71"/>
      <c r="ADY43" s="71"/>
      <c r="ADZ43" s="71"/>
      <c r="AEA43" s="71"/>
      <c r="AEB43" s="71"/>
      <c r="AEC43" s="71"/>
      <c r="AED43" s="71"/>
      <c r="AEE43" s="71"/>
      <c r="AEF43" s="71"/>
      <c r="AEG43" s="71"/>
      <c r="AEH43" s="71"/>
      <c r="AEI43" s="71"/>
      <c r="AEJ43" s="71"/>
      <c r="AEK43" s="71"/>
      <c r="AEL43" s="71"/>
      <c r="AEM43" s="71"/>
      <c r="AEN43" s="71"/>
      <c r="AEO43" s="71"/>
      <c r="AEP43" s="71"/>
      <c r="AEQ43" s="71"/>
      <c r="AER43" s="71"/>
      <c r="AES43" s="71"/>
      <c r="AET43" s="71"/>
      <c r="AEU43" s="71"/>
      <c r="AEV43" s="71"/>
      <c r="AEW43" s="71"/>
      <c r="AEX43" s="71"/>
      <c r="AEY43" s="71"/>
      <c r="AEZ43" s="71"/>
      <c r="AFA43" s="71"/>
      <c r="AFB43" s="71"/>
      <c r="AFC43" s="71"/>
      <c r="AFD43" s="71"/>
      <c r="AFE43" s="71"/>
      <c r="AFF43" s="71"/>
      <c r="AFG43" s="71"/>
      <c r="AFH43" s="71"/>
      <c r="AFI43" s="71"/>
      <c r="AFJ43" s="71"/>
      <c r="AFK43" s="71"/>
      <c r="AFL43" s="71"/>
      <c r="AFM43" s="71"/>
      <c r="AFN43" s="71"/>
      <c r="AFO43" s="71"/>
      <c r="AFP43" s="71"/>
      <c r="AFQ43" s="71"/>
      <c r="AFR43" s="71"/>
      <c r="AFS43" s="71"/>
      <c r="AFT43" s="71"/>
      <c r="AFU43" s="71"/>
      <c r="AFV43" s="71"/>
      <c r="AFW43" s="71"/>
      <c r="AFX43" s="71"/>
      <c r="AFY43" s="71"/>
      <c r="AFZ43" s="71"/>
      <c r="AGA43" s="71"/>
      <c r="AGB43" s="71"/>
      <c r="AGC43" s="71"/>
      <c r="AGD43" s="71"/>
      <c r="AGE43" s="71"/>
      <c r="AGF43" s="71"/>
      <c r="AGG43" s="71"/>
      <c r="AGH43" s="71"/>
      <c r="AGI43" s="71"/>
      <c r="AGJ43" s="71"/>
      <c r="AGK43" s="71"/>
      <c r="AGL43" s="71"/>
      <c r="AGM43" s="71"/>
      <c r="AGN43" s="71"/>
      <c r="AGO43" s="71"/>
      <c r="AGP43" s="71"/>
      <c r="AGQ43" s="71"/>
      <c r="AGR43" s="71"/>
      <c r="AGS43" s="71"/>
      <c r="AGT43" s="71"/>
      <c r="AGU43" s="71"/>
      <c r="AGV43" s="71"/>
      <c r="AGW43" s="71"/>
      <c r="AGX43" s="71"/>
      <c r="AGY43" s="71"/>
      <c r="AGZ43" s="71"/>
      <c r="AHA43" s="71"/>
      <c r="AHB43" s="71"/>
      <c r="AHC43" s="71"/>
      <c r="AHD43" s="71"/>
      <c r="AHE43" s="71"/>
      <c r="AHF43" s="71"/>
      <c r="AHG43" s="71"/>
      <c r="AHH43" s="71"/>
      <c r="AHI43" s="71"/>
      <c r="AHJ43" s="71"/>
      <c r="AHK43" s="71"/>
      <c r="AHL43" s="71"/>
      <c r="AHM43" s="71"/>
      <c r="AHN43" s="71"/>
      <c r="AHO43" s="71"/>
      <c r="AHP43" s="71"/>
      <c r="AHQ43" s="71"/>
      <c r="AHR43" s="71"/>
      <c r="AHS43" s="71"/>
      <c r="AHT43" s="71"/>
      <c r="AHU43" s="71"/>
      <c r="AHV43" s="71"/>
      <c r="AHW43" s="71"/>
      <c r="AHX43" s="71"/>
      <c r="AHY43" s="71"/>
      <c r="AHZ43" s="71"/>
      <c r="AIA43" s="71"/>
      <c r="AIB43" s="71"/>
      <c r="AIC43" s="71"/>
      <c r="AID43" s="71"/>
      <c r="AIE43" s="71"/>
      <c r="AIF43" s="71"/>
      <c r="AIG43" s="71"/>
      <c r="AIH43" s="71"/>
      <c r="AII43" s="71"/>
      <c r="AIJ43" s="71"/>
      <c r="AIK43" s="71"/>
      <c r="AIL43" s="71"/>
      <c r="AIM43" s="71"/>
      <c r="AIN43" s="71"/>
      <c r="AIO43" s="71"/>
      <c r="AIP43" s="71"/>
      <c r="AIQ43" s="71"/>
      <c r="AIR43" s="71"/>
      <c r="AIS43" s="71"/>
      <c r="AIT43" s="71"/>
      <c r="AIU43" s="71"/>
      <c r="AIV43" s="71"/>
      <c r="AIW43" s="71"/>
      <c r="AIX43" s="71"/>
      <c r="AIY43" s="71"/>
      <c r="AIZ43" s="71"/>
      <c r="AJA43" s="71"/>
      <c r="AJB43" s="71"/>
      <c r="AJC43" s="71"/>
      <c r="AJD43" s="71"/>
      <c r="AJE43" s="71"/>
      <c r="AJF43" s="71"/>
      <c r="AJG43" s="71"/>
      <c r="AJH43" s="71"/>
      <c r="AJI43" s="71"/>
      <c r="AJJ43" s="71"/>
      <c r="AJK43" s="71"/>
      <c r="AJL43" s="71"/>
      <c r="AJM43" s="71"/>
      <c r="AJN43" s="71"/>
      <c r="AJO43" s="71"/>
      <c r="AJP43" s="71"/>
      <c r="AJQ43" s="71"/>
      <c r="AJR43" s="71"/>
      <c r="AJS43" s="71"/>
      <c r="AJT43" s="71"/>
      <c r="AJU43" s="71"/>
      <c r="AJV43" s="71"/>
      <c r="AJW43" s="71"/>
      <c r="AJX43" s="71"/>
      <c r="AJY43" s="71"/>
      <c r="AJZ43" s="71"/>
      <c r="AKA43" s="71"/>
      <c r="AKB43" s="71"/>
      <c r="AKC43" s="71"/>
      <c r="AKD43" s="71"/>
      <c r="AKE43" s="71"/>
      <c r="AKF43" s="71"/>
      <c r="AKG43" s="71"/>
      <c r="AKH43" s="71"/>
      <c r="AKI43" s="71"/>
      <c r="AKJ43" s="71"/>
      <c r="AKK43" s="71"/>
      <c r="AKL43" s="71"/>
      <c r="AKM43" s="71"/>
      <c r="AKN43" s="71"/>
      <c r="AKO43" s="71"/>
      <c r="AKP43" s="71"/>
      <c r="AKQ43" s="71"/>
      <c r="AKR43" s="71"/>
      <c r="AKS43" s="71"/>
      <c r="AKT43" s="71"/>
      <c r="AKU43" s="71"/>
      <c r="AKV43" s="71"/>
      <c r="AKW43" s="71"/>
      <c r="AKX43" s="71"/>
      <c r="AKY43" s="71"/>
      <c r="AKZ43" s="71"/>
      <c r="ALA43" s="71"/>
      <c r="ALB43" s="71"/>
      <c r="ALC43" s="71"/>
      <c r="ALD43" s="71"/>
      <c r="ALE43" s="71"/>
      <c r="ALF43" s="71"/>
      <c r="ALG43" s="71"/>
      <c r="ALH43" s="71"/>
      <c r="ALI43" s="71"/>
      <c r="ALJ43" s="71"/>
      <c r="ALK43" s="71"/>
      <c r="ALL43" s="71"/>
      <c r="ALM43" s="71"/>
      <c r="ALN43" s="71"/>
      <c r="ALO43" s="71"/>
      <c r="ALP43" s="71"/>
      <c r="ALQ43" s="71"/>
      <c r="ALR43" s="71"/>
      <c r="ALS43" s="71"/>
      <c r="ALT43" s="71"/>
      <c r="ALU43" s="71"/>
      <c r="ALV43" s="71"/>
      <c r="ALW43" s="71"/>
      <c r="ALX43" s="71"/>
      <c r="ALY43" s="71"/>
      <c r="ALZ43" s="71"/>
      <c r="AMA43" s="71"/>
      <c r="AMB43" s="71"/>
      <c r="AMC43" s="71"/>
      <c r="AMD43" s="71"/>
      <c r="AME43" s="71"/>
      <c r="AMF43" s="71"/>
      <c r="AMG43" s="71"/>
      <c r="AMH43" s="71"/>
      <c r="AMI43" s="71"/>
      <c r="AMJ43" s="71"/>
      <c r="AMK43" s="71"/>
    </row>
    <row r="44" spans="1:1025" ht="26.25" customHeight="1">
      <c r="D44" s="380" t="s">
        <v>260</v>
      </c>
      <c r="E44" s="380"/>
      <c r="F44" s="380"/>
      <c r="G44" s="380"/>
      <c r="H44" s="38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  <c r="IW44" s="71"/>
      <c r="IX44" s="71"/>
      <c r="IY44" s="71"/>
      <c r="IZ44" s="71"/>
      <c r="JA44" s="71"/>
      <c r="JB44" s="71"/>
      <c r="JC44" s="71"/>
      <c r="JD44" s="71"/>
      <c r="JE44" s="71"/>
      <c r="JF44" s="71"/>
      <c r="JG44" s="71"/>
      <c r="JH44" s="71"/>
      <c r="JI44" s="71"/>
      <c r="JJ44" s="71"/>
      <c r="JK44" s="71"/>
      <c r="JL44" s="71"/>
      <c r="JM44" s="71"/>
      <c r="JN44" s="71"/>
      <c r="JO44" s="71"/>
      <c r="JP44" s="71"/>
      <c r="JQ44" s="71"/>
      <c r="JR44" s="71"/>
      <c r="JS44" s="71"/>
      <c r="JT44" s="71"/>
      <c r="JU44" s="71"/>
      <c r="JV44" s="71"/>
      <c r="JW44" s="71"/>
      <c r="JX44" s="71"/>
      <c r="JY44" s="71"/>
      <c r="JZ44" s="71"/>
      <c r="KA44" s="71"/>
      <c r="KB44" s="71"/>
      <c r="KC44" s="71"/>
      <c r="KD44" s="71"/>
      <c r="KE44" s="71"/>
      <c r="KF44" s="71"/>
      <c r="KG44" s="71"/>
      <c r="KH44" s="71"/>
      <c r="KI44" s="71"/>
      <c r="KJ44" s="71"/>
      <c r="KK44" s="71"/>
      <c r="KL44" s="71"/>
      <c r="KM44" s="71"/>
      <c r="KN44" s="71"/>
      <c r="KO44" s="71"/>
      <c r="KP44" s="71"/>
      <c r="KQ44" s="71"/>
      <c r="KR44" s="71"/>
      <c r="KS44" s="71"/>
      <c r="KT44" s="71"/>
      <c r="KU44" s="71"/>
      <c r="KV44" s="71"/>
      <c r="KW44" s="71"/>
      <c r="KX44" s="71"/>
      <c r="KY44" s="71"/>
      <c r="KZ44" s="71"/>
      <c r="LA44" s="71"/>
      <c r="LB44" s="71"/>
      <c r="LC44" s="71"/>
      <c r="LD44" s="71"/>
      <c r="LE44" s="71"/>
      <c r="LF44" s="71"/>
      <c r="LG44" s="71"/>
      <c r="LH44" s="71"/>
      <c r="LI44" s="71"/>
      <c r="LJ44" s="71"/>
      <c r="LK44" s="71"/>
      <c r="LL44" s="71"/>
      <c r="LM44" s="71"/>
      <c r="LN44" s="71"/>
      <c r="LO44" s="71"/>
      <c r="LP44" s="71"/>
      <c r="LQ44" s="71"/>
      <c r="LR44" s="71"/>
      <c r="LS44" s="71"/>
      <c r="LT44" s="71"/>
      <c r="LU44" s="71"/>
      <c r="LV44" s="71"/>
      <c r="LW44" s="71"/>
      <c r="LX44" s="71"/>
      <c r="LY44" s="71"/>
      <c r="LZ44" s="71"/>
      <c r="MA44" s="71"/>
      <c r="MB44" s="71"/>
      <c r="MC44" s="71"/>
      <c r="MD44" s="71"/>
      <c r="ME44" s="71"/>
      <c r="MF44" s="71"/>
      <c r="MG44" s="71"/>
      <c r="MH44" s="71"/>
      <c r="MI44" s="71"/>
      <c r="MJ44" s="71"/>
      <c r="MK44" s="71"/>
      <c r="ML44" s="71"/>
      <c r="MM44" s="71"/>
      <c r="MN44" s="71"/>
      <c r="MO44" s="71"/>
      <c r="MP44" s="71"/>
      <c r="MQ44" s="71"/>
      <c r="MR44" s="71"/>
      <c r="MS44" s="71"/>
      <c r="MT44" s="71"/>
      <c r="MU44" s="71"/>
      <c r="MV44" s="71"/>
      <c r="MW44" s="71"/>
      <c r="MX44" s="71"/>
      <c r="MY44" s="71"/>
      <c r="MZ44" s="71"/>
      <c r="NA44" s="71"/>
      <c r="NB44" s="71"/>
      <c r="NC44" s="71"/>
      <c r="ND44" s="71"/>
      <c r="NE44" s="71"/>
      <c r="NF44" s="71"/>
      <c r="NG44" s="71"/>
      <c r="NH44" s="71"/>
      <c r="NI44" s="71"/>
      <c r="NJ44" s="71"/>
      <c r="NK44" s="71"/>
      <c r="NL44" s="71"/>
      <c r="NM44" s="71"/>
      <c r="NN44" s="71"/>
      <c r="NO44" s="71"/>
      <c r="NP44" s="71"/>
      <c r="NQ44" s="71"/>
      <c r="NR44" s="71"/>
      <c r="NS44" s="71"/>
      <c r="NT44" s="71"/>
      <c r="NU44" s="71"/>
      <c r="NV44" s="71"/>
      <c r="NW44" s="71"/>
      <c r="NX44" s="71"/>
      <c r="NY44" s="71"/>
      <c r="NZ44" s="71"/>
      <c r="OA44" s="71"/>
      <c r="OB44" s="71"/>
      <c r="OC44" s="71"/>
      <c r="OD44" s="71"/>
      <c r="OE44" s="71"/>
      <c r="OF44" s="71"/>
      <c r="OG44" s="71"/>
      <c r="OH44" s="71"/>
      <c r="OI44" s="71"/>
      <c r="OJ44" s="71"/>
      <c r="OK44" s="71"/>
      <c r="OL44" s="71"/>
      <c r="OM44" s="71"/>
      <c r="ON44" s="71"/>
      <c r="OO44" s="71"/>
      <c r="OP44" s="71"/>
      <c r="OQ44" s="71"/>
      <c r="OR44" s="71"/>
      <c r="OS44" s="71"/>
      <c r="OT44" s="71"/>
      <c r="OU44" s="71"/>
      <c r="OV44" s="71"/>
      <c r="OW44" s="71"/>
      <c r="OX44" s="71"/>
      <c r="OY44" s="71"/>
      <c r="OZ44" s="71"/>
      <c r="PA44" s="71"/>
      <c r="PB44" s="71"/>
      <c r="PC44" s="71"/>
      <c r="PD44" s="71"/>
      <c r="PE44" s="71"/>
      <c r="PF44" s="71"/>
      <c r="PG44" s="71"/>
      <c r="PH44" s="71"/>
      <c r="PI44" s="71"/>
      <c r="PJ44" s="71"/>
      <c r="PK44" s="71"/>
      <c r="PL44" s="71"/>
      <c r="PM44" s="71"/>
      <c r="PN44" s="71"/>
      <c r="PO44" s="71"/>
      <c r="PP44" s="71"/>
      <c r="PQ44" s="71"/>
      <c r="PR44" s="71"/>
      <c r="PS44" s="71"/>
      <c r="PT44" s="71"/>
      <c r="PU44" s="71"/>
      <c r="PV44" s="71"/>
      <c r="PW44" s="71"/>
      <c r="PX44" s="71"/>
      <c r="PY44" s="71"/>
      <c r="PZ44" s="71"/>
      <c r="QA44" s="71"/>
      <c r="QB44" s="71"/>
      <c r="QC44" s="71"/>
      <c r="QD44" s="71"/>
      <c r="QE44" s="71"/>
      <c r="QF44" s="71"/>
      <c r="QG44" s="71"/>
      <c r="QH44" s="71"/>
      <c r="QI44" s="71"/>
      <c r="QJ44" s="71"/>
      <c r="QK44" s="71"/>
      <c r="QL44" s="71"/>
      <c r="QM44" s="71"/>
      <c r="QN44" s="71"/>
      <c r="QO44" s="71"/>
      <c r="QP44" s="71"/>
      <c r="QQ44" s="71"/>
      <c r="QR44" s="71"/>
      <c r="QS44" s="71"/>
      <c r="QT44" s="71"/>
      <c r="QU44" s="71"/>
      <c r="QV44" s="71"/>
      <c r="QW44" s="71"/>
      <c r="QX44" s="71"/>
      <c r="QY44" s="71"/>
      <c r="QZ44" s="71"/>
      <c r="RA44" s="71"/>
      <c r="RB44" s="71"/>
      <c r="RC44" s="71"/>
      <c r="RD44" s="71"/>
      <c r="RE44" s="71"/>
      <c r="RF44" s="71"/>
      <c r="RG44" s="71"/>
      <c r="RH44" s="71"/>
      <c r="RI44" s="71"/>
      <c r="RJ44" s="71"/>
      <c r="RK44" s="71"/>
      <c r="RL44" s="71"/>
      <c r="RM44" s="71"/>
      <c r="RN44" s="71"/>
      <c r="RO44" s="71"/>
      <c r="RP44" s="71"/>
      <c r="RQ44" s="71"/>
      <c r="RR44" s="71"/>
      <c r="RS44" s="71"/>
      <c r="RT44" s="71"/>
      <c r="RU44" s="71"/>
      <c r="RV44" s="71"/>
      <c r="RW44" s="71"/>
      <c r="RX44" s="71"/>
      <c r="RY44" s="71"/>
      <c r="RZ44" s="71"/>
      <c r="SA44" s="71"/>
      <c r="SB44" s="71"/>
      <c r="SC44" s="71"/>
      <c r="SD44" s="71"/>
      <c r="SE44" s="71"/>
      <c r="SF44" s="71"/>
      <c r="SG44" s="71"/>
      <c r="SH44" s="71"/>
      <c r="SI44" s="71"/>
      <c r="SJ44" s="71"/>
      <c r="SK44" s="71"/>
      <c r="SL44" s="71"/>
      <c r="SM44" s="71"/>
      <c r="SN44" s="71"/>
      <c r="SO44" s="71"/>
      <c r="SP44" s="71"/>
      <c r="SQ44" s="71"/>
      <c r="SR44" s="71"/>
      <c r="SS44" s="71"/>
      <c r="ST44" s="71"/>
      <c r="SU44" s="71"/>
      <c r="SV44" s="71"/>
      <c r="SW44" s="71"/>
      <c r="SX44" s="71"/>
      <c r="SY44" s="71"/>
      <c r="SZ44" s="71"/>
      <c r="TA44" s="71"/>
      <c r="TB44" s="71"/>
      <c r="TC44" s="71"/>
      <c r="TD44" s="71"/>
      <c r="TE44" s="71"/>
      <c r="TF44" s="71"/>
      <c r="TG44" s="71"/>
      <c r="TH44" s="71"/>
      <c r="TI44" s="71"/>
      <c r="TJ44" s="71"/>
      <c r="TK44" s="71"/>
      <c r="TL44" s="71"/>
      <c r="TM44" s="71"/>
      <c r="TN44" s="71"/>
      <c r="TO44" s="71"/>
      <c r="TP44" s="71"/>
      <c r="TQ44" s="71"/>
      <c r="TR44" s="71"/>
      <c r="TS44" s="71"/>
      <c r="TT44" s="71"/>
      <c r="TU44" s="71"/>
      <c r="TV44" s="71"/>
      <c r="TW44" s="71"/>
      <c r="TX44" s="71"/>
      <c r="TY44" s="71"/>
      <c r="TZ44" s="71"/>
      <c r="UA44" s="71"/>
      <c r="UB44" s="71"/>
      <c r="UC44" s="71"/>
      <c r="UD44" s="71"/>
      <c r="UE44" s="71"/>
      <c r="UF44" s="71"/>
      <c r="UG44" s="71"/>
      <c r="UH44" s="71"/>
      <c r="UI44" s="71"/>
      <c r="UJ44" s="71"/>
      <c r="UK44" s="71"/>
      <c r="UL44" s="71"/>
      <c r="UM44" s="71"/>
      <c r="UN44" s="71"/>
      <c r="UO44" s="71"/>
      <c r="UP44" s="71"/>
      <c r="UQ44" s="71"/>
      <c r="UR44" s="71"/>
      <c r="US44" s="71"/>
      <c r="UT44" s="71"/>
      <c r="UU44" s="71"/>
      <c r="UV44" s="71"/>
      <c r="UW44" s="71"/>
      <c r="UX44" s="71"/>
      <c r="UY44" s="71"/>
      <c r="UZ44" s="71"/>
      <c r="VA44" s="71"/>
      <c r="VB44" s="71"/>
      <c r="VC44" s="71"/>
      <c r="VD44" s="71"/>
      <c r="VE44" s="71"/>
      <c r="VF44" s="71"/>
      <c r="VG44" s="71"/>
      <c r="VH44" s="71"/>
      <c r="VI44" s="71"/>
      <c r="VJ44" s="71"/>
      <c r="VK44" s="71"/>
      <c r="VL44" s="71"/>
      <c r="VM44" s="71"/>
      <c r="VN44" s="71"/>
      <c r="VO44" s="71"/>
      <c r="VP44" s="71"/>
      <c r="VQ44" s="71"/>
      <c r="VR44" s="71"/>
      <c r="VS44" s="71"/>
      <c r="VT44" s="71"/>
      <c r="VU44" s="71"/>
      <c r="VV44" s="71"/>
      <c r="VW44" s="71"/>
      <c r="VX44" s="71"/>
      <c r="VY44" s="71"/>
      <c r="VZ44" s="71"/>
      <c r="WA44" s="71"/>
      <c r="WB44" s="71"/>
      <c r="WC44" s="71"/>
      <c r="WD44" s="71"/>
      <c r="WE44" s="71"/>
      <c r="WF44" s="71"/>
      <c r="WG44" s="71"/>
      <c r="WH44" s="71"/>
      <c r="WI44" s="71"/>
      <c r="WJ44" s="71"/>
      <c r="WK44" s="71"/>
      <c r="WL44" s="71"/>
      <c r="WM44" s="71"/>
      <c r="WN44" s="71"/>
      <c r="WO44" s="71"/>
      <c r="WP44" s="71"/>
      <c r="WQ44" s="71"/>
      <c r="WR44" s="71"/>
      <c r="WS44" s="71"/>
      <c r="WT44" s="71"/>
      <c r="WU44" s="71"/>
      <c r="WV44" s="71"/>
      <c r="WW44" s="71"/>
      <c r="WX44" s="71"/>
      <c r="WY44" s="71"/>
      <c r="WZ44" s="71"/>
      <c r="XA44" s="71"/>
      <c r="XB44" s="71"/>
      <c r="XC44" s="71"/>
      <c r="XD44" s="71"/>
      <c r="XE44" s="71"/>
      <c r="XF44" s="71"/>
      <c r="XG44" s="71"/>
      <c r="XH44" s="71"/>
      <c r="XI44" s="71"/>
      <c r="XJ44" s="71"/>
      <c r="XK44" s="71"/>
      <c r="XL44" s="71"/>
      <c r="XM44" s="71"/>
      <c r="XN44" s="71"/>
      <c r="XO44" s="71"/>
      <c r="XP44" s="71"/>
      <c r="XQ44" s="71"/>
      <c r="XR44" s="71"/>
      <c r="XS44" s="71"/>
      <c r="XT44" s="71"/>
      <c r="XU44" s="71"/>
      <c r="XV44" s="71"/>
      <c r="XW44" s="71"/>
      <c r="XX44" s="71"/>
      <c r="XY44" s="71"/>
      <c r="XZ44" s="71"/>
      <c r="YA44" s="71"/>
      <c r="YB44" s="71"/>
      <c r="YC44" s="71"/>
      <c r="YD44" s="71"/>
      <c r="YE44" s="71"/>
      <c r="YF44" s="71"/>
      <c r="YG44" s="71"/>
      <c r="YH44" s="71"/>
      <c r="YI44" s="71"/>
      <c r="YJ44" s="71"/>
      <c r="YK44" s="71"/>
      <c r="YL44" s="71"/>
      <c r="YM44" s="71"/>
      <c r="YN44" s="71"/>
      <c r="YO44" s="71"/>
      <c r="YP44" s="71"/>
      <c r="YQ44" s="71"/>
      <c r="YR44" s="71"/>
      <c r="YS44" s="71"/>
      <c r="YT44" s="71"/>
      <c r="YU44" s="71"/>
      <c r="YV44" s="71"/>
      <c r="YW44" s="71"/>
      <c r="YX44" s="71"/>
      <c r="YY44" s="71"/>
      <c r="YZ44" s="71"/>
      <c r="ZA44" s="71"/>
      <c r="ZB44" s="71"/>
      <c r="ZC44" s="71"/>
      <c r="ZD44" s="71"/>
      <c r="ZE44" s="71"/>
      <c r="ZF44" s="71"/>
      <c r="ZG44" s="71"/>
      <c r="ZH44" s="71"/>
      <c r="ZI44" s="71"/>
      <c r="ZJ44" s="71"/>
      <c r="ZK44" s="71"/>
      <c r="ZL44" s="71"/>
      <c r="ZM44" s="71"/>
      <c r="ZN44" s="71"/>
      <c r="ZO44" s="71"/>
      <c r="ZP44" s="71"/>
      <c r="ZQ44" s="71"/>
      <c r="ZR44" s="71"/>
      <c r="ZS44" s="71"/>
      <c r="ZT44" s="71"/>
      <c r="ZU44" s="71"/>
      <c r="ZV44" s="71"/>
      <c r="ZW44" s="71"/>
      <c r="ZX44" s="71"/>
      <c r="ZY44" s="71"/>
      <c r="ZZ44" s="71"/>
      <c r="AAA44" s="71"/>
      <c r="AAB44" s="71"/>
      <c r="AAC44" s="71"/>
      <c r="AAD44" s="71"/>
      <c r="AAE44" s="71"/>
      <c r="AAF44" s="71"/>
      <c r="AAG44" s="71"/>
      <c r="AAH44" s="71"/>
      <c r="AAI44" s="71"/>
      <c r="AAJ44" s="71"/>
      <c r="AAK44" s="71"/>
      <c r="AAL44" s="71"/>
      <c r="AAM44" s="71"/>
      <c r="AAN44" s="71"/>
      <c r="AAO44" s="71"/>
      <c r="AAP44" s="71"/>
      <c r="AAQ44" s="71"/>
      <c r="AAR44" s="71"/>
      <c r="AAS44" s="71"/>
      <c r="AAT44" s="71"/>
      <c r="AAU44" s="71"/>
      <c r="AAV44" s="71"/>
      <c r="AAW44" s="71"/>
      <c r="AAX44" s="71"/>
      <c r="AAY44" s="71"/>
      <c r="AAZ44" s="71"/>
      <c r="ABA44" s="71"/>
      <c r="ABB44" s="71"/>
      <c r="ABC44" s="71"/>
      <c r="ABD44" s="71"/>
      <c r="ABE44" s="71"/>
      <c r="ABF44" s="71"/>
      <c r="ABG44" s="71"/>
      <c r="ABH44" s="71"/>
      <c r="ABI44" s="71"/>
      <c r="ABJ44" s="71"/>
      <c r="ABK44" s="71"/>
      <c r="ABL44" s="71"/>
      <c r="ABM44" s="71"/>
      <c r="ABN44" s="71"/>
      <c r="ABO44" s="71"/>
      <c r="ABP44" s="71"/>
      <c r="ABQ44" s="71"/>
      <c r="ABR44" s="71"/>
      <c r="ABS44" s="71"/>
      <c r="ABT44" s="71"/>
      <c r="ABU44" s="71"/>
      <c r="ABV44" s="71"/>
      <c r="ABW44" s="71"/>
      <c r="ABX44" s="71"/>
      <c r="ABY44" s="71"/>
      <c r="ABZ44" s="71"/>
      <c r="ACA44" s="71"/>
      <c r="ACB44" s="71"/>
      <c r="ACC44" s="71"/>
      <c r="ACD44" s="71"/>
      <c r="ACE44" s="71"/>
      <c r="ACF44" s="71"/>
      <c r="ACG44" s="71"/>
      <c r="ACH44" s="71"/>
      <c r="ACI44" s="71"/>
      <c r="ACJ44" s="71"/>
      <c r="ACK44" s="71"/>
      <c r="ACL44" s="71"/>
      <c r="ACM44" s="71"/>
      <c r="ACN44" s="71"/>
      <c r="ACO44" s="71"/>
      <c r="ACP44" s="71"/>
      <c r="ACQ44" s="71"/>
      <c r="ACR44" s="71"/>
      <c r="ACS44" s="71"/>
      <c r="ACT44" s="71"/>
      <c r="ACU44" s="71"/>
      <c r="ACV44" s="71"/>
      <c r="ACW44" s="71"/>
      <c r="ACX44" s="71"/>
      <c r="ACY44" s="71"/>
      <c r="ACZ44" s="71"/>
      <c r="ADA44" s="71"/>
      <c r="ADB44" s="71"/>
      <c r="ADC44" s="71"/>
      <c r="ADD44" s="71"/>
      <c r="ADE44" s="71"/>
      <c r="ADF44" s="71"/>
      <c r="ADG44" s="71"/>
      <c r="ADH44" s="71"/>
      <c r="ADI44" s="71"/>
      <c r="ADJ44" s="71"/>
      <c r="ADK44" s="71"/>
      <c r="ADL44" s="71"/>
      <c r="ADM44" s="71"/>
      <c r="ADN44" s="71"/>
      <c r="ADO44" s="71"/>
      <c r="ADP44" s="71"/>
      <c r="ADQ44" s="71"/>
      <c r="ADR44" s="71"/>
      <c r="ADS44" s="71"/>
      <c r="ADT44" s="71"/>
      <c r="ADU44" s="71"/>
      <c r="ADV44" s="71"/>
      <c r="ADW44" s="71"/>
      <c r="ADX44" s="71"/>
      <c r="ADY44" s="71"/>
      <c r="ADZ44" s="71"/>
      <c r="AEA44" s="71"/>
      <c r="AEB44" s="71"/>
      <c r="AEC44" s="71"/>
      <c r="AED44" s="71"/>
      <c r="AEE44" s="71"/>
      <c r="AEF44" s="71"/>
      <c r="AEG44" s="71"/>
      <c r="AEH44" s="71"/>
      <c r="AEI44" s="71"/>
      <c r="AEJ44" s="71"/>
      <c r="AEK44" s="71"/>
      <c r="AEL44" s="71"/>
      <c r="AEM44" s="71"/>
      <c r="AEN44" s="71"/>
      <c r="AEO44" s="71"/>
      <c r="AEP44" s="71"/>
      <c r="AEQ44" s="71"/>
      <c r="AER44" s="71"/>
      <c r="AES44" s="71"/>
      <c r="AET44" s="71"/>
      <c r="AEU44" s="71"/>
      <c r="AEV44" s="71"/>
      <c r="AEW44" s="71"/>
      <c r="AEX44" s="71"/>
      <c r="AEY44" s="71"/>
      <c r="AEZ44" s="71"/>
      <c r="AFA44" s="71"/>
      <c r="AFB44" s="71"/>
      <c r="AFC44" s="71"/>
      <c r="AFD44" s="71"/>
      <c r="AFE44" s="71"/>
      <c r="AFF44" s="71"/>
      <c r="AFG44" s="71"/>
      <c r="AFH44" s="71"/>
      <c r="AFI44" s="71"/>
      <c r="AFJ44" s="71"/>
      <c r="AFK44" s="71"/>
      <c r="AFL44" s="71"/>
      <c r="AFM44" s="71"/>
      <c r="AFN44" s="71"/>
      <c r="AFO44" s="71"/>
      <c r="AFP44" s="71"/>
      <c r="AFQ44" s="71"/>
      <c r="AFR44" s="71"/>
      <c r="AFS44" s="71"/>
      <c r="AFT44" s="71"/>
      <c r="AFU44" s="71"/>
      <c r="AFV44" s="71"/>
      <c r="AFW44" s="71"/>
      <c r="AFX44" s="71"/>
      <c r="AFY44" s="71"/>
      <c r="AFZ44" s="71"/>
      <c r="AGA44" s="71"/>
      <c r="AGB44" s="71"/>
      <c r="AGC44" s="71"/>
      <c r="AGD44" s="71"/>
      <c r="AGE44" s="71"/>
      <c r="AGF44" s="71"/>
      <c r="AGG44" s="71"/>
      <c r="AGH44" s="71"/>
      <c r="AGI44" s="71"/>
      <c r="AGJ44" s="71"/>
      <c r="AGK44" s="71"/>
      <c r="AGL44" s="71"/>
      <c r="AGM44" s="71"/>
      <c r="AGN44" s="71"/>
      <c r="AGO44" s="71"/>
      <c r="AGP44" s="71"/>
      <c r="AGQ44" s="71"/>
      <c r="AGR44" s="71"/>
      <c r="AGS44" s="71"/>
      <c r="AGT44" s="71"/>
      <c r="AGU44" s="71"/>
      <c r="AGV44" s="71"/>
      <c r="AGW44" s="71"/>
      <c r="AGX44" s="71"/>
      <c r="AGY44" s="71"/>
      <c r="AGZ44" s="71"/>
      <c r="AHA44" s="71"/>
      <c r="AHB44" s="71"/>
      <c r="AHC44" s="71"/>
      <c r="AHD44" s="71"/>
      <c r="AHE44" s="71"/>
      <c r="AHF44" s="71"/>
      <c r="AHG44" s="71"/>
      <c r="AHH44" s="71"/>
      <c r="AHI44" s="71"/>
      <c r="AHJ44" s="71"/>
      <c r="AHK44" s="71"/>
      <c r="AHL44" s="71"/>
      <c r="AHM44" s="71"/>
      <c r="AHN44" s="71"/>
      <c r="AHO44" s="71"/>
      <c r="AHP44" s="71"/>
      <c r="AHQ44" s="71"/>
      <c r="AHR44" s="71"/>
      <c r="AHS44" s="71"/>
      <c r="AHT44" s="71"/>
      <c r="AHU44" s="71"/>
      <c r="AHV44" s="71"/>
      <c r="AHW44" s="71"/>
      <c r="AHX44" s="71"/>
      <c r="AHY44" s="71"/>
      <c r="AHZ44" s="71"/>
      <c r="AIA44" s="71"/>
      <c r="AIB44" s="71"/>
      <c r="AIC44" s="71"/>
      <c r="AID44" s="71"/>
      <c r="AIE44" s="71"/>
      <c r="AIF44" s="71"/>
      <c r="AIG44" s="71"/>
      <c r="AIH44" s="71"/>
      <c r="AII44" s="71"/>
      <c r="AIJ44" s="71"/>
      <c r="AIK44" s="71"/>
      <c r="AIL44" s="71"/>
      <c r="AIM44" s="71"/>
      <c r="AIN44" s="71"/>
      <c r="AIO44" s="71"/>
      <c r="AIP44" s="71"/>
      <c r="AIQ44" s="71"/>
      <c r="AIR44" s="71"/>
      <c r="AIS44" s="71"/>
      <c r="AIT44" s="71"/>
      <c r="AIU44" s="71"/>
      <c r="AIV44" s="71"/>
      <c r="AIW44" s="71"/>
      <c r="AIX44" s="71"/>
      <c r="AIY44" s="71"/>
      <c r="AIZ44" s="71"/>
      <c r="AJA44" s="71"/>
      <c r="AJB44" s="71"/>
      <c r="AJC44" s="71"/>
      <c r="AJD44" s="71"/>
      <c r="AJE44" s="71"/>
      <c r="AJF44" s="71"/>
      <c r="AJG44" s="71"/>
      <c r="AJH44" s="71"/>
      <c r="AJI44" s="71"/>
      <c r="AJJ44" s="71"/>
      <c r="AJK44" s="71"/>
      <c r="AJL44" s="71"/>
      <c r="AJM44" s="71"/>
      <c r="AJN44" s="71"/>
      <c r="AJO44" s="71"/>
      <c r="AJP44" s="71"/>
      <c r="AJQ44" s="71"/>
      <c r="AJR44" s="71"/>
      <c r="AJS44" s="71"/>
      <c r="AJT44" s="71"/>
      <c r="AJU44" s="71"/>
      <c r="AJV44" s="71"/>
      <c r="AJW44" s="71"/>
      <c r="AJX44" s="71"/>
      <c r="AJY44" s="71"/>
      <c r="AJZ44" s="71"/>
      <c r="AKA44" s="71"/>
      <c r="AKB44" s="71"/>
      <c r="AKC44" s="71"/>
      <c r="AKD44" s="71"/>
      <c r="AKE44" s="71"/>
      <c r="AKF44" s="71"/>
      <c r="AKG44" s="71"/>
      <c r="AKH44" s="71"/>
      <c r="AKI44" s="71"/>
      <c r="AKJ44" s="71"/>
      <c r="AKK44" s="71"/>
      <c r="AKL44" s="71"/>
      <c r="AKM44" s="71"/>
      <c r="AKN44" s="71"/>
      <c r="AKO44" s="71"/>
      <c r="AKP44" s="71"/>
      <c r="AKQ44" s="71"/>
      <c r="AKR44" s="71"/>
      <c r="AKS44" s="71"/>
      <c r="AKT44" s="71"/>
      <c r="AKU44" s="71"/>
      <c r="AKV44" s="71"/>
      <c r="AKW44" s="71"/>
      <c r="AKX44" s="71"/>
      <c r="AKY44" s="71"/>
      <c r="AKZ44" s="71"/>
      <c r="ALA44" s="71"/>
      <c r="ALB44" s="71"/>
      <c r="ALC44" s="71"/>
      <c r="ALD44" s="71"/>
      <c r="ALE44" s="71"/>
      <c r="ALF44" s="71"/>
      <c r="ALG44" s="71"/>
      <c r="ALH44" s="71"/>
      <c r="ALI44" s="71"/>
      <c r="ALJ44" s="71"/>
      <c r="ALK44" s="71"/>
      <c r="ALL44" s="71"/>
      <c r="ALM44" s="71"/>
      <c r="ALN44" s="71"/>
      <c r="ALO44" s="71"/>
      <c r="ALP44" s="71"/>
      <c r="ALQ44" s="71"/>
      <c r="ALR44" s="71"/>
      <c r="ALS44" s="71"/>
      <c r="ALT44" s="71"/>
      <c r="ALU44" s="71"/>
      <c r="ALV44" s="71"/>
      <c r="ALW44" s="71"/>
      <c r="ALX44" s="71"/>
      <c r="ALY44" s="71"/>
      <c r="ALZ44" s="71"/>
      <c r="AMA44" s="71"/>
      <c r="AMB44" s="71"/>
      <c r="AMC44" s="71"/>
      <c r="AMD44" s="71"/>
      <c r="AME44" s="71"/>
      <c r="AMF44" s="71"/>
      <c r="AMG44" s="71"/>
      <c r="AMH44" s="71"/>
      <c r="AMI44" s="71"/>
      <c r="AMJ44" s="71"/>
      <c r="AMK44" s="71"/>
    </row>
    <row r="45" spans="1:1025" ht="21" customHeight="1">
      <c r="D45" s="380" t="s">
        <v>261</v>
      </c>
      <c r="E45" s="380"/>
      <c r="F45" s="380"/>
      <c r="G45" s="380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  <c r="IW45" s="71"/>
      <c r="IX45" s="71"/>
      <c r="IY45" s="71"/>
      <c r="IZ45" s="71"/>
      <c r="JA45" s="71"/>
      <c r="JB45" s="71"/>
      <c r="JC45" s="71"/>
      <c r="JD45" s="71"/>
      <c r="JE45" s="71"/>
      <c r="JF45" s="71"/>
      <c r="JG45" s="71"/>
      <c r="JH45" s="71"/>
      <c r="JI45" s="71"/>
      <c r="JJ45" s="71"/>
      <c r="JK45" s="71"/>
      <c r="JL45" s="71"/>
      <c r="JM45" s="71"/>
      <c r="JN45" s="71"/>
      <c r="JO45" s="71"/>
      <c r="JP45" s="71"/>
      <c r="JQ45" s="71"/>
      <c r="JR45" s="71"/>
      <c r="JS45" s="71"/>
      <c r="JT45" s="71"/>
      <c r="JU45" s="71"/>
      <c r="JV45" s="71"/>
      <c r="JW45" s="71"/>
      <c r="JX45" s="71"/>
      <c r="JY45" s="71"/>
      <c r="JZ45" s="71"/>
      <c r="KA45" s="71"/>
      <c r="KB45" s="71"/>
      <c r="KC45" s="71"/>
      <c r="KD45" s="71"/>
      <c r="KE45" s="71"/>
      <c r="KF45" s="71"/>
      <c r="KG45" s="71"/>
      <c r="KH45" s="71"/>
      <c r="KI45" s="71"/>
      <c r="KJ45" s="71"/>
      <c r="KK45" s="71"/>
      <c r="KL45" s="71"/>
      <c r="KM45" s="71"/>
      <c r="KN45" s="71"/>
      <c r="KO45" s="71"/>
      <c r="KP45" s="71"/>
      <c r="KQ45" s="71"/>
      <c r="KR45" s="71"/>
      <c r="KS45" s="71"/>
      <c r="KT45" s="71"/>
      <c r="KU45" s="71"/>
      <c r="KV45" s="71"/>
      <c r="KW45" s="71"/>
      <c r="KX45" s="71"/>
      <c r="KY45" s="71"/>
      <c r="KZ45" s="71"/>
      <c r="LA45" s="71"/>
      <c r="LB45" s="71"/>
      <c r="LC45" s="71"/>
      <c r="LD45" s="71"/>
      <c r="LE45" s="71"/>
      <c r="LF45" s="71"/>
      <c r="LG45" s="71"/>
      <c r="LH45" s="71"/>
      <c r="LI45" s="71"/>
      <c r="LJ45" s="71"/>
      <c r="LK45" s="71"/>
      <c r="LL45" s="71"/>
      <c r="LM45" s="71"/>
      <c r="LN45" s="71"/>
      <c r="LO45" s="71"/>
      <c r="LP45" s="71"/>
      <c r="LQ45" s="71"/>
      <c r="LR45" s="71"/>
      <c r="LS45" s="71"/>
      <c r="LT45" s="71"/>
      <c r="LU45" s="71"/>
      <c r="LV45" s="71"/>
      <c r="LW45" s="71"/>
      <c r="LX45" s="71"/>
      <c r="LY45" s="71"/>
      <c r="LZ45" s="71"/>
      <c r="MA45" s="71"/>
      <c r="MB45" s="71"/>
      <c r="MC45" s="71"/>
      <c r="MD45" s="71"/>
      <c r="ME45" s="71"/>
      <c r="MF45" s="71"/>
      <c r="MG45" s="71"/>
      <c r="MH45" s="71"/>
      <c r="MI45" s="71"/>
      <c r="MJ45" s="71"/>
      <c r="MK45" s="71"/>
      <c r="ML45" s="71"/>
      <c r="MM45" s="71"/>
      <c r="MN45" s="71"/>
      <c r="MO45" s="71"/>
      <c r="MP45" s="71"/>
      <c r="MQ45" s="71"/>
      <c r="MR45" s="71"/>
      <c r="MS45" s="71"/>
      <c r="MT45" s="71"/>
      <c r="MU45" s="71"/>
      <c r="MV45" s="71"/>
      <c r="MW45" s="71"/>
      <c r="MX45" s="71"/>
      <c r="MY45" s="71"/>
      <c r="MZ45" s="71"/>
      <c r="NA45" s="71"/>
      <c r="NB45" s="71"/>
      <c r="NC45" s="71"/>
      <c r="ND45" s="71"/>
      <c r="NE45" s="71"/>
      <c r="NF45" s="71"/>
      <c r="NG45" s="71"/>
      <c r="NH45" s="71"/>
      <c r="NI45" s="71"/>
      <c r="NJ45" s="71"/>
      <c r="NK45" s="71"/>
      <c r="NL45" s="71"/>
      <c r="NM45" s="71"/>
      <c r="NN45" s="71"/>
      <c r="NO45" s="71"/>
      <c r="NP45" s="71"/>
      <c r="NQ45" s="71"/>
      <c r="NR45" s="71"/>
      <c r="NS45" s="71"/>
      <c r="NT45" s="71"/>
      <c r="NU45" s="71"/>
      <c r="NV45" s="71"/>
      <c r="NW45" s="71"/>
      <c r="NX45" s="71"/>
      <c r="NY45" s="71"/>
      <c r="NZ45" s="71"/>
      <c r="OA45" s="71"/>
      <c r="OB45" s="71"/>
      <c r="OC45" s="71"/>
      <c r="OD45" s="71"/>
      <c r="OE45" s="71"/>
      <c r="OF45" s="71"/>
      <c r="OG45" s="71"/>
      <c r="OH45" s="71"/>
      <c r="OI45" s="71"/>
      <c r="OJ45" s="71"/>
      <c r="OK45" s="71"/>
      <c r="OL45" s="71"/>
      <c r="OM45" s="71"/>
      <c r="ON45" s="71"/>
      <c r="OO45" s="71"/>
      <c r="OP45" s="71"/>
      <c r="OQ45" s="71"/>
      <c r="OR45" s="71"/>
      <c r="OS45" s="71"/>
      <c r="OT45" s="71"/>
      <c r="OU45" s="71"/>
      <c r="OV45" s="71"/>
      <c r="OW45" s="71"/>
      <c r="OX45" s="71"/>
      <c r="OY45" s="71"/>
      <c r="OZ45" s="71"/>
      <c r="PA45" s="71"/>
      <c r="PB45" s="71"/>
      <c r="PC45" s="71"/>
      <c r="PD45" s="71"/>
      <c r="PE45" s="71"/>
      <c r="PF45" s="71"/>
      <c r="PG45" s="71"/>
      <c r="PH45" s="71"/>
      <c r="PI45" s="71"/>
      <c r="PJ45" s="71"/>
      <c r="PK45" s="71"/>
      <c r="PL45" s="71"/>
      <c r="PM45" s="71"/>
      <c r="PN45" s="71"/>
      <c r="PO45" s="71"/>
      <c r="PP45" s="71"/>
      <c r="PQ45" s="71"/>
      <c r="PR45" s="71"/>
      <c r="PS45" s="71"/>
      <c r="PT45" s="71"/>
      <c r="PU45" s="71"/>
      <c r="PV45" s="71"/>
      <c r="PW45" s="71"/>
      <c r="PX45" s="71"/>
      <c r="PY45" s="71"/>
      <c r="PZ45" s="71"/>
      <c r="QA45" s="71"/>
      <c r="QB45" s="71"/>
      <c r="QC45" s="71"/>
      <c r="QD45" s="71"/>
      <c r="QE45" s="71"/>
      <c r="QF45" s="71"/>
      <c r="QG45" s="71"/>
      <c r="QH45" s="71"/>
      <c r="QI45" s="71"/>
      <c r="QJ45" s="71"/>
      <c r="QK45" s="71"/>
      <c r="QL45" s="71"/>
      <c r="QM45" s="71"/>
      <c r="QN45" s="71"/>
      <c r="QO45" s="71"/>
      <c r="QP45" s="71"/>
      <c r="QQ45" s="71"/>
      <c r="QR45" s="71"/>
      <c r="QS45" s="71"/>
      <c r="QT45" s="71"/>
      <c r="QU45" s="71"/>
      <c r="QV45" s="71"/>
      <c r="QW45" s="71"/>
      <c r="QX45" s="71"/>
      <c r="QY45" s="71"/>
      <c r="QZ45" s="71"/>
      <c r="RA45" s="71"/>
      <c r="RB45" s="71"/>
      <c r="RC45" s="71"/>
      <c r="RD45" s="71"/>
      <c r="RE45" s="71"/>
      <c r="RF45" s="71"/>
      <c r="RG45" s="71"/>
      <c r="RH45" s="71"/>
      <c r="RI45" s="71"/>
      <c r="RJ45" s="71"/>
      <c r="RK45" s="71"/>
      <c r="RL45" s="71"/>
      <c r="RM45" s="71"/>
      <c r="RN45" s="71"/>
      <c r="RO45" s="71"/>
      <c r="RP45" s="71"/>
      <c r="RQ45" s="71"/>
      <c r="RR45" s="71"/>
      <c r="RS45" s="71"/>
      <c r="RT45" s="71"/>
      <c r="RU45" s="71"/>
      <c r="RV45" s="71"/>
      <c r="RW45" s="71"/>
      <c r="RX45" s="71"/>
      <c r="RY45" s="71"/>
      <c r="RZ45" s="71"/>
      <c r="SA45" s="71"/>
      <c r="SB45" s="71"/>
      <c r="SC45" s="71"/>
      <c r="SD45" s="71"/>
      <c r="SE45" s="71"/>
      <c r="SF45" s="71"/>
      <c r="SG45" s="71"/>
      <c r="SH45" s="71"/>
      <c r="SI45" s="71"/>
      <c r="SJ45" s="71"/>
      <c r="SK45" s="71"/>
      <c r="SL45" s="71"/>
      <c r="SM45" s="71"/>
      <c r="SN45" s="71"/>
      <c r="SO45" s="71"/>
      <c r="SP45" s="71"/>
      <c r="SQ45" s="71"/>
      <c r="SR45" s="71"/>
      <c r="SS45" s="71"/>
      <c r="ST45" s="71"/>
      <c r="SU45" s="71"/>
      <c r="SV45" s="71"/>
      <c r="SW45" s="71"/>
      <c r="SX45" s="71"/>
      <c r="SY45" s="71"/>
      <c r="SZ45" s="71"/>
      <c r="TA45" s="71"/>
      <c r="TB45" s="71"/>
      <c r="TC45" s="71"/>
      <c r="TD45" s="71"/>
      <c r="TE45" s="71"/>
      <c r="TF45" s="71"/>
      <c r="TG45" s="71"/>
      <c r="TH45" s="71"/>
      <c r="TI45" s="71"/>
      <c r="TJ45" s="71"/>
      <c r="TK45" s="71"/>
      <c r="TL45" s="71"/>
      <c r="TM45" s="71"/>
      <c r="TN45" s="71"/>
      <c r="TO45" s="71"/>
      <c r="TP45" s="71"/>
      <c r="TQ45" s="71"/>
      <c r="TR45" s="71"/>
      <c r="TS45" s="71"/>
      <c r="TT45" s="71"/>
      <c r="TU45" s="71"/>
      <c r="TV45" s="71"/>
      <c r="TW45" s="71"/>
      <c r="TX45" s="71"/>
      <c r="TY45" s="71"/>
      <c r="TZ45" s="71"/>
      <c r="UA45" s="71"/>
      <c r="UB45" s="71"/>
      <c r="UC45" s="71"/>
      <c r="UD45" s="71"/>
      <c r="UE45" s="71"/>
      <c r="UF45" s="71"/>
      <c r="UG45" s="71"/>
      <c r="UH45" s="71"/>
      <c r="UI45" s="71"/>
      <c r="UJ45" s="71"/>
      <c r="UK45" s="71"/>
      <c r="UL45" s="71"/>
      <c r="UM45" s="71"/>
      <c r="UN45" s="71"/>
      <c r="UO45" s="71"/>
      <c r="UP45" s="71"/>
      <c r="UQ45" s="71"/>
      <c r="UR45" s="71"/>
      <c r="US45" s="71"/>
      <c r="UT45" s="71"/>
      <c r="UU45" s="71"/>
      <c r="UV45" s="71"/>
      <c r="UW45" s="71"/>
      <c r="UX45" s="71"/>
      <c r="UY45" s="71"/>
      <c r="UZ45" s="71"/>
      <c r="VA45" s="71"/>
      <c r="VB45" s="71"/>
      <c r="VC45" s="71"/>
      <c r="VD45" s="71"/>
      <c r="VE45" s="71"/>
      <c r="VF45" s="71"/>
      <c r="VG45" s="71"/>
      <c r="VH45" s="71"/>
      <c r="VI45" s="71"/>
      <c r="VJ45" s="71"/>
      <c r="VK45" s="71"/>
      <c r="VL45" s="71"/>
      <c r="VM45" s="71"/>
      <c r="VN45" s="71"/>
      <c r="VO45" s="71"/>
      <c r="VP45" s="71"/>
      <c r="VQ45" s="71"/>
      <c r="VR45" s="71"/>
      <c r="VS45" s="71"/>
      <c r="VT45" s="71"/>
      <c r="VU45" s="71"/>
      <c r="VV45" s="71"/>
      <c r="VW45" s="71"/>
      <c r="VX45" s="71"/>
      <c r="VY45" s="71"/>
      <c r="VZ45" s="71"/>
      <c r="WA45" s="71"/>
      <c r="WB45" s="71"/>
      <c r="WC45" s="71"/>
      <c r="WD45" s="71"/>
      <c r="WE45" s="71"/>
      <c r="WF45" s="71"/>
      <c r="WG45" s="71"/>
      <c r="WH45" s="71"/>
      <c r="WI45" s="71"/>
      <c r="WJ45" s="71"/>
      <c r="WK45" s="71"/>
      <c r="WL45" s="71"/>
      <c r="WM45" s="71"/>
      <c r="WN45" s="71"/>
      <c r="WO45" s="71"/>
      <c r="WP45" s="71"/>
      <c r="WQ45" s="71"/>
      <c r="WR45" s="71"/>
      <c r="WS45" s="71"/>
      <c r="WT45" s="71"/>
      <c r="WU45" s="71"/>
      <c r="WV45" s="71"/>
      <c r="WW45" s="71"/>
      <c r="WX45" s="71"/>
      <c r="WY45" s="71"/>
      <c r="WZ45" s="71"/>
      <c r="XA45" s="71"/>
      <c r="XB45" s="71"/>
      <c r="XC45" s="71"/>
      <c r="XD45" s="71"/>
      <c r="XE45" s="71"/>
      <c r="XF45" s="71"/>
      <c r="XG45" s="71"/>
      <c r="XH45" s="71"/>
      <c r="XI45" s="71"/>
      <c r="XJ45" s="71"/>
      <c r="XK45" s="71"/>
      <c r="XL45" s="71"/>
      <c r="XM45" s="71"/>
      <c r="XN45" s="71"/>
      <c r="XO45" s="71"/>
      <c r="XP45" s="71"/>
      <c r="XQ45" s="71"/>
      <c r="XR45" s="71"/>
      <c r="XS45" s="71"/>
      <c r="XT45" s="71"/>
      <c r="XU45" s="71"/>
      <c r="XV45" s="71"/>
      <c r="XW45" s="71"/>
      <c r="XX45" s="71"/>
      <c r="XY45" s="71"/>
      <c r="XZ45" s="71"/>
      <c r="YA45" s="71"/>
      <c r="YB45" s="71"/>
      <c r="YC45" s="71"/>
      <c r="YD45" s="71"/>
      <c r="YE45" s="71"/>
      <c r="YF45" s="71"/>
      <c r="YG45" s="71"/>
      <c r="YH45" s="71"/>
      <c r="YI45" s="71"/>
      <c r="YJ45" s="71"/>
      <c r="YK45" s="71"/>
      <c r="YL45" s="71"/>
      <c r="YM45" s="71"/>
      <c r="YN45" s="71"/>
      <c r="YO45" s="71"/>
      <c r="YP45" s="71"/>
      <c r="YQ45" s="71"/>
      <c r="YR45" s="71"/>
      <c r="YS45" s="71"/>
      <c r="YT45" s="71"/>
      <c r="YU45" s="71"/>
      <c r="YV45" s="71"/>
      <c r="YW45" s="71"/>
      <c r="YX45" s="71"/>
      <c r="YY45" s="71"/>
      <c r="YZ45" s="71"/>
      <c r="ZA45" s="71"/>
      <c r="ZB45" s="71"/>
      <c r="ZC45" s="71"/>
      <c r="ZD45" s="71"/>
      <c r="ZE45" s="71"/>
      <c r="ZF45" s="71"/>
      <c r="ZG45" s="71"/>
      <c r="ZH45" s="71"/>
      <c r="ZI45" s="71"/>
      <c r="ZJ45" s="71"/>
      <c r="ZK45" s="71"/>
      <c r="ZL45" s="71"/>
      <c r="ZM45" s="71"/>
      <c r="ZN45" s="71"/>
      <c r="ZO45" s="71"/>
      <c r="ZP45" s="71"/>
      <c r="ZQ45" s="71"/>
      <c r="ZR45" s="71"/>
      <c r="ZS45" s="71"/>
      <c r="ZT45" s="71"/>
      <c r="ZU45" s="71"/>
      <c r="ZV45" s="71"/>
      <c r="ZW45" s="71"/>
      <c r="ZX45" s="71"/>
      <c r="ZY45" s="71"/>
      <c r="ZZ45" s="71"/>
      <c r="AAA45" s="71"/>
      <c r="AAB45" s="71"/>
      <c r="AAC45" s="71"/>
      <c r="AAD45" s="71"/>
      <c r="AAE45" s="71"/>
      <c r="AAF45" s="71"/>
      <c r="AAG45" s="71"/>
      <c r="AAH45" s="71"/>
      <c r="AAI45" s="71"/>
      <c r="AAJ45" s="71"/>
      <c r="AAK45" s="71"/>
      <c r="AAL45" s="71"/>
      <c r="AAM45" s="71"/>
      <c r="AAN45" s="71"/>
      <c r="AAO45" s="71"/>
      <c r="AAP45" s="71"/>
      <c r="AAQ45" s="71"/>
      <c r="AAR45" s="71"/>
      <c r="AAS45" s="71"/>
      <c r="AAT45" s="71"/>
      <c r="AAU45" s="71"/>
      <c r="AAV45" s="71"/>
      <c r="AAW45" s="71"/>
      <c r="AAX45" s="71"/>
      <c r="AAY45" s="71"/>
      <c r="AAZ45" s="71"/>
      <c r="ABA45" s="71"/>
      <c r="ABB45" s="71"/>
      <c r="ABC45" s="71"/>
      <c r="ABD45" s="71"/>
      <c r="ABE45" s="71"/>
      <c r="ABF45" s="71"/>
      <c r="ABG45" s="71"/>
      <c r="ABH45" s="71"/>
      <c r="ABI45" s="71"/>
      <c r="ABJ45" s="71"/>
      <c r="ABK45" s="71"/>
      <c r="ABL45" s="71"/>
      <c r="ABM45" s="71"/>
      <c r="ABN45" s="71"/>
      <c r="ABO45" s="71"/>
      <c r="ABP45" s="71"/>
      <c r="ABQ45" s="71"/>
      <c r="ABR45" s="71"/>
      <c r="ABS45" s="71"/>
      <c r="ABT45" s="71"/>
      <c r="ABU45" s="71"/>
      <c r="ABV45" s="71"/>
      <c r="ABW45" s="71"/>
      <c r="ABX45" s="71"/>
      <c r="ABY45" s="71"/>
      <c r="ABZ45" s="71"/>
      <c r="ACA45" s="71"/>
      <c r="ACB45" s="71"/>
      <c r="ACC45" s="71"/>
      <c r="ACD45" s="71"/>
      <c r="ACE45" s="71"/>
      <c r="ACF45" s="71"/>
      <c r="ACG45" s="71"/>
      <c r="ACH45" s="71"/>
      <c r="ACI45" s="71"/>
      <c r="ACJ45" s="71"/>
      <c r="ACK45" s="71"/>
      <c r="ACL45" s="71"/>
      <c r="ACM45" s="71"/>
      <c r="ACN45" s="71"/>
      <c r="ACO45" s="71"/>
      <c r="ACP45" s="71"/>
      <c r="ACQ45" s="71"/>
      <c r="ACR45" s="71"/>
      <c r="ACS45" s="71"/>
      <c r="ACT45" s="71"/>
      <c r="ACU45" s="71"/>
      <c r="ACV45" s="71"/>
      <c r="ACW45" s="71"/>
      <c r="ACX45" s="71"/>
      <c r="ACY45" s="71"/>
      <c r="ACZ45" s="71"/>
      <c r="ADA45" s="71"/>
      <c r="ADB45" s="71"/>
      <c r="ADC45" s="71"/>
      <c r="ADD45" s="71"/>
      <c r="ADE45" s="71"/>
      <c r="ADF45" s="71"/>
      <c r="ADG45" s="71"/>
      <c r="ADH45" s="71"/>
      <c r="ADI45" s="71"/>
      <c r="ADJ45" s="71"/>
      <c r="ADK45" s="71"/>
      <c r="ADL45" s="71"/>
      <c r="ADM45" s="71"/>
      <c r="ADN45" s="71"/>
      <c r="ADO45" s="71"/>
      <c r="ADP45" s="71"/>
      <c r="ADQ45" s="71"/>
      <c r="ADR45" s="71"/>
      <c r="ADS45" s="71"/>
      <c r="ADT45" s="71"/>
      <c r="ADU45" s="71"/>
      <c r="ADV45" s="71"/>
      <c r="ADW45" s="71"/>
      <c r="ADX45" s="71"/>
      <c r="ADY45" s="71"/>
      <c r="ADZ45" s="71"/>
      <c r="AEA45" s="71"/>
      <c r="AEB45" s="71"/>
      <c r="AEC45" s="71"/>
      <c r="AED45" s="71"/>
      <c r="AEE45" s="71"/>
      <c r="AEF45" s="71"/>
      <c r="AEG45" s="71"/>
      <c r="AEH45" s="71"/>
      <c r="AEI45" s="71"/>
      <c r="AEJ45" s="71"/>
      <c r="AEK45" s="71"/>
      <c r="AEL45" s="71"/>
      <c r="AEM45" s="71"/>
      <c r="AEN45" s="71"/>
      <c r="AEO45" s="71"/>
      <c r="AEP45" s="71"/>
      <c r="AEQ45" s="71"/>
      <c r="AER45" s="71"/>
      <c r="AES45" s="71"/>
      <c r="AET45" s="71"/>
      <c r="AEU45" s="71"/>
      <c r="AEV45" s="71"/>
      <c r="AEW45" s="71"/>
      <c r="AEX45" s="71"/>
      <c r="AEY45" s="71"/>
      <c r="AEZ45" s="71"/>
      <c r="AFA45" s="71"/>
      <c r="AFB45" s="71"/>
      <c r="AFC45" s="71"/>
      <c r="AFD45" s="71"/>
      <c r="AFE45" s="71"/>
      <c r="AFF45" s="71"/>
      <c r="AFG45" s="71"/>
      <c r="AFH45" s="71"/>
      <c r="AFI45" s="71"/>
      <c r="AFJ45" s="71"/>
      <c r="AFK45" s="71"/>
      <c r="AFL45" s="71"/>
      <c r="AFM45" s="71"/>
      <c r="AFN45" s="71"/>
      <c r="AFO45" s="71"/>
      <c r="AFP45" s="71"/>
      <c r="AFQ45" s="71"/>
      <c r="AFR45" s="71"/>
      <c r="AFS45" s="71"/>
      <c r="AFT45" s="71"/>
      <c r="AFU45" s="71"/>
      <c r="AFV45" s="71"/>
      <c r="AFW45" s="71"/>
      <c r="AFX45" s="71"/>
      <c r="AFY45" s="71"/>
      <c r="AFZ45" s="71"/>
      <c r="AGA45" s="71"/>
      <c r="AGB45" s="71"/>
      <c r="AGC45" s="71"/>
      <c r="AGD45" s="71"/>
      <c r="AGE45" s="71"/>
      <c r="AGF45" s="71"/>
      <c r="AGG45" s="71"/>
      <c r="AGH45" s="71"/>
      <c r="AGI45" s="71"/>
      <c r="AGJ45" s="71"/>
      <c r="AGK45" s="71"/>
      <c r="AGL45" s="71"/>
      <c r="AGM45" s="71"/>
      <c r="AGN45" s="71"/>
      <c r="AGO45" s="71"/>
      <c r="AGP45" s="71"/>
      <c r="AGQ45" s="71"/>
      <c r="AGR45" s="71"/>
      <c r="AGS45" s="71"/>
      <c r="AGT45" s="71"/>
      <c r="AGU45" s="71"/>
      <c r="AGV45" s="71"/>
      <c r="AGW45" s="71"/>
      <c r="AGX45" s="71"/>
      <c r="AGY45" s="71"/>
      <c r="AGZ45" s="71"/>
      <c r="AHA45" s="71"/>
      <c r="AHB45" s="71"/>
      <c r="AHC45" s="71"/>
      <c r="AHD45" s="71"/>
      <c r="AHE45" s="71"/>
      <c r="AHF45" s="71"/>
      <c r="AHG45" s="71"/>
      <c r="AHH45" s="71"/>
      <c r="AHI45" s="71"/>
      <c r="AHJ45" s="71"/>
      <c r="AHK45" s="71"/>
      <c r="AHL45" s="71"/>
      <c r="AHM45" s="71"/>
      <c r="AHN45" s="71"/>
      <c r="AHO45" s="71"/>
      <c r="AHP45" s="71"/>
      <c r="AHQ45" s="71"/>
      <c r="AHR45" s="71"/>
      <c r="AHS45" s="71"/>
      <c r="AHT45" s="71"/>
      <c r="AHU45" s="71"/>
      <c r="AHV45" s="71"/>
      <c r="AHW45" s="71"/>
      <c r="AHX45" s="71"/>
      <c r="AHY45" s="71"/>
      <c r="AHZ45" s="71"/>
      <c r="AIA45" s="71"/>
      <c r="AIB45" s="71"/>
      <c r="AIC45" s="71"/>
      <c r="AID45" s="71"/>
      <c r="AIE45" s="71"/>
      <c r="AIF45" s="71"/>
      <c r="AIG45" s="71"/>
      <c r="AIH45" s="71"/>
      <c r="AII45" s="71"/>
      <c r="AIJ45" s="71"/>
      <c r="AIK45" s="71"/>
      <c r="AIL45" s="71"/>
      <c r="AIM45" s="71"/>
      <c r="AIN45" s="71"/>
      <c r="AIO45" s="71"/>
      <c r="AIP45" s="71"/>
      <c r="AIQ45" s="71"/>
      <c r="AIR45" s="71"/>
      <c r="AIS45" s="71"/>
      <c r="AIT45" s="71"/>
      <c r="AIU45" s="71"/>
      <c r="AIV45" s="71"/>
      <c r="AIW45" s="71"/>
      <c r="AIX45" s="71"/>
      <c r="AIY45" s="71"/>
      <c r="AIZ45" s="71"/>
      <c r="AJA45" s="71"/>
      <c r="AJB45" s="71"/>
      <c r="AJC45" s="71"/>
      <c r="AJD45" s="71"/>
      <c r="AJE45" s="71"/>
      <c r="AJF45" s="71"/>
      <c r="AJG45" s="71"/>
      <c r="AJH45" s="71"/>
      <c r="AJI45" s="71"/>
      <c r="AJJ45" s="71"/>
      <c r="AJK45" s="71"/>
      <c r="AJL45" s="71"/>
      <c r="AJM45" s="71"/>
      <c r="AJN45" s="71"/>
      <c r="AJO45" s="71"/>
      <c r="AJP45" s="71"/>
      <c r="AJQ45" s="71"/>
      <c r="AJR45" s="71"/>
      <c r="AJS45" s="71"/>
      <c r="AJT45" s="71"/>
      <c r="AJU45" s="71"/>
      <c r="AJV45" s="71"/>
      <c r="AJW45" s="71"/>
      <c r="AJX45" s="71"/>
      <c r="AJY45" s="71"/>
      <c r="AJZ45" s="71"/>
      <c r="AKA45" s="71"/>
      <c r="AKB45" s="71"/>
      <c r="AKC45" s="71"/>
      <c r="AKD45" s="71"/>
      <c r="AKE45" s="71"/>
      <c r="AKF45" s="71"/>
      <c r="AKG45" s="71"/>
      <c r="AKH45" s="71"/>
      <c r="AKI45" s="71"/>
      <c r="AKJ45" s="71"/>
      <c r="AKK45" s="71"/>
      <c r="AKL45" s="71"/>
      <c r="AKM45" s="71"/>
      <c r="AKN45" s="71"/>
      <c r="AKO45" s="71"/>
      <c r="AKP45" s="71"/>
      <c r="AKQ45" s="71"/>
      <c r="AKR45" s="71"/>
      <c r="AKS45" s="71"/>
      <c r="AKT45" s="71"/>
      <c r="AKU45" s="71"/>
      <c r="AKV45" s="71"/>
      <c r="AKW45" s="71"/>
      <c r="AKX45" s="71"/>
      <c r="AKY45" s="71"/>
      <c r="AKZ45" s="71"/>
      <c r="ALA45" s="71"/>
      <c r="ALB45" s="71"/>
      <c r="ALC45" s="71"/>
      <c r="ALD45" s="71"/>
      <c r="ALE45" s="71"/>
      <c r="ALF45" s="71"/>
      <c r="ALG45" s="71"/>
      <c r="ALH45" s="71"/>
      <c r="ALI45" s="71"/>
      <c r="ALJ45" s="71"/>
      <c r="ALK45" s="71"/>
      <c r="ALL45" s="71"/>
      <c r="ALM45" s="71"/>
      <c r="ALN45" s="71"/>
      <c r="ALO45" s="71"/>
      <c r="ALP45" s="71"/>
      <c r="ALQ45" s="71"/>
      <c r="ALR45" s="71"/>
      <c r="ALS45" s="71"/>
      <c r="ALT45" s="71"/>
      <c r="ALU45" s="71"/>
      <c r="ALV45" s="71"/>
      <c r="ALW45" s="71"/>
      <c r="ALX45" s="71"/>
      <c r="ALY45" s="71"/>
      <c r="ALZ45" s="71"/>
      <c r="AMA45" s="71"/>
      <c r="AMB45" s="71"/>
      <c r="AMC45" s="71"/>
      <c r="AMD45" s="71"/>
      <c r="AME45" s="71"/>
      <c r="AMF45" s="71"/>
      <c r="AMG45" s="71"/>
      <c r="AMH45" s="71"/>
      <c r="AMI45" s="71"/>
      <c r="AMJ45" s="71"/>
      <c r="AMK45" s="71"/>
    </row>
    <row r="46" spans="1:1025">
      <c r="D46" s="380" t="s">
        <v>262</v>
      </c>
      <c r="E46" s="380"/>
      <c r="F46" s="380"/>
      <c r="G46" s="380"/>
      <c r="H46" s="381"/>
    </row>
    <row r="47" spans="1:1025">
      <c r="D47" s="380" t="s">
        <v>263</v>
      </c>
      <c r="E47" s="380"/>
      <c r="F47" s="380"/>
      <c r="G47" s="380"/>
      <c r="H47" s="380"/>
    </row>
    <row r="48" spans="1:1025">
      <c r="A48" s="383"/>
      <c r="B48" s="383"/>
      <c r="C48" s="383"/>
      <c r="D48" s="356" t="s">
        <v>264</v>
      </c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  <c r="IW48" s="71"/>
      <c r="IX48" s="71"/>
      <c r="IY48" s="71"/>
      <c r="IZ48" s="71"/>
      <c r="JA48" s="71"/>
      <c r="JB48" s="71"/>
      <c r="JC48" s="71"/>
      <c r="JD48" s="71"/>
      <c r="JE48" s="71"/>
      <c r="JF48" s="71"/>
      <c r="JG48" s="71"/>
      <c r="JH48" s="71"/>
      <c r="JI48" s="71"/>
      <c r="JJ48" s="71"/>
      <c r="JK48" s="71"/>
      <c r="JL48" s="71"/>
      <c r="JM48" s="71"/>
      <c r="JN48" s="71"/>
      <c r="JO48" s="71"/>
      <c r="JP48" s="71"/>
      <c r="JQ48" s="71"/>
      <c r="JR48" s="71"/>
      <c r="JS48" s="71"/>
      <c r="JT48" s="71"/>
      <c r="JU48" s="71"/>
      <c r="JV48" s="71"/>
      <c r="JW48" s="71"/>
      <c r="JX48" s="71"/>
      <c r="JY48" s="71"/>
      <c r="JZ48" s="71"/>
      <c r="KA48" s="71"/>
      <c r="KB48" s="71"/>
      <c r="KC48" s="71"/>
      <c r="KD48" s="71"/>
      <c r="KE48" s="71"/>
      <c r="KF48" s="71"/>
      <c r="KG48" s="71"/>
      <c r="KH48" s="71"/>
      <c r="KI48" s="71"/>
      <c r="KJ48" s="71"/>
      <c r="KK48" s="71"/>
      <c r="KL48" s="71"/>
      <c r="KM48" s="71"/>
      <c r="KN48" s="71"/>
      <c r="KO48" s="71"/>
      <c r="KP48" s="71"/>
      <c r="KQ48" s="71"/>
      <c r="KR48" s="71"/>
      <c r="KS48" s="71"/>
      <c r="KT48" s="71"/>
      <c r="KU48" s="71"/>
      <c r="KV48" s="71"/>
      <c r="KW48" s="71"/>
      <c r="KX48" s="71"/>
      <c r="KY48" s="71"/>
      <c r="KZ48" s="71"/>
      <c r="LA48" s="71"/>
      <c r="LB48" s="71"/>
      <c r="LC48" s="71"/>
      <c r="LD48" s="71"/>
      <c r="LE48" s="71"/>
      <c r="LF48" s="71"/>
      <c r="LG48" s="71"/>
      <c r="LH48" s="71"/>
      <c r="LI48" s="71"/>
      <c r="LJ48" s="71"/>
      <c r="LK48" s="71"/>
      <c r="LL48" s="71"/>
      <c r="LM48" s="71"/>
      <c r="LN48" s="71"/>
      <c r="LO48" s="71"/>
      <c r="LP48" s="71"/>
      <c r="LQ48" s="71"/>
      <c r="LR48" s="71"/>
      <c r="LS48" s="71"/>
      <c r="LT48" s="71"/>
      <c r="LU48" s="71"/>
      <c r="LV48" s="71"/>
      <c r="LW48" s="71"/>
      <c r="LX48" s="71"/>
      <c r="LY48" s="71"/>
      <c r="LZ48" s="71"/>
      <c r="MA48" s="71"/>
      <c r="MB48" s="71"/>
      <c r="MC48" s="71"/>
      <c r="MD48" s="71"/>
      <c r="ME48" s="71"/>
      <c r="MF48" s="71"/>
      <c r="MG48" s="71"/>
      <c r="MH48" s="71"/>
      <c r="MI48" s="71"/>
      <c r="MJ48" s="71"/>
      <c r="MK48" s="71"/>
      <c r="ML48" s="71"/>
      <c r="MM48" s="71"/>
      <c r="MN48" s="71"/>
      <c r="MO48" s="71"/>
      <c r="MP48" s="71"/>
      <c r="MQ48" s="71"/>
      <c r="MR48" s="71"/>
      <c r="MS48" s="71"/>
      <c r="MT48" s="71"/>
      <c r="MU48" s="71"/>
      <c r="MV48" s="71"/>
      <c r="MW48" s="71"/>
      <c r="MX48" s="71"/>
      <c r="MY48" s="71"/>
      <c r="MZ48" s="71"/>
      <c r="NA48" s="71"/>
      <c r="NB48" s="71"/>
      <c r="NC48" s="71"/>
      <c r="ND48" s="71"/>
      <c r="NE48" s="71"/>
      <c r="NF48" s="71"/>
      <c r="NG48" s="71"/>
      <c r="NH48" s="71"/>
      <c r="NI48" s="71"/>
      <c r="NJ48" s="71"/>
      <c r="NK48" s="71"/>
      <c r="NL48" s="71"/>
      <c r="NM48" s="71"/>
      <c r="NN48" s="71"/>
      <c r="NO48" s="71"/>
      <c r="NP48" s="71"/>
      <c r="NQ48" s="71"/>
      <c r="NR48" s="71"/>
      <c r="NS48" s="71"/>
      <c r="NT48" s="71"/>
      <c r="NU48" s="71"/>
      <c r="NV48" s="71"/>
      <c r="NW48" s="71"/>
      <c r="NX48" s="71"/>
      <c r="NY48" s="71"/>
      <c r="NZ48" s="71"/>
      <c r="OA48" s="71"/>
      <c r="OB48" s="71"/>
      <c r="OC48" s="71"/>
      <c r="OD48" s="71"/>
      <c r="OE48" s="71"/>
      <c r="OF48" s="71"/>
      <c r="OG48" s="71"/>
      <c r="OH48" s="71"/>
      <c r="OI48" s="71"/>
      <c r="OJ48" s="71"/>
      <c r="OK48" s="71"/>
      <c r="OL48" s="71"/>
      <c r="OM48" s="71"/>
      <c r="ON48" s="71"/>
      <c r="OO48" s="71"/>
      <c r="OP48" s="71"/>
      <c r="OQ48" s="71"/>
      <c r="OR48" s="71"/>
      <c r="OS48" s="71"/>
      <c r="OT48" s="71"/>
      <c r="OU48" s="71"/>
      <c r="OV48" s="71"/>
      <c r="OW48" s="71"/>
      <c r="OX48" s="71"/>
      <c r="OY48" s="71"/>
      <c r="OZ48" s="71"/>
      <c r="PA48" s="71"/>
      <c r="PB48" s="71"/>
      <c r="PC48" s="71"/>
      <c r="PD48" s="71"/>
      <c r="PE48" s="71"/>
      <c r="PF48" s="71"/>
      <c r="PG48" s="71"/>
      <c r="PH48" s="71"/>
      <c r="PI48" s="71"/>
      <c r="PJ48" s="71"/>
      <c r="PK48" s="71"/>
      <c r="PL48" s="71"/>
      <c r="PM48" s="71"/>
      <c r="PN48" s="71"/>
      <c r="PO48" s="71"/>
      <c r="PP48" s="71"/>
      <c r="PQ48" s="71"/>
      <c r="PR48" s="71"/>
      <c r="PS48" s="71"/>
      <c r="PT48" s="71"/>
      <c r="PU48" s="71"/>
      <c r="PV48" s="71"/>
      <c r="PW48" s="71"/>
      <c r="PX48" s="71"/>
      <c r="PY48" s="71"/>
      <c r="PZ48" s="71"/>
      <c r="QA48" s="71"/>
      <c r="QB48" s="71"/>
      <c r="QC48" s="71"/>
      <c r="QD48" s="71"/>
      <c r="QE48" s="71"/>
      <c r="QF48" s="71"/>
      <c r="QG48" s="71"/>
      <c r="QH48" s="71"/>
      <c r="QI48" s="71"/>
      <c r="QJ48" s="71"/>
      <c r="QK48" s="71"/>
      <c r="QL48" s="71"/>
      <c r="QM48" s="71"/>
      <c r="QN48" s="71"/>
      <c r="QO48" s="71"/>
      <c r="QP48" s="71"/>
      <c r="QQ48" s="71"/>
      <c r="QR48" s="71"/>
      <c r="QS48" s="71"/>
      <c r="QT48" s="71"/>
      <c r="QU48" s="71"/>
      <c r="QV48" s="71"/>
      <c r="QW48" s="71"/>
      <c r="QX48" s="71"/>
      <c r="QY48" s="71"/>
      <c r="QZ48" s="71"/>
      <c r="RA48" s="71"/>
      <c r="RB48" s="71"/>
      <c r="RC48" s="71"/>
      <c r="RD48" s="71"/>
      <c r="RE48" s="71"/>
      <c r="RF48" s="71"/>
      <c r="RG48" s="71"/>
      <c r="RH48" s="71"/>
      <c r="RI48" s="71"/>
      <c r="RJ48" s="71"/>
      <c r="RK48" s="71"/>
      <c r="RL48" s="71"/>
      <c r="RM48" s="71"/>
      <c r="RN48" s="71"/>
      <c r="RO48" s="71"/>
      <c r="RP48" s="71"/>
      <c r="RQ48" s="71"/>
      <c r="RR48" s="71"/>
      <c r="RS48" s="71"/>
      <c r="RT48" s="71"/>
      <c r="RU48" s="71"/>
      <c r="RV48" s="71"/>
      <c r="RW48" s="71"/>
      <c r="RX48" s="71"/>
      <c r="RY48" s="71"/>
      <c r="RZ48" s="71"/>
      <c r="SA48" s="71"/>
      <c r="SB48" s="71"/>
      <c r="SC48" s="71"/>
      <c r="SD48" s="71"/>
      <c r="SE48" s="71"/>
      <c r="SF48" s="71"/>
      <c r="SG48" s="71"/>
      <c r="SH48" s="71"/>
      <c r="SI48" s="71"/>
      <c r="SJ48" s="71"/>
      <c r="SK48" s="71"/>
      <c r="SL48" s="71"/>
      <c r="SM48" s="71"/>
      <c r="SN48" s="71"/>
      <c r="SO48" s="71"/>
      <c r="SP48" s="71"/>
      <c r="SQ48" s="71"/>
      <c r="SR48" s="71"/>
      <c r="SS48" s="71"/>
      <c r="ST48" s="71"/>
      <c r="SU48" s="71"/>
      <c r="SV48" s="71"/>
      <c r="SW48" s="71"/>
      <c r="SX48" s="71"/>
      <c r="SY48" s="71"/>
      <c r="SZ48" s="71"/>
      <c r="TA48" s="71"/>
      <c r="TB48" s="71"/>
      <c r="TC48" s="71"/>
      <c r="TD48" s="71"/>
      <c r="TE48" s="71"/>
      <c r="TF48" s="71"/>
      <c r="TG48" s="71"/>
      <c r="TH48" s="71"/>
      <c r="TI48" s="71"/>
      <c r="TJ48" s="71"/>
      <c r="TK48" s="71"/>
      <c r="TL48" s="71"/>
      <c r="TM48" s="71"/>
      <c r="TN48" s="71"/>
      <c r="TO48" s="71"/>
      <c r="TP48" s="71"/>
      <c r="TQ48" s="71"/>
      <c r="TR48" s="71"/>
      <c r="TS48" s="71"/>
      <c r="TT48" s="71"/>
      <c r="TU48" s="71"/>
      <c r="TV48" s="71"/>
      <c r="TW48" s="71"/>
      <c r="TX48" s="71"/>
      <c r="TY48" s="71"/>
      <c r="TZ48" s="71"/>
      <c r="UA48" s="71"/>
      <c r="UB48" s="71"/>
      <c r="UC48" s="71"/>
      <c r="UD48" s="71"/>
      <c r="UE48" s="71"/>
      <c r="UF48" s="71"/>
      <c r="UG48" s="71"/>
      <c r="UH48" s="71"/>
      <c r="UI48" s="71"/>
      <c r="UJ48" s="71"/>
      <c r="UK48" s="71"/>
      <c r="UL48" s="71"/>
      <c r="UM48" s="71"/>
      <c r="UN48" s="71"/>
      <c r="UO48" s="71"/>
      <c r="UP48" s="71"/>
      <c r="UQ48" s="71"/>
      <c r="UR48" s="71"/>
      <c r="US48" s="71"/>
      <c r="UT48" s="71"/>
      <c r="UU48" s="71"/>
      <c r="UV48" s="71"/>
      <c r="UW48" s="71"/>
      <c r="UX48" s="71"/>
      <c r="UY48" s="71"/>
      <c r="UZ48" s="71"/>
      <c r="VA48" s="71"/>
      <c r="VB48" s="71"/>
      <c r="VC48" s="71"/>
      <c r="VD48" s="71"/>
      <c r="VE48" s="71"/>
      <c r="VF48" s="71"/>
      <c r="VG48" s="71"/>
      <c r="VH48" s="71"/>
      <c r="VI48" s="71"/>
      <c r="VJ48" s="71"/>
      <c r="VK48" s="71"/>
      <c r="VL48" s="71"/>
      <c r="VM48" s="71"/>
      <c r="VN48" s="71"/>
      <c r="VO48" s="71"/>
      <c r="VP48" s="71"/>
      <c r="VQ48" s="71"/>
      <c r="VR48" s="71"/>
      <c r="VS48" s="71"/>
      <c r="VT48" s="71"/>
      <c r="VU48" s="71"/>
      <c r="VV48" s="71"/>
      <c r="VW48" s="71"/>
      <c r="VX48" s="71"/>
      <c r="VY48" s="71"/>
      <c r="VZ48" s="71"/>
      <c r="WA48" s="71"/>
      <c r="WB48" s="71"/>
      <c r="WC48" s="71"/>
      <c r="WD48" s="71"/>
      <c r="WE48" s="71"/>
      <c r="WF48" s="71"/>
      <c r="WG48" s="71"/>
      <c r="WH48" s="71"/>
      <c r="WI48" s="71"/>
      <c r="WJ48" s="71"/>
      <c r="WK48" s="71"/>
      <c r="WL48" s="71"/>
      <c r="WM48" s="71"/>
      <c r="WN48" s="71"/>
      <c r="WO48" s="71"/>
      <c r="WP48" s="71"/>
      <c r="WQ48" s="71"/>
      <c r="WR48" s="71"/>
      <c r="WS48" s="71"/>
      <c r="WT48" s="71"/>
      <c r="WU48" s="71"/>
      <c r="WV48" s="71"/>
      <c r="WW48" s="71"/>
      <c r="WX48" s="71"/>
      <c r="WY48" s="71"/>
      <c r="WZ48" s="71"/>
      <c r="XA48" s="71"/>
      <c r="XB48" s="71"/>
      <c r="XC48" s="71"/>
      <c r="XD48" s="71"/>
      <c r="XE48" s="71"/>
      <c r="XF48" s="71"/>
      <c r="XG48" s="71"/>
      <c r="XH48" s="71"/>
      <c r="XI48" s="71"/>
      <c r="XJ48" s="71"/>
      <c r="XK48" s="71"/>
      <c r="XL48" s="71"/>
      <c r="XM48" s="71"/>
      <c r="XN48" s="71"/>
      <c r="XO48" s="71"/>
      <c r="XP48" s="71"/>
      <c r="XQ48" s="71"/>
      <c r="XR48" s="71"/>
      <c r="XS48" s="71"/>
      <c r="XT48" s="71"/>
      <c r="XU48" s="71"/>
      <c r="XV48" s="71"/>
      <c r="XW48" s="71"/>
      <c r="XX48" s="71"/>
      <c r="XY48" s="71"/>
      <c r="XZ48" s="71"/>
      <c r="YA48" s="71"/>
      <c r="YB48" s="71"/>
      <c r="YC48" s="71"/>
      <c r="YD48" s="71"/>
      <c r="YE48" s="71"/>
      <c r="YF48" s="71"/>
      <c r="YG48" s="71"/>
      <c r="YH48" s="71"/>
      <c r="YI48" s="71"/>
      <c r="YJ48" s="71"/>
      <c r="YK48" s="71"/>
      <c r="YL48" s="71"/>
      <c r="YM48" s="71"/>
      <c r="YN48" s="71"/>
      <c r="YO48" s="71"/>
      <c r="YP48" s="71"/>
      <c r="YQ48" s="71"/>
      <c r="YR48" s="71"/>
      <c r="YS48" s="71"/>
      <c r="YT48" s="71"/>
      <c r="YU48" s="71"/>
      <c r="YV48" s="71"/>
      <c r="YW48" s="71"/>
      <c r="YX48" s="71"/>
      <c r="YY48" s="71"/>
      <c r="YZ48" s="71"/>
      <c r="ZA48" s="71"/>
      <c r="ZB48" s="71"/>
      <c r="ZC48" s="71"/>
      <c r="ZD48" s="71"/>
      <c r="ZE48" s="71"/>
      <c r="ZF48" s="71"/>
      <c r="ZG48" s="71"/>
      <c r="ZH48" s="71"/>
      <c r="ZI48" s="71"/>
      <c r="ZJ48" s="71"/>
      <c r="ZK48" s="71"/>
      <c r="ZL48" s="71"/>
      <c r="ZM48" s="71"/>
      <c r="ZN48" s="71"/>
      <c r="ZO48" s="71"/>
      <c r="ZP48" s="71"/>
      <c r="ZQ48" s="71"/>
      <c r="ZR48" s="71"/>
      <c r="ZS48" s="71"/>
      <c r="ZT48" s="71"/>
      <c r="ZU48" s="71"/>
      <c r="ZV48" s="71"/>
      <c r="ZW48" s="71"/>
      <c r="ZX48" s="71"/>
      <c r="ZY48" s="71"/>
      <c r="ZZ48" s="71"/>
      <c r="AAA48" s="71"/>
      <c r="AAB48" s="71"/>
      <c r="AAC48" s="71"/>
      <c r="AAD48" s="71"/>
      <c r="AAE48" s="71"/>
      <c r="AAF48" s="71"/>
      <c r="AAG48" s="71"/>
      <c r="AAH48" s="71"/>
      <c r="AAI48" s="71"/>
      <c r="AAJ48" s="71"/>
      <c r="AAK48" s="71"/>
      <c r="AAL48" s="71"/>
      <c r="AAM48" s="71"/>
      <c r="AAN48" s="71"/>
      <c r="AAO48" s="71"/>
      <c r="AAP48" s="71"/>
      <c r="AAQ48" s="71"/>
      <c r="AAR48" s="71"/>
      <c r="AAS48" s="71"/>
      <c r="AAT48" s="71"/>
      <c r="AAU48" s="71"/>
      <c r="AAV48" s="71"/>
      <c r="AAW48" s="71"/>
      <c r="AAX48" s="71"/>
      <c r="AAY48" s="71"/>
      <c r="AAZ48" s="71"/>
      <c r="ABA48" s="71"/>
      <c r="ABB48" s="71"/>
      <c r="ABC48" s="71"/>
      <c r="ABD48" s="71"/>
      <c r="ABE48" s="71"/>
      <c r="ABF48" s="71"/>
      <c r="ABG48" s="71"/>
      <c r="ABH48" s="71"/>
      <c r="ABI48" s="71"/>
      <c r="ABJ48" s="71"/>
      <c r="ABK48" s="71"/>
      <c r="ABL48" s="71"/>
      <c r="ABM48" s="71"/>
      <c r="ABN48" s="71"/>
      <c r="ABO48" s="71"/>
      <c r="ABP48" s="71"/>
      <c r="ABQ48" s="71"/>
      <c r="ABR48" s="71"/>
      <c r="ABS48" s="71"/>
      <c r="ABT48" s="71"/>
      <c r="ABU48" s="71"/>
      <c r="ABV48" s="71"/>
      <c r="ABW48" s="71"/>
      <c r="ABX48" s="71"/>
      <c r="ABY48" s="71"/>
      <c r="ABZ48" s="71"/>
      <c r="ACA48" s="71"/>
      <c r="ACB48" s="71"/>
      <c r="ACC48" s="71"/>
      <c r="ACD48" s="71"/>
      <c r="ACE48" s="71"/>
      <c r="ACF48" s="71"/>
      <c r="ACG48" s="71"/>
      <c r="ACH48" s="71"/>
      <c r="ACI48" s="71"/>
      <c r="ACJ48" s="71"/>
      <c r="ACK48" s="71"/>
      <c r="ACL48" s="71"/>
      <c r="ACM48" s="71"/>
      <c r="ACN48" s="71"/>
      <c r="ACO48" s="71"/>
      <c r="ACP48" s="71"/>
      <c r="ACQ48" s="71"/>
      <c r="ACR48" s="71"/>
      <c r="ACS48" s="71"/>
      <c r="ACT48" s="71"/>
      <c r="ACU48" s="71"/>
      <c r="ACV48" s="71"/>
      <c r="ACW48" s="71"/>
      <c r="ACX48" s="71"/>
      <c r="ACY48" s="71"/>
      <c r="ACZ48" s="71"/>
      <c r="ADA48" s="71"/>
      <c r="ADB48" s="71"/>
      <c r="ADC48" s="71"/>
      <c r="ADD48" s="71"/>
      <c r="ADE48" s="71"/>
      <c r="ADF48" s="71"/>
      <c r="ADG48" s="71"/>
      <c r="ADH48" s="71"/>
      <c r="ADI48" s="71"/>
      <c r="ADJ48" s="71"/>
      <c r="ADK48" s="71"/>
      <c r="ADL48" s="71"/>
      <c r="ADM48" s="71"/>
      <c r="ADN48" s="71"/>
      <c r="ADO48" s="71"/>
      <c r="ADP48" s="71"/>
      <c r="ADQ48" s="71"/>
      <c r="ADR48" s="71"/>
      <c r="ADS48" s="71"/>
      <c r="ADT48" s="71"/>
      <c r="ADU48" s="71"/>
      <c r="ADV48" s="71"/>
      <c r="ADW48" s="71"/>
      <c r="ADX48" s="71"/>
      <c r="ADY48" s="71"/>
      <c r="ADZ48" s="71"/>
      <c r="AEA48" s="71"/>
      <c r="AEB48" s="71"/>
      <c r="AEC48" s="71"/>
      <c r="AED48" s="71"/>
      <c r="AEE48" s="71"/>
      <c r="AEF48" s="71"/>
      <c r="AEG48" s="71"/>
      <c r="AEH48" s="71"/>
      <c r="AEI48" s="71"/>
      <c r="AEJ48" s="71"/>
      <c r="AEK48" s="71"/>
      <c r="AEL48" s="71"/>
      <c r="AEM48" s="71"/>
      <c r="AEN48" s="71"/>
      <c r="AEO48" s="71"/>
      <c r="AEP48" s="71"/>
      <c r="AEQ48" s="71"/>
      <c r="AER48" s="71"/>
      <c r="AES48" s="71"/>
      <c r="AET48" s="71"/>
      <c r="AEU48" s="71"/>
      <c r="AEV48" s="71"/>
      <c r="AEW48" s="71"/>
      <c r="AEX48" s="71"/>
      <c r="AEY48" s="71"/>
      <c r="AEZ48" s="71"/>
      <c r="AFA48" s="71"/>
      <c r="AFB48" s="71"/>
      <c r="AFC48" s="71"/>
      <c r="AFD48" s="71"/>
      <c r="AFE48" s="71"/>
      <c r="AFF48" s="71"/>
      <c r="AFG48" s="71"/>
      <c r="AFH48" s="71"/>
      <c r="AFI48" s="71"/>
      <c r="AFJ48" s="71"/>
      <c r="AFK48" s="71"/>
      <c r="AFL48" s="71"/>
      <c r="AFM48" s="71"/>
      <c r="AFN48" s="71"/>
      <c r="AFO48" s="71"/>
      <c r="AFP48" s="71"/>
      <c r="AFQ48" s="71"/>
      <c r="AFR48" s="71"/>
      <c r="AFS48" s="71"/>
      <c r="AFT48" s="71"/>
      <c r="AFU48" s="71"/>
      <c r="AFV48" s="71"/>
      <c r="AFW48" s="71"/>
      <c r="AFX48" s="71"/>
      <c r="AFY48" s="71"/>
      <c r="AFZ48" s="71"/>
      <c r="AGA48" s="71"/>
      <c r="AGB48" s="71"/>
      <c r="AGC48" s="71"/>
      <c r="AGD48" s="71"/>
      <c r="AGE48" s="71"/>
      <c r="AGF48" s="71"/>
      <c r="AGG48" s="71"/>
      <c r="AGH48" s="71"/>
      <c r="AGI48" s="71"/>
      <c r="AGJ48" s="71"/>
      <c r="AGK48" s="71"/>
      <c r="AGL48" s="71"/>
      <c r="AGM48" s="71"/>
      <c r="AGN48" s="71"/>
      <c r="AGO48" s="71"/>
      <c r="AGP48" s="71"/>
      <c r="AGQ48" s="71"/>
      <c r="AGR48" s="71"/>
      <c r="AGS48" s="71"/>
      <c r="AGT48" s="71"/>
      <c r="AGU48" s="71"/>
      <c r="AGV48" s="71"/>
      <c r="AGW48" s="71"/>
      <c r="AGX48" s="71"/>
      <c r="AGY48" s="71"/>
      <c r="AGZ48" s="71"/>
      <c r="AHA48" s="71"/>
      <c r="AHB48" s="71"/>
      <c r="AHC48" s="71"/>
      <c r="AHD48" s="71"/>
      <c r="AHE48" s="71"/>
      <c r="AHF48" s="71"/>
      <c r="AHG48" s="71"/>
      <c r="AHH48" s="71"/>
      <c r="AHI48" s="71"/>
      <c r="AHJ48" s="71"/>
      <c r="AHK48" s="71"/>
      <c r="AHL48" s="71"/>
      <c r="AHM48" s="71"/>
      <c r="AHN48" s="71"/>
      <c r="AHO48" s="71"/>
      <c r="AHP48" s="71"/>
      <c r="AHQ48" s="71"/>
      <c r="AHR48" s="71"/>
      <c r="AHS48" s="71"/>
      <c r="AHT48" s="71"/>
      <c r="AHU48" s="71"/>
      <c r="AHV48" s="71"/>
      <c r="AHW48" s="71"/>
      <c r="AHX48" s="71"/>
      <c r="AHY48" s="71"/>
      <c r="AHZ48" s="71"/>
      <c r="AIA48" s="71"/>
      <c r="AIB48" s="71"/>
      <c r="AIC48" s="71"/>
      <c r="AID48" s="71"/>
      <c r="AIE48" s="71"/>
      <c r="AIF48" s="71"/>
      <c r="AIG48" s="71"/>
      <c r="AIH48" s="71"/>
      <c r="AII48" s="71"/>
      <c r="AIJ48" s="71"/>
      <c r="AIK48" s="71"/>
      <c r="AIL48" s="71"/>
      <c r="AIM48" s="71"/>
      <c r="AIN48" s="71"/>
      <c r="AIO48" s="71"/>
      <c r="AIP48" s="71"/>
      <c r="AIQ48" s="71"/>
      <c r="AIR48" s="71"/>
      <c r="AIS48" s="71"/>
      <c r="AIT48" s="71"/>
      <c r="AIU48" s="71"/>
      <c r="AIV48" s="71"/>
      <c r="AIW48" s="71"/>
      <c r="AIX48" s="71"/>
      <c r="AIY48" s="71"/>
      <c r="AIZ48" s="71"/>
      <c r="AJA48" s="71"/>
      <c r="AJB48" s="71"/>
      <c r="AJC48" s="71"/>
      <c r="AJD48" s="71"/>
      <c r="AJE48" s="71"/>
      <c r="AJF48" s="71"/>
      <c r="AJG48" s="71"/>
      <c r="AJH48" s="71"/>
      <c r="AJI48" s="71"/>
      <c r="AJJ48" s="71"/>
      <c r="AJK48" s="71"/>
      <c r="AJL48" s="71"/>
      <c r="AJM48" s="71"/>
      <c r="AJN48" s="71"/>
      <c r="AJO48" s="71"/>
      <c r="AJP48" s="71"/>
      <c r="AJQ48" s="71"/>
      <c r="AJR48" s="71"/>
      <c r="AJS48" s="71"/>
      <c r="AJT48" s="71"/>
      <c r="AJU48" s="71"/>
      <c r="AJV48" s="71"/>
      <c r="AJW48" s="71"/>
      <c r="AJX48" s="71"/>
      <c r="AJY48" s="71"/>
      <c r="AJZ48" s="71"/>
      <c r="AKA48" s="71"/>
      <c r="AKB48" s="71"/>
      <c r="AKC48" s="71"/>
      <c r="AKD48" s="71"/>
      <c r="AKE48" s="71"/>
      <c r="AKF48" s="71"/>
      <c r="AKG48" s="71"/>
      <c r="AKH48" s="71"/>
      <c r="AKI48" s="71"/>
      <c r="AKJ48" s="71"/>
      <c r="AKK48" s="71"/>
      <c r="AKL48" s="71"/>
      <c r="AKM48" s="71"/>
      <c r="AKN48" s="71"/>
      <c r="AKO48" s="71"/>
      <c r="AKP48" s="71"/>
      <c r="AKQ48" s="71"/>
      <c r="AKR48" s="71"/>
      <c r="AKS48" s="71"/>
      <c r="AKT48" s="71"/>
      <c r="AKU48" s="71"/>
      <c r="AKV48" s="71"/>
      <c r="AKW48" s="71"/>
      <c r="AKX48" s="71"/>
      <c r="AKY48" s="71"/>
      <c r="AKZ48" s="71"/>
      <c r="ALA48" s="71"/>
      <c r="ALB48" s="71"/>
      <c r="ALC48" s="71"/>
      <c r="ALD48" s="71"/>
      <c r="ALE48" s="71"/>
      <c r="ALF48" s="71"/>
      <c r="ALG48" s="71"/>
      <c r="ALH48" s="71"/>
      <c r="ALI48" s="71"/>
      <c r="ALJ48" s="71"/>
      <c r="ALK48" s="71"/>
      <c r="ALL48" s="71"/>
      <c r="ALM48" s="71"/>
      <c r="ALN48" s="71"/>
      <c r="ALO48" s="71"/>
      <c r="ALP48" s="71"/>
      <c r="ALQ48" s="71"/>
      <c r="ALR48" s="71"/>
      <c r="ALS48" s="71"/>
      <c r="ALT48" s="71"/>
      <c r="ALU48" s="71"/>
      <c r="ALV48" s="71"/>
      <c r="ALW48" s="71"/>
      <c r="ALX48" s="71"/>
      <c r="ALY48" s="71"/>
      <c r="ALZ48" s="71"/>
      <c r="AMA48" s="71"/>
      <c r="AMB48" s="71"/>
      <c r="AMC48" s="71"/>
      <c r="AMD48" s="71"/>
      <c r="AME48" s="71"/>
      <c r="AMF48" s="71"/>
      <c r="AMG48" s="71"/>
      <c r="AMH48" s="71"/>
      <c r="AMI48" s="71"/>
      <c r="AMJ48" s="71"/>
      <c r="AMK48" s="71"/>
    </row>
    <row r="49" spans="1:35" s="306" customFormat="1" ht="12.75">
      <c r="A49" s="356"/>
      <c r="B49" s="356"/>
      <c r="C49" s="356"/>
      <c r="D49" s="382" t="s">
        <v>265</v>
      </c>
      <c r="E49" s="384" t="s">
        <v>266</v>
      </c>
      <c r="F49" s="382"/>
      <c r="G49" s="382"/>
      <c r="H49" s="382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</row>
  </sheetData>
  <mergeCells count="54">
    <mergeCell ref="D42:F42"/>
    <mergeCell ref="D43:H43"/>
    <mergeCell ref="D44:G44"/>
    <mergeCell ref="D45:G45"/>
    <mergeCell ref="D46:G46"/>
    <mergeCell ref="D47:H47"/>
    <mergeCell ref="D36:G36"/>
    <mergeCell ref="D37:F37"/>
    <mergeCell ref="D38:H38"/>
    <mergeCell ref="D39:G39"/>
    <mergeCell ref="D40:G40"/>
    <mergeCell ref="D41:G41"/>
    <mergeCell ref="A27:A28"/>
    <mergeCell ref="D27:D28"/>
    <mergeCell ref="AI27:AI28"/>
    <mergeCell ref="AJ27:AJ28"/>
    <mergeCell ref="AK27:AK28"/>
    <mergeCell ref="A31:A32"/>
    <mergeCell ref="D31:D32"/>
    <mergeCell ref="AI31:AI32"/>
    <mergeCell ref="AJ31:AJ32"/>
    <mergeCell ref="AK31:AK32"/>
    <mergeCell ref="A19:A20"/>
    <mergeCell ref="D19:D20"/>
    <mergeCell ref="AI19:AI20"/>
    <mergeCell ref="AJ19:AJ20"/>
    <mergeCell ref="AK19:AK20"/>
    <mergeCell ref="A23:A24"/>
    <mergeCell ref="D23:D24"/>
    <mergeCell ref="AI23:AI24"/>
    <mergeCell ref="AJ23:AJ24"/>
    <mergeCell ref="AK23:AK24"/>
    <mergeCell ref="A11:A12"/>
    <mergeCell ref="D11:D12"/>
    <mergeCell ref="AI11:AI12"/>
    <mergeCell ref="AJ11:AJ12"/>
    <mergeCell ref="AK11:AK12"/>
    <mergeCell ref="A15:A16"/>
    <mergeCell ref="D15:D16"/>
    <mergeCell ref="AI15:AI16"/>
    <mergeCell ref="AJ15:AJ16"/>
    <mergeCell ref="AK15:AK16"/>
    <mergeCell ref="AD6:AH6"/>
    <mergeCell ref="A7:A8"/>
    <mergeCell ref="D7:D8"/>
    <mergeCell ref="AI7:AI8"/>
    <mergeCell ref="AJ7:AJ8"/>
    <mergeCell ref="AK7:AK8"/>
    <mergeCell ref="A1:AI3"/>
    <mergeCell ref="A4:A5"/>
    <mergeCell ref="D4:D5"/>
    <mergeCell ref="AI4:AI5"/>
    <mergeCell ref="AJ4:AJ5"/>
    <mergeCell ref="AK4:AK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82"/>
  <sheetViews>
    <sheetView tabSelected="1" workbookViewId="0">
      <selection activeCell="A2" sqref="A2:AH2"/>
    </sheetView>
  </sheetViews>
  <sheetFormatPr defaultColWidth="9.140625" defaultRowHeight="16.5"/>
  <cols>
    <col min="1" max="1" width="11.85546875" style="459" customWidth="1"/>
    <col min="2" max="2" width="51.85546875" style="459" customWidth="1"/>
    <col min="3" max="3" width="13.5703125" style="389" customWidth="1"/>
    <col min="4" max="4" width="19.140625" style="459" customWidth="1"/>
    <col min="5" max="34" width="7.5703125" style="459" customWidth="1"/>
    <col min="35" max="37" width="6.28515625" style="459" customWidth="1"/>
    <col min="38" max="38" width="9.140625" style="459"/>
    <col min="39" max="39" width="6.42578125" style="459" customWidth="1"/>
    <col min="40" max="40" width="7.140625" style="459" customWidth="1"/>
    <col min="41" max="41" width="4.42578125" style="459" customWidth="1"/>
    <col min="42" max="64" width="5" style="459" customWidth="1"/>
    <col min="65" max="69" width="4.42578125" style="459" customWidth="1"/>
    <col min="70" max="70" width="12" style="459" customWidth="1"/>
    <col min="71" max="71" width="5.85546875" style="459" customWidth="1"/>
    <col min="72" max="243" width="9.140625" style="459"/>
    <col min="244" max="258" width="11.5703125" style="493" customWidth="1"/>
    <col min="259" max="259" width="5.42578125" style="493" customWidth="1"/>
    <col min="260" max="260" width="20.7109375" style="493" customWidth="1"/>
    <col min="261" max="261" width="8" style="493" customWidth="1"/>
    <col min="262" max="262" width="6.85546875" style="493" customWidth="1"/>
    <col min="263" max="293" width="2.7109375" style="493" customWidth="1"/>
    <col min="294" max="294" width="3.42578125" style="493" customWidth="1"/>
    <col min="295" max="296" width="2.85546875" style="493" customWidth="1"/>
    <col min="297" max="499" width="9.140625" style="493"/>
    <col min="500" max="514" width="11.5703125" style="493" customWidth="1"/>
    <col min="515" max="515" width="5.42578125" style="493" customWidth="1"/>
    <col min="516" max="516" width="20.7109375" style="493" customWidth="1"/>
    <col min="517" max="517" width="8" style="493" customWidth="1"/>
    <col min="518" max="518" width="6.85546875" style="493" customWidth="1"/>
    <col min="519" max="549" width="2.7109375" style="493" customWidth="1"/>
    <col min="550" max="550" width="3.42578125" style="493" customWidth="1"/>
    <col min="551" max="552" width="2.85546875" style="493" customWidth="1"/>
    <col min="553" max="755" width="9.140625" style="493"/>
    <col min="756" max="770" width="11.5703125" style="493" customWidth="1"/>
    <col min="771" max="771" width="5.42578125" style="493" customWidth="1"/>
    <col min="772" max="772" width="20.7109375" style="493" customWidth="1"/>
    <col min="773" max="773" width="8" style="493" customWidth="1"/>
    <col min="774" max="774" width="6.85546875" style="493" customWidth="1"/>
    <col min="775" max="805" width="2.7109375" style="493" customWidth="1"/>
    <col min="806" max="806" width="3.42578125" style="493" customWidth="1"/>
    <col min="807" max="808" width="2.85546875" style="493" customWidth="1"/>
    <col min="809" max="1011" width="9.140625" style="493"/>
    <col min="1012" max="1026" width="11.5703125" style="493" customWidth="1"/>
    <col min="1027" max="1027" width="11.5703125" style="71" customWidth="1"/>
    <col min="1028" max="16384" width="9.140625" style="71"/>
  </cols>
  <sheetData>
    <row r="1" spans="1:242" s="390" customFormat="1" ht="27" customHeight="1">
      <c r="A1" s="385" t="s">
        <v>267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6"/>
      <c r="AJ1" s="387"/>
      <c r="AK1" s="388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89"/>
      <c r="DC1" s="389"/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389"/>
      <c r="DQ1" s="389"/>
      <c r="DR1" s="389"/>
      <c r="DS1" s="389"/>
      <c r="DT1" s="389"/>
      <c r="DU1" s="389"/>
      <c r="DV1" s="389"/>
      <c r="DW1" s="389"/>
      <c r="DX1" s="389"/>
      <c r="DY1" s="389"/>
      <c r="DZ1" s="389"/>
      <c r="EA1" s="389"/>
      <c r="EB1" s="389"/>
      <c r="EC1" s="389"/>
      <c r="ED1" s="389"/>
      <c r="EE1" s="389"/>
      <c r="EF1" s="389"/>
      <c r="EG1" s="389"/>
      <c r="EH1" s="389"/>
      <c r="EI1" s="389"/>
      <c r="EJ1" s="389"/>
      <c r="EK1" s="389"/>
      <c r="EL1" s="389"/>
      <c r="EM1" s="389"/>
      <c r="EN1" s="389"/>
      <c r="EO1" s="389"/>
      <c r="EP1" s="389"/>
      <c r="EQ1" s="389"/>
      <c r="ER1" s="389"/>
      <c r="ES1" s="389"/>
      <c r="ET1" s="389"/>
      <c r="EU1" s="389"/>
      <c r="EV1" s="389"/>
      <c r="EW1" s="389"/>
      <c r="EX1" s="389"/>
      <c r="EY1" s="389"/>
      <c r="EZ1" s="389"/>
      <c r="FA1" s="389"/>
      <c r="FB1" s="389"/>
      <c r="FC1" s="389"/>
      <c r="FD1" s="389"/>
      <c r="FE1" s="389"/>
      <c r="FF1" s="389"/>
      <c r="FG1" s="389"/>
      <c r="FH1" s="389"/>
      <c r="FI1" s="389"/>
      <c r="FJ1" s="389"/>
      <c r="FK1" s="389"/>
      <c r="FL1" s="389"/>
      <c r="FM1" s="389"/>
      <c r="FN1" s="389"/>
      <c r="FO1" s="389"/>
      <c r="FP1" s="389"/>
      <c r="FQ1" s="389"/>
      <c r="FR1" s="389"/>
      <c r="FS1" s="389"/>
      <c r="FT1" s="389"/>
      <c r="FU1" s="389"/>
      <c r="FV1" s="389"/>
      <c r="FW1" s="389"/>
      <c r="FX1" s="389"/>
      <c r="FY1" s="389"/>
      <c r="FZ1" s="389"/>
      <c r="GA1" s="389"/>
      <c r="GB1" s="389"/>
      <c r="GC1" s="389"/>
      <c r="GD1" s="389"/>
      <c r="GE1" s="389"/>
      <c r="GF1" s="389"/>
      <c r="GG1" s="389"/>
      <c r="GH1" s="389"/>
      <c r="GI1" s="389"/>
      <c r="GJ1" s="389"/>
      <c r="GK1" s="389"/>
      <c r="GL1" s="389"/>
      <c r="GM1" s="389"/>
      <c r="GN1" s="389"/>
      <c r="GO1" s="389"/>
      <c r="GP1" s="389"/>
      <c r="GQ1" s="389"/>
      <c r="GR1" s="389"/>
      <c r="GS1" s="389"/>
      <c r="GT1" s="389"/>
      <c r="GU1" s="389"/>
      <c r="GV1" s="389"/>
      <c r="GW1" s="389"/>
      <c r="GX1" s="389"/>
      <c r="GY1" s="389"/>
      <c r="GZ1" s="389"/>
      <c r="HA1" s="389"/>
      <c r="HB1" s="389"/>
      <c r="HC1" s="389"/>
      <c r="HD1" s="389"/>
      <c r="HE1" s="389"/>
      <c r="HF1" s="389"/>
      <c r="HG1" s="389"/>
      <c r="HH1" s="389"/>
      <c r="HI1" s="389"/>
      <c r="HJ1" s="389"/>
      <c r="HK1" s="389"/>
      <c r="HL1" s="389"/>
      <c r="HM1" s="389"/>
      <c r="HN1" s="389"/>
      <c r="HO1" s="389"/>
      <c r="HP1" s="389"/>
      <c r="HQ1" s="389"/>
      <c r="HR1" s="389"/>
      <c r="HS1" s="389"/>
      <c r="HT1" s="389"/>
      <c r="HU1" s="389"/>
      <c r="HV1" s="389"/>
      <c r="HW1" s="389"/>
      <c r="HX1" s="389"/>
      <c r="HY1" s="389"/>
      <c r="HZ1" s="389"/>
      <c r="IA1" s="389"/>
      <c r="IB1" s="389"/>
      <c r="IC1" s="389"/>
      <c r="ID1" s="389"/>
      <c r="IE1" s="389"/>
      <c r="IF1" s="389"/>
      <c r="IG1" s="389"/>
      <c r="IH1" s="389"/>
    </row>
    <row r="2" spans="1:242" s="389" customFormat="1" ht="27" customHeight="1">
      <c r="A2" s="391" t="s">
        <v>497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2"/>
      <c r="AJ2" s="393"/>
      <c r="AK2" s="394"/>
      <c r="AM2" s="390">
        <f>22*6</f>
        <v>132</v>
      </c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</row>
    <row r="3" spans="1:242" s="389" customFormat="1" ht="27" customHeight="1">
      <c r="A3" s="395" t="s">
        <v>268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6"/>
      <c r="AJ3" s="397"/>
      <c r="AK3" s="398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</row>
    <row r="4" spans="1:242" s="406" customFormat="1" ht="27" customHeight="1">
      <c r="A4" s="399" t="s">
        <v>1</v>
      </c>
      <c r="B4" s="400" t="s">
        <v>2</v>
      </c>
      <c r="C4" s="400" t="s">
        <v>3</v>
      </c>
      <c r="D4" s="400" t="s">
        <v>4</v>
      </c>
      <c r="E4" s="401">
        <v>1</v>
      </c>
      <c r="F4" s="401">
        <v>2</v>
      </c>
      <c r="G4" s="401">
        <v>3</v>
      </c>
      <c r="H4" s="401">
        <v>4</v>
      </c>
      <c r="I4" s="401">
        <v>5</v>
      </c>
      <c r="J4" s="401">
        <v>6</v>
      </c>
      <c r="K4" s="401">
        <v>7</v>
      </c>
      <c r="L4" s="401">
        <v>8</v>
      </c>
      <c r="M4" s="401">
        <v>9</v>
      </c>
      <c r="N4" s="401">
        <v>10</v>
      </c>
      <c r="O4" s="401">
        <v>11</v>
      </c>
      <c r="P4" s="401">
        <v>12</v>
      </c>
      <c r="Q4" s="401">
        <v>13</v>
      </c>
      <c r="R4" s="401">
        <v>14</v>
      </c>
      <c r="S4" s="401">
        <v>15</v>
      </c>
      <c r="T4" s="401">
        <v>16</v>
      </c>
      <c r="U4" s="401">
        <v>17</v>
      </c>
      <c r="V4" s="401">
        <v>18</v>
      </c>
      <c r="W4" s="401">
        <v>19</v>
      </c>
      <c r="X4" s="401">
        <v>20</v>
      </c>
      <c r="Y4" s="401">
        <v>21</v>
      </c>
      <c r="Z4" s="401">
        <v>22</v>
      </c>
      <c r="AA4" s="401">
        <v>23</v>
      </c>
      <c r="AB4" s="401">
        <v>24</v>
      </c>
      <c r="AC4" s="401">
        <v>25</v>
      </c>
      <c r="AD4" s="401">
        <v>26</v>
      </c>
      <c r="AE4" s="401">
        <v>27</v>
      </c>
      <c r="AF4" s="401">
        <v>28</v>
      </c>
      <c r="AG4" s="401">
        <v>29</v>
      </c>
      <c r="AH4" s="401">
        <v>30</v>
      </c>
      <c r="AI4" s="402" t="s">
        <v>5</v>
      </c>
      <c r="AJ4" s="403" t="s">
        <v>6</v>
      </c>
      <c r="AK4" s="403" t="s">
        <v>7</v>
      </c>
      <c r="AL4" s="404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5"/>
      <c r="CJ4" s="405"/>
      <c r="CK4" s="405"/>
      <c r="CL4" s="405"/>
      <c r="CM4" s="405"/>
      <c r="CN4" s="405"/>
      <c r="CO4" s="405"/>
      <c r="CP4" s="405"/>
      <c r="CQ4" s="405"/>
    </row>
    <row r="5" spans="1:242" s="406" customFormat="1" ht="27" customHeight="1">
      <c r="A5" s="407"/>
      <c r="B5" s="408" t="s">
        <v>269</v>
      </c>
      <c r="C5" s="408" t="s">
        <v>200</v>
      </c>
      <c r="D5" s="408"/>
      <c r="E5" s="409" t="s">
        <v>10</v>
      </c>
      <c r="F5" s="409" t="s">
        <v>11</v>
      </c>
      <c r="G5" s="409" t="s">
        <v>12</v>
      </c>
      <c r="H5" s="409" t="s">
        <v>13</v>
      </c>
      <c r="I5" s="409" t="s">
        <v>14</v>
      </c>
      <c r="J5" s="409" t="s">
        <v>15</v>
      </c>
      <c r="K5" s="409" t="s">
        <v>16</v>
      </c>
      <c r="L5" s="409" t="s">
        <v>10</v>
      </c>
      <c r="M5" s="409" t="s">
        <v>11</v>
      </c>
      <c r="N5" s="409" t="s">
        <v>12</v>
      </c>
      <c r="O5" s="409" t="s">
        <v>13</v>
      </c>
      <c r="P5" s="409" t="s">
        <v>14</v>
      </c>
      <c r="Q5" s="409" t="s">
        <v>15</v>
      </c>
      <c r="R5" s="409" t="s">
        <v>16</v>
      </c>
      <c r="S5" s="409" t="s">
        <v>10</v>
      </c>
      <c r="T5" s="409" t="s">
        <v>11</v>
      </c>
      <c r="U5" s="409" t="s">
        <v>12</v>
      </c>
      <c r="V5" s="409" t="s">
        <v>13</v>
      </c>
      <c r="W5" s="409" t="s">
        <v>14</v>
      </c>
      <c r="X5" s="409" t="s">
        <v>15</v>
      </c>
      <c r="Y5" s="409" t="s">
        <v>16</v>
      </c>
      <c r="Z5" s="409" t="s">
        <v>10</v>
      </c>
      <c r="AA5" s="409" t="s">
        <v>11</v>
      </c>
      <c r="AB5" s="409" t="s">
        <v>12</v>
      </c>
      <c r="AC5" s="409" t="s">
        <v>13</v>
      </c>
      <c r="AD5" s="409" t="s">
        <v>14</v>
      </c>
      <c r="AE5" s="409" t="s">
        <v>15</v>
      </c>
      <c r="AF5" s="409" t="s">
        <v>16</v>
      </c>
      <c r="AG5" s="409" t="s">
        <v>10</v>
      </c>
      <c r="AH5" s="409" t="s">
        <v>11</v>
      </c>
      <c r="AI5" s="410"/>
      <c r="AJ5" s="403"/>
      <c r="AK5" s="403"/>
      <c r="AL5" s="411"/>
      <c r="AM5" s="130" t="s">
        <v>5</v>
      </c>
      <c r="AN5" s="130" t="s">
        <v>7</v>
      </c>
      <c r="AO5" s="412"/>
      <c r="AP5" s="413" t="s">
        <v>27</v>
      </c>
      <c r="AQ5" s="413" t="s">
        <v>38</v>
      </c>
      <c r="AR5" s="413" t="s">
        <v>33</v>
      </c>
      <c r="AS5" s="413" t="s">
        <v>53</v>
      </c>
      <c r="AT5" s="413" t="s">
        <v>54</v>
      </c>
      <c r="AU5" s="413" t="s">
        <v>55</v>
      </c>
      <c r="AV5" s="413" t="s">
        <v>232</v>
      </c>
      <c r="AW5" s="413" t="s">
        <v>57</v>
      </c>
      <c r="AX5" s="413" t="s">
        <v>58</v>
      </c>
      <c r="AY5" s="413" t="s">
        <v>59</v>
      </c>
      <c r="AZ5" s="413" t="s">
        <v>208</v>
      </c>
      <c r="BA5" s="413" t="s">
        <v>270</v>
      </c>
      <c r="BB5" s="413" t="s">
        <v>62</v>
      </c>
      <c r="BC5" s="413" t="s">
        <v>63</v>
      </c>
      <c r="BD5" s="413" t="s">
        <v>144</v>
      </c>
      <c r="BE5" s="413" t="s">
        <v>65</v>
      </c>
      <c r="BF5" s="413" t="s">
        <v>271</v>
      </c>
      <c r="BG5" s="413" t="s">
        <v>204</v>
      </c>
      <c r="BH5" s="413" t="s">
        <v>205</v>
      </c>
      <c r="BI5" s="413" t="s">
        <v>201</v>
      </c>
      <c r="BJ5" s="413" t="s">
        <v>206</v>
      </c>
      <c r="BK5" s="413" t="s">
        <v>272</v>
      </c>
      <c r="BL5" s="413" t="s">
        <v>273</v>
      </c>
      <c r="BM5" s="130" t="s">
        <v>32</v>
      </c>
      <c r="BN5" s="130" t="s">
        <v>121</v>
      </c>
      <c r="BO5" s="130" t="s">
        <v>122</v>
      </c>
      <c r="BP5" s="130" t="s">
        <v>118</v>
      </c>
      <c r="BQ5" s="130" t="s">
        <v>123</v>
      </c>
      <c r="BR5" s="414" t="s">
        <v>124</v>
      </c>
      <c r="BS5" s="414" t="s">
        <v>66</v>
      </c>
      <c r="BT5" s="405"/>
      <c r="BU5" s="413" t="s">
        <v>27</v>
      </c>
      <c r="BV5" s="413" t="s">
        <v>38</v>
      </c>
      <c r="BW5" s="413" t="s">
        <v>33</v>
      </c>
      <c r="BX5" s="413" t="s">
        <v>53</v>
      </c>
      <c r="BY5" s="413" t="s">
        <v>54</v>
      </c>
      <c r="BZ5" s="413" t="s">
        <v>55</v>
      </c>
      <c r="CA5" s="413" t="s">
        <v>56</v>
      </c>
      <c r="CB5" s="413" t="s">
        <v>57</v>
      </c>
      <c r="CC5" s="413" t="s">
        <v>58</v>
      </c>
      <c r="CD5" s="413" t="s">
        <v>59</v>
      </c>
      <c r="CE5" s="413" t="s">
        <v>208</v>
      </c>
      <c r="CF5" s="413" t="s">
        <v>270</v>
      </c>
      <c r="CG5" s="413" t="s">
        <v>62</v>
      </c>
      <c r="CH5" s="413" t="s">
        <v>63</v>
      </c>
      <c r="CI5" s="413" t="s">
        <v>144</v>
      </c>
      <c r="CJ5" s="413" t="s">
        <v>65</v>
      </c>
      <c r="CK5" s="413" t="s">
        <v>271</v>
      </c>
      <c r="CL5" s="413" t="s">
        <v>204</v>
      </c>
      <c r="CM5" s="413" t="s">
        <v>205</v>
      </c>
      <c r="CN5" s="413" t="s">
        <v>201</v>
      </c>
      <c r="CO5" s="413" t="s">
        <v>206</v>
      </c>
      <c r="CP5" s="413" t="s">
        <v>272</v>
      </c>
      <c r="CQ5" s="413" t="s">
        <v>273</v>
      </c>
    </row>
    <row r="6" spans="1:242" s="406" customFormat="1" ht="27" customHeight="1">
      <c r="A6" s="415" t="s">
        <v>274</v>
      </c>
      <c r="B6" s="416" t="s">
        <v>275</v>
      </c>
      <c r="C6" s="415">
        <v>497725</v>
      </c>
      <c r="D6" s="417" t="s">
        <v>276</v>
      </c>
      <c r="E6" s="418" t="s">
        <v>33</v>
      </c>
      <c r="F6" s="418" t="s">
        <v>33</v>
      </c>
      <c r="G6" s="419" t="s">
        <v>33</v>
      </c>
      <c r="H6" s="418" t="s">
        <v>33</v>
      </c>
      <c r="I6" s="419" t="s">
        <v>33</v>
      </c>
      <c r="J6" s="420" t="s">
        <v>33</v>
      </c>
      <c r="K6" s="421" t="s">
        <v>33</v>
      </c>
      <c r="L6" s="418"/>
      <c r="M6" s="419" t="s">
        <v>33</v>
      </c>
      <c r="N6" s="418" t="s">
        <v>33</v>
      </c>
      <c r="O6" s="418"/>
      <c r="P6" s="418"/>
      <c r="Q6" s="421" t="s">
        <v>33</v>
      </c>
      <c r="R6" s="421"/>
      <c r="S6" s="419" t="s">
        <v>27</v>
      </c>
      <c r="T6" s="422" t="s">
        <v>118</v>
      </c>
      <c r="U6" s="419" t="s">
        <v>33</v>
      </c>
      <c r="V6" s="418"/>
      <c r="W6" s="418" t="s">
        <v>33</v>
      </c>
      <c r="X6" s="420" t="s">
        <v>33</v>
      </c>
      <c r="Y6" s="421" t="s">
        <v>33</v>
      </c>
      <c r="Z6" s="418" t="s">
        <v>33</v>
      </c>
      <c r="AA6" s="418"/>
      <c r="AB6" s="418"/>
      <c r="AC6" s="418" t="s">
        <v>33</v>
      </c>
      <c r="AD6" s="418"/>
      <c r="AE6" s="421"/>
      <c r="AF6" s="421"/>
      <c r="AG6" s="418"/>
      <c r="AH6" s="418"/>
      <c r="AI6" s="423">
        <f t="shared" ref="AI6:AI18" si="0">AM6</f>
        <v>120</v>
      </c>
      <c r="AJ6" s="424">
        <f t="shared" ref="AJ6:AJ18" si="1">AI6+AK6</f>
        <v>198</v>
      </c>
      <c r="AK6" s="424">
        <f t="shared" ref="AK6:AK18" si="2">AN6</f>
        <v>78</v>
      </c>
      <c r="AL6" s="425" t="s">
        <v>128</v>
      </c>
      <c r="AM6" s="426">
        <f t="shared" ref="AM6:AM18" si="3">$AM$2-BR6</f>
        <v>120</v>
      </c>
      <c r="AN6" s="426">
        <f t="shared" ref="AN6:AN18" si="4">(BS6-AM6)</f>
        <v>78</v>
      </c>
      <c r="AO6" s="427"/>
      <c r="AP6" s="428">
        <f t="shared" ref="AP6:AP18" si="5">COUNTIF(E6:AH6,"M")</f>
        <v>1</v>
      </c>
      <c r="AQ6" s="428">
        <f t="shared" ref="AQ6:AQ18" si="6">COUNTIF(E6:AH6,"T")</f>
        <v>0</v>
      </c>
      <c r="AR6" s="428">
        <f t="shared" ref="AR6:AR18" si="7">COUNTIF(E6:AH6,"P")</f>
        <v>16</v>
      </c>
      <c r="AS6" s="428">
        <f t="shared" ref="AS6:AS18" si="8">COUNTIF(E6:AH6,"SN")</f>
        <v>0</v>
      </c>
      <c r="AT6" s="428">
        <f t="shared" ref="AT6:AT18" si="9">COUNTIF(E6:AH6,"M/T")</f>
        <v>0</v>
      </c>
      <c r="AU6" s="428">
        <f t="shared" ref="AU6:AU18" si="10">COUNTIF(E6:AH6,"I/I")</f>
        <v>0</v>
      </c>
      <c r="AV6" s="428">
        <f t="shared" ref="AV6:AV18" si="11">COUNTIF(E6:AH6,"I")</f>
        <v>0</v>
      </c>
      <c r="AW6" s="428">
        <f t="shared" ref="AW6:AW18" si="12">COUNTIF(E6:AH6,"I²")</f>
        <v>0</v>
      </c>
      <c r="AX6" s="428">
        <f t="shared" ref="AX6:AX18" si="13">COUNTIF(E6:AH6,"M4")</f>
        <v>0</v>
      </c>
      <c r="AY6" s="428">
        <f t="shared" ref="AY6:AY18" si="14">COUNTIF(E6:AH6,"T5")</f>
        <v>0</v>
      </c>
      <c r="AZ6" s="428">
        <f>COUNTIF(E6:AH6,"N/M")</f>
        <v>0</v>
      </c>
      <c r="BA6" s="428">
        <f t="shared" ref="BA6:BA18" si="15">COUNTIF(E6:AH6,"T/N")</f>
        <v>0</v>
      </c>
      <c r="BB6" s="428">
        <f t="shared" ref="BB6:BB18" si="16">COUNTIF(E6:AH6,"T/I")</f>
        <v>0</v>
      </c>
      <c r="BC6" s="428">
        <f t="shared" ref="BC6:BC18" si="17">COUNTIF(E6:AH6,"P/I")</f>
        <v>0</v>
      </c>
      <c r="BD6" s="428">
        <f t="shared" ref="BD6:BD18" si="18">COUNTIF(E6:AH6,"M/N")</f>
        <v>0</v>
      </c>
      <c r="BE6" s="428">
        <f t="shared" ref="BE6:BE18" si="19">COUNTIF(E6:AH6,"M4/T")</f>
        <v>0</v>
      </c>
      <c r="BF6" s="428">
        <f t="shared" ref="BF6:BF18" si="20">COUNTIF(E6:AH6,"I2/M")</f>
        <v>0</v>
      </c>
      <c r="BG6" s="428">
        <f t="shared" ref="BG6:BG18" si="21">COUNTIF(E6:AH6,"M5")</f>
        <v>0</v>
      </c>
      <c r="BH6" s="428">
        <f t="shared" ref="BH6:BH18" si="22">COUNTIF(E6:AH6,"M6")</f>
        <v>0</v>
      </c>
      <c r="BI6" s="428">
        <f t="shared" ref="BI6:BI18" si="23">COUNTIF(E6:AH6,"T6")</f>
        <v>0</v>
      </c>
      <c r="BJ6" s="428">
        <f t="shared" ref="BJ6:BJ18" si="24">COUNTIF(E6:AH6,"P2")</f>
        <v>0</v>
      </c>
      <c r="BK6" s="428">
        <f t="shared" ref="BK6:BK18" si="25">COUNTIF(E6:AH6,"T5/N")</f>
        <v>0</v>
      </c>
      <c r="BL6" s="428">
        <f t="shared" ref="BL6:BL18" si="26">COUNTIF(E6:AH6,"M5/I")</f>
        <v>0</v>
      </c>
      <c r="BM6" s="429"/>
      <c r="BN6" s="429"/>
      <c r="BO6" s="429"/>
      <c r="BP6" s="429">
        <v>2</v>
      </c>
      <c r="BQ6" s="429"/>
      <c r="BR6" s="428">
        <f>((BN6*6)+(BO6*6)+(BP6*6)+(BQ6)+(BM6*6))</f>
        <v>12</v>
      </c>
      <c r="BS6" s="430">
        <f t="shared" ref="BS6:BS18" si="27">(AP6*$BU$6)+(AQ6*$BV$6)+(AR6*$BW$6)+(AS6*$BX$6)+(AT6*$BY$6)+(AU6*$BZ$6)+(AV6*$CA$6)+(AW6*$CB$6)+(AX6*$CC$6)+(AY6*$CD$6)+(AZ6*$CE$6)+(BA6*$CF$6)+(BB6*$CG$6)+(BC6*$CH$6)+(BD6*CI$6)+(BE6*CJ$6)+(BF6*$CK$6)+(BG6*$CL$6)+(BH6*$CM$6)+(BI6*$CN$6)+(BJ6*$CO$6)+(BK6*$CP$6)+(BL6*$CQ$6)</f>
        <v>198</v>
      </c>
      <c r="BT6" s="431"/>
      <c r="BU6" s="432">
        <v>6</v>
      </c>
      <c r="BV6" s="432">
        <v>6</v>
      </c>
      <c r="BW6" s="432">
        <v>12</v>
      </c>
      <c r="BX6" s="432">
        <v>12</v>
      </c>
      <c r="BY6" s="432">
        <v>12</v>
      </c>
      <c r="BZ6" s="432">
        <v>12</v>
      </c>
      <c r="CA6" s="432">
        <v>6</v>
      </c>
      <c r="CB6" s="432">
        <v>6</v>
      </c>
      <c r="CC6" s="432">
        <v>6</v>
      </c>
      <c r="CD6" s="432">
        <v>6</v>
      </c>
      <c r="CE6" s="432">
        <v>6</v>
      </c>
      <c r="CF6" s="432">
        <v>18</v>
      </c>
      <c r="CG6" s="432">
        <v>12</v>
      </c>
      <c r="CH6" s="432">
        <v>18</v>
      </c>
      <c r="CI6" s="432">
        <v>12</v>
      </c>
      <c r="CJ6" s="432">
        <v>8</v>
      </c>
      <c r="CK6" s="432">
        <v>8</v>
      </c>
      <c r="CL6" s="432">
        <v>5</v>
      </c>
      <c r="CM6" s="433">
        <v>6</v>
      </c>
      <c r="CN6" s="433">
        <v>6</v>
      </c>
      <c r="CO6" s="434">
        <v>12</v>
      </c>
      <c r="CP6" s="435">
        <v>18</v>
      </c>
      <c r="CQ6" s="435">
        <v>15</v>
      </c>
    </row>
    <row r="7" spans="1:242" s="406" customFormat="1" ht="27" customHeight="1">
      <c r="A7" s="415" t="s">
        <v>277</v>
      </c>
      <c r="B7" s="416" t="s">
        <v>278</v>
      </c>
      <c r="C7" s="415" t="s">
        <v>279</v>
      </c>
      <c r="D7" s="417" t="s">
        <v>276</v>
      </c>
      <c r="E7" s="418" t="s">
        <v>33</v>
      </c>
      <c r="F7" s="418" t="s">
        <v>33</v>
      </c>
      <c r="G7" s="419" t="s">
        <v>33</v>
      </c>
      <c r="H7" s="418" t="s">
        <v>33</v>
      </c>
      <c r="I7" s="418"/>
      <c r="J7" s="421" t="s">
        <v>33</v>
      </c>
      <c r="K7" s="420" t="s">
        <v>33</v>
      </c>
      <c r="L7" s="418"/>
      <c r="M7" s="418"/>
      <c r="N7" s="418" t="s">
        <v>280</v>
      </c>
      <c r="O7" s="419" t="s">
        <v>33</v>
      </c>
      <c r="P7" s="418"/>
      <c r="Q7" s="421" t="s">
        <v>33</v>
      </c>
      <c r="R7" s="420" t="s">
        <v>33</v>
      </c>
      <c r="S7" s="418"/>
      <c r="T7" s="418" t="s">
        <v>33</v>
      </c>
      <c r="U7" s="419" t="s">
        <v>33</v>
      </c>
      <c r="V7" s="418"/>
      <c r="W7" s="418" t="s">
        <v>33</v>
      </c>
      <c r="X7" s="420" t="s">
        <v>38</v>
      </c>
      <c r="Y7" s="421" t="s">
        <v>33</v>
      </c>
      <c r="Z7" s="418" t="s">
        <v>33</v>
      </c>
      <c r="AA7" s="418" t="s">
        <v>281</v>
      </c>
      <c r="AB7" s="418"/>
      <c r="AC7" s="422" t="s">
        <v>118</v>
      </c>
      <c r="AD7" s="419" t="s">
        <v>33</v>
      </c>
      <c r="AE7" s="421"/>
      <c r="AF7" s="421"/>
      <c r="AG7" s="422"/>
      <c r="AH7" s="418"/>
      <c r="AI7" s="423">
        <f t="shared" si="0"/>
        <v>120</v>
      </c>
      <c r="AJ7" s="424">
        <f t="shared" si="1"/>
        <v>210</v>
      </c>
      <c r="AK7" s="424">
        <f t="shared" si="2"/>
        <v>90</v>
      </c>
      <c r="AL7" s="425" t="s">
        <v>128</v>
      </c>
      <c r="AM7" s="426">
        <f t="shared" si="3"/>
        <v>120</v>
      </c>
      <c r="AN7" s="426">
        <f t="shared" si="4"/>
        <v>90</v>
      </c>
      <c r="AO7" s="427"/>
      <c r="AP7" s="428">
        <f t="shared" si="5"/>
        <v>0</v>
      </c>
      <c r="AQ7" s="428">
        <f t="shared" si="6"/>
        <v>1</v>
      </c>
      <c r="AR7" s="428">
        <f t="shared" si="7"/>
        <v>15</v>
      </c>
      <c r="AS7" s="428">
        <f t="shared" si="8"/>
        <v>0</v>
      </c>
      <c r="AT7" s="428">
        <f t="shared" si="9"/>
        <v>2</v>
      </c>
      <c r="AU7" s="428">
        <f t="shared" si="10"/>
        <v>0</v>
      </c>
      <c r="AV7" s="428">
        <f t="shared" si="11"/>
        <v>0</v>
      </c>
      <c r="AW7" s="428">
        <f t="shared" si="12"/>
        <v>0</v>
      </c>
      <c r="AX7" s="428">
        <f t="shared" si="13"/>
        <v>0</v>
      </c>
      <c r="AY7" s="428">
        <f t="shared" si="14"/>
        <v>0</v>
      </c>
      <c r="AZ7" s="428">
        <f>COUNTIF(E7:AH7,"N/M")</f>
        <v>0</v>
      </c>
      <c r="BA7" s="428">
        <f t="shared" si="15"/>
        <v>0</v>
      </c>
      <c r="BB7" s="428">
        <f t="shared" si="16"/>
        <v>0</v>
      </c>
      <c r="BC7" s="428">
        <f t="shared" si="17"/>
        <v>0</v>
      </c>
      <c r="BD7" s="428">
        <f t="shared" si="18"/>
        <v>0</v>
      </c>
      <c r="BE7" s="428">
        <f t="shared" si="19"/>
        <v>0</v>
      </c>
      <c r="BF7" s="428">
        <f t="shared" si="20"/>
        <v>0</v>
      </c>
      <c r="BG7" s="428">
        <f t="shared" si="21"/>
        <v>0</v>
      </c>
      <c r="BH7" s="428">
        <f t="shared" si="22"/>
        <v>0</v>
      </c>
      <c r="BI7" s="428">
        <f t="shared" si="23"/>
        <v>0</v>
      </c>
      <c r="BJ7" s="428">
        <f t="shared" si="24"/>
        <v>0</v>
      </c>
      <c r="BK7" s="428">
        <f t="shared" si="25"/>
        <v>0</v>
      </c>
      <c r="BL7" s="428">
        <f t="shared" si="26"/>
        <v>0</v>
      </c>
      <c r="BM7" s="432"/>
      <c r="BN7" s="432"/>
      <c r="BO7" s="432"/>
      <c r="BP7" s="432">
        <v>2</v>
      </c>
      <c r="BQ7" s="432"/>
      <c r="BR7" s="428">
        <f t="shared" ref="BR7:BR54" si="28">((BN7*6)+(BO7*6)+(BP7*6)+(BQ7)+(BM7*6))</f>
        <v>12</v>
      </c>
      <c r="BS7" s="430">
        <f t="shared" si="27"/>
        <v>210</v>
      </c>
      <c r="BT7" s="431"/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1"/>
      <c r="CF7" s="431"/>
      <c r="CG7" s="431"/>
      <c r="CH7" s="431"/>
      <c r="CI7" s="431"/>
      <c r="CJ7" s="431"/>
      <c r="CK7" s="431"/>
      <c r="CL7" s="431"/>
      <c r="CM7" s="431"/>
      <c r="CN7" s="431"/>
      <c r="CO7" s="405"/>
      <c r="CP7" s="405"/>
      <c r="CQ7" s="405"/>
    </row>
    <row r="8" spans="1:242" s="406" customFormat="1" ht="27" customHeight="1">
      <c r="A8" s="436" t="s">
        <v>282</v>
      </c>
      <c r="B8" s="416" t="s">
        <v>283</v>
      </c>
      <c r="C8" s="436" t="s">
        <v>284</v>
      </c>
      <c r="D8" s="417" t="s">
        <v>276</v>
      </c>
      <c r="E8" s="418" t="s">
        <v>33</v>
      </c>
      <c r="F8" s="418" t="s">
        <v>33</v>
      </c>
      <c r="G8" s="418"/>
      <c r="H8" s="418" t="s">
        <v>33</v>
      </c>
      <c r="I8" s="418"/>
      <c r="J8" s="421"/>
      <c r="K8" s="421" t="s">
        <v>33</v>
      </c>
      <c r="L8" s="419" t="s">
        <v>27</v>
      </c>
      <c r="M8" s="418"/>
      <c r="N8" s="418" t="s">
        <v>33</v>
      </c>
      <c r="O8" s="418"/>
      <c r="P8" s="418" t="s">
        <v>33</v>
      </c>
      <c r="Q8" s="421"/>
      <c r="R8" s="421"/>
      <c r="S8" s="418"/>
      <c r="T8" s="418" t="s">
        <v>33</v>
      </c>
      <c r="U8" s="419" t="s">
        <v>33</v>
      </c>
      <c r="V8" s="418"/>
      <c r="W8" s="418" t="s">
        <v>33</v>
      </c>
      <c r="X8" s="420" t="s">
        <v>33</v>
      </c>
      <c r="Y8" s="421"/>
      <c r="Z8" s="418" t="s">
        <v>33</v>
      </c>
      <c r="AA8" s="419" t="s">
        <v>33</v>
      </c>
      <c r="AB8" s="419" t="s">
        <v>27</v>
      </c>
      <c r="AC8" s="418" t="s">
        <v>33</v>
      </c>
      <c r="AD8" s="419" t="s">
        <v>27</v>
      </c>
      <c r="AE8" s="421"/>
      <c r="AF8" s="421" t="s">
        <v>33</v>
      </c>
      <c r="AG8" s="418" t="s">
        <v>33</v>
      </c>
      <c r="AH8" s="418"/>
      <c r="AI8" s="423">
        <f t="shared" si="0"/>
        <v>132</v>
      </c>
      <c r="AJ8" s="424">
        <f t="shared" si="1"/>
        <v>198</v>
      </c>
      <c r="AK8" s="424">
        <f t="shared" si="2"/>
        <v>66</v>
      </c>
      <c r="AL8" s="425" t="s">
        <v>128</v>
      </c>
      <c r="AM8" s="426">
        <f t="shared" si="3"/>
        <v>132</v>
      </c>
      <c r="AN8" s="426">
        <f t="shared" si="4"/>
        <v>66</v>
      </c>
      <c r="AO8" s="427"/>
      <c r="AP8" s="428">
        <f t="shared" si="5"/>
        <v>3</v>
      </c>
      <c r="AQ8" s="428">
        <f t="shared" si="6"/>
        <v>0</v>
      </c>
      <c r="AR8" s="428">
        <f t="shared" si="7"/>
        <v>15</v>
      </c>
      <c r="AS8" s="428">
        <f t="shared" si="8"/>
        <v>0</v>
      </c>
      <c r="AT8" s="428">
        <f t="shared" si="9"/>
        <v>0</v>
      </c>
      <c r="AU8" s="428">
        <f t="shared" si="10"/>
        <v>0</v>
      </c>
      <c r="AV8" s="428">
        <f t="shared" si="11"/>
        <v>0</v>
      </c>
      <c r="AW8" s="428">
        <f t="shared" si="12"/>
        <v>0</v>
      </c>
      <c r="AX8" s="428">
        <f t="shared" si="13"/>
        <v>0</v>
      </c>
      <c r="AY8" s="428">
        <f t="shared" si="14"/>
        <v>0</v>
      </c>
      <c r="AZ8" s="428">
        <f>COUNTIF(E8:AH8,"N/M")</f>
        <v>0</v>
      </c>
      <c r="BA8" s="428">
        <f t="shared" si="15"/>
        <v>0</v>
      </c>
      <c r="BB8" s="428">
        <f t="shared" si="16"/>
        <v>0</v>
      </c>
      <c r="BC8" s="428">
        <f t="shared" si="17"/>
        <v>0</v>
      </c>
      <c r="BD8" s="428">
        <f t="shared" si="18"/>
        <v>0</v>
      </c>
      <c r="BE8" s="428">
        <f t="shared" si="19"/>
        <v>0</v>
      </c>
      <c r="BF8" s="428">
        <f t="shared" si="20"/>
        <v>0</v>
      </c>
      <c r="BG8" s="428">
        <f t="shared" si="21"/>
        <v>0</v>
      </c>
      <c r="BH8" s="428">
        <f t="shared" si="22"/>
        <v>0</v>
      </c>
      <c r="BI8" s="428">
        <f t="shared" si="23"/>
        <v>0</v>
      </c>
      <c r="BJ8" s="428">
        <f t="shared" si="24"/>
        <v>0</v>
      </c>
      <c r="BK8" s="428">
        <f t="shared" si="25"/>
        <v>0</v>
      </c>
      <c r="BL8" s="428">
        <f t="shared" si="26"/>
        <v>0</v>
      </c>
      <c r="BM8" s="432"/>
      <c r="BN8" s="432"/>
      <c r="BO8" s="432"/>
      <c r="BP8" s="432"/>
      <c r="BQ8" s="432"/>
      <c r="BR8" s="428">
        <f t="shared" si="28"/>
        <v>0</v>
      </c>
      <c r="BS8" s="430">
        <f t="shared" si="27"/>
        <v>198</v>
      </c>
      <c r="BT8" s="431"/>
      <c r="BU8" s="431"/>
      <c r="BV8" s="431"/>
      <c r="BW8" s="431"/>
      <c r="BX8" s="431"/>
      <c r="BY8" s="431"/>
      <c r="BZ8" s="431"/>
      <c r="CA8" s="431"/>
      <c r="CB8" s="431"/>
      <c r="CC8" s="431"/>
      <c r="CD8" s="431"/>
      <c r="CE8" s="431"/>
      <c r="CF8" s="431"/>
      <c r="CG8" s="431"/>
      <c r="CH8" s="431"/>
      <c r="CI8" s="431"/>
      <c r="CJ8" s="431"/>
      <c r="CK8" s="431"/>
      <c r="CL8" s="431"/>
      <c r="CM8" s="431"/>
      <c r="CN8" s="431"/>
      <c r="CO8" s="405"/>
      <c r="CP8" s="405"/>
      <c r="CQ8" s="405"/>
    </row>
    <row r="9" spans="1:242" s="406" customFormat="1" ht="27" customHeight="1">
      <c r="A9" s="416" t="s">
        <v>285</v>
      </c>
      <c r="B9" s="416" t="s">
        <v>286</v>
      </c>
      <c r="C9" s="436">
        <v>408900</v>
      </c>
      <c r="D9" s="417" t="s">
        <v>276</v>
      </c>
      <c r="E9" s="437" t="s">
        <v>213</v>
      </c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9"/>
      <c r="Z9" s="418" t="s">
        <v>33</v>
      </c>
      <c r="AA9" s="419" t="s">
        <v>33</v>
      </c>
      <c r="AB9" s="419" t="s">
        <v>33</v>
      </c>
      <c r="AC9" s="419" t="s">
        <v>33</v>
      </c>
      <c r="AD9" s="418" t="s">
        <v>33</v>
      </c>
      <c r="AE9" s="421" t="s">
        <v>33</v>
      </c>
      <c r="AF9" s="421"/>
      <c r="AG9" s="419" t="s">
        <v>33</v>
      </c>
      <c r="AH9" s="418"/>
      <c r="AI9" s="423">
        <f t="shared" si="0"/>
        <v>42</v>
      </c>
      <c r="AJ9" s="424">
        <f t="shared" si="1"/>
        <v>84</v>
      </c>
      <c r="AK9" s="424">
        <f t="shared" si="2"/>
        <v>42</v>
      </c>
      <c r="AL9" s="425" t="s">
        <v>287</v>
      </c>
      <c r="AM9" s="426">
        <f t="shared" si="3"/>
        <v>42</v>
      </c>
      <c r="AN9" s="426">
        <f t="shared" si="4"/>
        <v>42</v>
      </c>
      <c r="AO9" s="427"/>
      <c r="AP9" s="428">
        <f t="shared" si="5"/>
        <v>0</v>
      </c>
      <c r="AQ9" s="428">
        <f t="shared" si="6"/>
        <v>0</v>
      </c>
      <c r="AR9" s="428">
        <f t="shared" si="7"/>
        <v>7</v>
      </c>
      <c r="AS9" s="428">
        <f t="shared" si="8"/>
        <v>0</v>
      </c>
      <c r="AT9" s="428">
        <f t="shared" si="9"/>
        <v>0</v>
      </c>
      <c r="AU9" s="428">
        <f t="shared" si="10"/>
        <v>0</v>
      </c>
      <c r="AV9" s="428">
        <f t="shared" si="11"/>
        <v>0</v>
      </c>
      <c r="AW9" s="428">
        <f t="shared" si="12"/>
        <v>0</v>
      </c>
      <c r="AX9" s="428">
        <f t="shared" si="13"/>
        <v>0</v>
      </c>
      <c r="AY9" s="428">
        <f t="shared" si="14"/>
        <v>0</v>
      </c>
      <c r="AZ9" s="428">
        <f>COUNTIF(E9:AH9,"M/AT")</f>
        <v>0</v>
      </c>
      <c r="BA9" s="428">
        <f t="shared" si="15"/>
        <v>0</v>
      </c>
      <c r="BB9" s="428">
        <f t="shared" si="16"/>
        <v>0</v>
      </c>
      <c r="BC9" s="428">
        <f t="shared" si="17"/>
        <v>0</v>
      </c>
      <c r="BD9" s="428">
        <f t="shared" si="18"/>
        <v>0</v>
      </c>
      <c r="BE9" s="428">
        <f t="shared" si="19"/>
        <v>0</v>
      </c>
      <c r="BF9" s="428">
        <f t="shared" si="20"/>
        <v>0</v>
      </c>
      <c r="BG9" s="428">
        <f t="shared" si="21"/>
        <v>0</v>
      </c>
      <c r="BH9" s="428">
        <f t="shared" si="22"/>
        <v>0</v>
      </c>
      <c r="BI9" s="428">
        <f t="shared" si="23"/>
        <v>0</v>
      </c>
      <c r="BJ9" s="428">
        <f t="shared" si="24"/>
        <v>0</v>
      </c>
      <c r="BK9" s="428">
        <f t="shared" si="25"/>
        <v>0</v>
      </c>
      <c r="BL9" s="428">
        <f t="shared" si="26"/>
        <v>0</v>
      </c>
      <c r="BM9" s="432"/>
      <c r="BN9" s="432">
        <v>15</v>
      </c>
      <c r="BO9" s="432"/>
      <c r="BP9" s="432"/>
      <c r="BQ9" s="432"/>
      <c r="BR9" s="428">
        <f t="shared" si="28"/>
        <v>90</v>
      </c>
      <c r="BS9" s="430">
        <f t="shared" si="27"/>
        <v>84</v>
      </c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05"/>
      <c r="CP9" s="405"/>
      <c r="CQ9" s="405"/>
    </row>
    <row r="10" spans="1:242" s="406" customFormat="1" ht="27" customHeight="1">
      <c r="A10" s="436" t="s">
        <v>288</v>
      </c>
      <c r="B10" s="416" t="s">
        <v>289</v>
      </c>
      <c r="C10" s="436" t="s">
        <v>290</v>
      </c>
      <c r="D10" s="417" t="s">
        <v>276</v>
      </c>
      <c r="E10" s="440" t="s">
        <v>135</v>
      </c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2"/>
      <c r="AI10" s="423">
        <f t="shared" si="0"/>
        <v>0</v>
      </c>
      <c r="AJ10" s="424">
        <f t="shared" si="1"/>
        <v>0</v>
      </c>
      <c r="AK10" s="424">
        <f t="shared" si="2"/>
        <v>0</v>
      </c>
      <c r="AL10" s="425" t="s">
        <v>128</v>
      </c>
      <c r="AM10" s="426">
        <f t="shared" si="3"/>
        <v>0</v>
      </c>
      <c r="AN10" s="426">
        <f t="shared" si="4"/>
        <v>0</v>
      </c>
      <c r="AO10" s="427"/>
      <c r="AP10" s="428">
        <f>COUNTIF(E10:AH10,"M")</f>
        <v>0</v>
      </c>
      <c r="AQ10" s="428">
        <f>COUNTIF(E10:AH10,"T")</f>
        <v>0</v>
      </c>
      <c r="AR10" s="428">
        <f>COUNTIF(E10:AH10,"P")</f>
        <v>0</v>
      </c>
      <c r="AS10" s="428">
        <f>COUNTIF(E10:AH10,"SN")</f>
        <v>0</v>
      </c>
      <c r="AT10" s="428">
        <f>COUNTIF(E10:AH10,"M/T")</f>
        <v>0</v>
      </c>
      <c r="AU10" s="428">
        <f>COUNTIF(E10:AH10,"I/I")</f>
        <v>0</v>
      </c>
      <c r="AV10" s="428">
        <f>COUNTIF(E10:AH10,"I")</f>
        <v>0</v>
      </c>
      <c r="AW10" s="428">
        <f>COUNTIF(E10:AH10,"I²")</f>
        <v>0</v>
      </c>
      <c r="AX10" s="428">
        <f>COUNTIF(E10:AH10,"M4")</f>
        <v>0</v>
      </c>
      <c r="AY10" s="428">
        <f>COUNTIF(E10:AH10,"T5")</f>
        <v>0</v>
      </c>
      <c r="AZ10" s="428">
        <f>COUNTIF(E10:AH10,"N/M")</f>
        <v>0</v>
      </c>
      <c r="BA10" s="428">
        <f>COUNTIF(E10:AH10,"T/N")</f>
        <v>0</v>
      </c>
      <c r="BB10" s="428">
        <f>COUNTIF(E10:AH10,"T/I")</f>
        <v>0</v>
      </c>
      <c r="BC10" s="428">
        <f>COUNTIF(E10:AH10,"P/I")</f>
        <v>0</v>
      </c>
      <c r="BD10" s="428">
        <f>COUNTIF(E10:AH10,"M/N")</f>
        <v>0</v>
      </c>
      <c r="BE10" s="428">
        <f>COUNTIF(E10:AH10,"M4/T")</f>
        <v>0</v>
      </c>
      <c r="BF10" s="428">
        <f>COUNTIF(E10:AH10,"I2/M")</f>
        <v>0</v>
      </c>
      <c r="BG10" s="428">
        <f>COUNTIF(E10:AH10,"M5")</f>
        <v>0</v>
      </c>
      <c r="BH10" s="428">
        <f>COUNTIF(E10:AH10,"M6")</f>
        <v>0</v>
      </c>
      <c r="BI10" s="428">
        <f>COUNTIF(E10:AH10,"T6")</f>
        <v>0</v>
      </c>
      <c r="BJ10" s="428">
        <f>COUNTIF(E10:AH10,"P2")</f>
        <v>0</v>
      </c>
      <c r="BK10" s="428">
        <f>COUNTIF(E10:AH10,"T5/N")</f>
        <v>0</v>
      </c>
      <c r="BL10" s="428">
        <f>COUNTIF(E10:AH10,"M5/I")</f>
        <v>0</v>
      </c>
      <c r="BM10" s="432"/>
      <c r="BN10" s="432"/>
      <c r="BO10" s="432"/>
      <c r="BP10" s="432">
        <v>22</v>
      </c>
      <c r="BQ10" s="432"/>
      <c r="BR10" s="428">
        <f t="shared" si="28"/>
        <v>132</v>
      </c>
      <c r="BS10" s="430">
        <f t="shared" si="27"/>
        <v>0</v>
      </c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1"/>
      <c r="CN10" s="431"/>
      <c r="CO10" s="405"/>
      <c r="CP10" s="405"/>
      <c r="CQ10" s="405"/>
    </row>
    <row r="11" spans="1:242" s="406" customFormat="1" ht="27" customHeight="1">
      <c r="A11" s="436">
        <v>152587</v>
      </c>
      <c r="B11" s="416" t="s">
        <v>291</v>
      </c>
      <c r="C11" s="436">
        <v>724919</v>
      </c>
      <c r="D11" s="417" t="s">
        <v>276</v>
      </c>
      <c r="E11" s="418" t="s">
        <v>33</v>
      </c>
      <c r="F11" s="419" t="s">
        <v>33</v>
      </c>
      <c r="G11" s="418"/>
      <c r="H11" s="418" t="s">
        <v>33</v>
      </c>
      <c r="I11" s="418" t="s">
        <v>33</v>
      </c>
      <c r="J11" s="421"/>
      <c r="K11" s="421" t="s">
        <v>33</v>
      </c>
      <c r="L11" s="419" t="s">
        <v>27</v>
      </c>
      <c r="M11" s="419" t="s">
        <v>33</v>
      </c>
      <c r="N11" s="418" t="s">
        <v>33</v>
      </c>
      <c r="O11" s="418"/>
      <c r="P11" s="419" t="s">
        <v>33</v>
      </c>
      <c r="Q11" s="421" t="s">
        <v>33</v>
      </c>
      <c r="R11" s="421"/>
      <c r="S11" s="418"/>
      <c r="T11" s="418" t="s">
        <v>33</v>
      </c>
      <c r="U11" s="419" t="s">
        <v>33</v>
      </c>
      <c r="V11" s="418"/>
      <c r="W11" s="418" t="s">
        <v>33</v>
      </c>
      <c r="X11" s="421"/>
      <c r="Y11" s="420" t="s">
        <v>33</v>
      </c>
      <c r="Z11" s="418" t="s">
        <v>33</v>
      </c>
      <c r="AA11" s="419" t="s">
        <v>33</v>
      </c>
      <c r="AB11" s="418"/>
      <c r="AC11" s="418" t="s">
        <v>33</v>
      </c>
      <c r="AD11" s="419" t="s">
        <v>33</v>
      </c>
      <c r="AE11" s="443" t="s">
        <v>118</v>
      </c>
      <c r="AF11" s="421"/>
      <c r="AG11" s="419" t="s">
        <v>33</v>
      </c>
      <c r="AH11" s="418"/>
      <c r="AI11" s="423">
        <f t="shared" si="0"/>
        <v>120</v>
      </c>
      <c r="AJ11" s="424">
        <f t="shared" si="1"/>
        <v>222</v>
      </c>
      <c r="AK11" s="424">
        <f t="shared" si="2"/>
        <v>102</v>
      </c>
      <c r="AL11" s="425" t="s">
        <v>128</v>
      </c>
      <c r="AM11" s="426">
        <f t="shared" si="3"/>
        <v>120</v>
      </c>
      <c r="AN11" s="426">
        <f t="shared" si="4"/>
        <v>102</v>
      </c>
      <c r="AO11" s="427"/>
      <c r="AP11" s="428">
        <f t="shared" si="5"/>
        <v>1</v>
      </c>
      <c r="AQ11" s="428">
        <f t="shared" si="6"/>
        <v>0</v>
      </c>
      <c r="AR11" s="428">
        <f t="shared" si="7"/>
        <v>18</v>
      </c>
      <c r="AS11" s="428">
        <f t="shared" si="8"/>
        <v>0</v>
      </c>
      <c r="AT11" s="428">
        <f t="shared" si="9"/>
        <v>0</v>
      </c>
      <c r="AU11" s="428">
        <f t="shared" si="10"/>
        <v>0</v>
      </c>
      <c r="AV11" s="428">
        <f t="shared" si="11"/>
        <v>0</v>
      </c>
      <c r="AW11" s="428">
        <f t="shared" si="12"/>
        <v>0</v>
      </c>
      <c r="AX11" s="428">
        <f t="shared" si="13"/>
        <v>0</v>
      </c>
      <c r="AY11" s="428">
        <f t="shared" si="14"/>
        <v>0</v>
      </c>
      <c r="AZ11" s="428">
        <f t="shared" ref="AZ11:AZ18" si="29">COUNTIF(E11:AH11,"N/M")</f>
        <v>0</v>
      </c>
      <c r="BA11" s="428">
        <f t="shared" si="15"/>
        <v>0</v>
      </c>
      <c r="BB11" s="428">
        <f t="shared" si="16"/>
        <v>0</v>
      </c>
      <c r="BC11" s="428">
        <f t="shared" si="17"/>
        <v>0</v>
      </c>
      <c r="BD11" s="428">
        <f t="shared" si="18"/>
        <v>0</v>
      </c>
      <c r="BE11" s="428">
        <f t="shared" si="19"/>
        <v>0</v>
      </c>
      <c r="BF11" s="428">
        <f t="shared" si="20"/>
        <v>0</v>
      </c>
      <c r="BG11" s="428">
        <f t="shared" si="21"/>
        <v>0</v>
      </c>
      <c r="BH11" s="428">
        <f t="shared" si="22"/>
        <v>0</v>
      </c>
      <c r="BI11" s="428">
        <f t="shared" si="23"/>
        <v>0</v>
      </c>
      <c r="BJ11" s="428">
        <f t="shared" si="24"/>
        <v>0</v>
      </c>
      <c r="BK11" s="428">
        <f t="shared" si="25"/>
        <v>0</v>
      </c>
      <c r="BL11" s="428">
        <f t="shared" si="26"/>
        <v>0</v>
      </c>
      <c r="BM11" s="432"/>
      <c r="BN11" s="432"/>
      <c r="BO11" s="432"/>
      <c r="BP11" s="432">
        <v>2</v>
      </c>
      <c r="BQ11" s="432"/>
      <c r="BR11" s="428">
        <f t="shared" si="28"/>
        <v>12</v>
      </c>
      <c r="BS11" s="430">
        <f t="shared" si="27"/>
        <v>222</v>
      </c>
      <c r="BT11" s="431"/>
      <c r="BU11" s="431"/>
      <c r="BV11" s="431"/>
      <c r="BW11" s="431"/>
      <c r="BX11" s="431"/>
      <c r="BY11" s="431"/>
      <c r="BZ11" s="431"/>
      <c r="CA11" s="431"/>
      <c r="CB11" s="431"/>
      <c r="CC11" s="431"/>
      <c r="CD11" s="431"/>
      <c r="CE11" s="431"/>
      <c r="CF11" s="431"/>
      <c r="CG11" s="431"/>
      <c r="CH11" s="431"/>
      <c r="CI11" s="431"/>
      <c r="CJ11" s="431"/>
      <c r="CK11" s="431"/>
      <c r="CL11" s="431"/>
      <c r="CM11" s="431"/>
      <c r="CN11" s="431"/>
      <c r="CO11" s="405"/>
      <c r="CP11" s="405"/>
      <c r="CQ11" s="405"/>
    </row>
    <row r="12" spans="1:242" s="406" customFormat="1" ht="27" customHeight="1">
      <c r="A12" s="436" t="s">
        <v>292</v>
      </c>
      <c r="B12" s="416" t="s">
        <v>293</v>
      </c>
      <c r="C12" s="436">
        <v>596143</v>
      </c>
      <c r="D12" s="417" t="s">
        <v>276</v>
      </c>
      <c r="E12" s="418"/>
      <c r="F12" s="418"/>
      <c r="G12" s="418"/>
      <c r="H12" s="418"/>
      <c r="I12" s="418"/>
      <c r="J12" s="421"/>
      <c r="K12" s="421"/>
      <c r="L12" s="418"/>
      <c r="M12" s="419" t="s">
        <v>33</v>
      </c>
      <c r="N12" s="419" t="s">
        <v>33</v>
      </c>
      <c r="O12" s="418" t="s">
        <v>33</v>
      </c>
      <c r="P12" s="418" t="s">
        <v>33</v>
      </c>
      <c r="Q12" s="420" t="s">
        <v>33</v>
      </c>
      <c r="R12" s="421"/>
      <c r="S12" s="418" t="s">
        <v>27</v>
      </c>
      <c r="T12" s="418" t="s">
        <v>33</v>
      </c>
      <c r="U12" s="418" t="s">
        <v>33</v>
      </c>
      <c r="V12" s="418" t="s">
        <v>33</v>
      </c>
      <c r="W12" s="419" t="s">
        <v>33</v>
      </c>
      <c r="X12" s="421" t="s">
        <v>33</v>
      </c>
      <c r="Y12" s="420" t="s">
        <v>33</v>
      </c>
      <c r="Z12" s="422" t="s">
        <v>118</v>
      </c>
      <c r="AA12" s="418" t="s">
        <v>33</v>
      </c>
      <c r="AB12" s="418" t="s">
        <v>33</v>
      </c>
      <c r="AC12" s="418" t="s">
        <v>33</v>
      </c>
      <c r="AD12" s="418" t="s">
        <v>33</v>
      </c>
      <c r="AE12" s="420" t="s">
        <v>27</v>
      </c>
      <c r="AF12" s="420" t="s">
        <v>33</v>
      </c>
      <c r="AG12" s="419" t="s">
        <v>33</v>
      </c>
      <c r="AH12" s="418" t="s">
        <v>280</v>
      </c>
      <c r="AI12" s="423">
        <f t="shared" si="0"/>
        <v>126</v>
      </c>
      <c r="AJ12" s="424">
        <f t="shared" si="1"/>
        <v>228</v>
      </c>
      <c r="AK12" s="424">
        <f t="shared" si="2"/>
        <v>102</v>
      </c>
      <c r="AL12" s="425" t="s">
        <v>128</v>
      </c>
      <c r="AM12" s="426">
        <f t="shared" si="3"/>
        <v>126</v>
      </c>
      <c r="AN12" s="426">
        <f t="shared" si="4"/>
        <v>102</v>
      </c>
      <c r="AO12" s="427"/>
      <c r="AP12" s="428">
        <f t="shared" si="5"/>
        <v>2</v>
      </c>
      <c r="AQ12" s="428">
        <f t="shared" si="6"/>
        <v>0</v>
      </c>
      <c r="AR12" s="428">
        <f t="shared" si="7"/>
        <v>17</v>
      </c>
      <c r="AS12" s="428">
        <f t="shared" si="8"/>
        <v>0</v>
      </c>
      <c r="AT12" s="428">
        <f t="shared" si="9"/>
        <v>1</v>
      </c>
      <c r="AU12" s="428">
        <f t="shared" si="10"/>
        <v>0</v>
      </c>
      <c r="AV12" s="428">
        <f t="shared" si="11"/>
        <v>0</v>
      </c>
      <c r="AW12" s="428">
        <f t="shared" si="12"/>
        <v>0</v>
      </c>
      <c r="AX12" s="428">
        <f t="shared" si="13"/>
        <v>0</v>
      </c>
      <c r="AY12" s="428">
        <f t="shared" si="14"/>
        <v>0</v>
      </c>
      <c r="AZ12" s="428">
        <f t="shared" si="29"/>
        <v>0</v>
      </c>
      <c r="BA12" s="428">
        <f t="shared" si="15"/>
        <v>0</v>
      </c>
      <c r="BB12" s="428">
        <f t="shared" si="16"/>
        <v>0</v>
      </c>
      <c r="BC12" s="428">
        <f t="shared" si="17"/>
        <v>0</v>
      </c>
      <c r="BD12" s="428">
        <f t="shared" si="18"/>
        <v>0</v>
      </c>
      <c r="BE12" s="428">
        <f t="shared" si="19"/>
        <v>0</v>
      </c>
      <c r="BF12" s="428">
        <f t="shared" si="20"/>
        <v>0</v>
      </c>
      <c r="BG12" s="428">
        <f t="shared" si="21"/>
        <v>0</v>
      </c>
      <c r="BH12" s="428">
        <f t="shared" si="22"/>
        <v>0</v>
      </c>
      <c r="BI12" s="428">
        <f t="shared" si="23"/>
        <v>0</v>
      </c>
      <c r="BJ12" s="428">
        <f t="shared" si="24"/>
        <v>0</v>
      </c>
      <c r="BK12" s="428">
        <f t="shared" si="25"/>
        <v>0</v>
      </c>
      <c r="BL12" s="428">
        <f t="shared" si="26"/>
        <v>0</v>
      </c>
      <c r="BM12" s="432"/>
      <c r="BN12" s="432"/>
      <c r="BO12" s="432"/>
      <c r="BP12" s="432">
        <v>1</v>
      </c>
      <c r="BQ12" s="432"/>
      <c r="BR12" s="428">
        <f t="shared" si="28"/>
        <v>6</v>
      </c>
      <c r="BS12" s="430">
        <f t="shared" si="27"/>
        <v>228</v>
      </c>
      <c r="BT12" s="431"/>
      <c r="BU12" s="431"/>
      <c r="BV12" s="431"/>
      <c r="BW12" s="431"/>
      <c r="BX12" s="431"/>
      <c r="BY12" s="431"/>
      <c r="BZ12" s="431"/>
      <c r="CA12" s="431"/>
      <c r="CB12" s="431"/>
      <c r="CC12" s="431"/>
      <c r="CD12" s="431"/>
      <c r="CE12" s="431"/>
      <c r="CF12" s="431"/>
      <c r="CG12" s="431"/>
      <c r="CH12" s="431"/>
      <c r="CI12" s="431"/>
      <c r="CJ12" s="431"/>
      <c r="CK12" s="431"/>
      <c r="CL12" s="431"/>
      <c r="CM12" s="431"/>
      <c r="CN12" s="431"/>
      <c r="CO12" s="405"/>
      <c r="CP12" s="405"/>
      <c r="CQ12" s="405"/>
    </row>
    <row r="13" spans="1:242" s="406" customFormat="1" ht="27" customHeight="1">
      <c r="A13" s="436" t="s">
        <v>294</v>
      </c>
      <c r="B13" s="416" t="s">
        <v>295</v>
      </c>
      <c r="C13" s="436">
        <v>645401</v>
      </c>
      <c r="D13" s="417" t="s">
        <v>276</v>
      </c>
      <c r="E13" s="418" t="s">
        <v>33</v>
      </c>
      <c r="F13" s="418"/>
      <c r="G13" s="418"/>
      <c r="H13" s="418" t="s">
        <v>33</v>
      </c>
      <c r="I13" s="418"/>
      <c r="J13" s="421"/>
      <c r="K13" s="421" t="s">
        <v>33</v>
      </c>
      <c r="L13" s="418" t="s">
        <v>33</v>
      </c>
      <c r="M13" s="418"/>
      <c r="N13" s="418" t="s">
        <v>33</v>
      </c>
      <c r="O13" s="418"/>
      <c r="P13" s="418"/>
      <c r="Q13" s="421" t="s">
        <v>33</v>
      </c>
      <c r="R13" s="421"/>
      <c r="S13" s="418"/>
      <c r="T13" s="418" t="s">
        <v>33</v>
      </c>
      <c r="U13" s="418"/>
      <c r="V13" s="418"/>
      <c r="W13" s="418" t="s">
        <v>33</v>
      </c>
      <c r="X13" s="421"/>
      <c r="Y13" s="421"/>
      <c r="Z13" s="418" t="s">
        <v>33</v>
      </c>
      <c r="AA13" s="419" t="s">
        <v>33</v>
      </c>
      <c r="AB13" s="418"/>
      <c r="AC13" s="418" t="s">
        <v>33</v>
      </c>
      <c r="AD13" s="418"/>
      <c r="AE13" s="421" t="s">
        <v>33</v>
      </c>
      <c r="AF13" s="421"/>
      <c r="AG13" s="418"/>
      <c r="AH13" s="418"/>
      <c r="AI13" s="423">
        <f t="shared" si="0"/>
        <v>132</v>
      </c>
      <c r="AJ13" s="424">
        <f t="shared" si="1"/>
        <v>144</v>
      </c>
      <c r="AK13" s="424">
        <f t="shared" si="2"/>
        <v>12</v>
      </c>
      <c r="AL13" s="425" t="s">
        <v>128</v>
      </c>
      <c r="AM13" s="426">
        <f t="shared" si="3"/>
        <v>132</v>
      </c>
      <c r="AN13" s="426">
        <f t="shared" si="4"/>
        <v>12</v>
      </c>
      <c r="AO13" s="427"/>
      <c r="AP13" s="428">
        <f t="shared" si="5"/>
        <v>0</v>
      </c>
      <c r="AQ13" s="428">
        <f t="shared" si="6"/>
        <v>0</v>
      </c>
      <c r="AR13" s="428">
        <f t="shared" si="7"/>
        <v>12</v>
      </c>
      <c r="AS13" s="428">
        <f t="shared" si="8"/>
        <v>0</v>
      </c>
      <c r="AT13" s="428">
        <f t="shared" si="9"/>
        <v>0</v>
      </c>
      <c r="AU13" s="428">
        <f t="shared" si="10"/>
        <v>0</v>
      </c>
      <c r="AV13" s="428">
        <f t="shared" si="11"/>
        <v>0</v>
      </c>
      <c r="AW13" s="428">
        <f t="shared" si="12"/>
        <v>0</v>
      </c>
      <c r="AX13" s="428">
        <f t="shared" si="13"/>
        <v>0</v>
      </c>
      <c r="AY13" s="428">
        <f t="shared" si="14"/>
        <v>0</v>
      </c>
      <c r="AZ13" s="428">
        <f t="shared" si="29"/>
        <v>0</v>
      </c>
      <c r="BA13" s="428">
        <f t="shared" si="15"/>
        <v>0</v>
      </c>
      <c r="BB13" s="428">
        <f t="shared" si="16"/>
        <v>0</v>
      </c>
      <c r="BC13" s="428">
        <f t="shared" si="17"/>
        <v>0</v>
      </c>
      <c r="BD13" s="428">
        <f t="shared" si="18"/>
        <v>0</v>
      </c>
      <c r="BE13" s="428">
        <f t="shared" si="19"/>
        <v>0</v>
      </c>
      <c r="BF13" s="428">
        <f t="shared" si="20"/>
        <v>0</v>
      </c>
      <c r="BG13" s="428">
        <f t="shared" si="21"/>
        <v>0</v>
      </c>
      <c r="BH13" s="428">
        <f t="shared" si="22"/>
        <v>0</v>
      </c>
      <c r="BI13" s="428">
        <f t="shared" si="23"/>
        <v>0</v>
      </c>
      <c r="BJ13" s="428">
        <f t="shared" si="24"/>
        <v>0</v>
      </c>
      <c r="BK13" s="428">
        <f t="shared" si="25"/>
        <v>0</v>
      </c>
      <c r="BL13" s="428">
        <f t="shared" si="26"/>
        <v>0</v>
      </c>
      <c r="BM13" s="432"/>
      <c r="BN13" s="432"/>
      <c r="BO13" s="432"/>
      <c r="BP13" s="432"/>
      <c r="BQ13" s="432"/>
      <c r="BR13" s="428">
        <f t="shared" si="28"/>
        <v>0</v>
      </c>
      <c r="BS13" s="430">
        <f t="shared" si="27"/>
        <v>144</v>
      </c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05"/>
      <c r="CP13" s="405"/>
      <c r="CQ13" s="405"/>
    </row>
    <row r="14" spans="1:242" s="406" customFormat="1" ht="27" customHeight="1">
      <c r="A14" s="436" t="s">
        <v>296</v>
      </c>
      <c r="B14" s="416" t="s">
        <v>297</v>
      </c>
      <c r="C14" s="436" t="s">
        <v>298</v>
      </c>
      <c r="D14" s="417" t="s">
        <v>276</v>
      </c>
      <c r="E14" s="418" t="s">
        <v>33</v>
      </c>
      <c r="F14" s="418"/>
      <c r="G14" s="418"/>
      <c r="H14" s="418"/>
      <c r="I14" s="418" t="s">
        <v>33</v>
      </c>
      <c r="J14" s="420" t="s">
        <v>33</v>
      </c>
      <c r="K14" s="421"/>
      <c r="L14" s="418"/>
      <c r="M14" s="419" t="s">
        <v>27</v>
      </c>
      <c r="N14" s="418" t="s">
        <v>33</v>
      </c>
      <c r="O14" s="418" t="s">
        <v>33</v>
      </c>
      <c r="P14" s="418"/>
      <c r="Q14" s="443" t="s">
        <v>118</v>
      </c>
      <c r="R14" s="421" t="s">
        <v>33</v>
      </c>
      <c r="S14" s="419" t="s">
        <v>27</v>
      </c>
      <c r="T14" s="418" t="s">
        <v>33</v>
      </c>
      <c r="U14" s="419" t="s">
        <v>27</v>
      </c>
      <c r="V14" s="418"/>
      <c r="W14" s="418" t="s">
        <v>33</v>
      </c>
      <c r="X14" s="420" t="s">
        <v>27</v>
      </c>
      <c r="Y14" s="421"/>
      <c r="Z14" s="418" t="s">
        <v>27</v>
      </c>
      <c r="AA14" s="418" t="s">
        <v>38</v>
      </c>
      <c r="AB14" s="418"/>
      <c r="AC14" s="418" t="s">
        <v>33</v>
      </c>
      <c r="AD14" s="418"/>
      <c r="AE14" s="421"/>
      <c r="AF14" s="443" t="s">
        <v>118</v>
      </c>
      <c r="AG14" s="422"/>
      <c r="AH14" s="419" t="s">
        <v>33</v>
      </c>
      <c r="AI14" s="423">
        <f t="shared" si="0"/>
        <v>108</v>
      </c>
      <c r="AJ14" s="424">
        <f t="shared" si="1"/>
        <v>156</v>
      </c>
      <c r="AK14" s="424">
        <f t="shared" si="2"/>
        <v>48</v>
      </c>
      <c r="AL14" s="425" t="s">
        <v>128</v>
      </c>
      <c r="AM14" s="426">
        <f t="shared" si="3"/>
        <v>108</v>
      </c>
      <c r="AN14" s="426">
        <f t="shared" si="4"/>
        <v>48</v>
      </c>
      <c r="AO14" s="427"/>
      <c r="AP14" s="428">
        <f t="shared" si="5"/>
        <v>5</v>
      </c>
      <c r="AQ14" s="428">
        <f t="shared" si="6"/>
        <v>1</v>
      </c>
      <c r="AR14" s="428">
        <f t="shared" si="7"/>
        <v>10</v>
      </c>
      <c r="AS14" s="428">
        <f t="shared" si="8"/>
        <v>0</v>
      </c>
      <c r="AT14" s="428">
        <f t="shared" si="9"/>
        <v>0</v>
      </c>
      <c r="AU14" s="428">
        <f t="shared" si="10"/>
        <v>0</v>
      </c>
      <c r="AV14" s="428">
        <f t="shared" si="11"/>
        <v>0</v>
      </c>
      <c r="AW14" s="428">
        <f t="shared" si="12"/>
        <v>0</v>
      </c>
      <c r="AX14" s="428">
        <f t="shared" si="13"/>
        <v>0</v>
      </c>
      <c r="AY14" s="428">
        <f t="shared" si="14"/>
        <v>0</v>
      </c>
      <c r="AZ14" s="428">
        <f t="shared" si="29"/>
        <v>0</v>
      </c>
      <c r="BA14" s="428">
        <f t="shared" si="15"/>
        <v>0</v>
      </c>
      <c r="BB14" s="428">
        <f t="shared" si="16"/>
        <v>0</v>
      </c>
      <c r="BC14" s="428">
        <f t="shared" si="17"/>
        <v>0</v>
      </c>
      <c r="BD14" s="428">
        <f t="shared" si="18"/>
        <v>0</v>
      </c>
      <c r="BE14" s="428">
        <f t="shared" si="19"/>
        <v>0</v>
      </c>
      <c r="BF14" s="428">
        <f t="shared" si="20"/>
        <v>0</v>
      </c>
      <c r="BG14" s="428">
        <f t="shared" si="21"/>
        <v>0</v>
      </c>
      <c r="BH14" s="428">
        <f t="shared" si="22"/>
        <v>0</v>
      </c>
      <c r="BI14" s="428">
        <f t="shared" si="23"/>
        <v>0</v>
      </c>
      <c r="BJ14" s="428">
        <f t="shared" si="24"/>
        <v>0</v>
      </c>
      <c r="BK14" s="428">
        <f t="shared" si="25"/>
        <v>0</v>
      </c>
      <c r="BL14" s="428">
        <f t="shared" si="26"/>
        <v>0</v>
      </c>
      <c r="BM14" s="432"/>
      <c r="BN14" s="432"/>
      <c r="BO14" s="432"/>
      <c r="BP14" s="432">
        <v>4</v>
      </c>
      <c r="BQ14" s="432"/>
      <c r="BR14" s="428">
        <f t="shared" si="28"/>
        <v>24</v>
      </c>
      <c r="BS14" s="430">
        <f t="shared" si="27"/>
        <v>156</v>
      </c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431"/>
      <c r="CH14" s="431"/>
      <c r="CI14" s="431"/>
      <c r="CJ14" s="431"/>
      <c r="CK14" s="431"/>
      <c r="CL14" s="431"/>
      <c r="CM14" s="431"/>
      <c r="CN14" s="431"/>
      <c r="CO14" s="405"/>
      <c r="CP14" s="405"/>
      <c r="CQ14" s="405"/>
    </row>
    <row r="15" spans="1:242" s="406" customFormat="1" ht="27" customHeight="1">
      <c r="A15" s="436" t="s">
        <v>299</v>
      </c>
      <c r="B15" s="416" t="s">
        <v>300</v>
      </c>
      <c r="C15" s="436" t="s">
        <v>301</v>
      </c>
      <c r="D15" s="417" t="s">
        <v>276</v>
      </c>
      <c r="E15" s="418"/>
      <c r="F15" s="418" t="s">
        <v>33</v>
      </c>
      <c r="G15" s="418"/>
      <c r="H15" s="418"/>
      <c r="I15" s="418"/>
      <c r="J15" s="421"/>
      <c r="K15" s="421"/>
      <c r="L15" s="418"/>
      <c r="M15" s="418"/>
      <c r="N15" s="418" t="s">
        <v>33</v>
      </c>
      <c r="O15" s="418" t="s">
        <v>33</v>
      </c>
      <c r="P15" s="418"/>
      <c r="Q15" s="421"/>
      <c r="R15" s="421" t="s">
        <v>33</v>
      </c>
      <c r="S15" s="418" t="s">
        <v>33</v>
      </c>
      <c r="T15" s="418" t="s">
        <v>33</v>
      </c>
      <c r="U15" s="418"/>
      <c r="V15" s="418"/>
      <c r="W15" s="418" t="s">
        <v>33</v>
      </c>
      <c r="X15" s="421" t="s">
        <v>33</v>
      </c>
      <c r="Y15" s="421"/>
      <c r="Z15" s="418" t="s">
        <v>33</v>
      </c>
      <c r="AA15" s="418"/>
      <c r="AB15" s="418"/>
      <c r="AC15" s="418"/>
      <c r="AD15" s="418" t="s">
        <v>33</v>
      </c>
      <c r="AE15" s="421"/>
      <c r="AF15" s="421"/>
      <c r="AG15" s="418"/>
      <c r="AH15" s="418"/>
      <c r="AI15" s="423">
        <f t="shared" si="0"/>
        <v>132</v>
      </c>
      <c r="AJ15" s="424">
        <f t="shared" si="1"/>
        <v>120</v>
      </c>
      <c r="AK15" s="424">
        <f t="shared" si="2"/>
        <v>-12</v>
      </c>
      <c r="AL15" s="425" t="s">
        <v>302</v>
      </c>
      <c r="AM15" s="426">
        <f t="shared" si="3"/>
        <v>132</v>
      </c>
      <c r="AN15" s="426">
        <f t="shared" si="4"/>
        <v>-12</v>
      </c>
      <c r="AO15" s="427"/>
      <c r="AP15" s="428">
        <f t="shared" si="5"/>
        <v>0</v>
      </c>
      <c r="AQ15" s="428">
        <f t="shared" si="6"/>
        <v>0</v>
      </c>
      <c r="AR15" s="428">
        <f t="shared" si="7"/>
        <v>10</v>
      </c>
      <c r="AS15" s="428">
        <f t="shared" si="8"/>
        <v>0</v>
      </c>
      <c r="AT15" s="428">
        <f t="shared" si="9"/>
        <v>0</v>
      </c>
      <c r="AU15" s="428">
        <f t="shared" si="10"/>
        <v>0</v>
      </c>
      <c r="AV15" s="428">
        <f t="shared" si="11"/>
        <v>0</v>
      </c>
      <c r="AW15" s="428">
        <f t="shared" si="12"/>
        <v>0</v>
      </c>
      <c r="AX15" s="428">
        <f t="shared" si="13"/>
        <v>0</v>
      </c>
      <c r="AY15" s="428">
        <f t="shared" si="14"/>
        <v>0</v>
      </c>
      <c r="AZ15" s="428">
        <f t="shared" si="29"/>
        <v>0</v>
      </c>
      <c r="BA15" s="428">
        <f t="shared" si="15"/>
        <v>0</v>
      </c>
      <c r="BB15" s="428">
        <f t="shared" si="16"/>
        <v>0</v>
      </c>
      <c r="BC15" s="428">
        <f t="shared" si="17"/>
        <v>0</v>
      </c>
      <c r="BD15" s="428">
        <f t="shared" si="18"/>
        <v>0</v>
      </c>
      <c r="BE15" s="428">
        <f t="shared" si="19"/>
        <v>0</v>
      </c>
      <c r="BF15" s="428">
        <f t="shared" si="20"/>
        <v>0</v>
      </c>
      <c r="BG15" s="428">
        <f t="shared" si="21"/>
        <v>0</v>
      </c>
      <c r="BH15" s="428">
        <f t="shared" si="22"/>
        <v>0</v>
      </c>
      <c r="BI15" s="428">
        <f t="shared" si="23"/>
        <v>0</v>
      </c>
      <c r="BJ15" s="428">
        <f t="shared" si="24"/>
        <v>0</v>
      </c>
      <c r="BK15" s="428">
        <f t="shared" si="25"/>
        <v>0</v>
      </c>
      <c r="BL15" s="428">
        <f t="shared" si="26"/>
        <v>0</v>
      </c>
      <c r="BM15" s="432"/>
      <c r="BN15" s="432"/>
      <c r="BO15" s="432"/>
      <c r="BP15" s="432"/>
      <c r="BQ15" s="432"/>
      <c r="BR15" s="428">
        <f t="shared" si="28"/>
        <v>0</v>
      </c>
      <c r="BS15" s="430">
        <f t="shared" si="27"/>
        <v>120</v>
      </c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431"/>
      <c r="CH15" s="431"/>
      <c r="CI15" s="431"/>
      <c r="CJ15" s="431"/>
      <c r="CK15" s="431"/>
      <c r="CL15" s="431"/>
      <c r="CM15" s="431"/>
      <c r="CN15" s="431"/>
      <c r="CO15" s="405"/>
      <c r="CP15" s="405"/>
      <c r="CQ15" s="405"/>
    </row>
    <row r="16" spans="1:242" s="406" customFormat="1" ht="27" customHeight="1">
      <c r="A16" s="436">
        <v>429457</v>
      </c>
      <c r="B16" s="416" t="s">
        <v>303</v>
      </c>
      <c r="C16" s="436">
        <v>858853</v>
      </c>
      <c r="D16" s="417" t="s">
        <v>276</v>
      </c>
      <c r="E16" s="418" t="s">
        <v>33</v>
      </c>
      <c r="F16" s="419" t="s">
        <v>27</v>
      </c>
      <c r="G16" s="418"/>
      <c r="H16" s="418" t="s">
        <v>33</v>
      </c>
      <c r="I16" s="418"/>
      <c r="J16" s="421"/>
      <c r="K16" s="421" t="s">
        <v>33</v>
      </c>
      <c r="L16" s="419" t="s">
        <v>33</v>
      </c>
      <c r="M16" s="418" t="s">
        <v>33</v>
      </c>
      <c r="N16" s="419" t="s">
        <v>33</v>
      </c>
      <c r="O16" s="419" t="s">
        <v>27</v>
      </c>
      <c r="P16" s="418" t="s">
        <v>33</v>
      </c>
      <c r="Q16" s="421" t="s">
        <v>33</v>
      </c>
      <c r="R16" s="421"/>
      <c r="S16" s="418"/>
      <c r="T16" s="418" t="s">
        <v>33</v>
      </c>
      <c r="U16" s="419" t="s">
        <v>33</v>
      </c>
      <c r="V16" s="419" t="s">
        <v>33</v>
      </c>
      <c r="W16" s="418" t="s">
        <v>33</v>
      </c>
      <c r="X16" s="421"/>
      <c r="Y16" s="421"/>
      <c r="Z16" s="419" t="s">
        <v>33</v>
      </c>
      <c r="AA16" s="418" t="s">
        <v>33</v>
      </c>
      <c r="AB16" s="418"/>
      <c r="AC16" s="418"/>
      <c r="AD16" s="418" t="s">
        <v>33</v>
      </c>
      <c r="AE16" s="421"/>
      <c r="AF16" s="421"/>
      <c r="AG16" s="419" t="s">
        <v>33</v>
      </c>
      <c r="AH16" s="418"/>
      <c r="AI16" s="423">
        <f t="shared" si="0"/>
        <v>132</v>
      </c>
      <c r="AJ16" s="424">
        <f t="shared" si="1"/>
        <v>204</v>
      </c>
      <c r="AK16" s="424">
        <f t="shared" si="2"/>
        <v>72</v>
      </c>
      <c r="AL16" s="425" t="s">
        <v>128</v>
      </c>
      <c r="AM16" s="426">
        <f t="shared" si="3"/>
        <v>132</v>
      </c>
      <c r="AN16" s="426">
        <f t="shared" si="4"/>
        <v>72</v>
      </c>
      <c r="AO16" s="427"/>
      <c r="AP16" s="428">
        <f t="shared" si="5"/>
        <v>2</v>
      </c>
      <c r="AQ16" s="428">
        <f t="shared" si="6"/>
        <v>0</v>
      </c>
      <c r="AR16" s="428">
        <f t="shared" si="7"/>
        <v>16</v>
      </c>
      <c r="AS16" s="428">
        <f t="shared" si="8"/>
        <v>0</v>
      </c>
      <c r="AT16" s="428">
        <f t="shared" si="9"/>
        <v>0</v>
      </c>
      <c r="AU16" s="428">
        <f t="shared" si="10"/>
        <v>0</v>
      </c>
      <c r="AV16" s="428">
        <f t="shared" si="11"/>
        <v>0</v>
      </c>
      <c r="AW16" s="428">
        <f t="shared" si="12"/>
        <v>0</v>
      </c>
      <c r="AX16" s="428">
        <f t="shared" si="13"/>
        <v>0</v>
      </c>
      <c r="AY16" s="428">
        <f t="shared" si="14"/>
        <v>0</v>
      </c>
      <c r="AZ16" s="428">
        <f t="shared" si="29"/>
        <v>0</v>
      </c>
      <c r="BA16" s="428">
        <f t="shared" si="15"/>
        <v>0</v>
      </c>
      <c r="BB16" s="428">
        <f t="shared" si="16"/>
        <v>0</v>
      </c>
      <c r="BC16" s="428">
        <f t="shared" si="17"/>
        <v>0</v>
      </c>
      <c r="BD16" s="428">
        <f t="shared" si="18"/>
        <v>0</v>
      </c>
      <c r="BE16" s="428">
        <f t="shared" si="19"/>
        <v>0</v>
      </c>
      <c r="BF16" s="428">
        <f t="shared" si="20"/>
        <v>0</v>
      </c>
      <c r="BG16" s="428">
        <f t="shared" si="21"/>
        <v>0</v>
      </c>
      <c r="BH16" s="428">
        <f t="shared" si="22"/>
        <v>0</v>
      </c>
      <c r="BI16" s="428">
        <f t="shared" si="23"/>
        <v>0</v>
      </c>
      <c r="BJ16" s="428">
        <f t="shared" si="24"/>
        <v>0</v>
      </c>
      <c r="BK16" s="428">
        <f t="shared" si="25"/>
        <v>0</v>
      </c>
      <c r="BL16" s="428">
        <f t="shared" si="26"/>
        <v>0</v>
      </c>
      <c r="BM16" s="432"/>
      <c r="BN16" s="432"/>
      <c r="BO16" s="432"/>
      <c r="BP16" s="432"/>
      <c r="BQ16" s="432"/>
      <c r="BR16" s="428">
        <f t="shared" si="28"/>
        <v>0</v>
      </c>
      <c r="BS16" s="430">
        <f t="shared" si="27"/>
        <v>204</v>
      </c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431"/>
      <c r="CH16" s="431"/>
      <c r="CI16" s="431"/>
      <c r="CJ16" s="431"/>
      <c r="CK16" s="431"/>
      <c r="CL16" s="431"/>
      <c r="CM16" s="431"/>
      <c r="CN16" s="431"/>
      <c r="CO16" s="405"/>
      <c r="CP16" s="405"/>
      <c r="CQ16" s="405"/>
    </row>
    <row r="17" spans="1:95" s="406" customFormat="1" ht="27" customHeight="1">
      <c r="A17" s="416" t="s">
        <v>304</v>
      </c>
      <c r="B17" s="416" t="s">
        <v>305</v>
      </c>
      <c r="C17" s="436">
        <v>775356</v>
      </c>
      <c r="D17" s="417" t="s">
        <v>276</v>
      </c>
      <c r="E17" s="419" t="s">
        <v>27</v>
      </c>
      <c r="F17" s="422" t="s">
        <v>118</v>
      </c>
      <c r="G17" s="418"/>
      <c r="H17" s="418"/>
      <c r="I17" s="418" t="s">
        <v>33</v>
      </c>
      <c r="J17" s="421"/>
      <c r="K17" s="443" t="s">
        <v>118</v>
      </c>
      <c r="L17" s="418" t="s">
        <v>33</v>
      </c>
      <c r="M17" s="419" t="s">
        <v>27</v>
      </c>
      <c r="N17" s="418" t="s">
        <v>33</v>
      </c>
      <c r="O17" s="419" t="s">
        <v>27</v>
      </c>
      <c r="P17" s="419" t="s">
        <v>27</v>
      </c>
      <c r="Q17" s="420" t="s">
        <v>33</v>
      </c>
      <c r="R17" s="421"/>
      <c r="S17" s="419" t="s">
        <v>33</v>
      </c>
      <c r="T17" s="419" t="s">
        <v>33</v>
      </c>
      <c r="U17" s="419" t="s">
        <v>27</v>
      </c>
      <c r="V17" s="418" t="s">
        <v>33</v>
      </c>
      <c r="W17" s="418"/>
      <c r="X17" s="443" t="s">
        <v>118</v>
      </c>
      <c r="Y17" s="421"/>
      <c r="Z17" s="418" t="s">
        <v>33</v>
      </c>
      <c r="AA17" s="419" t="s">
        <v>27</v>
      </c>
      <c r="AB17" s="418" t="s">
        <v>33</v>
      </c>
      <c r="AC17" s="419" t="s">
        <v>27</v>
      </c>
      <c r="AD17" s="418" t="s">
        <v>33</v>
      </c>
      <c r="AE17" s="420" t="s">
        <v>27</v>
      </c>
      <c r="AF17" s="421"/>
      <c r="AG17" s="418"/>
      <c r="AH17" s="418" t="s">
        <v>33</v>
      </c>
      <c r="AI17" s="423">
        <f t="shared" si="0"/>
        <v>96</v>
      </c>
      <c r="AJ17" s="424">
        <f t="shared" si="1"/>
        <v>180</v>
      </c>
      <c r="AK17" s="424">
        <f t="shared" si="2"/>
        <v>84</v>
      </c>
      <c r="AL17" s="425" t="s">
        <v>128</v>
      </c>
      <c r="AM17" s="426">
        <f t="shared" si="3"/>
        <v>96</v>
      </c>
      <c r="AN17" s="426">
        <f t="shared" si="4"/>
        <v>84</v>
      </c>
      <c r="AO17" s="427"/>
      <c r="AP17" s="428">
        <f t="shared" si="5"/>
        <v>8</v>
      </c>
      <c r="AQ17" s="428">
        <f t="shared" si="6"/>
        <v>0</v>
      </c>
      <c r="AR17" s="428">
        <f t="shared" si="7"/>
        <v>11</v>
      </c>
      <c r="AS17" s="428">
        <f t="shared" si="8"/>
        <v>0</v>
      </c>
      <c r="AT17" s="428">
        <f t="shared" si="9"/>
        <v>0</v>
      </c>
      <c r="AU17" s="428">
        <f t="shared" si="10"/>
        <v>0</v>
      </c>
      <c r="AV17" s="428">
        <f t="shared" si="11"/>
        <v>0</v>
      </c>
      <c r="AW17" s="428">
        <f t="shared" si="12"/>
        <v>0</v>
      </c>
      <c r="AX17" s="428">
        <f t="shared" si="13"/>
        <v>0</v>
      </c>
      <c r="AY17" s="428">
        <f t="shared" si="14"/>
        <v>0</v>
      </c>
      <c r="AZ17" s="428">
        <f t="shared" si="29"/>
        <v>0</v>
      </c>
      <c r="BA17" s="428">
        <f t="shared" si="15"/>
        <v>0</v>
      </c>
      <c r="BB17" s="428">
        <f t="shared" si="16"/>
        <v>0</v>
      </c>
      <c r="BC17" s="428">
        <f t="shared" si="17"/>
        <v>0</v>
      </c>
      <c r="BD17" s="428">
        <f t="shared" si="18"/>
        <v>0</v>
      </c>
      <c r="BE17" s="428">
        <f t="shared" si="19"/>
        <v>0</v>
      </c>
      <c r="BF17" s="428">
        <f t="shared" si="20"/>
        <v>0</v>
      </c>
      <c r="BG17" s="428">
        <f t="shared" si="21"/>
        <v>0</v>
      </c>
      <c r="BH17" s="428">
        <f t="shared" si="22"/>
        <v>0</v>
      </c>
      <c r="BI17" s="428">
        <f t="shared" si="23"/>
        <v>0</v>
      </c>
      <c r="BJ17" s="428">
        <f t="shared" si="24"/>
        <v>0</v>
      </c>
      <c r="BK17" s="428">
        <f t="shared" si="25"/>
        <v>0</v>
      </c>
      <c r="BL17" s="428">
        <f t="shared" si="26"/>
        <v>0</v>
      </c>
      <c r="BM17" s="432"/>
      <c r="BN17" s="432"/>
      <c r="BO17" s="432"/>
      <c r="BP17" s="432">
        <v>6</v>
      </c>
      <c r="BQ17" s="432"/>
      <c r="BR17" s="428">
        <f t="shared" si="28"/>
        <v>36</v>
      </c>
      <c r="BS17" s="430">
        <f t="shared" si="27"/>
        <v>180</v>
      </c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431"/>
      <c r="CH17" s="431"/>
      <c r="CI17" s="431"/>
      <c r="CJ17" s="431"/>
      <c r="CK17" s="431"/>
      <c r="CL17" s="431"/>
      <c r="CM17" s="431"/>
      <c r="CN17" s="431"/>
      <c r="CO17" s="405"/>
      <c r="CP17" s="405"/>
      <c r="CQ17" s="405"/>
    </row>
    <row r="18" spans="1:95" s="406" customFormat="1" ht="27" customHeight="1">
      <c r="A18" s="416" t="s">
        <v>306</v>
      </c>
      <c r="B18" s="416" t="s">
        <v>307</v>
      </c>
      <c r="C18" s="436"/>
      <c r="D18" s="417" t="s">
        <v>276</v>
      </c>
      <c r="E18" s="418"/>
      <c r="F18" s="418" t="s">
        <v>33</v>
      </c>
      <c r="G18" s="418"/>
      <c r="H18" s="418" t="s">
        <v>33</v>
      </c>
      <c r="I18" s="418"/>
      <c r="J18" s="421" t="s">
        <v>33</v>
      </c>
      <c r="K18" s="420" t="s">
        <v>27</v>
      </c>
      <c r="L18" s="418"/>
      <c r="M18" s="418"/>
      <c r="N18" s="418" t="s">
        <v>33</v>
      </c>
      <c r="O18" s="418"/>
      <c r="P18" s="419" t="s">
        <v>27</v>
      </c>
      <c r="Q18" s="420" t="s">
        <v>33</v>
      </c>
      <c r="R18" s="421" t="s">
        <v>33</v>
      </c>
      <c r="S18" s="418"/>
      <c r="T18" s="418" t="s">
        <v>33</v>
      </c>
      <c r="U18" s="418"/>
      <c r="V18" s="418" t="s">
        <v>33</v>
      </c>
      <c r="W18" s="418"/>
      <c r="X18" s="421" t="s">
        <v>33</v>
      </c>
      <c r="Y18" s="421"/>
      <c r="Z18" s="418" t="s">
        <v>33</v>
      </c>
      <c r="AA18" s="418"/>
      <c r="AB18" s="418" t="s">
        <v>33</v>
      </c>
      <c r="AC18" s="418"/>
      <c r="AD18" s="418"/>
      <c r="AE18" s="421"/>
      <c r="AF18" s="421" t="s">
        <v>27</v>
      </c>
      <c r="AG18" s="418"/>
      <c r="AH18" s="419" t="s">
        <v>33</v>
      </c>
      <c r="AI18" s="423">
        <f t="shared" si="0"/>
        <v>132</v>
      </c>
      <c r="AJ18" s="424">
        <f t="shared" si="1"/>
        <v>162</v>
      </c>
      <c r="AK18" s="424">
        <f t="shared" si="2"/>
        <v>30</v>
      </c>
      <c r="AL18" s="425" t="s">
        <v>128</v>
      </c>
      <c r="AM18" s="426">
        <f t="shared" si="3"/>
        <v>132</v>
      </c>
      <c r="AN18" s="426">
        <f t="shared" si="4"/>
        <v>30</v>
      </c>
      <c r="AO18" s="427"/>
      <c r="AP18" s="428">
        <f t="shared" si="5"/>
        <v>3</v>
      </c>
      <c r="AQ18" s="428">
        <f t="shared" si="6"/>
        <v>0</v>
      </c>
      <c r="AR18" s="428">
        <f t="shared" si="7"/>
        <v>12</v>
      </c>
      <c r="AS18" s="428">
        <f t="shared" si="8"/>
        <v>0</v>
      </c>
      <c r="AT18" s="428">
        <f t="shared" si="9"/>
        <v>0</v>
      </c>
      <c r="AU18" s="428">
        <f t="shared" si="10"/>
        <v>0</v>
      </c>
      <c r="AV18" s="428">
        <f t="shared" si="11"/>
        <v>0</v>
      </c>
      <c r="AW18" s="428">
        <f t="shared" si="12"/>
        <v>0</v>
      </c>
      <c r="AX18" s="428">
        <f t="shared" si="13"/>
        <v>0</v>
      </c>
      <c r="AY18" s="428">
        <f t="shared" si="14"/>
        <v>0</v>
      </c>
      <c r="AZ18" s="428">
        <f t="shared" si="29"/>
        <v>0</v>
      </c>
      <c r="BA18" s="428">
        <f t="shared" si="15"/>
        <v>0</v>
      </c>
      <c r="BB18" s="428">
        <f t="shared" si="16"/>
        <v>0</v>
      </c>
      <c r="BC18" s="428">
        <f t="shared" si="17"/>
        <v>0</v>
      </c>
      <c r="BD18" s="428">
        <f t="shared" si="18"/>
        <v>0</v>
      </c>
      <c r="BE18" s="428">
        <f t="shared" si="19"/>
        <v>0</v>
      </c>
      <c r="BF18" s="428">
        <f t="shared" si="20"/>
        <v>0</v>
      </c>
      <c r="BG18" s="428">
        <f t="shared" si="21"/>
        <v>0</v>
      </c>
      <c r="BH18" s="428">
        <f t="shared" si="22"/>
        <v>0</v>
      </c>
      <c r="BI18" s="428">
        <f t="shared" si="23"/>
        <v>0</v>
      </c>
      <c r="BJ18" s="428">
        <f t="shared" si="24"/>
        <v>0</v>
      </c>
      <c r="BK18" s="428">
        <f t="shared" si="25"/>
        <v>0</v>
      </c>
      <c r="BL18" s="428">
        <f t="shared" si="26"/>
        <v>0</v>
      </c>
      <c r="BM18" s="432"/>
      <c r="BN18" s="432"/>
      <c r="BO18" s="432"/>
      <c r="BP18" s="432"/>
      <c r="BQ18" s="432"/>
      <c r="BR18" s="428">
        <f t="shared" si="28"/>
        <v>0</v>
      </c>
      <c r="BS18" s="430">
        <f t="shared" si="27"/>
        <v>162</v>
      </c>
      <c r="BT18" s="431"/>
      <c r="BU18" s="431"/>
      <c r="BV18" s="431"/>
      <c r="BW18" s="431"/>
      <c r="BX18" s="431"/>
      <c r="BY18" s="431"/>
      <c r="BZ18" s="431"/>
      <c r="CA18" s="431"/>
      <c r="CB18" s="431"/>
      <c r="CC18" s="431"/>
      <c r="CD18" s="431"/>
      <c r="CE18" s="431"/>
      <c r="CF18" s="431"/>
      <c r="CG18" s="431"/>
      <c r="CH18" s="431"/>
      <c r="CI18" s="431"/>
      <c r="CJ18" s="431"/>
      <c r="CK18" s="431"/>
      <c r="CL18" s="431"/>
      <c r="CM18" s="431"/>
      <c r="CN18" s="431"/>
      <c r="CO18" s="405"/>
      <c r="CP18" s="405"/>
      <c r="CQ18" s="405"/>
    </row>
    <row r="19" spans="1:95" s="406" customFormat="1" ht="27" customHeight="1">
      <c r="A19" s="408" t="s">
        <v>1</v>
      </c>
      <c r="B19" s="408" t="s">
        <v>2</v>
      </c>
      <c r="C19" s="408" t="s">
        <v>3</v>
      </c>
      <c r="D19" s="408" t="s">
        <v>4</v>
      </c>
      <c r="E19" s="401">
        <v>1</v>
      </c>
      <c r="F19" s="401">
        <v>2</v>
      </c>
      <c r="G19" s="401">
        <v>3</v>
      </c>
      <c r="H19" s="401">
        <v>4</v>
      </c>
      <c r="I19" s="401">
        <v>5</v>
      </c>
      <c r="J19" s="401">
        <v>6</v>
      </c>
      <c r="K19" s="401">
        <v>7</v>
      </c>
      <c r="L19" s="401">
        <v>8</v>
      </c>
      <c r="M19" s="401">
        <v>9</v>
      </c>
      <c r="N19" s="401">
        <v>10</v>
      </c>
      <c r="O19" s="401">
        <v>11</v>
      </c>
      <c r="P19" s="401">
        <v>12</v>
      </c>
      <c r="Q19" s="401">
        <v>13</v>
      </c>
      <c r="R19" s="401">
        <v>14</v>
      </c>
      <c r="S19" s="401">
        <v>15</v>
      </c>
      <c r="T19" s="401">
        <v>16</v>
      </c>
      <c r="U19" s="401">
        <v>17</v>
      </c>
      <c r="V19" s="401">
        <v>18</v>
      </c>
      <c r="W19" s="401">
        <v>19</v>
      </c>
      <c r="X19" s="401">
        <v>20</v>
      </c>
      <c r="Y19" s="401">
        <v>21</v>
      </c>
      <c r="Z19" s="401">
        <v>22</v>
      </c>
      <c r="AA19" s="401">
        <v>23</v>
      </c>
      <c r="AB19" s="401">
        <v>24</v>
      </c>
      <c r="AC19" s="401">
        <v>25</v>
      </c>
      <c r="AD19" s="401">
        <v>26</v>
      </c>
      <c r="AE19" s="401">
        <v>27</v>
      </c>
      <c r="AF19" s="401">
        <v>28</v>
      </c>
      <c r="AG19" s="401">
        <v>29</v>
      </c>
      <c r="AH19" s="401">
        <v>30</v>
      </c>
      <c r="AI19" s="409" t="s">
        <v>5</v>
      </c>
      <c r="AJ19" s="444" t="s">
        <v>6</v>
      </c>
      <c r="AK19" s="444" t="s">
        <v>7</v>
      </c>
      <c r="AL19" s="425"/>
      <c r="AM19" s="445"/>
      <c r="AN19" s="431"/>
      <c r="AO19" s="431"/>
      <c r="AP19" s="431"/>
      <c r="AQ19" s="431"/>
      <c r="AR19" s="446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6"/>
      <c r="BN19" s="446"/>
      <c r="BO19" s="446"/>
      <c r="BP19" s="431"/>
      <c r="BQ19" s="446"/>
      <c r="BR19" s="447"/>
      <c r="BS19" s="448"/>
      <c r="BT19" s="446"/>
      <c r="BU19" s="446"/>
      <c r="BV19" s="431"/>
      <c r="BW19" s="431"/>
      <c r="BX19" s="431"/>
      <c r="BY19" s="431"/>
      <c r="BZ19" s="431"/>
      <c r="CA19" s="431"/>
      <c r="CB19" s="431"/>
      <c r="CC19" s="431"/>
      <c r="CD19" s="431"/>
      <c r="CE19" s="431"/>
      <c r="CF19" s="431"/>
      <c r="CG19" s="431"/>
      <c r="CH19" s="431"/>
      <c r="CI19" s="431"/>
      <c r="CJ19" s="431"/>
      <c r="CK19" s="431"/>
      <c r="CL19" s="431"/>
      <c r="CM19" s="431"/>
      <c r="CN19" s="431"/>
      <c r="CO19" s="405"/>
      <c r="CP19" s="405"/>
      <c r="CQ19" s="405"/>
    </row>
    <row r="20" spans="1:95" s="406" customFormat="1" ht="27" customHeight="1">
      <c r="A20" s="408"/>
      <c r="B20" s="408" t="s">
        <v>269</v>
      </c>
      <c r="C20" s="408" t="s">
        <v>200</v>
      </c>
      <c r="D20" s="408"/>
      <c r="E20" s="409" t="s">
        <v>10</v>
      </c>
      <c r="F20" s="409" t="s">
        <v>11</v>
      </c>
      <c r="G20" s="409" t="s">
        <v>12</v>
      </c>
      <c r="H20" s="409" t="s">
        <v>13</v>
      </c>
      <c r="I20" s="409" t="s">
        <v>14</v>
      </c>
      <c r="J20" s="409" t="s">
        <v>15</v>
      </c>
      <c r="K20" s="409" t="s">
        <v>16</v>
      </c>
      <c r="L20" s="409" t="s">
        <v>10</v>
      </c>
      <c r="M20" s="409" t="s">
        <v>11</v>
      </c>
      <c r="N20" s="409" t="s">
        <v>12</v>
      </c>
      <c r="O20" s="409" t="s">
        <v>13</v>
      </c>
      <c r="P20" s="409" t="s">
        <v>14</v>
      </c>
      <c r="Q20" s="409" t="s">
        <v>15</v>
      </c>
      <c r="R20" s="409" t="s">
        <v>16</v>
      </c>
      <c r="S20" s="409" t="s">
        <v>10</v>
      </c>
      <c r="T20" s="409" t="s">
        <v>11</v>
      </c>
      <c r="U20" s="409" t="s">
        <v>12</v>
      </c>
      <c r="V20" s="409" t="s">
        <v>13</v>
      </c>
      <c r="W20" s="409" t="s">
        <v>14</v>
      </c>
      <c r="X20" s="409" t="s">
        <v>15</v>
      </c>
      <c r="Y20" s="409" t="s">
        <v>16</v>
      </c>
      <c r="Z20" s="409" t="s">
        <v>10</v>
      </c>
      <c r="AA20" s="409" t="s">
        <v>11</v>
      </c>
      <c r="AB20" s="409" t="s">
        <v>12</v>
      </c>
      <c r="AC20" s="409" t="s">
        <v>13</v>
      </c>
      <c r="AD20" s="409" t="s">
        <v>14</v>
      </c>
      <c r="AE20" s="409" t="s">
        <v>15</v>
      </c>
      <c r="AF20" s="409" t="s">
        <v>16</v>
      </c>
      <c r="AG20" s="409" t="s">
        <v>10</v>
      </c>
      <c r="AH20" s="409" t="s">
        <v>11</v>
      </c>
      <c r="AI20" s="409"/>
      <c r="AJ20" s="444"/>
      <c r="AK20" s="444"/>
      <c r="AL20" s="425"/>
      <c r="AM20" s="445"/>
      <c r="AN20" s="431"/>
      <c r="AO20" s="431"/>
      <c r="AP20" s="431"/>
      <c r="AQ20" s="431"/>
      <c r="AR20" s="446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6"/>
      <c r="BN20" s="446"/>
      <c r="BO20" s="446"/>
      <c r="BP20" s="431"/>
      <c r="BQ20" s="446"/>
      <c r="BR20" s="447"/>
      <c r="BS20" s="448"/>
      <c r="BT20" s="446"/>
      <c r="BU20" s="446"/>
      <c r="BV20" s="431"/>
      <c r="BW20" s="431"/>
      <c r="BX20" s="431"/>
      <c r="BY20" s="431"/>
      <c r="BZ20" s="431"/>
      <c r="CA20" s="431"/>
      <c r="CB20" s="431"/>
      <c r="CC20" s="431"/>
      <c r="CD20" s="431"/>
      <c r="CE20" s="431"/>
      <c r="CF20" s="431"/>
      <c r="CG20" s="431"/>
      <c r="CH20" s="431"/>
      <c r="CI20" s="431"/>
      <c r="CJ20" s="431"/>
      <c r="CK20" s="431"/>
      <c r="CL20" s="431"/>
      <c r="CM20" s="431"/>
      <c r="CN20" s="431"/>
      <c r="CO20" s="405"/>
      <c r="CP20" s="405"/>
      <c r="CQ20" s="405"/>
    </row>
    <row r="21" spans="1:95" s="406" customFormat="1" ht="27" customHeight="1">
      <c r="A21" s="416" t="s">
        <v>308</v>
      </c>
      <c r="B21" s="416" t="s">
        <v>309</v>
      </c>
      <c r="C21" s="436" t="s">
        <v>310</v>
      </c>
      <c r="D21" s="417" t="s">
        <v>276</v>
      </c>
      <c r="E21" s="419" t="s">
        <v>33</v>
      </c>
      <c r="F21" s="418" t="s">
        <v>33</v>
      </c>
      <c r="G21" s="419" t="s">
        <v>27</v>
      </c>
      <c r="H21" s="418"/>
      <c r="I21" s="418" t="s">
        <v>33</v>
      </c>
      <c r="J21" s="421"/>
      <c r="K21" s="420" t="s">
        <v>33</v>
      </c>
      <c r="L21" s="418" t="s">
        <v>33</v>
      </c>
      <c r="M21" s="419" t="s">
        <v>33</v>
      </c>
      <c r="N21" s="418"/>
      <c r="O21" s="418" t="s">
        <v>33</v>
      </c>
      <c r="P21" s="418"/>
      <c r="Q21" s="421"/>
      <c r="R21" s="421" t="s">
        <v>33</v>
      </c>
      <c r="S21" s="418"/>
      <c r="T21" s="419" t="s">
        <v>38</v>
      </c>
      <c r="U21" s="418" t="s">
        <v>33</v>
      </c>
      <c r="V21" s="419" t="s">
        <v>33</v>
      </c>
      <c r="W21" s="419" t="s">
        <v>38</v>
      </c>
      <c r="X21" s="420" t="s">
        <v>33</v>
      </c>
      <c r="Y21" s="421"/>
      <c r="Z21" s="419" t="s">
        <v>38</v>
      </c>
      <c r="AA21" s="418" t="s">
        <v>33</v>
      </c>
      <c r="AB21" s="419" t="s">
        <v>38</v>
      </c>
      <c r="AC21" s="419" t="s">
        <v>38</v>
      </c>
      <c r="AD21" s="418" t="s">
        <v>33</v>
      </c>
      <c r="AE21" s="421" t="s">
        <v>33</v>
      </c>
      <c r="AF21" s="421"/>
      <c r="AG21" s="418" t="s">
        <v>33</v>
      </c>
      <c r="AH21" s="418" t="s">
        <v>33</v>
      </c>
      <c r="AI21" s="423">
        <f t="shared" ref="AI21:AI35" si="30">AM21</f>
        <v>132</v>
      </c>
      <c r="AJ21" s="424">
        <f t="shared" ref="AJ21:AJ35" si="31">AI21+AK21</f>
        <v>228</v>
      </c>
      <c r="AK21" s="424">
        <f t="shared" ref="AK21:AK35" si="32">AN21</f>
        <v>96</v>
      </c>
      <c r="AL21" s="425" t="s">
        <v>128</v>
      </c>
      <c r="AM21" s="426">
        <f t="shared" ref="AM21:AM35" si="33">$AM$2-BR21</f>
        <v>132</v>
      </c>
      <c r="AN21" s="426">
        <f t="shared" ref="AN21:AN35" si="34">(BS21-AM21)</f>
        <v>96</v>
      </c>
      <c r="AO21" s="427"/>
      <c r="AP21" s="428">
        <f t="shared" ref="AP21:AP35" si="35">COUNTIF(E21:AH21,"M")</f>
        <v>1</v>
      </c>
      <c r="AQ21" s="428">
        <f t="shared" ref="AQ21:AQ35" si="36">COUNTIF(E21:AH21,"T")</f>
        <v>5</v>
      </c>
      <c r="AR21" s="428">
        <f t="shared" ref="AR21:AR35" si="37">COUNTIF(E21:AH21,"P")</f>
        <v>16</v>
      </c>
      <c r="AS21" s="428">
        <f t="shared" ref="AS21:AS35" si="38">COUNTIF(E21:AH21,"SN")</f>
        <v>0</v>
      </c>
      <c r="AT21" s="428">
        <f t="shared" ref="AT21:AT35" si="39">COUNTIF(E21:AH21,"M/T")</f>
        <v>0</v>
      </c>
      <c r="AU21" s="428">
        <f t="shared" ref="AU21:AU35" si="40">COUNTIF(E21:AH21,"I/I")</f>
        <v>0</v>
      </c>
      <c r="AV21" s="428">
        <f t="shared" ref="AV21:AV35" si="41">COUNTIF(E21:AH21,"I")</f>
        <v>0</v>
      </c>
      <c r="AW21" s="428">
        <f t="shared" ref="AW21:AW35" si="42">COUNTIF(E21:AH21,"I²")</f>
        <v>0</v>
      </c>
      <c r="AX21" s="428">
        <f t="shared" ref="AX21:AX35" si="43">COUNTIF(E21:AH21,"M4")</f>
        <v>0</v>
      </c>
      <c r="AY21" s="428">
        <f t="shared" ref="AY21:AY35" si="44">COUNTIF(E21:AH21,"T5")</f>
        <v>0</v>
      </c>
      <c r="AZ21" s="428">
        <f t="shared" ref="AZ21:AZ35" si="45">COUNTIF(E21:AH21,"N/M")</f>
        <v>0</v>
      </c>
      <c r="BA21" s="428">
        <f t="shared" ref="BA21:BA35" si="46">COUNTIF(E21:AH21,"T/N")</f>
        <v>0</v>
      </c>
      <c r="BB21" s="428">
        <f t="shared" ref="BB21:BB35" si="47">COUNTIF(E21:AH21,"T/I")</f>
        <v>0</v>
      </c>
      <c r="BC21" s="428">
        <f t="shared" ref="BC21:BC35" si="48">COUNTIF(E21:AH21,"P/I")</f>
        <v>0</v>
      </c>
      <c r="BD21" s="428">
        <f t="shared" ref="BD21:BD35" si="49">COUNTIF(E21:AH21,"M/N")</f>
        <v>0</v>
      </c>
      <c r="BE21" s="428">
        <f t="shared" ref="BE21:BE35" si="50">COUNTIF(E21:AH21,"M4/T")</f>
        <v>0</v>
      </c>
      <c r="BF21" s="428">
        <f t="shared" ref="BF21:BF35" si="51">COUNTIF(E21:AH21,"I2/M")</f>
        <v>0</v>
      </c>
      <c r="BG21" s="428">
        <f t="shared" ref="BG21:BG35" si="52">COUNTIF(E21:AH21,"M5")</f>
        <v>0</v>
      </c>
      <c r="BH21" s="428">
        <f t="shared" ref="BH21:BH35" si="53">COUNTIF(E21:AH21,"M6")</f>
        <v>0</v>
      </c>
      <c r="BI21" s="428">
        <f t="shared" ref="BI21:BI34" si="54">COUNTIF(E21:AH21,"T6")</f>
        <v>0</v>
      </c>
      <c r="BJ21" s="428">
        <f t="shared" ref="BJ21:BJ34" si="55">COUNTIF(E21:AH21,"P2")</f>
        <v>0</v>
      </c>
      <c r="BK21" s="428">
        <f t="shared" ref="BK21:BK34" si="56">COUNTIF(E21:AH21,"T5/N")</f>
        <v>0</v>
      </c>
      <c r="BL21" s="428">
        <f t="shared" ref="BL21:BL34" si="57">COUNTIF(E21:AH21,"M5/I")</f>
        <v>0</v>
      </c>
      <c r="BM21" s="432"/>
      <c r="BN21" s="432"/>
      <c r="BO21" s="432"/>
      <c r="BP21" s="432"/>
      <c r="BQ21" s="432"/>
      <c r="BR21" s="428">
        <f t="shared" ref="BR21" si="58">((BN21*6)+(BO21*6)+(BP21*6)+(BQ21)+(BM21*6))</f>
        <v>0</v>
      </c>
      <c r="BS21" s="430">
        <f t="shared" ref="BS21:BS35" si="59">(AP21*$BU$6)+(AQ21*$BV$6)+(AR21*$BW$6)+(AS21*$BX$6)+(AT21*$BY$6)+(AU21*$BZ$6)+(AV21*$CA$6)+(AW21*$CB$6)+(AX21*$CC$6)+(AY21*$CD$6)+(AZ21*$CE$6)+(BA21*$CF$6)+(BB21*$CG$6)+(BC21*$CH$6)+(BD21*CI$6)+(BE21*CJ$6)+(BF21*$CK$6)+(BG21*$CL$6)+(BH21*$CM$6)+(BI21*$CN$6)+(BJ21*$CO$6)+(BK21*$CP$6)+(BL21*$CQ$6)</f>
        <v>228</v>
      </c>
      <c r="BT21" s="446"/>
      <c r="BU21" s="431"/>
      <c r="BV21" s="431"/>
      <c r="BW21" s="431"/>
      <c r="BX21" s="431"/>
      <c r="BY21" s="431"/>
      <c r="BZ21" s="431"/>
      <c r="CA21" s="431"/>
      <c r="CB21" s="431"/>
      <c r="CC21" s="431"/>
      <c r="CD21" s="431"/>
      <c r="CE21" s="431"/>
      <c r="CF21" s="431"/>
      <c r="CG21" s="431"/>
      <c r="CH21" s="431"/>
      <c r="CI21" s="431"/>
      <c r="CJ21" s="431"/>
      <c r="CK21" s="431"/>
      <c r="CL21" s="431"/>
      <c r="CM21" s="431"/>
      <c r="CN21" s="431"/>
      <c r="CO21" s="405"/>
      <c r="CP21" s="405"/>
      <c r="CQ21" s="405"/>
    </row>
    <row r="22" spans="1:95" s="406" customFormat="1" ht="27" customHeight="1">
      <c r="A22" s="449" t="s">
        <v>311</v>
      </c>
      <c r="B22" s="449" t="s">
        <v>312</v>
      </c>
      <c r="C22" s="450" t="s">
        <v>313</v>
      </c>
      <c r="D22" s="417" t="s">
        <v>276</v>
      </c>
      <c r="E22" s="437" t="s">
        <v>135</v>
      </c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9"/>
      <c r="AI22" s="423">
        <f>AM22</f>
        <v>0</v>
      </c>
      <c r="AJ22" s="424">
        <f t="shared" si="31"/>
        <v>0</v>
      </c>
      <c r="AK22" s="424">
        <f t="shared" si="32"/>
        <v>0</v>
      </c>
      <c r="AL22" s="425" t="s">
        <v>128</v>
      </c>
      <c r="AM22" s="426">
        <f t="shared" si="33"/>
        <v>0</v>
      </c>
      <c r="AN22" s="426">
        <f t="shared" si="34"/>
        <v>0</v>
      </c>
      <c r="AO22" s="427"/>
      <c r="AP22" s="428">
        <f t="shared" si="35"/>
        <v>0</v>
      </c>
      <c r="AQ22" s="428">
        <f t="shared" si="36"/>
        <v>0</v>
      </c>
      <c r="AR22" s="428">
        <f t="shared" si="37"/>
        <v>0</v>
      </c>
      <c r="AS22" s="428">
        <f t="shared" si="38"/>
        <v>0</v>
      </c>
      <c r="AT22" s="428">
        <f t="shared" si="39"/>
        <v>0</v>
      </c>
      <c r="AU22" s="428">
        <f t="shared" si="40"/>
        <v>0</v>
      </c>
      <c r="AV22" s="428">
        <f t="shared" si="41"/>
        <v>0</v>
      </c>
      <c r="AW22" s="428">
        <f t="shared" si="42"/>
        <v>0</v>
      </c>
      <c r="AX22" s="428">
        <f t="shared" si="43"/>
        <v>0</v>
      </c>
      <c r="AY22" s="428">
        <f t="shared" si="44"/>
        <v>0</v>
      </c>
      <c r="AZ22" s="428">
        <f t="shared" si="45"/>
        <v>0</v>
      </c>
      <c r="BA22" s="428">
        <f t="shared" si="46"/>
        <v>0</v>
      </c>
      <c r="BB22" s="428">
        <f t="shared" si="47"/>
        <v>0</v>
      </c>
      <c r="BC22" s="428">
        <f t="shared" si="48"/>
        <v>0</v>
      </c>
      <c r="BD22" s="428">
        <f t="shared" si="49"/>
        <v>0</v>
      </c>
      <c r="BE22" s="428">
        <f t="shared" si="50"/>
        <v>0</v>
      </c>
      <c r="BF22" s="428">
        <f t="shared" si="51"/>
        <v>0</v>
      </c>
      <c r="BG22" s="428">
        <f t="shared" si="52"/>
        <v>0</v>
      </c>
      <c r="BH22" s="428">
        <f t="shared" si="53"/>
        <v>0</v>
      </c>
      <c r="BI22" s="428">
        <f t="shared" si="54"/>
        <v>0</v>
      </c>
      <c r="BJ22" s="428">
        <f t="shared" si="55"/>
        <v>0</v>
      </c>
      <c r="BK22" s="428">
        <f t="shared" si="56"/>
        <v>0</v>
      </c>
      <c r="BL22" s="428">
        <f t="shared" si="57"/>
        <v>0</v>
      </c>
      <c r="BM22" s="432"/>
      <c r="BN22" s="432">
        <v>22</v>
      </c>
      <c r="BO22" s="432"/>
      <c r="BP22" s="432"/>
      <c r="BQ22" s="432"/>
      <c r="BR22" s="428">
        <f t="shared" si="28"/>
        <v>132</v>
      </c>
      <c r="BS22" s="430">
        <f t="shared" si="59"/>
        <v>0</v>
      </c>
      <c r="BT22" s="431"/>
      <c r="BU22" s="431"/>
      <c r="BV22" s="431"/>
      <c r="BW22" s="431"/>
      <c r="BX22" s="431"/>
      <c r="BY22" s="431"/>
      <c r="BZ22" s="431"/>
      <c r="CA22" s="431"/>
      <c r="CB22" s="431"/>
      <c r="CC22" s="431"/>
      <c r="CD22" s="431"/>
      <c r="CE22" s="431"/>
      <c r="CF22" s="431"/>
      <c r="CG22" s="431"/>
      <c r="CH22" s="431"/>
      <c r="CI22" s="431"/>
      <c r="CJ22" s="431"/>
      <c r="CK22" s="431"/>
      <c r="CL22" s="431"/>
      <c r="CM22" s="431"/>
      <c r="CN22" s="431"/>
      <c r="CO22" s="405"/>
      <c r="CP22" s="405"/>
      <c r="CQ22" s="405"/>
    </row>
    <row r="23" spans="1:95" s="406" customFormat="1" ht="27" customHeight="1">
      <c r="A23" s="416" t="s">
        <v>314</v>
      </c>
      <c r="B23" s="451" t="s">
        <v>315</v>
      </c>
      <c r="C23" s="436" t="s">
        <v>316</v>
      </c>
      <c r="D23" s="417" t="s">
        <v>276</v>
      </c>
      <c r="E23" s="419" t="s">
        <v>33</v>
      </c>
      <c r="F23" s="418"/>
      <c r="G23" s="419" t="s">
        <v>38</v>
      </c>
      <c r="H23" s="418" t="s">
        <v>33</v>
      </c>
      <c r="I23" s="418" t="s">
        <v>33</v>
      </c>
      <c r="J23" s="421"/>
      <c r="K23" s="420" t="s">
        <v>33</v>
      </c>
      <c r="L23" s="422" t="s">
        <v>118</v>
      </c>
      <c r="M23" s="422" t="s">
        <v>26</v>
      </c>
      <c r="N23" s="422" t="s">
        <v>26</v>
      </c>
      <c r="O23" s="422" t="s">
        <v>26</v>
      </c>
      <c r="P23" s="422" t="s">
        <v>26</v>
      </c>
      <c r="Q23" s="421" t="s">
        <v>26</v>
      </c>
      <c r="R23" s="421" t="s">
        <v>26</v>
      </c>
      <c r="S23" s="422" t="s">
        <v>26</v>
      </c>
      <c r="T23" s="422" t="s">
        <v>26</v>
      </c>
      <c r="U23" s="422" t="s">
        <v>26</v>
      </c>
      <c r="V23" s="422" t="s">
        <v>26</v>
      </c>
      <c r="W23" s="419" t="s">
        <v>63</v>
      </c>
      <c r="X23" s="421" t="s">
        <v>317</v>
      </c>
      <c r="Y23" s="421"/>
      <c r="Z23" s="419" t="s">
        <v>232</v>
      </c>
      <c r="AA23" s="418"/>
      <c r="AB23" s="419" t="s">
        <v>27</v>
      </c>
      <c r="AC23" s="418" t="s">
        <v>33</v>
      </c>
      <c r="AD23" s="418" t="s">
        <v>33</v>
      </c>
      <c r="AE23" s="421"/>
      <c r="AF23" s="421"/>
      <c r="AG23" s="418" t="s">
        <v>317</v>
      </c>
      <c r="AH23" s="418"/>
      <c r="AI23" s="423">
        <f t="shared" si="30"/>
        <v>72</v>
      </c>
      <c r="AJ23" s="424">
        <f>AI23+AK23</f>
        <v>144</v>
      </c>
      <c r="AK23" s="424">
        <f>AN23</f>
        <v>72</v>
      </c>
      <c r="AL23" s="425" t="s">
        <v>128</v>
      </c>
      <c r="AM23" s="426">
        <f t="shared" si="33"/>
        <v>72</v>
      </c>
      <c r="AN23" s="426">
        <f t="shared" si="34"/>
        <v>72</v>
      </c>
      <c r="AO23" s="427"/>
      <c r="AP23" s="428">
        <f t="shared" si="35"/>
        <v>1</v>
      </c>
      <c r="AQ23" s="428">
        <f t="shared" si="36"/>
        <v>1</v>
      </c>
      <c r="AR23" s="428">
        <f t="shared" si="37"/>
        <v>6</v>
      </c>
      <c r="AS23" s="428">
        <f t="shared" si="38"/>
        <v>0</v>
      </c>
      <c r="AT23" s="428">
        <f t="shared" si="39"/>
        <v>0</v>
      </c>
      <c r="AU23" s="428">
        <f t="shared" si="40"/>
        <v>0</v>
      </c>
      <c r="AV23" s="428">
        <f t="shared" si="41"/>
        <v>1</v>
      </c>
      <c r="AW23" s="428">
        <f t="shared" si="42"/>
        <v>0</v>
      </c>
      <c r="AX23" s="428">
        <f t="shared" si="43"/>
        <v>0</v>
      </c>
      <c r="AY23" s="428">
        <f t="shared" si="44"/>
        <v>0</v>
      </c>
      <c r="AZ23" s="428">
        <f t="shared" si="45"/>
        <v>0</v>
      </c>
      <c r="BA23" s="428">
        <f t="shared" si="46"/>
        <v>0</v>
      </c>
      <c r="BB23" s="428">
        <f t="shared" si="47"/>
        <v>0</v>
      </c>
      <c r="BC23" s="428">
        <f t="shared" si="48"/>
        <v>3</v>
      </c>
      <c r="BD23" s="428">
        <f t="shared" si="49"/>
        <v>0</v>
      </c>
      <c r="BE23" s="428">
        <f t="shared" si="50"/>
        <v>0</v>
      </c>
      <c r="BF23" s="428">
        <f t="shared" si="51"/>
        <v>0</v>
      </c>
      <c r="BG23" s="428">
        <f t="shared" si="52"/>
        <v>0</v>
      </c>
      <c r="BH23" s="428">
        <f t="shared" si="53"/>
        <v>0</v>
      </c>
      <c r="BI23" s="428">
        <f t="shared" si="54"/>
        <v>0</v>
      </c>
      <c r="BJ23" s="428">
        <f t="shared" si="55"/>
        <v>0</v>
      </c>
      <c r="BK23" s="428">
        <f t="shared" si="56"/>
        <v>0</v>
      </c>
      <c r="BL23" s="428">
        <f t="shared" si="57"/>
        <v>0</v>
      </c>
      <c r="BM23" s="432"/>
      <c r="BN23" s="432">
        <v>8</v>
      </c>
      <c r="BO23" s="432"/>
      <c r="BP23" s="432">
        <v>2</v>
      </c>
      <c r="BQ23" s="432"/>
      <c r="BR23" s="428">
        <f>((BN23*6)+(BO23*6)+(BP23*6)+(BQ23)+(BM23*6))</f>
        <v>60</v>
      </c>
      <c r="BS23" s="430">
        <f t="shared" si="59"/>
        <v>144</v>
      </c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1"/>
      <c r="CG23" s="431"/>
      <c r="CH23" s="431"/>
      <c r="CI23" s="431"/>
      <c r="CJ23" s="431"/>
      <c r="CK23" s="431"/>
      <c r="CL23" s="431"/>
      <c r="CM23" s="431"/>
      <c r="CN23" s="431"/>
      <c r="CO23" s="405"/>
      <c r="CP23" s="405"/>
      <c r="CQ23" s="405"/>
    </row>
    <row r="24" spans="1:95" s="406" customFormat="1" ht="27" customHeight="1">
      <c r="A24" s="416" t="s">
        <v>318</v>
      </c>
      <c r="B24" s="416" t="s">
        <v>319</v>
      </c>
      <c r="C24" s="436" t="s">
        <v>320</v>
      </c>
      <c r="D24" s="417" t="s">
        <v>276</v>
      </c>
      <c r="E24" s="419" t="s">
        <v>33</v>
      </c>
      <c r="F24" s="418" t="s">
        <v>33</v>
      </c>
      <c r="G24" s="419" t="s">
        <v>33</v>
      </c>
      <c r="H24" s="418"/>
      <c r="I24" s="418" t="s">
        <v>33</v>
      </c>
      <c r="J24" s="421"/>
      <c r="K24" s="420" t="s">
        <v>33</v>
      </c>
      <c r="L24" s="418" t="s">
        <v>33</v>
      </c>
      <c r="M24" s="419" t="s">
        <v>33</v>
      </c>
      <c r="N24" s="419" t="s">
        <v>27</v>
      </c>
      <c r="O24" s="418" t="s">
        <v>33</v>
      </c>
      <c r="P24" s="418"/>
      <c r="Q24" s="421"/>
      <c r="R24" s="421" t="s">
        <v>33</v>
      </c>
      <c r="S24" s="419" t="s">
        <v>33</v>
      </c>
      <c r="T24" s="418"/>
      <c r="U24" s="422" t="s">
        <v>118</v>
      </c>
      <c r="V24" s="418"/>
      <c r="W24" s="418" t="s">
        <v>33</v>
      </c>
      <c r="X24" s="421"/>
      <c r="Y24" s="420" t="s">
        <v>33</v>
      </c>
      <c r="Z24" s="422"/>
      <c r="AA24" s="422" t="s">
        <v>118</v>
      </c>
      <c r="AB24" s="422" t="s">
        <v>118</v>
      </c>
      <c r="AC24" s="422"/>
      <c r="AD24" s="422" t="s">
        <v>118</v>
      </c>
      <c r="AE24" s="421"/>
      <c r="AF24" s="421"/>
      <c r="AG24" s="422" t="s">
        <v>118</v>
      </c>
      <c r="AH24" s="418"/>
      <c r="AI24" s="423">
        <f t="shared" si="30"/>
        <v>72</v>
      </c>
      <c r="AJ24" s="424">
        <f t="shared" si="31"/>
        <v>150</v>
      </c>
      <c r="AK24" s="424">
        <f t="shared" si="32"/>
        <v>78</v>
      </c>
      <c r="AL24" s="425" t="s">
        <v>128</v>
      </c>
      <c r="AM24" s="426">
        <f t="shared" si="33"/>
        <v>72</v>
      </c>
      <c r="AN24" s="426">
        <f t="shared" si="34"/>
        <v>78</v>
      </c>
      <c r="AO24" s="427"/>
      <c r="AP24" s="428">
        <f t="shared" si="35"/>
        <v>1</v>
      </c>
      <c r="AQ24" s="428">
        <f t="shared" si="36"/>
        <v>0</v>
      </c>
      <c r="AR24" s="428">
        <f t="shared" si="37"/>
        <v>12</v>
      </c>
      <c r="AS24" s="428">
        <f t="shared" si="38"/>
        <v>0</v>
      </c>
      <c r="AT24" s="428">
        <f t="shared" si="39"/>
        <v>0</v>
      </c>
      <c r="AU24" s="428">
        <f t="shared" si="40"/>
        <v>0</v>
      </c>
      <c r="AV24" s="428">
        <f t="shared" si="41"/>
        <v>0</v>
      </c>
      <c r="AW24" s="428">
        <f t="shared" si="42"/>
        <v>0</v>
      </c>
      <c r="AX24" s="428">
        <f t="shared" si="43"/>
        <v>0</v>
      </c>
      <c r="AY24" s="428">
        <f t="shared" si="44"/>
        <v>0</v>
      </c>
      <c r="AZ24" s="428">
        <f t="shared" si="45"/>
        <v>0</v>
      </c>
      <c r="BA24" s="428">
        <f t="shared" si="46"/>
        <v>0</v>
      </c>
      <c r="BB24" s="428">
        <f t="shared" si="47"/>
        <v>0</v>
      </c>
      <c r="BC24" s="428">
        <f t="shared" si="48"/>
        <v>0</v>
      </c>
      <c r="BD24" s="428">
        <f t="shared" si="49"/>
        <v>0</v>
      </c>
      <c r="BE24" s="428">
        <f t="shared" si="50"/>
        <v>0</v>
      </c>
      <c r="BF24" s="428">
        <f t="shared" si="51"/>
        <v>0</v>
      </c>
      <c r="BG24" s="428">
        <f t="shared" si="52"/>
        <v>0</v>
      </c>
      <c r="BH24" s="428">
        <f t="shared" si="53"/>
        <v>0</v>
      </c>
      <c r="BI24" s="428">
        <f t="shared" si="54"/>
        <v>0</v>
      </c>
      <c r="BJ24" s="428">
        <f t="shared" si="55"/>
        <v>0</v>
      </c>
      <c r="BK24" s="428">
        <f t="shared" si="56"/>
        <v>0</v>
      </c>
      <c r="BL24" s="428">
        <f t="shared" si="57"/>
        <v>0</v>
      </c>
      <c r="BM24" s="432"/>
      <c r="BN24" s="432"/>
      <c r="BO24" s="432"/>
      <c r="BP24" s="432">
        <v>10</v>
      </c>
      <c r="BQ24" s="432"/>
      <c r="BR24" s="428">
        <f t="shared" si="28"/>
        <v>60</v>
      </c>
      <c r="BS24" s="430">
        <f t="shared" si="59"/>
        <v>150</v>
      </c>
      <c r="BT24" s="431"/>
      <c r="BU24" s="431"/>
      <c r="BV24" s="431"/>
      <c r="BW24" s="431"/>
      <c r="BX24" s="431"/>
      <c r="BY24" s="431"/>
      <c r="BZ24" s="431"/>
      <c r="CA24" s="431"/>
      <c r="CB24" s="431"/>
      <c r="CC24" s="431"/>
      <c r="CD24" s="431"/>
      <c r="CE24" s="431"/>
      <c r="CF24" s="431"/>
      <c r="CG24" s="431"/>
      <c r="CH24" s="431"/>
      <c r="CI24" s="431"/>
      <c r="CJ24" s="431"/>
      <c r="CK24" s="431"/>
      <c r="CL24" s="431"/>
      <c r="CM24" s="431"/>
      <c r="CN24" s="431"/>
      <c r="CO24" s="405"/>
      <c r="CP24" s="405"/>
      <c r="CQ24" s="405"/>
    </row>
    <row r="25" spans="1:95" s="406" customFormat="1" ht="27" customHeight="1">
      <c r="A25" s="416" t="s">
        <v>321</v>
      </c>
      <c r="B25" s="416" t="s">
        <v>322</v>
      </c>
      <c r="C25" s="436">
        <v>1100211</v>
      </c>
      <c r="D25" s="417" t="s">
        <v>276</v>
      </c>
      <c r="E25" s="418"/>
      <c r="F25" s="418" t="s">
        <v>33</v>
      </c>
      <c r="G25" s="418"/>
      <c r="H25" s="419" t="s">
        <v>27</v>
      </c>
      <c r="I25" s="418" t="s">
        <v>33</v>
      </c>
      <c r="J25" s="421"/>
      <c r="K25" s="421"/>
      <c r="L25" s="418" t="s">
        <v>33</v>
      </c>
      <c r="M25" s="418"/>
      <c r="N25" s="418"/>
      <c r="O25" s="418" t="s">
        <v>33</v>
      </c>
      <c r="P25" s="418"/>
      <c r="Q25" s="421"/>
      <c r="R25" s="421"/>
      <c r="S25" s="418"/>
      <c r="T25" s="418"/>
      <c r="U25" s="418" t="s">
        <v>33</v>
      </c>
      <c r="V25" s="418"/>
      <c r="W25" s="418" t="s">
        <v>33</v>
      </c>
      <c r="X25" s="420" t="s">
        <v>33</v>
      </c>
      <c r="Y25" s="421" t="s">
        <v>33</v>
      </c>
      <c r="Z25" s="418" t="s">
        <v>33</v>
      </c>
      <c r="AA25" s="418" t="s">
        <v>33</v>
      </c>
      <c r="AB25" s="418"/>
      <c r="AC25" s="418"/>
      <c r="AD25" s="418" t="s">
        <v>33</v>
      </c>
      <c r="AE25" s="420" t="s">
        <v>33</v>
      </c>
      <c r="AF25" s="420" t="s">
        <v>33</v>
      </c>
      <c r="AG25" s="418" t="s">
        <v>33</v>
      </c>
      <c r="AH25" s="418"/>
      <c r="AI25" s="423">
        <f t="shared" si="30"/>
        <v>132</v>
      </c>
      <c r="AJ25" s="424">
        <f t="shared" si="31"/>
        <v>174</v>
      </c>
      <c r="AK25" s="424">
        <f t="shared" si="32"/>
        <v>42</v>
      </c>
      <c r="AL25" s="425" t="s">
        <v>128</v>
      </c>
      <c r="AM25" s="426">
        <f t="shared" si="33"/>
        <v>132</v>
      </c>
      <c r="AN25" s="426">
        <f t="shared" si="34"/>
        <v>42</v>
      </c>
      <c r="AO25" s="427"/>
      <c r="AP25" s="428">
        <f t="shared" si="35"/>
        <v>1</v>
      </c>
      <c r="AQ25" s="428">
        <f t="shared" si="36"/>
        <v>0</v>
      </c>
      <c r="AR25" s="428">
        <f t="shared" si="37"/>
        <v>14</v>
      </c>
      <c r="AS25" s="428">
        <f t="shared" si="38"/>
        <v>0</v>
      </c>
      <c r="AT25" s="428">
        <f t="shared" si="39"/>
        <v>0</v>
      </c>
      <c r="AU25" s="428">
        <f t="shared" si="40"/>
        <v>0</v>
      </c>
      <c r="AV25" s="428">
        <f t="shared" si="41"/>
        <v>0</v>
      </c>
      <c r="AW25" s="428">
        <f t="shared" si="42"/>
        <v>0</v>
      </c>
      <c r="AX25" s="428">
        <f t="shared" si="43"/>
        <v>0</v>
      </c>
      <c r="AY25" s="428">
        <f t="shared" si="44"/>
        <v>0</v>
      </c>
      <c r="AZ25" s="428">
        <f t="shared" si="45"/>
        <v>0</v>
      </c>
      <c r="BA25" s="428">
        <f t="shared" si="46"/>
        <v>0</v>
      </c>
      <c r="BB25" s="428">
        <f t="shared" si="47"/>
        <v>0</v>
      </c>
      <c r="BC25" s="428">
        <f t="shared" si="48"/>
        <v>0</v>
      </c>
      <c r="BD25" s="428">
        <f t="shared" si="49"/>
        <v>0</v>
      </c>
      <c r="BE25" s="428">
        <f t="shared" si="50"/>
        <v>0</v>
      </c>
      <c r="BF25" s="428">
        <f t="shared" si="51"/>
        <v>0</v>
      </c>
      <c r="BG25" s="428">
        <f t="shared" si="52"/>
        <v>0</v>
      </c>
      <c r="BH25" s="428">
        <f t="shared" si="53"/>
        <v>0</v>
      </c>
      <c r="BI25" s="428">
        <f t="shared" si="54"/>
        <v>0</v>
      </c>
      <c r="BJ25" s="428">
        <f t="shared" si="55"/>
        <v>0</v>
      </c>
      <c r="BK25" s="428">
        <f t="shared" si="56"/>
        <v>0</v>
      </c>
      <c r="BL25" s="428">
        <f t="shared" si="57"/>
        <v>0</v>
      </c>
      <c r="BM25" s="432"/>
      <c r="BN25" s="432"/>
      <c r="BO25" s="432"/>
      <c r="BP25" s="432"/>
      <c r="BQ25" s="432"/>
      <c r="BR25" s="428">
        <f t="shared" si="28"/>
        <v>0</v>
      </c>
      <c r="BS25" s="430">
        <f t="shared" si="59"/>
        <v>174</v>
      </c>
      <c r="BT25" s="431"/>
      <c r="BU25" s="431"/>
      <c r="BV25" s="431"/>
      <c r="BW25" s="431"/>
      <c r="BX25" s="431"/>
      <c r="BY25" s="431"/>
      <c r="BZ25" s="431"/>
      <c r="CA25" s="431"/>
      <c r="CB25" s="431"/>
      <c r="CC25" s="431"/>
      <c r="CD25" s="431"/>
      <c r="CE25" s="431"/>
      <c r="CF25" s="431"/>
      <c r="CG25" s="431"/>
      <c r="CH25" s="431"/>
      <c r="CI25" s="431"/>
      <c r="CJ25" s="431"/>
      <c r="CK25" s="431"/>
      <c r="CL25" s="431"/>
      <c r="CM25" s="431"/>
      <c r="CN25" s="431"/>
      <c r="CO25" s="405"/>
      <c r="CP25" s="405"/>
      <c r="CQ25" s="405"/>
    </row>
    <row r="26" spans="1:95" s="406" customFormat="1" ht="27" customHeight="1">
      <c r="A26" s="416">
        <v>432199</v>
      </c>
      <c r="B26" s="416" t="s">
        <v>323</v>
      </c>
      <c r="C26" s="452">
        <v>1217560</v>
      </c>
      <c r="D26" s="417" t="s">
        <v>276</v>
      </c>
      <c r="E26" s="418" t="s">
        <v>33</v>
      </c>
      <c r="F26" s="418"/>
      <c r="G26" s="418" t="s">
        <v>33</v>
      </c>
      <c r="H26" s="418"/>
      <c r="I26" s="418" t="s">
        <v>33</v>
      </c>
      <c r="J26" s="421"/>
      <c r="K26" s="421" t="s">
        <v>33</v>
      </c>
      <c r="L26" s="418"/>
      <c r="M26" s="418"/>
      <c r="N26" s="418"/>
      <c r="O26" s="418" t="s">
        <v>33</v>
      </c>
      <c r="P26" s="418"/>
      <c r="Q26" s="421" t="s">
        <v>33</v>
      </c>
      <c r="R26" s="421"/>
      <c r="S26" s="418" t="s">
        <v>33</v>
      </c>
      <c r="T26" s="418"/>
      <c r="U26" s="422" t="s">
        <v>118</v>
      </c>
      <c r="V26" s="418"/>
      <c r="W26" s="422" t="s">
        <v>118</v>
      </c>
      <c r="X26" s="421"/>
      <c r="Y26" s="421"/>
      <c r="Z26" s="418"/>
      <c r="AA26" s="422" t="s">
        <v>118</v>
      </c>
      <c r="AB26" s="418"/>
      <c r="AC26" s="418" t="s">
        <v>33</v>
      </c>
      <c r="AD26" s="418"/>
      <c r="AE26" s="421"/>
      <c r="AF26" s="421"/>
      <c r="AG26" s="418"/>
      <c r="AH26" s="418"/>
      <c r="AI26" s="423">
        <f t="shared" si="30"/>
        <v>96</v>
      </c>
      <c r="AJ26" s="424">
        <f t="shared" si="31"/>
        <v>96</v>
      </c>
      <c r="AK26" s="424">
        <f t="shared" si="32"/>
        <v>0</v>
      </c>
      <c r="AL26" s="425" t="s">
        <v>128</v>
      </c>
      <c r="AM26" s="426">
        <f t="shared" si="33"/>
        <v>96</v>
      </c>
      <c r="AN26" s="426">
        <f t="shared" si="34"/>
        <v>0</v>
      </c>
      <c r="AO26" s="427"/>
      <c r="AP26" s="428">
        <f t="shared" si="35"/>
        <v>0</v>
      </c>
      <c r="AQ26" s="428">
        <f t="shared" si="36"/>
        <v>0</v>
      </c>
      <c r="AR26" s="428">
        <f t="shared" si="37"/>
        <v>8</v>
      </c>
      <c r="AS26" s="428">
        <f t="shared" si="38"/>
        <v>0</v>
      </c>
      <c r="AT26" s="428">
        <f t="shared" si="39"/>
        <v>0</v>
      </c>
      <c r="AU26" s="428">
        <f t="shared" si="40"/>
        <v>0</v>
      </c>
      <c r="AV26" s="428">
        <f t="shared" si="41"/>
        <v>0</v>
      </c>
      <c r="AW26" s="428">
        <f t="shared" si="42"/>
        <v>0</v>
      </c>
      <c r="AX26" s="428">
        <f t="shared" si="43"/>
        <v>0</v>
      </c>
      <c r="AY26" s="428">
        <f t="shared" si="44"/>
        <v>0</v>
      </c>
      <c r="AZ26" s="428">
        <f t="shared" si="45"/>
        <v>0</v>
      </c>
      <c r="BA26" s="428">
        <f t="shared" si="46"/>
        <v>0</v>
      </c>
      <c r="BB26" s="428">
        <f t="shared" si="47"/>
        <v>0</v>
      </c>
      <c r="BC26" s="428">
        <f t="shared" si="48"/>
        <v>0</v>
      </c>
      <c r="BD26" s="428">
        <f t="shared" si="49"/>
        <v>0</v>
      </c>
      <c r="BE26" s="428">
        <f t="shared" si="50"/>
        <v>0</v>
      </c>
      <c r="BF26" s="428">
        <f t="shared" si="51"/>
        <v>0</v>
      </c>
      <c r="BG26" s="428">
        <f t="shared" si="52"/>
        <v>0</v>
      </c>
      <c r="BH26" s="428">
        <f t="shared" si="53"/>
        <v>0</v>
      </c>
      <c r="BI26" s="428">
        <f t="shared" si="54"/>
        <v>0</v>
      </c>
      <c r="BJ26" s="428">
        <f t="shared" si="55"/>
        <v>0</v>
      </c>
      <c r="BK26" s="428">
        <f t="shared" si="56"/>
        <v>0</v>
      </c>
      <c r="BL26" s="428">
        <f t="shared" si="57"/>
        <v>0</v>
      </c>
      <c r="BM26" s="432"/>
      <c r="BN26" s="432"/>
      <c r="BO26" s="432"/>
      <c r="BP26" s="432">
        <v>6</v>
      </c>
      <c r="BQ26" s="432"/>
      <c r="BR26" s="428">
        <f t="shared" si="28"/>
        <v>36</v>
      </c>
      <c r="BS26" s="430">
        <f t="shared" si="59"/>
        <v>96</v>
      </c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1"/>
      <c r="CG26" s="431"/>
      <c r="CH26" s="431"/>
      <c r="CI26" s="431"/>
      <c r="CJ26" s="431"/>
      <c r="CK26" s="431"/>
      <c r="CL26" s="431"/>
      <c r="CM26" s="431"/>
      <c r="CN26" s="431"/>
      <c r="CO26" s="405"/>
      <c r="CP26" s="405"/>
      <c r="CQ26" s="405"/>
    </row>
    <row r="27" spans="1:95" s="406" customFormat="1" ht="27" customHeight="1">
      <c r="A27" s="416">
        <v>432369</v>
      </c>
      <c r="B27" s="416" t="s">
        <v>324</v>
      </c>
      <c r="C27" s="436">
        <v>910386</v>
      </c>
      <c r="D27" s="417" t="s">
        <v>276</v>
      </c>
      <c r="E27" s="418"/>
      <c r="F27" s="418"/>
      <c r="G27" s="418" t="s">
        <v>33</v>
      </c>
      <c r="H27" s="418"/>
      <c r="I27" s="418" t="s">
        <v>33</v>
      </c>
      <c r="J27" s="421"/>
      <c r="K27" s="421" t="s">
        <v>33</v>
      </c>
      <c r="L27" s="418"/>
      <c r="M27" s="418" t="s">
        <v>33</v>
      </c>
      <c r="N27" s="418"/>
      <c r="O27" s="418" t="s">
        <v>33</v>
      </c>
      <c r="P27" s="418"/>
      <c r="Q27" s="421"/>
      <c r="R27" s="421"/>
      <c r="S27" s="418" t="s">
        <v>33</v>
      </c>
      <c r="T27" s="418"/>
      <c r="U27" s="418" t="s">
        <v>33</v>
      </c>
      <c r="V27" s="418"/>
      <c r="W27" s="418" t="s">
        <v>33</v>
      </c>
      <c r="X27" s="421"/>
      <c r="Y27" s="421"/>
      <c r="Z27" s="418"/>
      <c r="AA27" s="418" t="s">
        <v>33</v>
      </c>
      <c r="AB27" s="418"/>
      <c r="AC27" s="418" t="s">
        <v>33</v>
      </c>
      <c r="AD27" s="418"/>
      <c r="AE27" s="421"/>
      <c r="AF27" s="421"/>
      <c r="AG27" s="418" t="s">
        <v>33</v>
      </c>
      <c r="AH27" s="418"/>
      <c r="AI27" s="423">
        <f t="shared" si="30"/>
        <v>132</v>
      </c>
      <c r="AJ27" s="424">
        <f t="shared" si="31"/>
        <v>132</v>
      </c>
      <c r="AK27" s="424">
        <f t="shared" si="32"/>
        <v>0</v>
      </c>
      <c r="AL27" s="425" t="s">
        <v>128</v>
      </c>
      <c r="AM27" s="426">
        <f t="shared" si="33"/>
        <v>132</v>
      </c>
      <c r="AN27" s="426">
        <f t="shared" si="34"/>
        <v>0</v>
      </c>
      <c r="AO27" s="427"/>
      <c r="AP27" s="428">
        <f t="shared" si="35"/>
        <v>0</v>
      </c>
      <c r="AQ27" s="428">
        <f t="shared" si="36"/>
        <v>0</v>
      </c>
      <c r="AR27" s="428">
        <f t="shared" si="37"/>
        <v>11</v>
      </c>
      <c r="AS27" s="428">
        <f t="shared" si="38"/>
        <v>0</v>
      </c>
      <c r="AT27" s="428">
        <f t="shared" si="39"/>
        <v>0</v>
      </c>
      <c r="AU27" s="428">
        <f t="shared" si="40"/>
        <v>0</v>
      </c>
      <c r="AV27" s="428">
        <f t="shared" si="41"/>
        <v>0</v>
      </c>
      <c r="AW27" s="428">
        <f t="shared" si="42"/>
        <v>0</v>
      </c>
      <c r="AX27" s="428">
        <f t="shared" si="43"/>
        <v>0</v>
      </c>
      <c r="AY27" s="428">
        <f t="shared" si="44"/>
        <v>0</v>
      </c>
      <c r="AZ27" s="428">
        <f t="shared" si="45"/>
        <v>0</v>
      </c>
      <c r="BA27" s="428">
        <f t="shared" si="46"/>
        <v>0</v>
      </c>
      <c r="BB27" s="428">
        <f t="shared" si="47"/>
        <v>0</v>
      </c>
      <c r="BC27" s="428">
        <f t="shared" si="48"/>
        <v>0</v>
      </c>
      <c r="BD27" s="428">
        <f t="shared" si="49"/>
        <v>0</v>
      </c>
      <c r="BE27" s="428">
        <f t="shared" si="50"/>
        <v>0</v>
      </c>
      <c r="BF27" s="428">
        <f t="shared" si="51"/>
        <v>0</v>
      </c>
      <c r="BG27" s="428">
        <f t="shared" si="52"/>
        <v>0</v>
      </c>
      <c r="BH27" s="428">
        <f t="shared" si="53"/>
        <v>0</v>
      </c>
      <c r="BI27" s="428">
        <f t="shared" si="54"/>
        <v>0</v>
      </c>
      <c r="BJ27" s="428">
        <f t="shared" si="55"/>
        <v>0</v>
      </c>
      <c r="BK27" s="428">
        <f t="shared" si="56"/>
        <v>0</v>
      </c>
      <c r="BL27" s="428">
        <f t="shared" si="57"/>
        <v>0</v>
      </c>
      <c r="BM27" s="432"/>
      <c r="BN27" s="432"/>
      <c r="BO27" s="432"/>
      <c r="BP27" s="432"/>
      <c r="BQ27" s="432"/>
      <c r="BR27" s="428">
        <f t="shared" si="28"/>
        <v>0</v>
      </c>
      <c r="BS27" s="430">
        <f t="shared" si="59"/>
        <v>132</v>
      </c>
      <c r="BT27" s="431"/>
      <c r="BU27" s="431"/>
      <c r="BV27" s="431"/>
      <c r="BW27" s="431"/>
      <c r="BX27" s="431"/>
      <c r="BY27" s="431"/>
      <c r="BZ27" s="431"/>
      <c r="CA27" s="431"/>
      <c r="CB27" s="431"/>
      <c r="CC27" s="431"/>
      <c r="CD27" s="431"/>
      <c r="CE27" s="431"/>
      <c r="CF27" s="431"/>
      <c r="CG27" s="431"/>
      <c r="CH27" s="431"/>
      <c r="CI27" s="431"/>
      <c r="CJ27" s="431"/>
      <c r="CK27" s="431"/>
      <c r="CL27" s="431"/>
      <c r="CM27" s="431"/>
      <c r="CN27" s="431"/>
      <c r="CO27" s="405"/>
      <c r="CP27" s="405"/>
      <c r="CQ27" s="405"/>
    </row>
    <row r="28" spans="1:95" s="406" customFormat="1" ht="27" customHeight="1">
      <c r="A28" s="416" t="s">
        <v>325</v>
      </c>
      <c r="B28" s="416" t="s">
        <v>326</v>
      </c>
      <c r="C28" s="436">
        <v>236789</v>
      </c>
      <c r="D28" s="417" t="s">
        <v>276</v>
      </c>
      <c r="E28" s="419" t="s">
        <v>33</v>
      </c>
      <c r="F28" s="418" t="s">
        <v>317</v>
      </c>
      <c r="G28" s="419" t="s">
        <v>33</v>
      </c>
      <c r="H28" s="418" t="s">
        <v>33</v>
      </c>
      <c r="I28" s="418" t="s">
        <v>33</v>
      </c>
      <c r="J28" s="420" t="s">
        <v>232</v>
      </c>
      <c r="K28" s="420" t="s">
        <v>63</v>
      </c>
      <c r="L28" s="418" t="s">
        <v>317</v>
      </c>
      <c r="M28" s="419" t="s">
        <v>63</v>
      </c>
      <c r="N28" s="419" t="s">
        <v>38</v>
      </c>
      <c r="O28" s="418" t="s">
        <v>33</v>
      </c>
      <c r="P28" s="418" t="s">
        <v>317</v>
      </c>
      <c r="Q28" s="420" t="s">
        <v>63</v>
      </c>
      <c r="R28" s="421"/>
      <c r="S28" s="418"/>
      <c r="T28" s="418"/>
      <c r="U28" s="418"/>
      <c r="V28" s="418"/>
      <c r="W28" s="418"/>
      <c r="X28" s="421"/>
      <c r="Y28" s="421" t="s">
        <v>317</v>
      </c>
      <c r="Z28" s="419" t="s">
        <v>63</v>
      </c>
      <c r="AA28" s="419" t="s">
        <v>33</v>
      </c>
      <c r="AB28" s="418" t="s">
        <v>27</v>
      </c>
      <c r="AC28" s="419" t="s">
        <v>63</v>
      </c>
      <c r="AD28" s="418" t="s">
        <v>33</v>
      </c>
      <c r="AE28" s="421" t="s">
        <v>317</v>
      </c>
      <c r="AF28" s="420" t="s">
        <v>33</v>
      </c>
      <c r="AG28" s="418" t="s">
        <v>317</v>
      </c>
      <c r="AH28" s="418"/>
      <c r="AI28" s="423">
        <f t="shared" si="30"/>
        <v>132</v>
      </c>
      <c r="AJ28" s="424">
        <f t="shared" si="31"/>
        <v>312</v>
      </c>
      <c r="AK28" s="424">
        <f t="shared" si="32"/>
        <v>180</v>
      </c>
      <c r="AL28" s="425" t="s">
        <v>128</v>
      </c>
      <c r="AM28" s="426">
        <f t="shared" si="33"/>
        <v>132</v>
      </c>
      <c r="AN28" s="426">
        <f t="shared" si="34"/>
        <v>180</v>
      </c>
      <c r="AO28" s="427"/>
      <c r="AP28" s="428">
        <f t="shared" si="35"/>
        <v>1</v>
      </c>
      <c r="AQ28" s="428">
        <f t="shared" si="36"/>
        <v>1</v>
      </c>
      <c r="AR28" s="428">
        <f t="shared" si="37"/>
        <v>8</v>
      </c>
      <c r="AS28" s="428">
        <f t="shared" si="38"/>
        <v>0</v>
      </c>
      <c r="AT28" s="428">
        <f t="shared" si="39"/>
        <v>0</v>
      </c>
      <c r="AU28" s="428">
        <f t="shared" si="40"/>
        <v>0</v>
      </c>
      <c r="AV28" s="428">
        <f t="shared" si="41"/>
        <v>1</v>
      </c>
      <c r="AW28" s="428">
        <f t="shared" si="42"/>
        <v>0</v>
      </c>
      <c r="AX28" s="428">
        <f t="shared" si="43"/>
        <v>0</v>
      </c>
      <c r="AY28" s="428">
        <f t="shared" si="44"/>
        <v>0</v>
      </c>
      <c r="AZ28" s="428">
        <f t="shared" si="45"/>
        <v>0</v>
      </c>
      <c r="BA28" s="428">
        <f t="shared" si="46"/>
        <v>0</v>
      </c>
      <c r="BB28" s="428">
        <f t="shared" si="47"/>
        <v>0</v>
      </c>
      <c r="BC28" s="428">
        <f t="shared" si="48"/>
        <v>11</v>
      </c>
      <c r="BD28" s="428">
        <f t="shared" si="49"/>
        <v>0</v>
      </c>
      <c r="BE28" s="428">
        <f t="shared" si="50"/>
        <v>0</v>
      </c>
      <c r="BF28" s="428">
        <f t="shared" si="51"/>
        <v>0</v>
      </c>
      <c r="BG28" s="428">
        <f t="shared" si="52"/>
        <v>0</v>
      </c>
      <c r="BH28" s="428">
        <f t="shared" si="53"/>
        <v>0</v>
      </c>
      <c r="BI28" s="428">
        <f t="shared" si="54"/>
        <v>0</v>
      </c>
      <c r="BJ28" s="428">
        <f t="shared" si="55"/>
        <v>0</v>
      </c>
      <c r="BK28" s="428">
        <f t="shared" si="56"/>
        <v>0</v>
      </c>
      <c r="BL28" s="428">
        <f t="shared" si="57"/>
        <v>0</v>
      </c>
      <c r="BM28" s="432"/>
      <c r="BN28" s="432"/>
      <c r="BO28" s="432"/>
      <c r="BP28" s="432"/>
      <c r="BQ28" s="432"/>
      <c r="BR28" s="428">
        <f t="shared" si="28"/>
        <v>0</v>
      </c>
      <c r="BS28" s="430">
        <f t="shared" si="59"/>
        <v>312</v>
      </c>
      <c r="BT28" s="431"/>
      <c r="BU28" s="431"/>
      <c r="BV28" s="431"/>
      <c r="BW28" s="431"/>
      <c r="BX28" s="431"/>
      <c r="BY28" s="431"/>
      <c r="BZ28" s="431"/>
      <c r="CA28" s="431"/>
      <c r="CB28" s="431"/>
      <c r="CC28" s="431"/>
      <c r="CD28" s="431"/>
      <c r="CE28" s="431"/>
      <c r="CF28" s="431"/>
      <c r="CG28" s="431"/>
      <c r="CH28" s="431"/>
      <c r="CI28" s="431"/>
      <c r="CJ28" s="431"/>
      <c r="CK28" s="431"/>
      <c r="CL28" s="431"/>
      <c r="CM28" s="431"/>
      <c r="CN28" s="431"/>
      <c r="CO28" s="405"/>
      <c r="CP28" s="405"/>
      <c r="CQ28" s="405"/>
    </row>
    <row r="29" spans="1:95" s="406" customFormat="1" ht="27" customHeight="1">
      <c r="A29" s="416" t="s">
        <v>327</v>
      </c>
      <c r="B29" s="416" t="s">
        <v>328</v>
      </c>
      <c r="C29" s="436" t="s">
        <v>329</v>
      </c>
      <c r="D29" s="417" t="s">
        <v>276</v>
      </c>
      <c r="E29" s="419" t="s">
        <v>27</v>
      </c>
      <c r="F29" s="418" t="s">
        <v>33</v>
      </c>
      <c r="G29" s="419" t="s">
        <v>27</v>
      </c>
      <c r="H29" s="418"/>
      <c r="I29" s="418" t="s">
        <v>33</v>
      </c>
      <c r="J29" s="421"/>
      <c r="K29" s="421"/>
      <c r="L29" s="418" t="s">
        <v>33</v>
      </c>
      <c r="M29" s="418" t="s">
        <v>33</v>
      </c>
      <c r="N29" s="418"/>
      <c r="O29" s="418" t="s">
        <v>33</v>
      </c>
      <c r="P29" s="418"/>
      <c r="Q29" s="420" t="s">
        <v>33</v>
      </c>
      <c r="R29" s="421" t="s">
        <v>33</v>
      </c>
      <c r="S29" s="419" t="s">
        <v>33</v>
      </c>
      <c r="T29" s="418"/>
      <c r="U29" s="418" t="s">
        <v>33</v>
      </c>
      <c r="V29" s="418"/>
      <c r="W29" s="419" t="s">
        <v>33</v>
      </c>
      <c r="X29" s="421" t="s">
        <v>33</v>
      </c>
      <c r="Y29" s="420" t="s">
        <v>33</v>
      </c>
      <c r="Z29" s="418"/>
      <c r="AA29" s="418" t="s">
        <v>33</v>
      </c>
      <c r="AB29" s="418"/>
      <c r="AC29" s="418"/>
      <c r="AD29" s="418" t="s">
        <v>33</v>
      </c>
      <c r="AE29" s="420" t="s">
        <v>33</v>
      </c>
      <c r="AF29" s="420" t="s">
        <v>33</v>
      </c>
      <c r="AG29" s="418" t="s">
        <v>33</v>
      </c>
      <c r="AH29" s="419" t="s">
        <v>33</v>
      </c>
      <c r="AI29" s="423">
        <f t="shared" si="30"/>
        <v>132</v>
      </c>
      <c r="AJ29" s="424">
        <f t="shared" si="31"/>
        <v>228</v>
      </c>
      <c r="AK29" s="424">
        <f t="shared" si="32"/>
        <v>96</v>
      </c>
      <c r="AL29" s="425" t="s">
        <v>128</v>
      </c>
      <c r="AM29" s="426">
        <f t="shared" si="33"/>
        <v>132</v>
      </c>
      <c r="AN29" s="426">
        <f t="shared" si="34"/>
        <v>96</v>
      </c>
      <c r="AO29" s="427"/>
      <c r="AP29" s="428">
        <f t="shared" si="35"/>
        <v>2</v>
      </c>
      <c r="AQ29" s="428">
        <f t="shared" si="36"/>
        <v>0</v>
      </c>
      <c r="AR29" s="428">
        <f t="shared" si="37"/>
        <v>18</v>
      </c>
      <c r="AS29" s="428">
        <f t="shared" si="38"/>
        <v>0</v>
      </c>
      <c r="AT29" s="428">
        <f t="shared" si="39"/>
        <v>0</v>
      </c>
      <c r="AU29" s="428">
        <f t="shared" si="40"/>
        <v>0</v>
      </c>
      <c r="AV29" s="428">
        <f t="shared" si="41"/>
        <v>0</v>
      </c>
      <c r="AW29" s="428">
        <f t="shared" si="42"/>
        <v>0</v>
      </c>
      <c r="AX29" s="428">
        <f t="shared" si="43"/>
        <v>0</v>
      </c>
      <c r="AY29" s="428">
        <f t="shared" si="44"/>
        <v>0</v>
      </c>
      <c r="AZ29" s="428">
        <f t="shared" si="45"/>
        <v>0</v>
      </c>
      <c r="BA29" s="428">
        <f t="shared" si="46"/>
        <v>0</v>
      </c>
      <c r="BB29" s="428">
        <f t="shared" si="47"/>
        <v>0</v>
      </c>
      <c r="BC29" s="428">
        <f t="shared" si="48"/>
        <v>0</v>
      </c>
      <c r="BD29" s="428">
        <f t="shared" si="49"/>
        <v>0</v>
      </c>
      <c r="BE29" s="428">
        <f t="shared" si="50"/>
        <v>0</v>
      </c>
      <c r="BF29" s="428">
        <f t="shared" si="51"/>
        <v>0</v>
      </c>
      <c r="BG29" s="428">
        <f t="shared" si="52"/>
        <v>0</v>
      </c>
      <c r="BH29" s="428">
        <f t="shared" si="53"/>
        <v>0</v>
      </c>
      <c r="BI29" s="428">
        <f t="shared" si="54"/>
        <v>0</v>
      </c>
      <c r="BJ29" s="428">
        <f t="shared" si="55"/>
        <v>0</v>
      </c>
      <c r="BK29" s="428">
        <f t="shared" si="56"/>
        <v>0</v>
      </c>
      <c r="BL29" s="428">
        <f t="shared" si="57"/>
        <v>0</v>
      </c>
      <c r="BM29" s="432"/>
      <c r="BN29" s="432"/>
      <c r="BO29" s="432"/>
      <c r="BP29" s="432"/>
      <c r="BQ29" s="432"/>
      <c r="BR29" s="428">
        <f t="shared" si="28"/>
        <v>0</v>
      </c>
      <c r="BS29" s="430">
        <f t="shared" si="59"/>
        <v>228</v>
      </c>
      <c r="BT29" s="431"/>
      <c r="BU29" s="431"/>
      <c r="BV29" s="431"/>
      <c r="BW29" s="431"/>
      <c r="BX29" s="431"/>
      <c r="BY29" s="431"/>
      <c r="BZ29" s="431"/>
      <c r="CA29" s="431"/>
      <c r="CB29" s="431"/>
      <c r="CC29" s="431"/>
      <c r="CD29" s="431"/>
      <c r="CE29" s="431"/>
      <c r="CF29" s="431"/>
      <c r="CG29" s="431"/>
      <c r="CH29" s="431"/>
      <c r="CI29" s="431"/>
      <c r="CJ29" s="431"/>
      <c r="CK29" s="431"/>
      <c r="CL29" s="431"/>
      <c r="CM29" s="431"/>
      <c r="CN29" s="431"/>
      <c r="CO29" s="405"/>
      <c r="CP29" s="405"/>
      <c r="CQ29" s="405"/>
    </row>
    <row r="30" spans="1:95" s="406" customFormat="1" ht="27" customHeight="1">
      <c r="A30" s="416" t="s">
        <v>330</v>
      </c>
      <c r="B30" s="416" t="s">
        <v>331</v>
      </c>
      <c r="C30" s="452"/>
      <c r="D30" s="417" t="s">
        <v>276</v>
      </c>
      <c r="E30" s="418" t="s">
        <v>33</v>
      </c>
      <c r="F30" s="419" t="s">
        <v>27</v>
      </c>
      <c r="G30" s="418" t="s">
        <v>33</v>
      </c>
      <c r="H30" s="418"/>
      <c r="I30" s="418" t="s">
        <v>33</v>
      </c>
      <c r="J30" s="420" t="s">
        <v>33</v>
      </c>
      <c r="K30" s="421"/>
      <c r="L30" s="418" t="s">
        <v>33</v>
      </c>
      <c r="M30" s="418"/>
      <c r="N30" s="419" t="s">
        <v>33</v>
      </c>
      <c r="O30" s="418" t="s">
        <v>33</v>
      </c>
      <c r="P30" s="418"/>
      <c r="Q30" s="421" t="s">
        <v>33</v>
      </c>
      <c r="R30" s="420" t="s">
        <v>27</v>
      </c>
      <c r="S30" s="419" t="s">
        <v>33</v>
      </c>
      <c r="T30" s="419" t="s">
        <v>27</v>
      </c>
      <c r="U30" s="418" t="s">
        <v>33</v>
      </c>
      <c r="V30" s="418"/>
      <c r="W30" s="419" t="s">
        <v>27</v>
      </c>
      <c r="X30" s="421" t="s">
        <v>33</v>
      </c>
      <c r="Y30" s="420" t="s">
        <v>27</v>
      </c>
      <c r="Z30" s="419" t="s">
        <v>27</v>
      </c>
      <c r="AA30" s="418" t="s">
        <v>33</v>
      </c>
      <c r="AB30" s="419" t="s">
        <v>27</v>
      </c>
      <c r="AC30" s="418"/>
      <c r="AD30" s="422" t="s">
        <v>118</v>
      </c>
      <c r="AE30" s="420" t="s">
        <v>33</v>
      </c>
      <c r="AF30" s="421"/>
      <c r="AG30" s="418" t="s">
        <v>33</v>
      </c>
      <c r="AH30" s="419" t="s">
        <v>33</v>
      </c>
      <c r="AI30" s="423">
        <f t="shared" si="30"/>
        <v>120</v>
      </c>
      <c r="AJ30" s="424">
        <f t="shared" si="31"/>
        <v>222</v>
      </c>
      <c r="AK30" s="424">
        <f t="shared" si="32"/>
        <v>102</v>
      </c>
      <c r="AL30" s="425" t="s">
        <v>128</v>
      </c>
      <c r="AM30" s="426">
        <f t="shared" si="33"/>
        <v>120</v>
      </c>
      <c r="AN30" s="426">
        <f t="shared" si="34"/>
        <v>102</v>
      </c>
      <c r="AO30" s="427"/>
      <c r="AP30" s="428">
        <f t="shared" si="35"/>
        <v>7</v>
      </c>
      <c r="AQ30" s="428">
        <f t="shared" si="36"/>
        <v>0</v>
      </c>
      <c r="AR30" s="428">
        <f t="shared" si="37"/>
        <v>15</v>
      </c>
      <c r="AS30" s="428">
        <f t="shared" si="38"/>
        <v>0</v>
      </c>
      <c r="AT30" s="428">
        <f t="shared" si="39"/>
        <v>0</v>
      </c>
      <c r="AU30" s="428">
        <f t="shared" si="40"/>
        <v>0</v>
      </c>
      <c r="AV30" s="428">
        <f t="shared" si="41"/>
        <v>0</v>
      </c>
      <c r="AW30" s="428">
        <f t="shared" si="42"/>
        <v>0</v>
      </c>
      <c r="AX30" s="428">
        <f t="shared" si="43"/>
        <v>0</v>
      </c>
      <c r="AY30" s="428">
        <f t="shared" si="44"/>
        <v>0</v>
      </c>
      <c r="AZ30" s="428">
        <f t="shared" si="45"/>
        <v>0</v>
      </c>
      <c r="BA30" s="428">
        <f t="shared" si="46"/>
        <v>0</v>
      </c>
      <c r="BB30" s="428">
        <f t="shared" si="47"/>
        <v>0</v>
      </c>
      <c r="BC30" s="428">
        <f t="shared" si="48"/>
        <v>0</v>
      </c>
      <c r="BD30" s="428">
        <f t="shared" si="49"/>
        <v>0</v>
      </c>
      <c r="BE30" s="428">
        <f t="shared" si="50"/>
        <v>0</v>
      </c>
      <c r="BF30" s="428">
        <f t="shared" si="51"/>
        <v>0</v>
      </c>
      <c r="BG30" s="428">
        <f t="shared" si="52"/>
        <v>0</v>
      </c>
      <c r="BH30" s="428">
        <f t="shared" si="53"/>
        <v>0</v>
      </c>
      <c r="BI30" s="428">
        <f t="shared" si="54"/>
        <v>0</v>
      </c>
      <c r="BJ30" s="428">
        <f t="shared" si="55"/>
        <v>0</v>
      </c>
      <c r="BK30" s="428">
        <f t="shared" si="56"/>
        <v>0</v>
      </c>
      <c r="BL30" s="428">
        <f t="shared" si="57"/>
        <v>0</v>
      </c>
      <c r="BM30" s="432"/>
      <c r="BN30" s="432"/>
      <c r="BO30" s="432"/>
      <c r="BP30" s="432">
        <v>2</v>
      </c>
      <c r="BQ30" s="432"/>
      <c r="BR30" s="428">
        <f t="shared" si="28"/>
        <v>12</v>
      </c>
      <c r="BS30" s="430">
        <f t="shared" si="59"/>
        <v>222</v>
      </c>
      <c r="BT30" s="431"/>
      <c r="BU30" s="431"/>
      <c r="BV30" s="431"/>
      <c r="BW30" s="431"/>
      <c r="BX30" s="431"/>
      <c r="BY30" s="431"/>
      <c r="BZ30" s="431"/>
      <c r="CA30" s="431"/>
      <c r="CB30" s="431"/>
      <c r="CC30" s="431"/>
      <c r="CD30" s="431"/>
      <c r="CE30" s="431"/>
      <c r="CF30" s="431"/>
      <c r="CG30" s="431"/>
      <c r="CH30" s="431"/>
      <c r="CI30" s="431"/>
      <c r="CJ30" s="431"/>
      <c r="CK30" s="431"/>
      <c r="CL30" s="431"/>
      <c r="CM30" s="431"/>
      <c r="CN30" s="431"/>
      <c r="CO30" s="405"/>
      <c r="CP30" s="405"/>
      <c r="CQ30" s="405"/>
    </row>
    <row r="31" spans="1:95" s="406" customFormat="1" ht="27" customHeight="1">
      <c r="A31" s="416" t="s">
        <v>332</v>
      </c>
      <c r="B31" s="416" t="s">
        <v>333</v>
      </c>
      <c r="C31" s="452"/>
      <c r="D31" s="417" t="s">
        <v>276</v>
      </c>
      <c r="E31" s="418"/>
      <c r="F31" s="419" t="s">
        <v>33</v>
      </c>
      <c r="G31" s="418"/>
      <c r="H31" s="418" t="s">
        <v>33</v>
      </c>
      <c r="I31" s="418"/>
      <c r="J31" s="421" t="s">
        <v>33</v>
      </c>
      <c r="K31" s="421"/>
      <c r="L31" s="418"/>
      <c r="M31" s="418"/>
      <c r="N31" s="418"/>
      <c r="O31" s="419" t="s">
        <v>33</v>
      </c>
      <c r="P31" s="418" t="s">
        <v>33</v>
      </c>
      <c r="Q31" s="421"/>
      <c r="R31" s="421" t="s">
        <v>33</v>
      </c>
      <c r="S31" s="418"/>
      <c r="T31" s="418" t="s">
        <v>33</v>
      </c>
      <c r="U31" s="418"/>
      <c r="V31" s="418" t="s">
        <v>33</v>
      </c>
      <c r="W31" s="418"/>
      <c r="X31" s="421" t="s">
        <v>33</v>
      </c>
      <c r="Y31" s="421"/>
      <c r="Z31" s="418"/>
      <c r="AA31" s="418"/>
      <c r="AB31" s="418" t="s">
        <v>33</v>
      </c>
      <c r="AC31" s="418" t="s">
        <v>33</v>
      </c>
      <c r="AD31" s="418" t="s">
        <v>334</v>
      </c>
      <c r="AE31" s="421" t="s">
        <v>33</v>
      </c>
      <c r="AF31" s="421"/>
      <c r="AG31" s="418"/>
      <c r="AH31" s="418"/>
      <c r="AI31" s="423">
        <f t="shared" si="30"/>
        <v>132</v>
      </c>
      <c r="AJ31" s="424">
        <f t="shared" si="31"/>
        <v>144</v>
      </c>
      <c r="AK31" s="424">
        <f t="shared" si="32"/>
        <v>12</v>
      </c>
      <c r="AL31" s="425" t="s">
        <v>128</v>
      </c>
      <c r="AM31" s="426">
        <f t="shared" si="33"/>
        <v>132</v>
      </c>
      <c r="AN31" s="426">
        <f t="shared" si="34"/>
        <v>12</v>
      </c>
      <c r="AO31" s="427"/>
      <c r="AP31" s="428">
        <f t="shared" si="35"/>
        <v>0</v>
      </c>
      <c r="AQ31" s="428">
        <f t="shared" si="36"/>
        <v>0</v>
      </c>
      <c r="AR31" s="428">
        <f t="shared" si="37"/>
        <v>12</v>
      </c>
      <c r="AS31" s="428">
        <f t="shared" si="38"/>
        <v>0</v>
      </c>
      <c r="AT31" s="428">
        <f t="shared" si="39"/>
        <v>0</v>
      </c>
      <c r="AU31" s="428">
        <f t="shared" si="40"/>
        <v>0</v>
      </c>
      <c r="AV31" s="428">
        <f t="shared" si="41"/>
        <v>0</v>
      </c>
      <c r="AW31" s="428">
        <f t="shared" si="42"/>
        <v>0</v>
      </c>
      <c r="AX31" s="428">
        <f t="shared" si="43"/>
        <v>0</v>
      </c>
      <c r="AY31" s="428">
        <f t="shared" si="44"/>
        <v>0</v>
      </c>
      <c r="AZ31" s="428">
        <f t="shared" si="45"/>
        <v>0</v>
      </c>
      <c r="BA31" s="428">
        <f t="shared" si="46"/>
        <v>0</v>
      </c>
      <c r="BB31" s="428">
        <f t="shared" si="47"/>
        <v>0</v>
      </c>
      <c r="BC31" s="428">
        <f t="shared" si="48"/>
        <v>0</v>
      </c>
      <c r="BD31" s="428">
        <f t="shared" si="49"/>
        <v>0</v>
      </c>
      <c r="BE31" s="428">
        <f t="shared" si="50"/>
        <v>0</v>
      </c>
      <c r="BF31" s="428">
        <f t="shared" si="51"/>
        <v>0</v>
      </c>
      <c r="BG31" s="428">
        <f t="shared" si="52"/>
        <v>0</v>
      </c>
      <c r="BH31" s="428">
        <f t="shared" si="53"/>
        <v>0</v>
      </c>
      <c r="BI31" s="428">
        <f t="shared" si="54"/>
        <v>0</v>
      </c>
      <c r="BJ31" s="428">
        <f t="shared" si="55"/>
        <v>0</v>
      </c>
      <c r="BK31" s="428">
        <f t="shared" si="56"/>
        <v>0</v>
      </c>
      <c r="BL31" s="428">
        <f t="shared" si="57"/>
        <v>0</v>
      </c>
      <c r="BM31" s="432"/>
      <c r="BN31" s="432"/>
      <c r="BO31" s="432"/>
      <c r="BP31" s="432"/>
      <c r="BQ31" s="432"/>
      <c r="BR31" s="428">
        <f t="shared" si="28"/>
        <v>0</v>
      </c>
      <c r="BS31" s="430">
        <f t="shared" si="59"/>
        <v>144</v>
      </c>
      <c r="BT31" s="431"/>
      <c r="BU31" s="431"/>
      <c r="BV31" s="431"/>
      <c r="BW31" s="431"/>
      <c r="BX31" s="431"/>
      <c r="BY31" s="431"/>
      <c r="BZ31" s="431"/>
      <c r="CA31" s="431"/>
      <c r="CB31" s="431"/>
      <c r="CC31" s="431"/>
      <c r="CD31" s="431"/>
      <c r="CE31" s="431"/>
      <c r="CF31" s="431"/>
      <c r="CG31" s="431"/>
      <c r="CH31" s="431"/>
      <c r="CI31" s="431"/>
      <c r="CJ31" s="431"/>
      <c r="CK31" s="431"/>
      <c r="CL31" s="431"/>
      <c r="CM31" s="431"/>
      <c r="CN31" s="431"/>
      <c r="CO31" s="405"/>
      <c r="CP31" s="405"/>
      <c r="CQ31" s="405"/>
    </row>
    <row r="32" spans="1:95" s="406" customFormat="1" ht="27" customHeight="1">
      <c r="A32" s="416" t="s">
        <v>335</v>
      </c>
      <c r="B32" s="416" t="s">
        <v>336</v>
      </c>
      <c r="C32" s="452">
        <v>862279</v>
      </c>
      <c r="D32" s="417" t="s">
        <v>276</v>
      </c>
      <c r="E32" s="418"/>
      <c r="F32" s="418" t="s">
        <v>33</v>
      </c>
      <c r="G32" s="418"/>
      <c r="H32" s="418"/>
      <c r="I32" s="418"/>
      <c r="J32" s="421" t="s">
        <v>33</v>
      </c>
      <c r="K32" s="421"/>
      <c r="L32" s="418" t="s">
        <v>33</v>
      </c>
      <c r="M32" s="418"/>
      <c r="N32" s="418" t="s">
        <v>33</v>
      </c>
      <c r="O32" s="418"/>
      <c r="P32" s="418"/>
      <c r="Q32" s="421"/>
      <c r="R32" s="421" t="s">
        <v>33</v>
      </c>
      <c r="S32" s="418"/>
      <c r="T32" s="418" t="s">
        <v>33</v>
      </c>
      <c r="U32" s="418"/>
      <c r="V32" s="418" t="s">
        <v>33</v>
      </c>
      <c r="W32" s="418"/>
      <c r="X32" s="421"/>
      <c r="Y32" s="421"/>
      <c r="Z32" s="418" t="s">
        <v>33</v>
      </c>
      <c r="AA32" s="418"/>
      <c r="AB32" s="418" t="s">
        <v>33</v>
      </c>
      <c r="AC32" s="418"/>
      <c r="AD32" s="418" t="s">
        <v>33</v>
      </c>
      <c r="AE32" s="421"/>
      <c r="AF32" s="421" t="s">
        <v>27</v>
      </c>
      <c r="AG32" s="418"/>
      <c r="AH32" s="418"/>
      <c r="AI32" s="423">
        <f t="shared" si="30"/>
        <v>132</v>
      </c>
      <c r="AJ32" s="424">
        <f t="shared" si="31"/>
        <v>126</v>
      </c>
      <c r="AK32" s="424">
        <f t="shared" si="32"/>
        <v>-6</v>
      </c>
      <c r="AL32" s="425" t="s">
        <v>217</v>
      </c>
      <c r="AM32" s="426">
        <f t="shared" si="33"/>
        <v>132</v>
      </c>
      <c r="AN32" s="426">
        <f t="shared" si="34"/>
        <v>-6</v>
      </c>
      <c r="AO32" s="427"/>
      <c r="AP32" s="428">
        <f t="shared" si="35"/>
        <v>1</v>
      </c>
      <c r="AQ32" s="428">
        <f t="shared" si="36"/>
        <v>0</v>
      </c>
      <c r="AR32" s="428">
        <f t="shared" si="37"/>
        <v>10</v>
      </c>
      <c r="AS32" s="428">
        <f t="shared" si="38"/>
        <v>0</v>
      </c>
      <c r="AT32" s="428">
        <f t="shared" si="39"/>
        <v>0</v>
      </c>
      <c r="AU32" s="428">
        <f t="shared" si="40"/>
        <v>0</v>
      </c>
      <c r="AV32" s="428">
        <f t="shared" si="41"/>
        <v>0</v>
      </c>
      <c r="AW32" s="428">
        <f t="shared" si="42"/>
        <v>0</v>
      </c>
      <c r="AX32" s="428">
        <f t="shared" si="43"/>
        <v>0</v>
      </c>
      <c r="AY32" s="428">
        <f t="shared" si="44"/>
        <v>0</v>
      </c>
      <c r="AZ32" s="428">
        <f t="shared" si="45"/>
        <v>0</v>
      </c>
      <c r="BA32" s="428">
        <f t="shared" si="46"/>
        <v>0</v>
      </c>
      <c r="BB32" s="428">
        <f t="shared" si="47"/>
        <v>0</v>
      </c>
      <c r="BC32" s="428">
        <f t="shared" si="48"/>
        <v>0</v>
      </c>
      <c r="BD32" s="428">
        <f t="shared" si="49"/>
        <v>0</v>
      </c>
      <c r="BE32" s="428">
        <f t="shared" si="50"/>
        <v>0</v>
      </c>
      <c r="BF32" s="428">
        <f t="shared" si="51"/>
        <v>0</v>
      </c>
      <c r="BG32" s="428">
        <f t="shared" si="52"/>
        <v>0</v>
      </c>
      <c r="BH32" s="428">
        <f t="shared" si="53"/>
        <v>0</v>
      </c>
      <c r="BI32" s="428">
        <f t="shared" si="54"/>
        <v>0</v>
      </c>
      <c r="BJ32" s="428">
        <f t="shared" si="55"/>
        <v>0</v>
      </c>
      <c r="BK32" s="428">
        <f t="shared" si="56"/>
        <v>0</v>
      </c>
      <c r="BL32" s="428">
        <f t="shared" si="57"/>
        <v>0</v>
      </c>
      <c r="BM32" s="432"/>
      <c r="BN32" s="432"/>
      <c r="BO32" s="432"/>
      <c r="BP32" s="432"/>
      <c r="BQ32" s="432"/>
      <c r="BR32" s="428">
        <f t="shared" si="28"/>
        <v>0</v>
      </c>
      <c r="BS32" s="430">
        <f t="shared" si="59"/>
        <v>126</v>
      </c>
      <c r="BT32" s="431"/>
      <c r="BU32" s="431"/>
      <c r="BV32" s="431"/>
      <c r="BW32" s="431"/>
      <c r="BX32" s="431"/>
      <c r="BY32" s="431"/>
      <c r="BZ32" s="431"/>
      <c r="CA32" s="431"/>
      <c r="CB32" s="431"/>
      <c r="CC32" s="431"/>
      <c r="CD32" s="431"/>
      <c r="CE32" s="431"/>
      <c r="CF32" s="431"/>
      <c r="CG32" s="431"/>
      <c r="CH32" s="431"/>
      <c r="CI32" s="431"/>
      <c r="CJ32" s="431"/>
      <c r="CK32" s="431"/>
      <c r="CL32" s="431"/>
      <c r="CM32" s="431"/>
      <c r="CN32" s="431"/>
      <c r="CO32" s="405"/>
      <c r="CP32" s="405"/>
      <c r="CQ32" s="405"/>
    </row>
    <row r="33" spans="1:95" s="406" customFormat="1" ht="27" customHeight="1">
      <c r="A33" s="416" t="s">
        <v>337</v>
      </c>
      <c r="B33" s="416" t="s">
        <v>338</v>
      </c>
      <c r="C33" s="452">
        <v>650058</v>
      </c>
      <c r="D33" s="417" t="s">
        <v>276</v>
      </c>
      <c r="E33" s="418"/>
      <c r="F33" s="418" t="s">
        <v>33</v>
      </c>
      <c r="G33" s="418"/>
      <c r="H33" s="418" t="s">
        <v>33</v>
      </c>
      <c r="I33" s="418"/>
      <c r="J33" s="421"/>
      <c r="K33" s="421"/>
      <c r="L33" s="418" t="s">
        <v>33</v>
      </c>
      <c r="M33" s="418"/>
      <c r="N33" s="418" t="s">
        <v>33</v>
      </c>
      <c r="O33" s="418"/>
      <c r="P33" s="418" t="s">
        <v>33</v>
      </c>
      <c r="Q33" s="421"/>
      <c r="R33" s="421" t="s">
        <v>33</v>
      </c>
      <c r="S33" s="418"/>
      <c r="T33" s="418" t="s">
        <v>33</v>
      </c>
      <c r="U33" s="418"/>
      <c r="V33" s="419" t="s">
        <v>33</v>
      </c>
      <c r="W33" s="418"/>
      <c r="X33" s="421" t="s">
        <v>33</v>
      </c>
      <c r="Y33" s="421"/>
      <c r="Z33" s="418" t="s">
        <v>33</v>
      </c>
      <c r="AA33" s="418"/>
      <c r="AB33" s="418"/>
      <c r="AC33" s="418"/>
      <c r="AD33" s="418" t="s">
        <v>33</v>
      </c>
      <c r="AE33" s="421"/>
      <c r="AF33" s="421"/>
      <c r="AG33" s="418"/>
      <c r="AH33" s="418" t="s">
        <v>33</v>
      </c>
      <c r="AI33" s="423">
        <f t="shared" si="30"/>
        <v>132</v>
      </c>
      <c r="AJ33" s="424">
        <f t="shared" si="31"/>
        <v>144</v>
      </c>
      <c r="AK33" s="424">
        <f t="shared" si="32"/>
        <v>12</v>
      </c>
      <c r="AL33" s="425" t="s">
        <v>128</v>
      </c>
      <c r="AM33" s="426">
        <f t="shared" si="33"/>
        <v>132</v>
      </c>
      <c r="AN33" s="426">
        <f t="shared" si="34"/>
        <v>12</v>
      </c>
      <c r="AO33" s="427"/>
      <c r="AP33" s="428">
        <f t="shared" si="35"/>
        <v>0</v>
      </c>
      <c r="AQ33" s="428">
        <f t="shared" si="36"/>
        <v>0</v>
      </c>
      <c r="AR33" s="428">
        <f t="shared" si="37"/>
        <v>12</v>
      </c>
      <c r="AS33" s="428">
        <f t="shared" si="38"/>
        <v>0</v>
      </c>
      <c r="AT33" s="428">
        <f t="shared" si="39"/>
        <v>0</v>
      </c>
      <c r="AU33" s="428">
        <f t="shared" si="40"/>
        <v>0</v>
      </c>
      <c r="AV33" s="428">
        <f t="shared" si="41"/>
        <v>0</v>
      </c>
      <c r="AW33" s="428">
        <f t="shared" si="42"/>
        <v>0</v>
      </c>
      <c r="AX33" s="428">
        <f t="shared" si="43"/>
        <v>0</v>
      </c>
      <c r="AY33" s="428">
        <f t="shared" si="44"/>
        <v>0</v>
      </c>
      <c r="AZ33" s="428">
        <f t="shared" si="45"/>
        <v>0</v>
      </c>
      <c r="BA33" s="428">
        <f t="shared" si="46"/>
        <v>0</v>
      </c>
      <c r="BB33" s="428">
        <f t="shared" si="47"/>
        <v>0</v>
      </c>
      <c r="BC33" s="428">
        <f t="shared" si="48"/>
        <v>0</v>
      </c>
      <c r="BD33" s="428">
        <f t="shared" si="49"/>
        <v>0</v>
      </c>
      <c r="BE33" s="428">
        <f t="shared" si="50"/>
        <v>0</v>
      </c>
      <c r="BF33" s="428">
        <f t="shared" si="51"/>
        <v>0</v>
      </c>
      <c r="BG33" s="428">
        <f t="shared" si="52"/>
        <v>0</v>
      </c>
      <c r="BH33" s="428">
        <f t="shared" si="53"/>
        <v>0</v>
      </c>
      <c r="BI33" s="428">
        <f t="shared" si="54"/>
        <v>0</v>
      </c>
      <c r="BJ33" s="428">
        <f t="shared" si="55"/>
        <v>0</v>
      </c>
      <c r="BK33" s="428">
        <f t="shared" si="56"/>
        <v>0</v>
      </c>
      <c r="BL33" s="428">
        <f t="shared" si="57"/>
        <v>0</v>
      </c>
      <c r="BM33" s="432"/>
      <c r="BN33" s="432"/>
      <c r="BO33" s="432"/>
      <c r="BP33" s="432"/>
      <c r="BQ33" s="432"/>
      <c r="BR33" s="428">
        <f t="shared" si="28"/>
        <v>0</v>
      </c>
      <c r="BS33" s="430">
        <f t="shared" si="59"/>
        <v>144</v>
      </c>
      <c r="BT33" s="431"/>
      <c r="BU33" s="431"/>
      <c r="BV33" s="431"/>
      <c r="BW33" s="431"/>
      <c r="BX33" s="431"/>
      <c r="BY33" s="431"/>
      <c r="BZ33" s="431"/>
      <c r="CA33" s="431"/>
      <c r="CB33" s="431"/>
      <c r="CC33" s="431"/>
      <c r="CD33" s="431"/>
      <c r="CE33" s="431"/>
      <c r="CF33" s="431"/>
      <c r="CG33" s="431"/>
      <c r="CH33" s="431"/>
      <c r="CI33" s="431"/>
      <c r="CJ33" s="431"/>
      <c r="CK33" s="431"/>
      <c r="CL33" s="431"/>
      <c r="CM33" s="431"/>
      <c r="CN33" s="431"/>
      <c r="CO33" s="405"/>
      <c r="CP33" s="405"/>
      <c r="CQ33" s="405"/>
    </row>
    <row r="34" spans="1:95" s="406" customFormat="1" ht="27" customHeight="1">
      <c r="A34" s="416" t="s">
        <v>339</v>
      </c>
      <c r="B34" s="416" t="s">
        <v>340</v>
      </c>
      <c r="C34" s="452">
        <v>703324</v>
      </c>
      <c r="D34" s="417" t="s">
        <v>276</v>
      </c>
      <c r="E34" s="418"/>
      <c r="F34" s="418"/>
      <c r="G34" s="418"/>
      <c r="H34" s="418"/>
      <c r="I34" s="418"/>
      <c r="J34" s="421"/>
      <c r="K34" s="420" t="s">
        <v>33</v>
      </c>
      <c r="L34" s="418" t="s">
        <v>33</v>
      </c>
      <c r="M34" s="418" t="s">
        <v>33</v>
      </c>
      <c r="N34" s="419" t="s">
        <v>33</v>
      </c>
      <c r="O34" s="418" t="s">
        <v>33</v>
      </c>
      <c r="P34" s="418"/>
      <c r="Q34" s="420" t="s">
        <v>33</v>
      </c>
      <c r="R34" s="421" t="s">
        <v>33</v>
      </c>
      <c r="S34" s="418" t="s">
        <v>33</v>
      </c>
      <c r="T34" s="422"/>
      <c r="U34" s="422" t="s">
        <v>118</v>
      </c>
      <c r="V34" s="418" t="s">
        <v>33</v>
      </c>
      <c r="W34" s="419" t="s">
        <v>33</v>
      </c>
      <c r="X34" s="421" t="s">
        <v>33</v>
      </c>
      <c r="Y34" s="421" t="s">
        <v>33</v>
      </c>
      <c r="Z34" s="418"/>
      <c r="AA34" s="418" t="s">
        <v>33</v>
      </c>
      <c r="AB34" s="418"/>
      <c r="AC34" s="418"/>
      <c r="AD34" s="418"/>
      <c r="AE34" s="421"/>
      <c r="AF34" s="421"/>
      <c r="AG34" s="418"/>
      <c r="AH34" s="419" t="s">
        <v>27</v>
      </c>
      <c r="AI34" s="423">
        <f t="shared" si="30"/>
        <v>120</v>
      </c>
      <c r="AJ34" s="424">
        <f t="shared" si="31"/>
        <v>162</v>
      </c>
      <c r="AK34" s="424">
        <f t="shared" si="32"/>
        <v>42</v>
      </c>
      <c r="AL34" s="425" t="s">
        <v>128</v>
      </c>
      <c r="AM34" s="426">
        <f t="shared" si="33"/>
        <v>120</v>
      </c>
      <c r="AN34" s="426">
        <f t="shared" si="34"/>
        <v>42</v>
      </c>
      <c r="AO34" s="427"/>
      <c r="AP34" s="428">
        <f t="shared" si="35"/>
        <v>1</v>
      </c>
      <c r="AQ34" s="428">
        <f t="shared" si="36"/>
        <v>0</v>
      </c>
      <c r="AR34" s="428">
        <f t="shared" si="37"/>
        <v>13</v>
      </c>
      <c r="AS34" s="428">
        <f t="shared" si="38"/>
        <v>0</v>
      </c>
      <c r="AT34" s="428">
        <f t="shared" si="39"/>
        <v>0</v>
      </c>
      <c r="AU34" s="428">
        <f t="shared" si="40"/>
        <v>0</v>
      </c>
      <c r="AV34" s="428">
        <f t="shared" si="41"/>
        <v>0</v>
      </c>
      <c r="AW34" s="428">
        <f t="shared" si="42"/>
        <v>0</v>
      </c>
      <c r="AX34" s="428">
        <f t="shared" si="43"/>
        <v>0</v>
      </c>
      <c r="AY34" s="428">
        <f t="shared" si="44"/>
        <v>0</v>
      </c>
      <c r="AZ34" s="428">
        <f t="shared" si="45"/>
        <v>0</v>
      </c>
      <c r="BA34" s="428">
        <f t="shared" si="46"/>
        <v>0</v>
      </c>
      <c r="BB34" s="428">
        <f t="shared" si="47"/>
        <v>0</v>
      </c>
      <c r="BC34" s="428">
        <f t="shared" si="48"/>
        <v>0</v>
      </c>
      <c r="BD34" s="428">
        <f t="shared" si="49"/>
        <v>0</v>
      </c>
      <c r="BE34" s="428">
        <f t="shared" si="50"/>
        <v>0</v>
      </c>
      <c r="BF34" s="428">
        <f t="shared" si="51"/>
        <v>0</v>
      </c>
      <c r="BG34" s="428">
        <f t="shared" si="52"/>
        <v>0</v>
      </c>
      <c r="BH34" s="428">
        <f t="shared" si="53"/>
        <v>0</v>
      </c>
      <c r="BI34" s="428">
        <f t="shared" si="54"/>
        <v>0</v>
      </c>
      <c r="BJ34" s="428">
        <f t="shared" si="55"/>
        <v>0</v>
      </c>
      <c r="BK34" s="428">
        <f t="shared" si="56"/>
        <v>0</v>
      </c>
      <c r="BL34" s="428">
        <f t="shared" si="57"/>
        <v>0</v>
      </c>
      <c r="BM34" s="432"/>
      <c r="BN34" s="432"/>
      <c r="BO34" s="432"/>
      <c r="BP34" s="432">
        <v>2</v>
      </c>
      <c r="BQ34" s="432"/>
      <c r="BR34" s="428">
        <f t="shared" si="28"/>
        <v>12</v>
      </c>
      <c r="BS34" s="430">
        <f t="shared" si="59"/>
        <v>162</v>
      </c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31"/>
      <c r="CI34" s="431"/>
      <c r="CJ34" s="431"/>
      <c r="CK34" s="431"/>
      <c r="CL34" s="431"/>
      <c r="CM34" s="431"/>
      <c r="CN34" s="431"/>
      <c r="CO34" s="405"/>
      <c r="CP34" s="405"/>
      <c r="CQ34" s="405"/>
    </row>
    <row r="35" spans="1:95" s="406" customFormat="1" ht="27" customHeight="1">
      <c r="A35" s="416" t="s">
        <v>341</v>
      </c>
      <c r="B35" s="416" t="s">
        <v>342</v>
      </c>
      <c r="C35" s="436">
        <v>727359</v>
      </c>
      <c r="D35" s="417" t="s">
        <v>276</v>
      </c>
      <c r="E35" s="418"/>
      <c r="F35" s="418" t="s">
        <v>33</v>
      </c>
      <c r="G35" s="418"/>
      <c r="H35" s="418" t="s">
        <v>33</v>
      </c>
      <c r="I35" s="418"/>
      <c r="J35" s="421"/>
      <c r="K35" s="421"/>
      <c r="L35" s="418" t="s">
        <v>33</v>
      </c>
      <c r="M35" s="418"/>
      <c r="N35" s="418"/>
      <c r="O35" s="418" t="s">
        <v>33</v>
      </c>
      <c r="P35" s="418"/>
      <c r="Q35" s="421"/>
      <c r="R35" s="421" t="s">
        <v>33</v>
      </c>
      <c r="S35" s="418"/>
      <c r="T35" s="418"/>
      <c r="U35" s="418" t="s">
        <v>33</v>
      </c>
      <c r="V35" s="418"/>
      <c r="W35" s="418"/>
      <c r="X35" s="421" t="s">
        <v>33</v>
      </c>
      <c r="Y35" s="421"/>
      <c r="Z35" s="418" t="s">
        <v>38</v>
      </c>
      <c r="AA35" s="418" t="s">
        <v>27</v>
      </c>
      <c r="AB35" s="418"/>
      <c r="AC35" s="418"/>
      <c r="AD35" s="418" t="s">
        <v>33</v>
      </c>
      <c r="AE35" s="421"/>
      <c r="AF35" s="421"/>
      <c r="AG35" s="418" t="s">
        <v>33</v>
      </c>
      <c r="AH35" s="418"/>
      <c r="AI35" s="423">
        <f t="shared" si="30"/>
        <v>120</v>
      </c>
      <c r="AJ35" s="424">
        <f t="shared" si="31"/>
        <v>120</v>
      </c>
      <c r="AK35" s="424">
        <f t="shared" si="32"/>
        <v>0</v>
      </c>
      <c r="AL35" s="425" t="s">
        <v>128</v>
      </c>
      <c r="AM35" s="426">
        <f t="shared" si="33"/>
        <v>120</v>
      </c>
      <c r="AN35" s="426">
        <f t="shared" si="34"/>
        <v>0</v>
      </c>
      <c r="AO35" s="427"/>
      <c r="AP35" s="428">
        <f t="shared" si="35"/>
        <v>1</v>
      </c>
      <c r="AQ35" s="428">
        <f t="shared" si="36"/>
        <v>1</v>
      </c>
      <c r="AR35" s="428">
        <f t="shared" si="37"/>
        <v>9</v>
      </c>
      <c r="AS35" s="428">
        <f t="shared" si="38"/>
        <v>0</v>
      </c>
      <c r="AT35" s="428">
        <f t="shared" si="39"/>
        <v>0</v>
      </c>
      <c r="AU35" s="428">
        <f t="shared" si="40"/>
        <v>0</v>
      </c>
      <c r="AV35" s="428">
        <f t="shared" si="41"/>
        <v>0</v>
      </c>
      <c r="AW35" s="428">
        <f t="shared" si="42"/>
        <v>0</v>
      </c>
      <c r="AX35" s="428">
        <f t="shared" si="43"/>
        <v>0</v>
      </c>
      <c r="AY35" s="428">
        <f t="shared" si="44"/>
        <v>0</v>
      </c>
      <c r="AZ35" s="428">
        <f t="shared" si="45"/>
        <v>0</v>
      </c>
      <c r="BA35" s="428">
        <f t="shared" si="46"/>
        <v>0</v>
      </c>
      <c r="BB35" s="428">
        <f t="shared" si="47"/>
        <v>0</v>
      </c>
      <c r="BC35" s="428">
        <f t="shared" si="48"/>
        <v>0</v>
      </c>
      <c r="BD35" s="428">
        <f t="shared" si="49"/>
        <v>0</v>
      </c>
      <c r="BE35" s="428">
        <f t="shared" si="50"/>
        <v>0</v>
      </c>
      <c r="BF35" s="428">
        <f t="shared" si="51"/>
        <v>0</v>
      </c>
      <c r="BG35" s="428">
        <f t="shared" si="52"/>
        <v>0</v>
      </c>
      <c r="BH35" s="428">
        <f t="shared" si="53"/>
        <v>0</v>
      </c>
      <c r="BI35" s="428">
        <f>COUNTIF(E35:AH35,"T6")</f>
        <v>0</v>
      </c>
      <c r="BJ35" s="428">
        <f>COUNTIF(E35:AH35,"P2")</f>
        <v>0</v>
      </c>
      <c r="BK35" s="428">
        <f>COUNTIF(E35:AH35,"T5/N")</f>
        <v>0</v>
      </c>
      <c r="BL35" s="428">
        <f>COUNTIF(E35:AH35,"M5/I")</f>
        <v>0</v>
      </c>
      <c r="BM35" s="432"/>
      <c r="BN35" s="432"/>
      <c r="BO35" s="432"/>
      <c r="BP35" s="432"/>
      <c r="BQ35" s="432">
        <v>12</v>
      </c>
      <c r="BR35" s="428">
        <f t="shared" si="28"/>
        <v>12</v>
      </c>
      <c r="BS35" s="430">
        <f t="shared" si="59"/>
        <v>120</v>
      </c>
      <c r="BT35" s="431"/>
      <c r="BU35" s="431"/>
      <c r="BV35" s="431"/>
      <c r="BW35" s="431"/>
      <c r="BX35" s="431"/>
      <c r="BY35" s="431"/>
      <c r="BZ35" s="431"/>
      <c r="CA35" s="431"/>
      <c r="CB35" s="431"/>
      <c r="CC35" s="431"/>
      <c r="CD35" s="431"/>
      <c r="CE35" s="431"/>
      <c r="CF35" s="431"/>
      <c r="CG35" s="431"/>
      <c r="CH35" s="431"/>
      <c r="CI35" s="431"/>
      <c r="CJ35" s="431"/>
      <c r="CK35" s="431"/>
      <c r="CL35" s="431"/>
      <c r="CM35" s="431"/>
      <c r="CN35" s="431"/>
      <c r="CO35" s="405"/>
      <c r="CP35" s="405"/>
      <c r="CQ35" s="405"/>
    </row>
    <row r="36" spans="1:95" s="406" customFormat="1" ht="27" customHeight="1">
      <c r="A36" s="408" t="s">
        <v>1</v>
      </c>
      <c r="B36" s="408" t="s">
        <v>2</v>
      </c>
      <c r="C36" s="408" t="s">
        <v>3</v>
      </c>
      <c r="D36" s="453" t="s">
        <v>4</v>
      </c>
      <c r="E36" s="401">
        <v>1</v>
      </c>
      <c r="F36" s="401">
        <v>2</v>
      </c>
      <c r="G36" s="401">
        <v>3</v>
      </c>
      <c r="H36" s="401">
        <v>4</v>
      </c>
      <c r="I36" s="401">
        <v>5</v>
      </c>
      <c r="J36" s="401">
        <v>6</v>
      </c>
      <c r="K36" s="401">
        <v>7</v>
      </c>
      <c r="L36" s="401">
        <v>8</v>
      </c>
      <c r="M36" s="401">
        <v>9</v>
      </c>
      <c r="N36" s="401">
        <v>10</v>
      </c>
      <c r="O36" s="401">
        <v>11</v>
      </c>
      <c r="P36" s="401">
        <v>12</v>
      </c>
      <c r="Q36" s="401">
        <v>13</v>
      </c>
      <c r="R36" s="401">
        <v>14</v>
      </c>
      <c r="S36" s="401">
        <v>15</v>
      </c>
      <c r="T36" s="401">
        <v>16</v>
      </c>
      <c r="U36" s="401">
        <v>17</v>
      </c>
      <c r="V36" s="401">
        <v>18</v>
      </c>
      <c r="W36" s="401">
        <v>19</v>
      </c>
      <c r="X36" s="401">
        <v>20</v>
      </c>
      <c r="Y36" s="401">
        <v>21</v>
      </c>
      <c r="Z36" s="401">
        <v>22</v>
      </c>
      <c r="AA36" s="401">
        <v>23</v>
      </c>
      <c r="AB36" s="401">
        <v>24</v>
      </c>
      <c r="AC36" s="401">
        <v>25</v>
      </c>
      <c r="AD36" s="401">
        <v>26</v>
      </c>
      <c r="AE36" s="401">
        <v>27</v>
      </c>
      <c r="AF36" s="401">
        <v>28</v>
      </c>
      <c r="AG36" s="401">
        <v>29</v>
      </c>
      <c r="AH36" s="401">
        <v>30</v>
      </c>
      <c r="AI36" s="409" t="s">
        <v>5</v>
      </c>
      <c r="AJ36" s="444" t="s">
        <v>6</v>
      </c>
      <c r="AK36" s="444" t="s">
        <v>7</v>
      </c>
      <c r="AL36" s="425"/>
      <c r="AM36" s="445"/>
      <c r="AN36" s="431"/>
      <c r="AO36" s="431"/>
      <c r="AP36" s="431"/>
      <c r="AQ36" s="446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7"/>
      <c r="BE36" s="447"/>
      <c r="BF36" s="447"/>
      <c r="BG36" s="447"/>
      <c r="BH36" s="447"/>
      <c r="BI36" s="447"/>
      <c r="BJ36" s="447"/>
      <c r="BK36" s="447"/>
      <c r="BL36" s="447"/>
      <c r="BM36" s="446"/>
      <c r="BN36" s="446"/>
      <c r="BO36" s="454"/>
      <c r="BP36" s="431"/>
      <c r="BQ36" s="446"/>
      <c r="BR36" s="447"/>
      <c r="BS36" s="448"/>
      <c r="BT36" s="446"/>
      <c r="BU36" s="454"/>
      <c r="BV36" s="454"/>
      <c r="BW36" s="431"/>
      <c r="BX36" s="431"/>
      <c r="BY36" s="431"/>
      <c r="BZ36" s="431"/>
      <c r="CA36" s="431"/>
      <c r="CB36" s="431"/>
      <c r="CC36" s="431"/>
      <c r="CD36" s="431"/>
      <c r="CE36" s="431"/>
      <c r="CF36" s="431"/>
      <c r="CG36" s="431"/>
      <c r="CH36" s="431"/>
      <c r="CI36" s="431"/>
      <c r="CJ36" s="431"/>
      <c r="CK36" s="431"/>
      <c r="CL36" s="431"/>
      <c r="CM36" s="431"/>
      <c r="CN36" s="431"/>
      <c r="CO36" s="405"/>
      <c r="CP36" s="405"/>
      <c r="CQ36" s="405"/>
    </row>
    <row r="37" spans="1:95" s="406" customFormat="1" ht="27" customHeight="1">
      <c r="A37" s="408"/>
      <c r="B37" s="408" t="s">
        <v>269</v>
      </c>
      <c r="C37" s="408" t="s">
        <v>200</v>
      </c>
      <c r="D37" s="400"/>
      <c r="E37" s="409" t="s">
        <v>10</v>
      </c>
      <c r="F37" s="409" t="s">
        <v>11</v>
      </c>
      <c r="G37" s="409" t="s">
        <v>12</v>
      </c>
      <c r="H37" s="409" t="s">
        <v>13</v>
      </c>
      <c r="I37" s="409" t="s">
        <v>14</v>
      </c>
      <c r="J37" s="409" t="s">
        <v>15</v>
      </c>
      <c r="K37" s="409" t="s">
        <v>16</v>
      </c>
      <c r="L37" s="409" t="s">
        <v>10</v>
      </c>
      <c r="M37" s="409" t="s">
        <v>11</v>
      </c>
      <c r="N37" s="409" t="s">
        <v>12</v>
      </c>
      <c r="O37" s="409" t="s">
        <v>13</v>
      </c>
      <c r="P37" s="409" t="s">
        <v>14</v>
      </c>
      <c r="Q37" s="409" t="s">
        <v>15</v>
      </c>
      <c r="R37" s="409" t="s">
        <v>16</v>
      </c>
      <c r="S37" s="409" t="s">
        <v>10</v>
      </c>
      <c r="T37" s="409" t="s">
        <v>11</v>
      </c>
      <c r="U37" s="409" t="s">
        <v>12</v>
      </c>
      <c r="V37" s="409" t="s">
        <v>13</v>
      </c>
      <c r="W37" s="409" t="s">
        <v>14</v>
      </c>
      <c r="X37" s="409" t="s">
        <v>15</v>
      </c>
      <c r="Y37" s="409" t="s">
        <v>16</v>
      </c>
      <c r="Z37" s="409" t="s">
        <v>10</v>
      </c>
      <c r="AA37" s="409" t="s">
        <v>11</v>
      </c>
      <c r="AB37" s="409" t="s">
        <v>12</v>
      </c>
      <c r="AC37" s="409" t="s">
        <v>13</v>
      </c>
      <c r="AD37" s="409" t="s">
        <v>14</v>
      </c>
      <c r="AE37" s="409" t="s">
        <v>15</v>
      </c>
      <c r="AF37" s="409" t="s">
        <v>16</v>
      </c>
      <c r="AG37" s="409" t="s">
        <v>10</v>
      </c>
      <c r="AH37" s="409" t="s">
        <v>11</v>
      </c>
      <c r="AI37" s="409"/>
      <c r="AJ37" s="444"/>
      <c r="AK37" s="444"/>
      <c r="AL37" s="425"/>
      <c r="AM37" s="445"/>
      <c r="AN37" s="431"/>
      <c r="AO37" s="431"/>
      <c r="AP37" s="431"/>
      <c r="AQ37" s="446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7"/>
      <c r="BE37" s="447"/>
      <c r="BF37" s="447"/>
      <c r="BG37" s="447"/>
      <c r="BH37" s="447"/>
      <c r="BI37" s="447"/>
      <c r="BJ37" s="447"/>
      <c r="BK37" s="447"/>
      <c r="BL37" s="447"/>
      <c r="BM37" s="446"/>
      <c r="BN37" s="446"/>
      <c r="BO37" s="454"/>
      <c r="BP37" s="431"/>
      <c r="BQ37" s="446"/>
      <c r="BR37" s="447"/>
      <c r="BS37" s="448"/>
      <c r="BT37" s="446"/>
      <c r="BU37" s="454"/>
      <c r="BV37" s="454"/>
      <c r="BW37" s="431"/>
      <c r="BX37" s="431"/>
      <c r="BY37" s="431"/>
      <c r="BZ37" s="431"/>
      <c r="CA37" s="431"/>
      <c r="CB37" s="431"/>
      <c r="CC37" s="431"/>
      <c r="CD37" s="431"/>
      <c r="CE37" s="431"/>
      <c r="CF37" s="431"/>
      <c r="CG37" s="431"/>
      <c r="CH37" s="431"/>
      <c r="CI37" s="431"/>
      <c r="CJ37" s="431"/>
      <c r="CK37" s="431"/>
      <c r="CL37" s="431"/>
      <c r="CM37" s="431"/>
      <c r="CN37" s="431"/>
      <c r="CO37" s="405"/>
      <c r="CP37" s="405"/>
      <c r="CQ37" s="405"/>
    </row>
    <row r="38" spans="1:95" s="406" customFormat="1" ht="27" customHeight="1">
      <c r="A38" s="436" t="s">
        <v>343</v>
      </c>
      <c r="B38" s="416" t="s">
        <v>344</v>
      </c>
      <c r="C38" s="436">
        <v>302532</v>
      </c>
      <c r="D38" s="417" t="s">
        <v>276</v>
      </c>
      <c r="E38" s="418" t="s">
        <v>232</v>
      </c>
      <c r="F38" s="418" t="s">
        <v>53</v>
      </c>
      <c r="G38" s="418"/>
      <c r="H38" s="418" t="s">
        <v>232</v>
      </c>
      <c r="I38" s="418"/>
      <c r="J38" s="421" t="s">
        <v>33</v>
      </c>
      <c r="K38" s="421"/>
      <c r="L38" s="418" t="s">
        <v>232</v>
      </c>
      <c r="M38" s="418"/>
      <c r="N38" s="418" t="s">
        <v>232</v>
      </c>
      <c r="O38" s="418" t="s">
        <v>232</v>
      </c>
      <c r="P38" s="418"/>
      <c r="Q38" s="421"/>
      <c r="R38" s="421"/>
      <c r="S38" s="418" t="s">
        <v>232</v>
      </c>
      <c r="T38" s="418" t="s">
        <v>232</v>
      </c>
      <c r="U38" s="418" t="s">
        <v>232</v>
      </c>
      <c r="V38" s="418" t="s">
        <v>232</v>
      </c>
      <c r="W38" s="418"/>
      <c r="X38" s="421" t="s">
        <v>33</v>
      </c>
      <c r="Y38" s="421" t="s">
        <v>33</v>
      </c>
      <c r="Z38" s="418"/>
      <c r="AA38" s="418"/>
      <c r="AB38" s="418"/>
      <c r="AC38" s="418" t="s">
        <v>232</v>
      </c>
      <c r="AD38" s="418"/>
      <c r="AE38" s="421" t="s">
        <v>33</v>
      </c>
      <c r="AF38" s="421"/>
      <c r="AG38" s="422" t="s">
        <v>118</v>
      </c>
      <c r="AH38" s="418"/>
      <c r="AI38" s="423">
        <f t="shared" ref="AI38:AI54" si="60">AM38</f>
        <v>120</v>
      </c>
      <c r="AJ38" s="424">
        <f t="shared" ref="AJ38:AJ54" si="61">AI38+AK38</f>
        <v>120</v>
      </c>
      <c r="AK38" s="424">
        <f t="shared" ref="AK38:AK54" si="62">AN38</f>
        <v>0</v>
      </c>
      <c r="AL38" s="425" t="s">
        <v>128</v>
      </c>
      <c r="AM38" s="426">
        <f t="shared" ref="AM38:AM54" si="63">$AM$2-BR38</f>
        <v>120</v>
      </c>
      <c r="AN38" s="426">
        <f t="shared" ref="AN38:AN54" si="64">(BS38-AM38)</f>
        <v>0</v>
      </c>
      <c r="AO38" s="427"/>
      <c r="AP38" s="428">
        <f t="shared" ref="AP38:AP54" si="65">COUNTIF(E38:AH38,"M")</f>
        <v>0</v>
      </c>
      <c r="AQ38" s="428">
        <f t="shared" ref="AQ38:AQ54" si="66">COUNTIF(E38:AH38,"T")</f>
        <v>0</v>
      </c>
      <c r="AR38" s="428">
        <f t="shared" ref="AR38:AR54" si="67">COUNTIF(E38:AH38,"P")</f>
        <v>4</v>
      </c>
      <c r="AS38" s="428">
        <f t="shared" ref="AS38:AS54" si="68">COUNTIF(E38:AH38,"SN")</f>
        <v>1</v>
      </c>
      <c r="AT38" s="428">
        <f t="shared" ref="AT38:AT54" si="69">COUNTIF(E38:AH38,"M/T")</f>
        <v>0</v>
      </c>
      <c r="AU38" s="428">
        <f t="shared" ref="AU38:AU54" si="70">COUNTIF(E38:AH38,"I/I")</f>
        <v>0</v>
      </c>
      <c r="AV38" s="428">
        <f t="shared" ref="AV38:AV54" si="71">COUNTIF(E38:AH38,"I")</f>
        <v>10</v>
      </c>
      <c r="AW38" s="428">
        <f t="shared" ref="AW38:AW54" si="72">COUNTIF(E38:AH38,"I²")</f>
        <v>0</v>
      </c>
      <c r="AX38" s="428">
        <f t="shared" ref="AX38:AX54" si="73">COUNTIF(E38:AH38,"M4")</f>
        <v>0</v>
      </c>
      <c r="AY38" s="428">
        <f t="shared" ref="AY38:AY54" si="74">COUNTIF(E38:AH38,"T5")</f>
        <v>0</v>
      </c>
      <c r="AZ38" s="428">
        <f t="shared" ref="AZ38:AZ54" si="75">COUNTIF(E38:AH38,"N/M")</f>
        <v>0</v>
      </c>
      <c r="BA38" s="428">
        <f t="shared" ref="BA38:BA54" si="76">COUNTIF(E38:AH38,"T/N")</f>
        <v>0</v>
      </c>
      <c r="BB38" s="428">
        <f t="shared" ref="BB38:BB42" si="77">COUNTIF(E38:AH38,"T/I")</f>
        <v>0</v>
      </c>
      <c r="BC38" s="428">
        <f t="shared" ref="BC38:BC54" si="78">COUNTIF(E38:AH38,"P/I")</f>
        <v>0</v>
      </c>
      <c r="BD38" s="428">
        <f t="shared" ref="BD38:BD54" si="79">COUNTIF(E38:AH38,"M/N")</f>
        <v>0</v>
      </c>
      <c r="BE38" s="428">
        <f t="shared" ref="BE38:BE54" si="80">COUNTIF(E38:AH38,"M4/T")</f>
        <v>0</v>
      </c>
      <c r="BF38" s="428">
        <f t="shared" ref="BF38:BF54" si="81">COUNTIF(E38:AH38,"I2/M")</f>
        <v>0</v>
      </c>
      <c r="BG38" s="428">
        <f t="shared" ref="BG38:BG54" si="82">COUNTIF(E38:AH38,"M5")</f>
        <v>0</v>
      </c>
      <c r="BH38" s="428">
        <f t="shared" ref="BH38:BH54" si="83">COUNTIF(E38:AH38,"M6")</f>
        <v>0</v>
      </c>
      <c r="BI38" s="428">
        <f t="shared" ref="BI38:BI54" si="84">COUNTIF(E38:AH38,"T6")</f>
        <v>0</v>
      </c>
      <c r="BJ38" s="428">
        <f t="shared" ref="BJ38:BJ54" si="85">COUNTIF(E38:AH38,"P2")</f>
        <v>0</v>
      </c>
      <c r="BK38" s="428">
        <f t="shared" ref="BK38:BK54" si="86">COUNTIF(E38:AH38,"T5/N")</f>
        <v>0</v>
      </c>
      <c r="BL38" s="428">
        <f t="shared" ref="BL38:BL54" si="87">COUNTIF(E38:AH38,"M5/I")</f>
        <v>0</v>
      </c>
      <c r="BM38" s="432"/>
      <c r="BN38" s="432"/>
      <c r="BO38" s="432"/>
      <c r="BP38" s="432">
        <v>2</v>
      </c>
      <c r="BQ38" s="432"/>
      <c r="BR38" s="428">
        <f t="shared" si="28"/>
        <v>12</v>
      </c>
      <c r="BS38" s="430">
        <f t="shared" ref="BS38:BS54" si="88">(AP38*$BU$6)+(AQ38*$BV$6)+(AR38*$BW$6)+(AS38*$BX$6)+(AT38*$BY$6)+(AU38*$BZ$6)+(AV38*$CA$6)+(AW38*$CB$6)+(AX38*$CC$6)+(AY38*$CD$6)+(AZ38*$CE$6)+(BA38*$CF$6)+(BB38*$CG$6)+(BC38*$CH$6)+(BD38*CI$6)+(BE38*CJ$6)+(BF38*$CK$6)+(BG38*$CL$6)+(BH38*$CM$6)+(BI38*$CN$6)+(BJ38*$CO$6)+(BK38*$CP$6)+(BL38*$CQ$6)</f>
        <v>120</v>
      </c>
      <c r="BT38" s="454"/>
      <c r="BU38" s="431"/>
      <c r="BV38" s="431"/>
      <c r="BW38" s="431"/>
      <c r="BX38" s="431"/>
      <c r="BY38" s="431"/>
      <c r="BZ38" s="431"/>
      <c r="CA38" s="431"/>
      <c r="CB38" s="431"/>
      <c r="CC38" s="431"/>
      <c r="CD38" s="431"/>
      <c r="CE38" s="431"/>
      <c r="CF38" s="431"/>
      <c r="CG38" s="431"/>
      <c r="CH38" s="431"/>
      <c r="CI38" s="431"/>
      <c r="CJ38" s="431"/>
      <c r="CK38" s="431"/>
      <c r="CL38" s="431"/>
      <c r="CM38" s="431"/>
      <c r="CN38" s="431"/>
      <c r="CO38" s="405"/>
      <c r="CP38" s="405"/>
      <c r="CQ38" s="405"/>
    </row>
    <row r="39" spans="1:95" s="406" customFormat="1" ht="27" customHeight="1">
      <c r="A39" s="416" t="s">
        <v>345</v>
      </c>
      <c r="B39" s="416" t="s">
        <v>346</v>
      </c>
      <c r="C39" s="436">
        <v>645360</v>
      </c>
      <c r="D39" s="417" t="s">
        <v>347</v>
      </c>
      <c r="E39" s="418"/>
      <c r="F39" s="419" t="s">
        <v>33</v>
      </c>
      <c r="G39" s="418" t="s">
        <v>33</v>
      </c>
      <c r="H39" s="419" t="s">
        <v>33</v>
      </c>
      <c r="I39" s="418"/>
      <c r="J39" s="421" t="s">
        <v>33</v>
      </c>
      <c r="K39" s="420" t="s">
        <v>33</v>
      </c>
      <c r="L39" s="418" t="s">
        <v>33</v>
      </c>
      <c r="M39" s="418" t="s">
        <v>33</v>
      </c>
      <c r="N39" s="418"/>
      <c r="O39" s="418"/>
      <c r="P39" s="418" t="s">
        <v>33</v>
      </c>
      <c r="Q39" s="421"/>
      <c r="R39" s="420" t="s">
        <v>33</v>
      </c>
      <c r="S39" s="418" t="s">
        <v>33</v>
      </c>
      <c r="T39" s="418"/>
      <c r="U39" s="418"/>
      <c r="V39" s="418" t="s">
        <v>33</v>
      </c>
      <c r="W39" s="419" t="s">
        <v>33</v>
      </c>
      <c r="X39" s="420" t="s">
        <v>33</v>
      </c>
      <c r="Y39" s="420" t="s">
        <v>33</v>
      </c>
      <c r="Z39" s="418"/>
      <c r="AA39" s="419" t="s">
        <v>33</v>
      </c>
      <c r="AB39" s="418" t="s">
        <v>33</v>
      </c>
      <c r="AC39" s="419" t="s">
        <v>33</v>
      </c>
      <c r="AD39" s="418"/>
      <c r="AE39" s="421" t="s">
        <v>33</v>
      </c>
      <c r="AF39" s="421" t="s">
        <v>33</v>
      </c>
      <c r="AG39" s="418"/>
      <c r="AH39" s="418" t="s">
        <v>33</v>
      </c>
      <c r="AI39" s="423">
        <f t="shared" si="60"/>
        <v>132</v>
      </c>
      <c r="AJ39" s="424">
        <f t="shared" si="61"/>
        <v>240</v>
      </c>
      <c r="AK39" s="424">
        <f t="shared" si="62"/>
        <v>108</v>
      </c>
      <c r="AL39" s="425" t="s">
        <v>128</v>
      </c>
      <c r="AM39" s="426">
        <f t="shared" si="63"/>
        <v>132</v>
      </c>
      <c r="AN39" s="426">
        <f t="shared" si="64"/>
        <v>108</v>
      </c>
      <c r="AO39" s="427"/>
      <c r="AP39" s="428">
        <f t="shared" si="65"/>
        <v>0</v>
      </c>
      <c r="AQ39" s="428">
        <f t="shared" si="66"/>
        <v>0</v>
      </c>
      <c r="AR39" s="428">
        <f t="shared" si="67"/>
        <v>20</v>
      </c>
      <c r="AS39" s="428">
        <f t="shared" si="68"/>
        <v>0</v>
      </c>
      <c r="AT39" s="428">
        <f t="shared" si="69"/>
        <v>0</v>
      </c>
      <c r="AU39" s="428">
        <f t="shared" si="70"/>
        <v>0</v>
      </c>
      <c r="AV39" s="428">
        <f t="shared" si="71"/>
        <v>0</v>
      </c>
      <c r="AW39" s="428">
        <f t="shared" si="72"/>
        <v>0</v>
      </c>
      <c r="AX39" s="428">
        <f t="shared" si="73"/>
        <v>0</v>
      </c>
      <c r="AY39" s="428">
        <f t="shared" si="74"/>
        <v>0</v>
      </c>
      <c r="AZ39" s="428">
        <f t="shared" si="75"/>
        <v>0</v>
      </c>
      <c r="BA39" s="428">
        <f t="shared" si="76"/>
        <v>0</v>
      </c>
      <c r="BB39" s="428">
        <f t="shared" si="77"/>
        <v>0</v>
      </c>
      <c r="BC39" s="428">
        <f t="shared" si="78"/>
        <v>0</v>
      </c>
      <c r="BD39" s="428">
        <f t="shared" si="79"/>
        <v>0</v>
      </c>
      <c r="BE39" s="428">
        <f t="shared" si="80"/>
        <v>0</v>
      </c>
      <c r="BF39" s="428">
        <f t="shared" si="81"/>
        <v>0</v>
      </c>
      <c r="BG39" s="428">
        <f t="shared" si="82"/>
        <v>0</v>
      </c>
      <c r="BH39" s="428">
        <f t="shared" si="83"/>
        <v>0</v>
      </c>
      <c r="BI39" s="428">
        <f t="shared" si="84"/>
        <v>0</v>
      </c>
      <c r="BJ39" s="428">
        <f t="shared" si="85"/>
        <v>0</v>
      </c>
      <c r="BK39" s="428">
        <f t="shared" si="86"/>
        <v>0</v>
      </c>
      <c r="BL39" s="428">
        <f t="shared" si="87"/>
        <v>0</v>
      </c>
      <c r="BM39" s="432"/>
      <c r="BN39" s="432"/>
      <c r="BO39" s="432"/>
      <c r="BP39" s="432"/>
      <c r="BQ39" s="432"/>
      <c r="BR39" s="428">
        <f t="shared" si="28"/>
        <v>0</v>
      </c>
      <c r="BS39" s="430">
        <f t="shared" si="88"/>
        <v>240</v>
      </c>
      <c r="BT39" s="431"/>
      <c r="BU39" s="431"/>
      <c r="BV39" s="431"/>
      <c r="BW39" s="431"/>
      <c r="BX39" s="431"/>
      <c r="BY39" s="431"/>
      <c r="BZ39" s="431"/>
      <c r="CA39" s="431"/>
      <c r="CB39" s="431"/>
      <c r="CC39" s="431"/>
      <c r="CD39" s="431"/>
      <c r="CE39" s="431"/>
      <c r="CF39" s="431"/>
      <c r="CG39" s="431"/>
      <c r="CH39" s="431"/>
      <c r="CI39" s="431"/>
      <c r="CJ39" s="431"/>
      <c r="CK39" s="431"/>
      <c r="CL39" s="431"/>
      <c r="CM39" s="431"/>
      <c r="CN39" s="431"/>
      <c r="CO39" s="405"/>
      <c r="CP39" s="405"/>
      <c r="CQ39" s="405"/>
    </row>
    <row r="40" spans="1:95" s="406" customFormat="1" ht="27" customHeight="1">
      <c r="A40" s="416" t="s">
        <v>348</v>
      </c>
      <c r="B40" s="416" t="s">
        <v>349</v>
      </c>
      <c r="C40" s="436" t="s">
        <v>350</v>
      </c>
      <c r="D40" s="417" t="s">
        <v>351</v>
      </c>
      <c r="E40" s="418"/>
      <c r="F40" s="418"/>
      <c r="G40" s="418" t="s">
        <v>33</v>
      </c>
      <c r="H40" s="418"/>
      <c r="I40" s="418"/>
      <c r="J40" s="421" t="s">
        <v>33</v>
      </c>
      <c r="K40" s="421"/>
      <c r="L40" s="418" t="s">
        <v>33</v>
      </c>
      <c r="M40" s="418" t="s">
        <v>33</v>
      </c>
      <c r="N40" s="418"/>
      <c r="O40" s="418"/>
      <c r="P40" s="418"/>
      <c r="Q40" s="421" t="s">
        <v>33</v>
      </c>
      <c r="R40" s="421"/>
      <c r="S40" s="418" t="s">
        <v>33</v>
      </c>
      <c r="T40" s="418" t="s">
        <v>27</v>
      </c>
      <c r="U40" s="418"/>
      <c r="V40" s="418" t="s">
        <v>33</v>
      </c>
      <c r="W40" s="418"/>
      <c r="X40" s="421"/>
      <c r="Y40" s="421" t="s">
        <v>33</v>
      </c>
      <c r="Z40" s="418"/>
      <c r="AA40" s="418"/>
      <c r="AB40" s="418" t="s">
        <v>33</v>
      </c>
      <c r="AC40" s="418"/>
      <c r="AD40" s="418"/>
      <c r="AE40" s="421" t="s">
        <v>33</v>
      </c>
      <c r="AF40" s="421"/>
      <c r="AG40" s="418"/>
      <c r="AH40" s="418" t="s">
        <v>33</v>
      </c>
      <c r="AI40" s="423">
        <f t="shared" si="60"/>
        <v>132</v>
      </c>
      <c r="AJ40" s="424">
        <f t="shared" si="61"/>
        <v>138</v>
      </c>
      <c r="AK40" s="424">
        <f t="shared" si="62"/>
        <v>6</v>
      </c>
      <c r="AL40" s="425" t="s">
        <v>128</v>
      </c>
      <c r="AM40" s="426">
        <f t="shared" si="63"/>
        <v>132</v>
      </c>
      <c r="AN40" s="426">
        <f t="shared" si="64"/>
        <v>6</v>
      </c>
      <c r="AO40" s="427"/>
      <c r="AP40" s="428">
        <f t="shared" si="65"/>
        <v>1</v>
      </c>
      <c r="AQ40" s="428">
        <f t="shared" si="66"/>
        <v>0</v>
      </c>
      <c r="AR40" s="428">
        <f t="shared" si="67"/>
        <v>11</v>
      </c>
      <c r="AS40" s="428">
        <f t="shared" si="68"/>
        <v>0</v>
      </c>
      <c r="AT40" s="428">
        <f t="shared" si="69"/>
        <v>0</v>
      </c>
      <c r="AU40" s="428">
        <f t="shared" si="70"/>
        <v>0</v>
      </c>
      <c r="AV40" s="428">
        <f t="shared" si="71"/>
        <v>0</v>
      </c>
      <c r="AW40" s="428">
        <f t="shared" si="72"/>
        <v>0</v>
      </c>
      <c r="AX40" s="428">
        <f t="shared" si="73"/>
        <v>0</v>
      </c>
      <c r="AY40" s="428">
        <f t="shared" si="74"/>
        <v>0</v>
      </c>
      <c r="AZ40" s="428">
        <f t="shared" si="75"/>
        <v>0</v>
      </c>
      <c r="BA40" s="428">
        <f t="shared" si="76"/>
        <v>0</v>
      </c>
      <c r="BB40" s="428">
        <f t="shared" si="77"/>
        <v>0</v>
      </c>
      <c r="BC40" s="428">
        <f t="shared" si="78"/>
        <v>0</v>
      </c>
      <c r="BD40" s="428">
        <f t="shared" si="79"/>
        <v>0</v>
      </c>
      <c r="BE40" s="428">
        <f t="shared" si="80"/>
        <v>0</v>
      </c>
      <c r="BF40" s="428">
        <f t="shared" si="81"/>
        <v>0</v>
      </c>
      <c r="BG40" s="428">
        <f t="shared" si="82"/>
        <v>0</v>
      </c>
      <c r="BH40" s="428">
        <f t="shared" si="83"/>
        <v>0</v>
      </c>
      <c r="BI40" s="428">
        <f t="shared" si="84"/>
        <v>0</v>
      </c>
      <c r="BJ40" s="428">
        <f t="shared" si="85"/>
        <v>0</v>
      </c>
      <c r="BK40" s="428">
        <f t="shared" si="86"/>
        <v>0</v>
      </c>
      <c r="BL40" s="428">
        <f t="shared" si="87"/>
        <v>0</v>
      </c>
      <c r="BM40" s="432"/>
      <c r="BN40" s="432"/>
      <c r="BO40" s="432"/>
      <c r="BP40" s="432"/>
      <c r="BQ40" s="432"/>
      <c r="BR40" s="428">
        <f t="shared" si="28"/>
        <v>0</v>
      </c>
      <c r="BS40" s="430">
        <f t="shared" si="88"/>
        <v>138</v>
      </c>
      <c r="BT40" s="431"/>
      <c r="BU40" s="431"/>
      <c r="BV40" s="431"/>
      <c r="BW40" s="431"/>
      <c r="BX40" s="431"/>
      <c r="BY40" s="431"/>
      <c r="BZ40" s="431"/>
      <c r="CA40" s="431"/>
      <c r="CB40" s="431"/>
      <c r="CC40" s="431"/>
      <c r="CD40" s="431"/>
      <c r="CE40" s="431"/>
      <c r="CF40" s="431"/>
      <c r="CG40" s="431"/>
      <c r="CH40" s="431"/>
      <c r="CI40" s="431"/>
      <c r="CJ40" s="431"/>
      <c r="CK40" s="431"/>
      <c r="CL40" s="431"/>
      <c r="CM40" s="431"/>
      <c r="CN40" s="431"/>
      <c r="CO40" s="405"/>
      <c r="CP40" s="405"/>
      <c r="CQ40" s="405"/>
    </row>
    <row r="41" spans="1:95" s="406" customFormat="1" ht="27" customHeight="1">
      <c r="A41" s="416" t="s">
        <v>352</v>
      </c>
      <c r="B41" s="416" t="s">
        <v>353</v>
      </c>
      <c r="C41" s="436">
        <v>84566</v>
      </c>
      <c r="D41" s="417" t="s">
        <v>276</v>
      </c>
      <c r="E41" s="418"/>
      <c r="F41" s="418"/>
      <c r="G41" s="418" t="s">
        <v>33</v>
      </c>
      <c r="H41" s="418"/>
      <c r="I41" s="418"/>
      <c r="J41" s="421" t="s">
        <v>33</v>
      </c>
      <c r="K41" s="421"/>
      <c r="L41" s="418"/>
      <c r="M41" s="418" t="s">
        <v>33</v>
      </c>
      <c r="N41" s="422" t="s">
        <v>118</v>
      </c>
      <c r="O41" s="418"/>
      <c r="P41" s="422" t="s">
        <v>118</v>
      </c>
      <c r="Q41" s="421"/>
      <c r="R41" s="421"/>
      <c r="S41" s="418" t="s">
        <v>33</v>
      </c>
      <c r="T41" s="418"/>
      <c r="U41" s="418"/>
      <c r="V41" s="418" t="s">
        <v>33</v>
      </c>
      <c r="W41" s="418"/>
      <c r="X41" s="421"/>
      <c r="Y41" s="421" t="s">
        <v>33</v>
      </c>
      <c r="Z41" s="418"/>
      <c r="AA41" s="418"/>
      <c r="AB41" s="418" t="s">
        <v>33</v>
      </c>
      <c r="AC41" s="418"/>
      <c r="AD41" s="418"/>
      <c r="AE41" s="421" t="s">
        <v>33</v>
      </c>
      <c r="AF41" s="421"/>
      <c r="AG41" s="418"/>
      <c r="AH41" s="418" t="s">
        <v>33</v>
      </c>
      <c r="AI41" s="423">
        <f t="shared" si="60"/>
        <v>108</v>
      </c>
      <c r="AJ41" s="424">
        <f t="shared" si="61"/>
        <v>108</v>
      </c>
      <c r="AK41" s="424">
        <f t="shared" si="62"/>
        <v>0</v>
      </c>
      <c r="AL41" s="425" t="s">
        <v>128</v>
      </c>
      <c r="AM41" s="426">
        <f t="shared" si="63"/>
        <v>108</v>
      </c>
      <c r="AN41" s="426">
        <f t="shared" si="64"/>
        <v>0</v>
      </c>
      <c r="AO41" s="427"/>
      <c r="AP41" s="428">
        <f t="shared" si="65"/>
        <v>0</v>
      </c>
      <c r="AQ41" s="428">
        <f t="shared" si="66"/>
        <v>0</v>
      </c>
      <c r="AR41" s="428">
        <f t="shared" si="67"/>
        <v>9</v>
      </c>
      <c r="AS41" s="428">
        <f t="shared" si="68"/>
        <v>0</v>
      </c>
      <c r="AT41" s="428">
        <f t="shared" si="69"/>
        <v>0</v>
      </c>
      <c r="AU41" s="428">
        <f t="shared" si="70"/>
        <v>0</v>
      </c>
      <c r="AV41" s="428">
        <f t="shared" si="71"/>
        <v>0</v>
      </c>
      <c r="AW41" s="428">
        <f t="shared" si="72"/>
        <v>0</v>
      </c>
      <c r="AX41" s="428">
        <f t="shared" si="73"/>
        <v>0</v>
      </c>
      <c r="AY41" s="428">
        <f t="shared" si="74"/>
        <v>0</v>
      </c>
      <c r="AZ41" s="428">
        <f t="shared" si="75"/>
        <v>0</v>
      </c>
      <c r="BA41" s="428">
        <f t="shared" si="76"/>
        <v>0</v>
      </c>
      <c r="BB41" s="428">
        <f t="shared" si="77"/>
        <v>0</v>
      </c>
      <c r="BC41" s="428">
        <f t="shared" si="78"/>
        <v>0</v>
      </c>
      <c r="BD41" s="428">
        <f t="shared" si="79"/>
        <v>0</v>
      </c>
      <c r="BE41" s="428">
        <f t="shared" si="80"/>
        <v>0</v>
      </c>
      <c r="BF41" s="428">
        <f t="shared" si="81"/>
        <v>0</v>
      </c>
      <c r="BG41" s="428">
        <f t="shared" si="82"/>
        <v>0</v>
      </c>
      <c r="BH41" s="428">
        <f t="shared" si="83"/>
        <v>0</v>
      </c>
      <c r="BI41" s="428">
        <f t="shared" si="84"/>
        <v>0</v>
      </c>
      <c r="BJ41" s="428">
        <f t="shared" si="85"/>
        <v>0</v>
      </c>
      <c r="BK41" s="428">
        <f t="shared" si="86"/>
        <v>0</v>
      </c>
      <c r="BL41" s="428">
        <f t="shared" si="87"/>
        <v>0</v>
      </c>
      <c r="BM41" s="432"/>
      <c r="BN41" s="432"/>
      <c r="BO41" s="432"/>
      <c r="BP41" s="432">
        <v>4</v>
      </c>
      <c r="BQ41" s="432"/>
      <c r="BR41" s="428">
        <f t="shared" si="28"/>
        <v>24</v>
      </c>
      <c r="BS41" s="430">
        <f t="shared" si="88"/>
        <v>108</v>
      </c>
      <c r="BT41" s="431"/>
      <c r="BU41" s="431"/>
      <c r="BV41" s="431"/>
      <c r="BW41" s="431"/>
      <c r="BX41" s="431"/>
      <c r="BY41" s="431"/>
      <c r="BZ41" s="431"/>
      <c r="CA41" s="431"/>
      <c r="CB41" s="431"/>
      <c r="CC41" s="431"/>
      <c r="CD41" s="431"/>
      <c r="CE41" s="431"/>
      <c r="CF41" s="431"/>
      <c r="CG41" s="431"/>
      <c r="CH41" s="431"/>
      <c r="CI41" s="431"/>
      <c r="CJ41" s="431"/>
      <c r="CK41" s="431"/>
      <c r="CL41" s="431"/>
      <c r="CM41" s="431"/>
      <c r="CN41" s="431"/>
      <c r="CO41" s="405"/>
      <c r="CP41" s="405"/>
      <c r="CQ41" s="405"/>
    </row>
    <row r="42" spans="1:95" s="406" customFormat="1" ht="27" customHeight="1">
      <c r="A42" s="416" t="s">
        <v>354</v>
      </c>
      <c r="B42" s="416" t="s">
        <v>355</v>
      </c>
      <c r="C42" s="436">
        <v>492425</v>
      </c>
      <c r="D42" s="417" t="s">
        <v>276</v>
      </c>
      <c r="E42" s="419" t="s">
        <v>38</v>
      </c>
      <c r="F42" s="418" t="s">
        <v>38</v>
      </c>
      <c r="G42" s="418" t="s">
        <v>38</v>
      </c>
      <c r="H42" s="418" t="s">
        <v>38</v>
      </c>
      <c r="I42" s="418"/>
      <c r="J42" s="420" t="s">
        <v>33</v>
      </c>
      <c r="K42" s="421" t="s">
        <v>33</v>
      </c>
      <c r="L42" s="418" t="s">
        <v>38</v>
      </c>
      <c r="M42" s="418" t="s">
        <v>38</v>
      </c>
      <c r="N42" s="418" t="s">
        <v>38</v>
      </c>
      <c r="O42" s="418" t="s">
        <v>38</v>
      </c>
      <c r="P42" s="418"/>
      <c r="Q42" s="420" t="s">
        <v>33</v>
      </c>
      <c r="R42" s="421" t="s">
        <v>33</v>
      </c>
      <c r="S42" s="418" t="s">
        <v>38</v>
      </c>
      <c r="T42" s="418" t="s">
        <v>38</v>
      </c>
      <c r="U42" s="419" t="s">
        <v>38</v>
      </c>
      <c r="V42" s="418" t="s">
        <v>38</v>
      </c>
      <c r="W42" s="418" t="s">
        <v>38</v>
      </c>
      <c r="X42" s="421"/>
      <c r="Y42" s="421"/>
      <c r="Z42" s="419" t="s">
        <v>38</v>
      </c>
      <c r="AA42" s="418" t="s">
        <v>38</v>
      </c>
      <c r="AB42" s="418" t="s">
        <v>38</v>
      </c>
      <c r="AC42" s="418" t="s">
        <v>38</v>
      </c>
      <c r="AD42" s="418"/>
      <c r="AE42" s="421" t="s">
        <v>33</v>
      </c>
      <c r="AF42" s="420" t="s">
        <v>33</v>
      </c>
      <c r="AG42" s="418" t="s">
        <v>38</v>
      </c>
      <c r="AH42" s="418" t="s">
        <v>38</v>
      </c>
      <c r="AI42" s="423">
        <f t="shared" si="60"/>
        <v>132</v>
      </c>
      <c r="AJ42" s="424">
        <f t="shared" si="61"/>
        <v>186</v>
      </c>
      <c r="AK42" s="424">
        <f t="shared" si="62"/>
        <v>54</v>
      </c>
      <c r="AL42" s="425" t="s">
        <v>128</v>
      </c>
      <c r="AM42" s="426">
        <f t="shared" si="63"/>
        <v>132</v>
      </c>
      <c r="AN42" s="426">
        <f t="shared" si="64"/>
        <v>54</v>
      </c>
      <c r="AO42" s="427"/>
      <c r="AP42" s="428">
        <f t="shared" si="65"/>
        <v>0</v>
      </c>
      <c r="AQ42" s="428">
        <f t="shared" si="66"/>
        <v>19</v>
      </c>
      <c r="AR42" s="428">
        <f t="shared" si="67"/>
        <v>6</v>
      </c>
      <c r="AS42" s="428">
        <f t="shared" si="68"/>
        <v>0</v>
      </c>
      <c r="AT42" s="428">
        <f t="shared" si="69"/>
        <v>0</v>
      </c>
      <c r="AU42" s="428">
        <f t="shared" si="70"/>
        <v>0</v>
      </c>
      <c r="AV42" s="428">
        <f t="shared" si="71"/>
        <v>0</v>
      </c>
      <c r="AW42" s="428">
        <f t="shared" si="72"/>
        <v>0</v>
      </c>
      <c r="AX42" s="428">
        <f t="shared" si="73"/>
        <v>0</v>
      </c>
      <c r="AY42" s="428">
        <f t="shared" si="74"/>
        <v>0</v>
      </c>
      <c r="AZ42" s="428">
        <f t="shared" si="75"/>
        <v>0</v>
      </c>
      <c r="BA42" s="428">
        <f t="shared" si="76"/>
        <v>0</v>
      </c>
      <c r="BB42" s="428">
        <f t="shared" si="77"/>
        <v>0</v>
      </c>
      <c r="BC42" s="428">
        <f t="shared" si="78"/>
        <v>0</v>
      </c>
      <c r="BD42" s="428">
        <f t="shared" si="79"/>
        <v>0</v>
      </c>
      <c r="BE42" s="428">
        <f t="shared" si="80"/>
        <v>0</v>
      </c>
      <c r="BF42" s="428">
        <f t="shared" si="81"/>
        <v>0</v>
      </c>
      <c r="BG42" s="428">
        <f t="shared" si="82"/>
        <v>0</v>
      </c>
      <c r="BH42" s="428">
        <f t="shared" si="83"/>
        <v>0</v>
      </c>
      <c r="BI42" s="428">
        <f t="shared" si="84"/>
        <v>0</v>
      </c>
      <c r="BJ42" s="428">
        <f t="shared" si="85"/>
        <v>0</v>
      </c>
      <c r="BK42" s="428">
        <f t="shared" si="86"/>
        <v>0</v>
      </c>
      <c r="BL42" s="428">
        <f t="shared" si="87"/>
        <v>0</v>
      </c>
      <c r="BM42" s="432"/>
      <c r="BN42" s="432"/>
      <c r="BO42" s="432"/>
      <c r="BP42" s="432"/>
      <c r="BQ42" s="432"/>
      <c r="BR42" s="428">
        <f t="shared" si="28"/>
        <v>0</v>
      </c>
      <c r="BS42" s="430">
        <f t="shared" si="88"/>
        <v>186</v>
      </c>
      <c r="BT42" s="431"/>
      <c r="BU42" s="431"/>
      <c r="BV42" s="431"/>
      <c r="BW42" s="431"/>
      <c r="BX42" s="431"/>
      <c r="BY42" s="431"/>
      <c r="BZ42" s="431"/>
      <c r="CA42" s="431"/>
      <c r="CB42" s="431"/>
      <c r="CC42" s="431"/>
      <c r="CD42" s="431"/>
      <c r="CE42" s="431"/>
      <c r="CF42" s="431"/>
      <c r="CG42" s="431"/>
      <c r="CH42" s="431"/>
      <c r="CI42" s="431"/>
      <c r="CJ42" s="431"/>
      <c r="CK42" s="431"/>
      <c r="CL42" s="431"/>
      <c r="CM42" s="431"/>
      <c r="CN42" s="431"/>
      <c r="CO42" s="405"/>
      <c r="CP42" s="405"/>
      <c r="CQ42" s="405"/>
    </row>
    <row r="43" spans="1:95" s="406" customFormat="1" ht="27" customHeight="1">
      <c r="A43" s="416" t="s">
        <v>356</v>
      </c>
      <c r="B43" s="416" t="s">
        <v>357</v>
      </c>
      <c r="C43" s="436">
        <v>937569</v>
      </c>
      <c r="D43" s="417" t="s">
        <v>276</v>
      </c>
      <c r="E43" s="419" t="s">
        <v>33</v>
      </c>
      <c r="F43" s="419" t="s">
        <v>33</v>
      </c>
      <c r="G43" s="418" t="s">
        <v>33</v>
      </c>
      <c r="H43" s="418" t="s">
        <v>33</v>
      </c>
      <c r="I43" s="418" t="s">
        <v>33</v>
      </c>
      <c r="J43" s="421"/>
      <c r="K43" s="420" t="s">
        <v>33</v>
      </c>
      <c r="L43" s="419" t="s">
        <v>27</v>
      </c>
      <c r="M43" s="422" t="s">
        <v>118</v>
      </c>
      <c r="N43" s="418"/>
      <c r="O43" s="419" t="s">
        <v>33</v>
      </c>
      <c r="P43" s="419" t="s">
        <v>33</v>
      </c>
      <c r="Q43" s="421" t="s">
        <v>33</v>
      </c>
      <c r="R43" s="420" t="s">
        <v>27</v>
      </c>
      <c r="S43" s="418"/>
      <c r="T43" s="418"/>
      <c r="U43" s="419" t="s">
        <v>33</v>
      </c>
      <c r="V43" s="418" t="s">
        <v>33</v>
      </c>
      <c r="W43" s="419" t="s">
        <v>27</v>
      </c>
      <c r="X43" s="421"/>
      <c r="Y43" s="421" t="s">
        <v>33</v>
      </c>
      <c r="Z43" s="418"/>
      <c r="AA43" s="419" t="s">
        <v>33</v>
      </c>
      <c r="AB43" s="418" t="s">
        <v>33</v>
      </c>
      <c r="AC43" s="419" t="s">
        <v>27</v>
      </c>
      <c r="AD43" s="418"/>
      <c r="AE43" s="421" t="s">
        <v>33</v>
      </c>
      <c r="AF43" s="421" t="s">
        <v>33</v>
      </c>
      <c r="AG43" s="418"/>
      <c r="AH43" s="418" t="s">
        <v>33</v>
      </c>
      <c r="AI43" s="423">
        <f t="shared" si="60"/>
        <v>120</v>
      </c>
      <c r="AJ43" s="424">
        <f t="shared" si="61"/>
        <v>228</v>
      </c>
      <c r="AK43" s="424">
        <f t="shared" si="62"/>
        <v>108</v>
      </c>
      <c r="AL43" s="425" t="s">
        <v>128</v>
      </c>
      <c r="AM43" s="426">
        <f t="shared" si="63"/>
        <v>120</v>
      </c>
      <c r="AN43" s="426">
        <f t="shared" si="64"/>
        <v>108</v>
      </c>
      <c r="AO43" s="427"/>
      <c r="AP43" s="428">
        <f t="shared" si="65"/>
        <v>4</v>
      </c>
      <c r="AQ43" s="428">
        <f t="shared" si="66"/>
        <v>0</v>
      </c>
      <c r="AR43" s="428">
        <f t="shared" si="67"/>
        <v>17</v>
      </c>
      <c r="AS43" s="428">
        <f t="shared" si="68"/>
        <v>0</v>
      </c>
      <c r="AT43" s="428">
        <f t="shared" si="69"/>
        <v>0</v>
      </c>
      <c r="AU43" s="428">
        <f t="shared" si="70"/>
        <v>0</v>
      </c>
      <c r="AV43" s="428">
        <f t="shared" si="71"/>
        <v>0</v>
      </c>
      <c r="AW43" s="428">
        <f t="shared" si="72"/>
        <v>0</v>
      </c>
      <c r="AX43" s="428">
        <f t="shared" si="73"/>
        <v>0</v>
      </c>
      <c r="AY43" s="428">
        <f t="shared" si="74"/>
        <v>0</v>
      </c>
      <c r="AZ43" s="428">
        <f t="shared" si="75"/>
        <v>0</v>
      </c>
      <c r="BA43" s="428">
        <f t="shared" si="76"/>
        <v>0</v>
      </c>
      <c r="BB43" s="428">
        <f>COUNTIF(E43:AH43,"M/I")</f>
        <v>0</v>
      </c>
      <c r="BC43" s="428">
        <f t="shared" si="78"/>
        <v>0</v>
      </c>
      <c r="BD43" s="428">
        <f t="shared" si="79"/>
        <v>0</v>
      </c>
      <c r="BE43" s="428">
        <f t="shared" si="80"/>
        <v>0</v>
      </c>
      <c r="BF43" s="428">
        <f t="shared" si="81"/>
        <v>0</v>
      </c>
      <c r="BG43" s="428">
        <f t="shared" si="82"/>
        <v>0</v>
      </c>
      <c r="BH43" s="428">
        <f t="shared" si="83"/>
        <v>0</v>
      </c>
      <c r="BI43" s="428">
        <f t="shared" si="84"/>
        <v>0</v>
      </c>
      <c r="BJ43" s="428">
        <f t="shared" si="85"/>
        <v>0</v>
      </c>
      <c r="BK43" s="428">
        <f t="shared" si="86"/>
        <v>0</v>
      </c>
      <c r="BL43" s="428">
        <f t="shared" si="87"/>
        <v>0</v>
      </c>
      <c r="BM43" s="432"/>
      <c r="BN43" s="432"/>
      <c r="BO43" s="432"/>
      <c r="BP43" s="432">
        <v>2</v>
      </c>
      <c r="BQ43" s="432"/>
      <c r="BR43" s="428">
        <f t="shared" si="28"/>
        <v>12</v>
      </c>
      <c r="BS43" s="430">
        <f t="shared" si="88"/>
        <v>228</v>
      </c>
      <c r="BT43" s="431"/>
      <c r="BU43" s="431"/>
      <c r="BV43" s="431"/>
      <c r="BW43" s="431"/>
      <c r="BX43" s="431"/>
      <c r="BY43" s="431"/>
      <c r="BZ43" s="431"/>
      <c r="CA43" s="431"/>
      <c r="CB43" s="431"/>
      <c r="CC43" s="431"/>
      <c r="CD43" s="431"/>
      <c r="CE43" s="431"/>
      <c r="CF43" s="431"/>
      <c r="CG43" s="431"/>
      <c r="CH43" s="431"/>
      <c r="CI43" s="431"/>
      <c r="CJ43" s="431"/>
      <c r="CK43" s="431"/>
      <c r="CL43" s="431"/>
      <c r="CM43" s="431"/>
      <c r="CN43" s="431"/>
      <c r="CO43" s="405"/>
      <c r="CP43" s="405"/>
      <c r="CQ43" s="405"/>
    </row>
    <row r="44" spans="1:95" s="406" customFormat="1" ht="27" customHeight="1">
      <c r="A44" s="416" t="s">
        <v>358</v>
      </c>
      <c r="B44" s="416" t="s">
        <v>359</v>
      </c>
      <c r="C44" s="436">
        <v>531827</v>
      </c>
      <c r="D44" s="417" t="s">
        <v>276</v>
      </c>
      <c r="E44" s="418"/>
      <c r="F44" s="418" t="s">
        <v>38</v>
      </c>
      <c r="G44" s="418" t="s">
        <v>38</v>
      </c>
      <c r="H44" s="418"/>
      <c r="I44" s="418" t="s">
        <v>38</v>
      </c>
      <c r="J44" s="421" t="s">
        <v>33</v>
      </c>
      <c r="K44" s="421"/>
      <c r="L44" s="418" t="s">
        <v>38</v>
      </c>
      <c r="M44" s="418"/>
      <c r="N44" s="418" t="s">
        <v>38</v>
      </c>
      <c r="O44" s="418" t="s">
        <v>38</v>
      </c>
      <c r="P44" s="418" t="s">
        <v>38</v>
      </c>
      <c r="Q44" s="421"/>
      <c r="R44" s="421"/>
      <c r="S44" s="418"/>
      <c r="T44" s="418" t="s">
        <v>38</v>
      </c>
      <c r="U44" s="418" t="s">
        <v>38</v>
      </c>
      <c r="V44" s="418" t="s">
        <v>38</v>
      </c>
      <c r="W44" s="418" t="s">
        <v>38</v>
      </c>
      <c r="X44" s="421"/>
      <c r="Y44" s="421" t="s">
        <v>33</v>
      </c>
      <c r="Z44" s="422" t="s">
        <v>26</v>
      </c>
      <c r="AA44" s="422" t="s">
        <v>26</v>
      </c>
      <c r="AB44" s="422" t="s">
        <v>26</v>
      </c>
      <c r="AC44" s="422" t="s">
        <v>26</v>
      </c>
      <c r="AD44" s="422" t="s">
        <v>26</v>
      </c>
      <c r="AE44" s="421"/>
      <c r="AF44" s="420" t="s">
        <v>38</v>
      </c>
      <c r="AG44" s="418" t="s">
        <v>38</v>
      </c>
      <c r="AH44" s="418" t="s">
        <v>38</v>
      </c>
      <c r="AI44" s="423">
        <f t="shared" si="60"/>
        <v>102</v>
      </c>
      <c r="AJ44" s="424">
        <f t="shared" si="61"/>
        <v>108</v>
      </c>
      <c r="AK44" s="424">
        <f t="shared" si="62"/>
        <v>6</v>
      </c>
      <c r="AL44" s="425" t="s">
        <v>128</v>
      </c>
      <c r="AM44" s="426">
        <f t="shared" si="63"/>
        <v>102</v>
      </c>
      <c r="AN44" s="426">
        <f t="shared" si="64"/>
        <v>6</v>
      </c>
      <c r="AO44" s="427"/>
      <c r="AP44" s="428">
        <f t="shared" si="65"/>
        <v>0</v>
      </c>
      <c r="AQ44" s="428">
        <f t="shared" si="66"/>
        <v>14</v>
      </c>
      <c r="AR44" s="428">
        <f t="shared" si="67"/>
        <v>2</v>
      </c>
      <c r="AS44" s="428">
        <f t="shared" si="68"/>
        <v>0</v>
      </c>
      <c r="AT44" s="428">
        <f t="shared" si="69"/>
        <v>0</v>
      </c>
      <c r="AU44" s="428">
        <f t="shared" si="70"/>
        <v>0</v>
      </c>
      <c r="AV44" s="428">
        <f t="shared" si="71"/>
        <v>0</v>
      </c>
      <c r="AW44" s="428">
        <f t="shared" si="72"/>
        <v>0</v>
      </c>
      <c r="AX44" s="428">
        <f t="shared" si="73"/>
        <v>0</v>
      </c>
      <c r="AY44" s="428">
        <f t="shared" si="74"/>
        <v>0</v>
      </c>
      <c r="AZ44" s="428">
        <f t="shared" si="75"/>
        <v>0</v>
      </c>
      <c r="BA44" s="428">
        <f t="shared" si="76"/>
        <v>0</v>
      </c>
      <c r="BB44" s="428">
        <f t="shared" ref="BB44:BB54" si="89">COUNTIF(E44:AH44,"T/I")</f>
        <v>0</v>
      </c>
      <c r="BC44" s="428">
        <f t="shared" si="78"/>
        <v>0</v>
      </c>
      <c r="BD44" s="428">
        <f t="shared" si="79"/>
        <v>0</v>
      </c>
      <c r="BE44" s="428">
        <f t="shared" si="80"/>
        <v>0</v>
      </c>
      <c r="BF44" s="428">
        <f t="shared" si="81"/>
        <v>0</v>
      </c>
      <c r="BG44" s="428">
        <f t="shared" si="82"/>
        <v>0</v>
      </c>
      <c r="BH44" s="428">
        <f t="shared" si="83"/>
        <v>0</v>
      </c>
      <c r="BI44" s="428">
        <f t="shared" si="84"/>
        <v>0</v>
      </c>
      <c r="BJ44" s="428">
        <f t="shared" si="85"/>
        <v>0</v>
      </c>
      <c r="BK44" s="428">
        <f t="shared" si="86"/>
        <v>0</v>
      </c>
      <c r="BL44" s="428">
        <f t="shared" si="87"/>
        <v>0</v>
      </c>
      <c r="BM44" s="432"/>
      <c r="BN44" s="432">
        <v>5</v>
      </c>
      <c r="BO44" s="432"/>
      <c r="BP44" s="432"/>
      <c r="BQ44" s="432"/>
      <c r="BR44" s="428">
        <f t="shared" si="28"/>
        <v>30</v>
      </c>
      <c r="BS44" s="430">
        <f t="shared" si="88"/>
        <v>108</v>
      </c>
      <c r="BT44" s="431"/>
      <c r="BU44" s="431"/>
      <c r="BV44" s="431"/>
      <c r="BW44" s="431"/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1"/>
      <c r="CJ44" s="431"/>
      <c r="CK44" s="431"/>
      <c r="CL44" s="431"/>
      <c r="CM44" s="431"/>
      <c r="CN44" s="431"/>
      <c r="CO44" s="405"/>
      <c r="CP44" s="405"/>
      <c r="CQ44" s="405"/>
    </row>
    <row r="45" spans="1:95" s="406" customFormat="1" ht="27" customHeight="1">
      <c r="A45" s="416" t="s">
        <v>360</v>
      </c>
      <c r="B45" s="416" t="s">
        <v>361</v>
      </c>
      <c r="C45" s="436">
        <v>407835</v>
      </c>
      <c r="D45" s="417" t="s">
        <v>276</v>
      </c>
      <c r="E45" s="419" t="s">
        <v>33</v>
      </c>
      <c r="F45" s="419" t="s">
        <v>33</v>
      </c>
      <c r="G45" s="418" t="s">
        <v>33</v>
      </c>
      <c r="H45" s="418"/>
      <c r="I45" s="418"/>
      <c r="J45" s="421" t="s">
        <v>33</v>
      </c>
      <c r="K45" s="420" t="s">
        <v>33</v>
      </c>
      <c r="L45" s="418"/>
      <c r="M45" s="418" t="s">
        <v>33</v>
      </c>
      <c r="N45" s="418" t="s">
        <v>33</v>
      </c>
      <c r="O45" s="418"/>
      <c r="P45" s="418" t="s">
        <v>33</v>
      </c>
      <c r="Q45" s="420" t="s">
        <v>33</v>
      </c>
      <c r="R45" s="421"/>
      <c r="S45" s="418" t="s">
        <v>33</v>
      </c>
      <c r="T45" s="419" t="s">
        <v>33</v>
      </c>
      <c r="U45" s="419" t="s">
        <v>33</v>
      </c>
      <c r="V45" s="418" t="s">
        <v>33</v>
      </c>
      <c r="W45" s="418"/>
      <c r="X45" s="421"/>
      <c r="Y45" s="421" t="s">
        <v>33</v>
      </c>
      <c r="Z45" s="419" t="s">
        <v>33</v>
      </c>
      <c r="AA45" s="418"/>
      <c r="AB45" s="418" t="s">
        <v>33</v>
      </c>
      <c r="AC45" s="419" t="s">
        <v>33</v>
      </c>
      <c r="AD45" s="418"/>
      <c r="AE45" s="443" t="s">
        <v>118</v>
      </c>
      <c r="AF45" s="421"/>
      <c r="AG45" s="418"/>
      <c r="AH45" s="418" t="s">
        <v>33</v>
      </c>
      <c r="AI45" s="423">
        <f t="shared" si="60"/>
        <v>120</v>
      </c>
      <c r="AJ45" s="424">
        <f t="shared" si="61"/>
        <v>216</v>
      </c>
      <c r="AK45" s="424">
        <f t="shared" si="62"/>
        <v>96</v>
      </c>
      <c r="AL45" s="425" t="s">
        <v>128</v>
      </c>
      <c r="AM45" s="426">
        <f t="shared" si="63"/>
        <v>120</v>
      </c>
      <c r="AN45" s="426">
        <f t="shared" si="64"/>
        <v>96</v>
      </c>
      <c r="AO45" s="427"/>
      <c r="AP45" s="428">
        <f t="shared" si="65"/>
        <v>0</v>
      </c>
      <c r="AQ45" s="428">
        <f t="shared" si="66"/>
        <v>0</v>
      </c>
      <c r="AR45" s="428">
        <f t="shared" si="67"/>
        <v>18</v>
      </c>
      <c r="AS45" s="428">
        <f t="shared" si="68"/>
        <v>0</v>
      </c>
      <c r="AT45" s="428">
        <f t="shared" si="69"/>
        <v>0</v>
      </c>
      <c r="AU45" s="428">
        <f t="shared" si="70"/>
        <v>0</v>
      </c>
      <c r="AV45" s="428">
        <f t="shared" si="71"/>
        <v>0</v>
      </c>
      <c r="AW45" s="428">
        <f t="shared" si="72"/>
        <v>0</v>
      </c>
      <c r="AX45" s="428">
        <f t="shared" si="73"/>
        <v>0</v>
      </c>
      <c r="AY45" s="428">
        <f t="shared" si="74"/>
        <v>0</v>
      </c>
      <c r="AZ45" s="428">
        <f t="shared" si="75"/>
        <v>0</v>
      </c>
      <c r="BA45" s="428">
        <f t="shared" si="76"/>
        <v>0</v>
      </c>
      <c r="BB45" s="428">
        <f t="shared" si="89"/>
        <v>0</v>
      </c>
      <c r="BC45" s="428">
        <f t="shared" si="78"/>
        <v>0</v>
      </c>
      <c r="BD45" s="428">
        <f t="shared" si="79"/>
        <v>0</v>
      </c>
      <c r="BE45" s="428">
        <f t="shared" si="80"/>
        <v>0</v>
      </c>
      <c r="BF45" s="428">
        <f t="shared" si="81"/>
        <v>0</v>
      </c>
      <c r="BG45" s="428">
        <f t="shared" si="82"/>
        <v>0</v>
      </c>
      <c r="BH45" s="428">
        <f t="shared" si="83"/>
        <v>0</v>
      </c>
      <c r="BI45" s="428">
        <f t="shared" si="84"/>
        <v>0</v>
      </c>
      <c r="BJ45" s="428">
        <f t="shared" si="85"/>
        <v>0</v>
      </c>
      <c r="BK45" s="428">
        <f t="shared" si="86"/>
        <v>0</v>
      </c>
      <c r="BL45" s="428">
        <f t="shared" si="87"/>
        <v>0</v>
      </c>
      <c r="BM45" s="432"/>
      <c r="BN45" s="432"/>
      <c r="BO45" s="432"/>
      <c r="BP45" s="432">
        <v>2</v>
      </c>
      <c r="BQ45" s="432"/>
      <c r="BR45" s="428">
        <f t="shared" si="28"/>
        <v>12</v>
      </c>
      <c r="BS45" s="430">
        <f t="shared" si="88"/>
        <v>216</v>
      </c>
      <c r="BT45" s="431"/>
      <c r="BU45" s="431"/>
      <c r="BV45" s="431"/>
      <c r="BW45" s="431"/>
      <c r="BX45" s="431"/>
      <c r="BY45" s="431"/>
      <c r="BZ45" s="431"/>
      <c r="CA45" s="431"/>
      <c r="CB45" s="431"/>
      <c r="CC45" s="431"/>
      <c r="CD45" s="431"/>
      <c r="CE45" s="431"/>
      <c r="CF45" s="431"/>
      <c r="CG45" s="431"/>
      <c r="CH45" s="431"/>
      <c r="CI45" s="431"/>
      <c r="CJ45" s="431"/>
      <c r="CK45" s="431"/>
      <c r="CL45" s="431"/>
      <c r="CM45" s="431"/>
      <c r="CN45" s="431"/>
      <c r="CO45" s="405"/>
      <c r="CP45" s="405"/>
      <c r="CQ45" s="405"/>
    </row>
    <row r="46" spans="1:95" s="406" customFormat="1" ht="27" customHeight="1">
      <c r="A46" s="416" t="s">
        <v>362</v>
      </c>
      <c r="B46" s="416" t="s">
        <v>363</v>
      </c>
      <c r="C46" s="436">
        <v>534682</v>
      </c>
      <c r="D46" s="417" t="s">
        <v>276</v>
      </c>
      <c r="E46" s="418"/>
      <c r="F46" s="418"/>
      <c r="G46" s="418"/>
      <c r="H46" s="418" t="s">
        <v>33</v>
      </c>
      <c r="I46" s="418"/>
      <c r="J46" s="421" t="s">
        <v>33</v>
      </c>
      <c r="K46" s="421"/>
      <c r="L46" s="418" t="s">
        <v>33</v>
      </c>
      <c r="M46" s="418"/>
      <c r="N46" s="418" t="s">
        <v>33</v>
      </c>
      <c r="O46" s="418"/>
      <c r="P46" s="418" t="s">
        <v>33</v>
      </c>
      <c r="Q46" s="421"/>
      <c r="R46" s="421" t="s">
        <v>33</v>
      </c>
      <c r="S46" s="418"/>
      <c r="T46" s="418"/>
      <c r="U46" s="418"/>
      <c r="V46" s="418" t="s">
        <v>33</v>
      </c>
      <c r="W46" s="418"/>
      <c r="X46" s="421" t="s">
        <v>33</v>
      </c>
      <c r="Y46" s="421"/>
      <c r="Z46" s="418" t="s">
        <v>33</v>
      </c>
      <c r="AA46" s="418"/>
      <c r="AB46" s="418" t="s">
        <v>33</v>
      </c>
      <c r="AC46" s="418"/>
      <c r="AD46" s="418" t="s">
        <v>33</v>
      </c>
      <c r="AE46" s="421"/>
      <c r="AF46" s="421"/>
      <c r="AG46" s="418"/>
      <c r="AH46" s="418"/>
      <c r="AI46" s="423">
        <f t="shared" si="60"/>
        <v>132</v>
      </c>
      <c r="AJ46" s="424">
        <f t="shared" si="61"/>
        <v>132</v>
      </c>
      <c r="AK46" s="424">
        <f t="shared" si="62"/>
        <v>0</v>
      </c>
      <c r="AL46" s="425" t="s">
        <v>128</v>
      </c>
      <c r="AM46" s="426">
        <f t="shared" si="63"/>
        <v>132</v>
      </c>
      <c r="AN46" s="426">
        <f t="shared" si="64"/>
        <v>0</v>
      </c>
      <c r="AO46" s="427"/>
      <c r="AP46" s="428">
        <f t="shared" si="65"/>
        <v>0</v>
      </c>
      <c r="AQ46" s="428">
        <f t="shared" si="66"/>
        <v>0</v>
      </c>
      <c r="AR46" s="428">
        <f t="shared" si="67"/>
        <v>11</v>
      </c>
      <c r="AS46" s="428">
        <f t="shared" si="68"/>
        <v>0</v>
      </c>
      <c r="AT46" s="428">
        <f t="shared" si="69"/>
        <v>0</v>
      </c>
      <c r="AU46" s="428">
        <f t="shared" si="70"/>
        <v>0</v>
      </c>
      <c r="AV46" s="428">
        <f t="shared" si="71"/>
        <v>0</v>
      </c>
      <c r="AW46" s="428">
        <f t="shared" si="72"/>
        <v>0</v>
      </c>
      <c r="AX46" s="428">
        <f t="shared" si="73"/>
        <v>0</v>
      </c>
      <c r="AY46" s="428">
        <f t="shared" si="74"/>
        <v>0</v>
      </c>
      <c r="AZ46" s="428">
        <f t="shared" si="75"/>
        <v>0</v>
      </c>
      <c r="BA46" s="428">
        <f t="shared" si="76"/>
        <v>0</v>
      </c>
      <c r="BB46" s="428">
        <f t="shared" si="89"/>
        <v>0</v>
      </c>
      <c r="BC46" s="428">
        <f t="shared" si="78"/>
        <v>0</v>
      </c>
      <c r="BD46" s="428">
        <f t="shared" si="79"/>
        <v>0</v>
      </c>
      <c r="BE46" s="428">
        <f t="shared" si="80"/>
        <v>0</v>
      </c>
      <c r="BF46" s="428">
        <f t="shared" si="81"/>
        <v>0</v>
      </c>
      <c r="BG46" s="428">
        <f t="shared" si="82"/>
        <v>0</v>
      </c>
      <c r="BH46" s="428">
        <f t="shared" si="83"/>
        <v>0</v>
      </c>
      <c r="BI46" s="428">
        <f t="shared" si="84"/>
        <v>0</v>
      </c>
      <c r="BJ46" s="428">
        <f t="shared" si="85"/>
        <v>0</v>
      </c>
      <c r="BK46" s="428">
        <f t="shared" si="86"/>
        <v>0</v>
      </c>
      <c r="BL46" s="428">
        <f t="shared" si="87"/>
        <v>0</v>
      </c>
      <c r="BM46" s="432"/>
      <c r="BN46" s="432"/>
      <c r="BO46" s="432"/>
      <c r="BP46" s="432"/>
      <c r="BQ46" s="432"/>
      <c r="BR46" s="428">
        <f t="shared" si="28"/>
        <v>0</v>
      </c>
      <c r="BS46" s="430">
        <f t="shared" si="88"/>
        <v>132</v>
      </c>
      <c r="BT46" s="431"/>
      <c r="BU46" s="431"/>
      <c r="BV46" s="431"/>
      <c r="BW46" s="431"/>
      <c r="BX46" s="431"/>
      <c r="BY46" s="431"/>
      <c r="BZ46" s="431"/>
      <c r="CA46" s="431"/>
      <c r="CB46" s="431"/>
      <c r="CC46" s="431"/>
      <c r="CD46" s="431"/>
      <c r="CE46" s="431"/>
      <c r="CF46" s="431"/>
      <c r="CG46" s="431"/>
      <c r="CH46" s="431"/>
      <c r="CI46" s="431"/>
      <c r="CJ46" s="431"/>
      <c r="CK46" s="431"/>
      <c r="CL46" s="431"/>
      <c r="CM46" s="431"/>
      <c r="CN46" s="431"/>
      <c r="CO46" s="405"/>
      <c r="CP46" s="405"/>
      <c r="CQ46" s="405"/>
    </row>
    <row r="47" spans="1:95" s="459" customFormat="1" ht="27" customHeight="1">
      <c r="A47" s="455" t="s">
        <v>364</v>
      </c>
      <c r="B47" s="456" t="s">
        <v>365</v>
      </c>
      <c r="C47" s="457">
        <v>657818</v>
      </c>
      <c r="D47" s="417" t="s">
        <v>276</v>
      </c>
      <c r="E47" s="418" t="s">
        <v>33</v>
      </c>
      <c r="F47" s="418"/>
      <c r="G47" s="418" t="s">
        <v>33</v>
      </c>
      <c r="H47" s="418"/>
      <c r="I47" s="418"/>
      <c r="J47" s="421"/>
      <c r="K47" s="421" t="s">
        <v>33</v>
      </c>
      <c r="L47" s="418"/>
      <c r="M47" s="418" t="s">
        <v>33</v>
      </c>
      <c r="N47" s="418"/>
      <c r="O47" s="418"/>
      <c r="P47" s="418" t="s">
        <v>33</v>
      </c>
      <c r="Q47" s="421"/>
      <c r="R47" s="421" t="s">
        <v>33</v>
      </c>
      <c r="S47" s="418" t="s">
        <v>33</v>
      </c>
      <c r="T47" s="418"/>
      <c r="U47" s="418"/>
      <c r="V47" s="422" t="s">
        <v>118</v>
      </c>
      <c r="W47" s="418"/>
      <c r="X47" s="421"/>
      <c r="Y47" s="421" t="s">
        <v>33</v>
      </c>
      <c r="Z47" s="418"/>
      <c r="AA47" s="418"/>
      <c r="AB47" s="418"/>
      <c r="AC47" s="418"/>
      <c r="AD47" s="418"/>
      <c r="AE47" s="421"/>
      <c r="AF47" s="421"/>
      <c r="AG47" s="418" t="s">
        <v>33</v>
      </c>
      <c r="AH47" s="418" t="s">
        <v>33</v>
      </c>
      <c r="AI47" s="423">
        <f t="shared" si="60"/>
        <v>120</v>
      </c>
      <c r="AJ47" s="424">
        <f t="shared" si="61"/>
        <v>120</v>
      </c>
      <c r="AK47" s="424">
        <f t="shared" si="62"/>
        <v>0</v>
      </c>
      <c r="AL47" s="425" t="s">
        <v>128</v>
      </c>
      <c r="AM47" s="426">
        <f t="shared" si="63"/>
        <v>120</v>
      </c>
      <c r="AN47" s="426">
        <f t="shared" si="64"/>
        <v>0</v>
      </c>
      <c r="AO47" s="427"/>
      <c r="AP47" s="428">
        <f t="shared" si="65"/>
        <v>0</v>
      </c>
      <c r="AQ47" s="428">
        <f t="shared" si="66"/>
        <v>0</v>
      </c>
      <c r="AR47" s="428">
        <f t="shared" si="67"/>
        <v>10</v>
      </c>
      <c r="AS47" s="428">
        <f t="shared" si="68"/>
        <v>0</v>
      </c>
      <c r="AT47" s="428">
        <f t="shared" si="69"/>
        <v>0</v>
      </c>
      <c r="AU47" s="428">
        <f t="shared" si="70"/>
        <v>0</v>
      </c>
      <c r="AV47" s="428">
        <f t="shared" si="71"/>
        <v>0</v>
      </c>
      <c r="AW47" s="428">
        <f t="shared" si="72"/>
        <v>0</v>
      </c>
      <c r="AX47" s="428">
        <f t="shared" si="73"/>
        <v>0</v>
      </c>
      <c r="AY47" s="428">
        <f t="shared" si="74"/>
        <v>0</v>
      </c>
      <c r="AZ47" s="428">
        <f t="shared" si="75"/>
        <v>0</v>
      </c>
      <c r="BA47" s="428">
        <f t="shared" si="76"/>
        <v>0</v>
      </c>
      <c r="BB47" s="428">
        <f t="shared" si="89"/>
        <v>0</v>
      </c>
      <c r="BC47" s="428">
        <f t="shared" si="78"/>
        <v>0</v>
      </c>
      <c r="BD47" s="428">
        <f t="shared" si="79"/>
        <v>0</v>
      </c>
      <c r="BE47" s="428">
        <f t="shared" si="80"/>
        <v>0</v>
      </c>
      <c r="BF47" s="428">
        <f t="shared" si="81"/>
        <v>0</v>
      </c>
      <c r="BG47" s="428">
        <f t="shared" si="82"/>
        <v>0</v>
      </c>
      <c r="BH47" s="428">
        <f t="shared" si="83"/>
        <v>0</v>
      </c>
      <c r="BI47" s="428">
        <f t="shared" si="84"/>
        <v>0</v>
      </c>
      <c r="BJ47" s="428">
        <f t="shared" si="85"/>
        <v>0</v>
      </c>
      <c r="BK47" s="428">
        <f t="shared" si="86"/>
        <v>0</v>
      </c>
      <c r="BL47" s="428">
        <f t="shared" si="87"/>
        <v>0</v>
      </c>
      <c r="BM47" s="432"/>
      <c r="BN47" s="432"/>
      <c r="BO47" s="432"/>
      <c r="BP47" s="432">
        <v>2</v>
      </c>
      <c r="BQ47" s="432"/>
      <c r="BR47" s="428">
        <f t="shared" si="28"/>
        <v>12</v>
      </c>
      <c r="BS47" s="430">
        <f t="shared" si="88"/>
        <v>120</v>
      </c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45"/>
      <c r="CO47" s="458"/>
      <c r="CP47" s="458"/>
      <c r="CQ47" s="458"/>
    </row>
    <row r="48" spans="1:95" s="459" customFormat="1" ht="27" customHeight="1">
      <c r="A48" s="416" t="s">
        <v>366</v>
      </c>
      <c r="B48" s="416" t="s">
        <v>367</v>
      </c>
      <c r="C48" s="436" t="s">
        <v>368</v>
      </c>
      <c r="D48" s="417" t="s">
        <v>276</v>
      </c>
      <c r="E48" s="418" t="s">
        <v>33</v>
      </c>
      <c r="F48" s="418" t="s">
        <v>33</v>
      </c>
      <c r="G48" s="418" t="s">
        <v>33</v>
      </c>
      <c r="H48" s="418"/>
      <c r="I48" s="422" t="s">
        <v>118</v>
      </c>
      <c r="J48" s="443" t="s">
        <v>118</v>
      </c>
      <c r="K48" s="421"/>
      <c r="L48" s="422" t="s">
        <v>118</v>
      </c>
      <c r="M48" s="422" t="s">
        <v>118</v>
      </c>
      <c r="N48" s="418"/>
      <c r="O48" s="422" t="s">
        <v>118</v>
      </c>
      <c r="P48" s="418" t="s">
        <v>33</v>
      </c>
      <c r="Q48" s="420" t="s">
        <v>33</v>
      </c>
      <c r="R48" s="421"/>
      <c r="S48" s="418" t="s">
        <v>33</v>
      </c>
      <c r="T48" s="419" t="s">
        <v>33</v>
      </c>
      <c r="U48" s="418" t="s">
        <v>33</v>
      </c>
      <c r="V48" s="419" t="s">
        <v>33</v>
      </c>
      <c r="W48" s="419" t="s">
        <v>33</v>
      </c>
      <c r="X48" s="421"/>
      <c r="Y48" s="421"/>
      <c r="Z48" s="418"/>
      <c r="AA48" s="419" t="s">
        <v>33</v>
      </c>
      <c r="AB48" s="419" t="s">
        <v>38</v>
      </c>
      <c r="AC48" s="419" t="s">
        <v>33</v>
      </c>
      <c r="AD48" s="418"/>
      <c r="AE48" s="420" t="s">
        <v>33</v>
      </c>
      <c r="AF48" s="421"/>
      <c r="AG48" s="419" t="s">
        <v>33</v>
      </c>
      <c r="AH48" s="419" t="s">
        <v>27</v>
      </c>
      <c r="AI48" s="423">
        <f t="shared" si="60"/>
        <v>72</v>
      </c>
      <c r="AJ48" s="424">
        <f t="shared" si="61"/>
        <v>180</v>
      </c>
      <c r="AK48" s="424">
        <f>AN48</f>
        <v>108</v>
      </c>
      <c r="AL48" s="425" t="s">
        <v>128</v>
      </c>
      <c r="AM48" s="426">
        <f t="shared" si="63"/>
        <v>72</v>
      </c>
      <c r="AN48" s="426">
        <f t="shared" si="64"/>
        <v>108</v>
      </c>
      <c r="AO48" s="427"/>
      <c r="AP48" s="428">
        <f t="shared" si="65"/>
        <v>1</v>
      </c>
      <c r="AQ48" s="428">
        <f t="shared" si="66"/>
        <v>1</v>
      </c>
      <c r="AR48" s="428">
        <f t="shared" si="67"/>
        <v>14</v>
      </c>
      <c r="AS48" s="428">
        <f t="shared" si="68"/>
        <v>0</v>
      </c>
      <c r="AT48" s="428">
        <f t="shared" si="69"/>
        <v>0</v>
      </c>
      <c r="AU48" s="428">
        <f t="shared" si="70"/>
        <v>0</v>
      </c>
      <c r="AV48" s="428">
        <f t="shared" si="71"/>
        <v>0</v>
      </c>
      <c r="AW48" s="428">
        <f t="shared" si="72"/>
        <v>0</v>
      </c>
      <c r="AX48" s="428">
        <f t="shared" si="73"/>
        <v>0</v>
      </c>
      <c r="AY48" s="428">
        <f t="shared" si="74"/>
        <v>0</v>
      </c>
      <c r="AZ48" s="428">
        <f t="shared" si="75"/>
        <v>0</v>
      </c>
      <c r="BA48" s="428">
        <f t="shared" si="76"/>
        <v>0</v>
      </c>
      <c r="BB48" s="428">
        <f t="shared" si="89"/>
        <v>0</v>
      </c>
      <c r="BC48" s="428">
        <f t="shared" si="78"/>
        <v>0</v>
      </c>
      <c r="BD48" s="428">
        <f t="shared" si="79"/>
        <v>0</v>
      </c>
      <c r="BE48" s="428">
        <f t="shared" si="80"/>
        <v>0</v>
      </c>
      <c r="BF48" s="428">
        <f t="shared" si="81"/>
        <v>0</v>
      </c>
      <c r="BG48" s="428">
        <f t="shared" si="82"/>
        <v>0</v>
      </c>
      <c r="BH48" s="428">
        <f t="shared" si="83"/>
        <v>0</v>
      </c>
      <c r="BI48" s="428">
        <f t="shared" si="84"/>
        <v>0</v>
      </c>
      <c r="BJ48" s="428">
        <f t="shared" si="85"/>
        <v>0</v>
      </c>
      <c r="BK48" s="428">
        <f t="shared" si="86"/>
        <v>0</v>
      </c>
      <c r="BL48" s="428">
        <f t="shared" si="87"/>
        <v>0</v>
      </c>
      <c r="BM48" s="432"/>
      <c r="BN48" s="432"/>
      <c r="BO48" s="432"/>
      <c r="BP48" s="432">
        <v>10</v>
      </c>
      <c r="BQ48" s="432"/>
      <c r="BR48" s="428">
        <f t="shared" si="28"/>
        <v>60</v>
      </c>
      <c r="BS48" s="430">
        <f t="shared" si="88"/>
        <v>180</v>
      </c>
      <c r="BT48" s="445"/>
      <c r="BU48" s="445"/>
      <c r="BV48" s="445"/>
      <c r="BW48" s="445"/>
      <c r="BX48" s="445"/>
      <c r="BY48" s="445"/>
      <c r="BZ48" s="445"/>
      <c r="CA48" s="445"/>
      <c r="CB48" s="445"/>
      <c r="CC48" s="445"/>
      <c r="CD48" s="445"/>
      <c r="CE48" s="445"/>
      <c r="CF48" s="445"/>
      <c r="CG48" s="445"/>
      <c r="CH48" s="445"/>
      <c r="CI48" s="445"/>
      <c r="CJ48" s="445"/>
      <c r="CK48" s="445"/>
      <c r="CL48" s="445"/>
      <c r="CM48" s="445"/>
      <c r="CN48" s="445"/>
      <c r="CO48" s="458"/>
      <c r="CP48" s="458"/>
      <c r="CQ48" s="458"/>
    </row>
    <row r="49" spans="1:243" s="459" customFormat="1" ht="27" customHeight="1">
      <c r="A49" s="416" t="s">
        <v>369</v>
      </c>
      <c r="B49" s="416" t="s">
        <v>370</v>
      </c>
      <c r="C49" s="452">
        <v>294673</v>
      </c>
      <c r="D49" s="417" t="s">
        <v>276</v>
      </c>
      <c r="E49" s="418"/>
      <c r="F49" s="418"/>
      <c r="G49" s="418"/>
      <c r="H49" s="418" t="s">
        <v>33</v>
      </c>
      <c r="I49" s="418"/>
      <c r="J49" s="421"/>
      <c r="K49" s="421"/>
      <c r="L49" s="418" t="s">
        <v>33</v>
      </c>
      <c r="M49" s="418"/>
      <c r="N49" s="418" t="s">
        <v>33</v>
      </c>
      <c r="O49" s="418"/>
      <c r="P49" s="418" t="s">
        <v>38</v>
      </c>
      <c r="Q49" s="421"/>
      <c r="R49" s="421"/>
      <c r="S49" s="418"/>
      <c r="T49" s="418" t="s">
        <v>33</v>
      </c>
      <c r="U49" s="418"/>
      <c r="V49" s="418" t="s">
        <v>33</v>
      </c>
      <c r="W49" s="418"/>
      <c r="X49" s="421"/>
      <c r="Y49" s="421"/>
      <c r="Z49" s="418" t="s">
        <v>33</v>
      </c>
      <c r="AA49" s="418"/>
      <c r="AB49" s="418" t="s">
        <v>33</v>
      </c>
      <c r="AC49" s="418"/>
      <c r="AD49" s="418" t="s">
        <v>33</v>
      </c>
      <c r="AE49" s="421"/>
      <c r="AF49" s="421" t="s">
        <v>33</v>
      </c>
      <c r="AG49" s="418"/>
      <c r="AH49" s="418" t="s">
        <v>33</v>
      </c>
      <c r="AI49" s="423">
        <f t="shared" si="60"/>
        <v>126</v>
      </c>
      <c r="AJ49" s="424">
        <f t="shared" si="61"/>
        <v>126</v>
      </c>
      <c r="AK49" s="424">
        <f t="shared" si="62"/>
        <v>0</v>
      </c>
      <c r="AL49" s="425" t="s">
        <v>128</v>
      </c>
      <c r="AM49" s="426">
        <f t="shared" si="63"/>
        <v>126</v>
      </c>
      <c r="AN49" s="426">
        <f t="shared" si="64"/>
        <v>0</v>
      </c>
      <c r="AO49" s="427"/>
      <c r="AP49" s="428">
        <f t="shared" si="65"/>
        <v>0</v>
      </c>
      <c r="AQ49" s="428">
        <f t="shared" si="66"/>
        <v>1</v>
      </c>
      <c r="AR49" s="428">
        <f t="shared" si="67"/>
        <v>10</v>
      </c>
      <c r="AS49" s="428">
        <f t="shared" si="68"/>
        <v>0</v>
      </c>
      <c r="AT49" s="428">
        <f t="shared" si="69"/>
        <v>0</v>
      </c>
      <c r="AU49" s="428">
        <f t="shared" si="70"/>
        <v>0</v>
      </c>
      <c r="AV49" s="428">
        <f t="shared" si="71"/>
        <v>0</v>
      </c>
      <c r="AW49" s="428">
        <f t="shared" si="72"/>
        <v>0</v>
      </c>
      <c r="AX49" s="428">
        <f t="shared" si="73"/>
        <v>0</v>
      </c>
      <c r="AY49" s="428">
        <f t="shared" si="74"/>
        <v>0</v>
      </c>
      <c r="AZ49" s="428">
        <f t="shared" si="75"/>
        <v>0</v>
      </c>
      <c r="BA49" s="428">
        <f t="shared" si="76"/>
        <v>0</v>
      </c>
      <c r="BB49" s="428">
        <f t="shared" si="89"/>
        <v>0</v>
      </c>
      <c r="BC49" s="428">
        <f t="shared" si="78"/>
        <v>0</v>
      </c>
      <c r="BD49" s="428">
        <f t="shared" si="79"/>
        <v>0</v>
      </c>
      <c r="BE49" s="428">
        <f t="shared" si="80"/>
        <v>0</v>
      </c>
      <c r="BF49" s="428">
        <f t="shared" si="81"/>
        <v>0</v>
      </c>
      <c r="BG49" s="428">
        <f t="shared" si="82"/>
        <v>0</v>
      </c>
      <c r="BH49" s="428">
        <f t="shared" si="83"/>
        <v>0</v>
      </c>
      <c r="BI49" s="428">
        <f t="shared" si="84"/>
        <v>0</v>
      </c>
      <c r="BJ49" s="428">
        <f t="shared" si="85"/>
        <v>0</v>
      </c>
      <c r="BK49" s="428">
        <f t="shared" si="86"/>
        <v>0</v>
      </c>
      <c r="BL49" s="428">
        <f t="shared" si="87"/>
        <v>0</v>
      </c>
      <c r="BM49" s="432"/>
      <c r="BN49" s="432"/>
      <c r="BO49" s="432"/>
      <c r="BP49" s="432">
        <v>1</v>
      </c>
      <c r="BQ49" s="432"/>
      <c r="BR49" s="428">
        <f t="shared" si="28"/>
        <v>6</v>
      </c>
      <c r="BS49" s="430">
        <f t="shared" si="88"/>
        <v>126</v>
      </c>
      <c r="BT49" s="445"/>
      <c r="BU49" s="445"/>
      <c r="BV49" s="445"/>
      <c r="BW49" s="445"/>
      <c r="BX49" s="445"/>
      <c r="BY49" s="445"/>
      <c r="BZ49" s="445"/>
      <c r="CA49" s="445"/>
      <c r="CB49" s="445"/>
      <c r="CC49" s="445"/>
      <c r="CD49" s="445"/>
      <c r="CE49" s="445"/>
      <c r="CF49" s="445"/>
      <c r="CG49" s="445"/>
      <c r="CH49" s="445"/>
      <c r="CI49" s="445"/>
      <c r="CJ49" s="445"/>
      <c r="CK49" s="445"/>
      <c r="CL49" s="445"/>
      <c r="CM49" s="445"/>
      <c r="CN49" s="445"/>
      <c r="CO49" s="458"/>
      <c r="CP49" s="458"/>
      <c r="CQ49" s="458"/>
    </row>
    <row r="50" spans="1:243" s="459" customFormat="1" ht="27" customHeight="1">
      <c r="A50" s="416" t="s">
        <v>371</v>
      </c>
      <c r="B50" s="416" t="s">
        <v>372</v>
      </c>
      <c r="C50" s="452">
        <v>1028321</v>
      </c>
      <c r="D50" s="417" t="s">
        <v>276</v>
      </c>
      <c r="E50" s="419" t="s">
        <v>33</v>
      </c>
      <c r="F50" s="419" t="s">
        <v>33</v>
      </c>
      <c r="G50" s="418" t="s">
        <v>33</v>
      </c>
      <c r="H50" s="419" t="s">
        <v>38</v>
      </c>
      <c r="I50" s="418" t="s">
        <v>33</v>
      </c>
      <c r="J50" s="420" t="s">
        <v>33</v>
      </c>
      <c r="K50" s="420" t="s">
        <v>63</v>
      </c>
      <c r="L50" s="419" t="s">
        <v>33</v>
      </c>
      <c r="M50" s="418" t="s">
        <v>33</v>
      </c>
      <c r="N50" s="419" t="s">
        <v>33</v>
      </c>
      <c r="O50" s="419" t="s">
        <v>33</v>
      </c>
      <c r="P50" s="418" t="s">
        <v>33</v>
      </c>
      <c r="Q50" s="421"/>
      <c r="R50" s="421"/>
      <c r="S50" s="418" t="s">
        <v>317</v>
      </c>
      <c r="T50" s="418" t="s">
        <v>373</v>
      </c>
      <c r="U50" s="419" t="s">
        <v>33</v>
      </c>
      <c r="V50" s="422" t="s">
        <v>118</v>
      </c>
      <c r="W50" s="418"/>
      <c r="X50" s="421"/>
      <c r="Y50" s="443" t="s">
        <v>118</v>
      </c>
      <c r="Z50" s="418"/>
      <c r="AA50" s="419" t="s">
        <v>33</v>
      </c>
      <c r="AB50" s="418" t="s">
        <v>33</v>
      </c>
      <c r="AC50" s="419" t="s">
        <v>33</v>
      </c>
      <c r="AD50" s="419" t="s">
        <v>33</v>
      </c>
      <c r="AE50" s="421" t="s">
        <v>33</v>
      </c>
      <c r="AF50" s="421"/>
      <c r="AG50" s="418"/>
      <c r="AH50" s="418" t="s">
        <v>33</v>
      </c>
      <c r="AI50" s="423">
        <f t="shared" si="60"/>
        <v>108</v>
      </c>
      <c r="AJ50" s="424">
        <f t="shared" si="61"/>
        <v>264</v>
      </c>
      <c r="AK50" s="424">
        <f t="shared" si="62"/>
        <v>156</v>
      </c>
      <c r="AL50" s="425" t="s">
        <v>128</v>
      </c>
      <c r="AM50" s="426">
        <f t="shared" si="63"/>
        <v>108</v>
      </c>
      <c r="AN50" s="426">
        <f t="shared" si="64"/>
        <v>156</v>
      </c>
      <c r="AO50" s="427"/>
      <c r="AP50" s="428">
        <f t="shared" si="65"/>
        <v>0</v>
      </c>
      <c r="AQ50" s="428">
        <f t="shared" si="66"/>
        <v>1</v>
      </c>
      <c r="AR50" s="428">
        <f t="shared" si="67"/>
        <v>17</v>
      </c>
      <c r="AS50" s="428">
        <f t="shared" si="68"/>
        <v>0</v>
      </c>
      <c r="AT50" s="428">
        <f t="shared" si="69"/>
        <v>0</v>
      </c>
      <c r="AU50" s="428">
        <f t="shared" si="70"/>
        <v>0</v>
      </c>
      <c r="AV50" s="428">
        <f t="shared" si="71"/>
        <v>0</v>
      </c>
      <c r="AW50" s="428">
        <f t="shared" si="72"/>
        <v>0</v>
      </c>
      <c r="AX50" s="428">
        <f t="shared" si="73"/>
        <v>0</v>
      </c>
      <c r="AY50" s="428">
        <f t="shared" si="74"/>
        <v>0</v>
      </c>
      <c r="AZ50" s="428">
        <f t="shared" si="75"/>
        <v>0</v>
      </c>
      <c r="BA50" s="428">
        <f t="shared" si="76"/>
        <v>0</v>
      </c>
      <c r="BB50" s="428">
        <f t="shared" si="89"/>
        <v>0</v>
      </c>
      <c r="BC50" s="428">
        <f t="shared" si="78"/>
        <v>3</v>
      </c>
      <c r="BD50" s="428">
        <f t="shared" si="79"/>
        <v>0</v>
      </c>
      <c r="BE50" s="428">
        <f t="shared" si="80"/>
        <v>0</v>
      </c>
      <c r="BF50" s="428">
        <f t="shared" si="81"/>
        <v>0</v>
      </c>
      <c r="BG50" s="428">
        <f t="shared" si="82"/>
        <v>0</v>
      </c>
      <c r="BH50" s="428">
        <f t="shared" si="83"/>
        <v>0</v>
      </c>
      <c r="BI50" s="428">
        <f t="shared" si="84"/>
        <v>0</v>
      </c>
      <c r="BJ50" s="428">
        <f t="shared" si="85"/>
        <v>0</v>
      </c>
      <c r="BK50" s="428">
        <f t="shared" si="86"/>
        <v>0</v>
      </c>
      <c r="BL50" s="428">
        <f t="shared" si="87"/>
        <v>0</v>
      </c>
      <c r="BM50" s="432"/>
      <c r="BN50" s="432"/>
      <c r="BO50" s="432"/>
      <c r="BP50" s="432">
        <v>4</v>
      </c>
      <c r="BQ50" s="432"/>
      <c r="BR50" s="428">
        <f t="shared" si="28"/>
        <v>24</v>
      </c>
      <c r="BS50" s="430">
        <f t="shared" si="88"/>
        <v>264</v>
      </c>
      <c r="BT50" s="445"/>
      <c r="BU50" s="445"/>
      <c r="BV50" s="445"/>
      <c r="BW50" s="445"/>
      <c r="BX50" s="445"/>
      <c r="BY50" s="445"/>
      <c r="BZ50" s="445"/>
      <c r="CA50" s="445"/>
      <c r="CB50" s="445"/>
      <c r="CC50" s="445"/>
      <c r="CD50" s="445"/>
      <c r="CE50" s="445"/>
      <c r="CF50" s="445"/>
      <c r="CG50" s="445"/>
      <c r="CH50" s="445"/>
      <c r="CI50" s="445"/>
      <c r="CJ50" s="445"/>
      <c r="CK50" s="445"/>
      <c r="CL50" s="445"/>
      <c r="CM50" s="445"/>
      <c r="CN50" s="445"/>
      <c r="CO50" s="458"/>
      <c r="CP50" s="458"/>
      <c r="CQ50" s="458"/>
    </row>
    <row r="51" spans="1:243" s="459" customFormat="1" ht="27" customHeight="1">
      <c r="A51" s="416" t="s">
        <v>374</v>
      </c>
      <c r="B51" s="416" t="s">
        <v>375</v>
      </c>
      <c r="C51" s="452">
        <v>897100</v>
      </c>
      <c r="D51" s="417" t="s">
        <v>276</v>
      </c>
      <c r="E51" s="418"/>
      <c r="F51" s="418"/>
      <c r="G51" s="418" t="s">
        <v>33</v>
      </c>
      <c r="H51" s="418"/>
      <c r="I51" s="418"/>
      <c r="J51" s="443" t="s">
        <v>118</v>
      </c>
      <c r="K51" s="421"/>
      <c r="L51" s="418"/>
      <c r="M51" s="418" t="s">
        <v>33</v>
      </c>
      <c r="N51" s="418"/>
      <c r="O51" s="418"/>
      <c r="P51" s="418" t="s">
        <v>33</v>
      </c>
      <c r="Q51" s="421"/>
      <c r="R51" s="421" t="s">
        <v>118</v>
      </c>
      <c r="S51" s="422" t="s">
        <v>118</v>
      </c>
      <c r="T51" s="418"/>
      <c r="U51" s="418"/>
      <c r="V51" s="418" t="s">
        <v>33</v>
      </c>
      <c r="W51" s="418"/>
      <c r="X51" s="421"/>
      <c r="Y51" s="421" t="s">
        <v>33</v>
      </c>
      <c r="Z51" s="418"/>
      <c r="AA51" s="418" t="s">
        <v>33</v>
      </c>
      <c r="AB51" s="418" t="s">
        <v>33</v>
      </c>
      <c r="AC51" s="418"/>
      <c r="AD51" s="418"/>
      <c r="AE51" s="421" t="s">
        <v>33</v>
      </c>
      <c r="AF51" s="421"/>
      <c r="AG51" s="418"/>
      <c r="AH51" s="418" t="s">
        <v>33</v>
      </c>
      <c r="AI51" s="423">
        <f t="shared" si="60"/>
        <v>108</v>
      </c>
      <c r="AJ51" s="424">
        <f t="shared" si="61"/>
        <v>108</v>
      </c>
      <c r="AK51" s="424">
        <f t="shared" si="62"/>
        <v>0</v>
      </c>
      <c r="AL51" s="425" t="s">
        <v>128</v>
      </c>
      <c r="AM51" s="426">
        <f t="shared" si="63"/>
        <v>108</v>
      </c>
      <c r="AN51" s="426">
        <f t="shared" si="64"/>
        <v>0</v>
      </c>
      <c r="AO51" s="427"/>
      <c r="AP51" s="428">
        <f t="shared" si="65"/>
        <v>0</v>
      </c>
      <c r="AQ51" s="428">
        <f t="shared" si="66"/>
        <v>0</v>
      </c>
      <c r="AR51" s="428">
        <f t="shared" si="67"/>
        <v>9</v>
      </c>
      <c r="AS51" s="428">
        <f t="shared" si="68"/>
        <v>0</v>
      </c>
      <c r="AT51" s="428">
        <f t="shared" si="69"/>
        <v>0</v>
      </c>
      <c r="AU51" s="428">
        <f t="shared" si="70"/>
        <v>0</v>
      </c>
      <c r="AV51" s="428">
        <f t="shared" si="71"/>
        <v>0</v>
      </c>
      <c r="AW51" s="428">
        <f t="shared" si="72"/>
        <v>0</v>
      </c>
      <c r="AX51" s="428">
        <f t="shared" si="73"/>
        <v>0</v>
      </c>
      <c r="AY51" s="428">
        <f t="shared" si="74"/>
        <v>0</v>
      </c>
      <c r="AZ51" s="428">
        <f t="shared" si="75"/>
        <v>0</v>
      </c>
      <c r="BA51" s="428">
        <f t="shared" si="76"/>
        <v>0</v>
      </c>
      <c r="BB51" s="428">
        <f t="shared" si="89"/>
        <v>0</v>
      </c>
      <c r="BC51" s="428">
        <f t="shared" si="78"/>
        <v>0</v>
      </c>
      <c r="BD51" s="428">
        <f t="shared" si="79"/>
        <v>0</v>
      </c>
      <c r="BE51" s="428">
        <f t="shared" si="80"/>
        <v>0</v>
      </c>
      <c r="BF51" s="428">
        <f t="shared" si="81"/>
        <v>0</v>
      </c>
      <c r="BG51" s="428">
        <f t="shared" si="82"/>
        <v>0</v>
      </c>
      <c r="BH51" s="428">
        <f t="shared" si="83"/>
        <v>0</v>
      </c>
      <c r="BI51" s="428">
        <f t="shared" si="84"/>
        <v>0</v>
      </c>
      <c r="BJ51" s="428">
        <f t="shared" si="85"/>
        <v>0</v>
      </c>
      <c r="BK51" s="428">
        <f t="shared" si="86"/>
        <v>0</v>
      </c>
      <c r="BL51" s="428">
        <f t="shared" si="87"/>
        <v>0</v>
      </c>
      <c r="BM51" s="432"/>
      <c r="BN51" s="432"/>
      <c r="BO51" s="432"/>
      <c r="BP51" s="432">
        <v>4</v>
      </c>
      <c r="BQ51" s="432"/>
      <c r="BR51" s="428">
        <f t="shared" si="28"/>
        <v>24</v>
      </c>
      <c r="BS51" s="430">
        <f t="shared" si="88"/>
        <v>108</v>
      </c>
      <c r="BT51" s="445"/>
      <c r="BU51" s="445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5"/>
      <c r="CK51" s="445"/>
      <c r="CL51" s="445"/>
      <c r="CM51" s="445"/>
      <c r="CN51" s="445"/>
      <c r="CO51" s="458"/>
      <c r="CP51" s="458"/>
      <c r="CQ51" s="458"/>
    </row>
    <row r="52" spans="1:243" s="459" customFormat="1" ht="27" customHeight="1">
      <c r="A52" s="416" t="s">
        <v>376</v>
      </c>
      <c r="B52" s="416" t="s">
        <v>377</v>
      </c>
      <c r="C52" s="452"/>
      <c r="D52" s="417" t="s">
        <v>276</v>
      </c>
      <c r="E52" s="418"/>
      <c r="F52" s="418"/>
      <c r="G52" s="418" t="s">
        <v>33</v>
      </c>
      <c r="H52" s="418"/>
      <c r="I52" s="418"/>
      <c r="J52" s="421" t="s">
        <v>33</v>
      </c>
      <c r="K52" s="421"/>
      <c r="L52" s="418"/>
      <c r="M52" s="418"/>
      <c r="N52" s="418"/>
      <c r="O52" s="418"/>
      <c r="P52" s="418" t="s">
        <v>33</v>
      </c>
      <c r="Q52" s="421"/>
      <c r="R52" s="421" t="s">
        <v>27</v>
      </c>
      <c r="S52" s="418"/>
      <c r="T52" s="418" t="s">
        <v>33</v>
      </c>
      <c r="U52" s="418"/>
      <c r="V52" s="418" t="s">
        <v>33</v>
      </c>
      <c r="W52" s="418"/>
      <c r="X52" s="421" t="s">
        <v>33</v>
      </c>
      <c r="Y52" s="421"/>
      <c r="Z52" s="418"/>
      <c r="AA52" s="418"/>
      <c r="AB52" s="418" t="s">
        <v>33</v>
      </c>
      <c r="AC52" s="418"/>
      <c r="AD52" s="418" t="s">
        <v>33</v>
      </c>
      <c r="AE52" s="421"/>
      <c r="AF52" s="421" t="s">
        <v>27</v>
      </c>
      <c r="AG52" s="418"/>
      <c r="AH52" s="418" t="s">
        <v>33</v>
      </c>
      <c r="AI52" s="423">
        <f t="shared" si="60"/>
        <v>132</v>
      </c>
      <c r="AJ52" s="424">
        <f t="shared" si="61"/>
        <v>120</v>
      </c>
      <c r="AK52" s="424">
        <f t="shared" si="62"/>
        <v>-12</v>
      </c>
      <c r="AL52" s="425" t="s">
        <v>334</v>
      </c>
      <c r="AM52" s="426">
        <f t="shared" si="63"/>
        <v>132</v>
      </c>
      <c r="AN52" s="426">
        <f t="shared" si="64"/>
        <v>-12</v>
      </c>
      <c r="AO52" s="427"/>
      <c r="AP52" s="428">
        <f t="shared" si="65"/>
        <v>2</v>
      </c>
      <c r="AQ52" s="428">
        <f t="shared" si="66"/>
        <v>0</v>
      </c>
      <c r="AR52" s="428">
        <f t="shared" si="67"/>
        <v>9</v>
      </c>
      <c r="AS52" s="428">
        <f t="shared" si="68"/>
        <v>0</v>
      </c>
      <c r="AT52" s="428">
        <f t="shared" si="69"/>
        <v>0</v>
      </c>
      <c r="AU52" s="428">
        <f t="shared" si="70"/>
        <v>0</v>
      </c>
      <c r="AV52" s="428">
        <f t="shared" si="71"/>
        <v>0</v>
      </c>
      <c r="AW52" s="428">
        <f t="shared" si="72"/>
        <v>0</v>
      </c>
      <c r="AX52" s="428">
        <f t="shared" si="73"/>
        <v>0</v>
      </c>
      <c r="AY52" s="428">
        <f t="shared" si="74"/>
        <v>0</v>
      </c>
      <c r="AZ52" s="428">
        <f t="shared" si="75"/>
        <v>0</v>
      </c>
      <c r="BA52" s="428">
        <f t="shared" si="76"/>
        <v>0</v>
      </c>
      <c r="BB52" s="428">
        <f t="shared" si="89"/>
        <v>0</v>
      </c>
      <c r="BC52" s="428">
        <f t="shared" si="78"/>
        <v>0</v>
      </c>
      <c r="BD52" s="428">
        <f t="shared" si="79"/>
        <v>0</v>
      </c>
      <c r="BE52" s="428">
        <f t="shared" si="80"/>
        <v>0</v>
      </c>
      <c r="BF52" s="428">
        <f t="shared" si="81"/>
        <v>0</v>
      </c>
      <c r="BG52" s="428">
        <f t="shared" si="82"/>
        <v>0</v>
      </c>
      <c r="BH52" s="428">
        <f t="shared" si="83"/>
        <v>0</v>
      </c>
      <c r="BI52" s="428">
        <f t="shared" si="84"/>
        <v>0</v>
      </c>
      <c r="BJ52" s="428">
        <f t="shared" si="85"/>
        <v>0</v>
      </c>
      <c r="BK52" s="428">
        <f t="shared" si="86"/>
        <v>0</v>
      </c>
      <c r="BL52" s="428">
        <f t="shared" si="87"/>
        <v>0</v>
      </c>
      <c r="BM52" s="432"/>
      <c r="BN52" s="432"/>
      <c r="BO52" s="432"/>
      <c r="BP52" s="432"/>
      <c r="BQ52" s="432"/>
      <c r="BR52" s="428">
        <f t="shared" si="28"/>
        <v>0</v>
      </c>
      <c r="BS52" s="430">
        <f t="shared" si="88"/>
        <v>120</v>
      </c>
      <c r="BT52" s="445"/>
      <c r="BU52" s="445"/>
      <c r="BV52" s="445"/>
      <c r="BW52" s="445"/>
      <c r="BX52" s="445"/>
      <c r="BY52" s="445"/>
      <c r="BZ52" s="445"/>
      <c r="CA52" s="445"/>
      <c r="CB52" s="445"/>
      <c r="CC52" s="445"/>
      <c r="CD52" s="445"/>
      <c r="CE52" s="445"/>
      <c r="CF52" s="445"/>
      <c r="CG52" s="445"/>
      <c r="CH52" s="445"/>
      <c r="CI52" s="445"/>
      <c r="CJ52" s="445"/>
      <c r="CK52" s="445"/>
      <c r="CL52" s="445"/>
      <c r="CM52" s="445"/>
      <c r="CN52" s="445"/>
      <c r="CO52" s="458"/>
      <c r="CP52" s="458"/>
      <c r="CQ52" s="458"/>
    </row>
    <row r="53" spans="1:243" s="459" customFormat="1" ht="27" customHeight="1">
      <c r="A53" s="416" t="s">
        <v>378</v>
      </c>
      <c r="B53" s="416" t="s">
        <v>379</v>
      </c>
      <c r="C53" s="452">
        <v>901996</v>
      </c>
      <c r="D53" s="417" t="s">
        <v>276</v>
      </c>
      <c r="E53" s="418"/>
      <c r="F53" s="418"/>
      <c r="G53" s="418" t="s">
        <v>33</v>
      </c>
      <c r="H53" s="418" t="s">
        <v>33</v>
      </c>
      <c r="I53" s="418"/>
      <c r="J53" s="421" t="s">
        <v>33</v>
      </c>
      <c r="K53" s="421"/>
      <c r="L53" s="418"/>
      <c r="M53" s="418"/>
      <c r="N53" s="418"/>
      <c r="O53" s="418"/>
      <c r="P53" s="418" t="s">
        <v>33</v>
      </c>
      <c r="Q53" s="421"/>
      <c r="R53" s="421" t="s">
        <v>33</v>
      </c>
      <c r="S53" s="418"/>
      <c r="T53" s="418" t="s">
        <v>33</v>
      </c>
      <c r="U53" s="418"/>
      <c r="V53" s="418" t="s">
        <v>33</v>
      </c>
      <c r="W53" s="418"/>
      <c r="X53" s="421" t="s">
        <v>33</v>
      </c>
      <c r="Y53" s="421"/>
      <c r="Z53" s="418"/>
      <c r="AA53" s="418"/>
      <c r="AB53" s="418" t="s">
        <v>33</v>
      </c>
      <c r="AC53" s="418"/>
      <c r="AD53" s="418"/>
      <c r="AE53" s="421"/>
      <c r="AF53" s="421" t="s">
        <v>33</v>
      </c>
      <c r="AG53" s="418"/>
      <c r="AH53" s="418"/>
      <c r="AI53" s="423">
        <f t="shared" si="60"/>
        <v>132</v>
      </c>
      <c r="AJ53" s="424">
        <f t="shared" si="61"/>
        <v>120</v>
      </c>
      <c r="AK53" s="424">
        <f t="shared" si="62"/>
        <v>-12</v>
      </c>
      <c r="AL53" s="425" t="s">
        <v>334</v>
      </c>
      <c r="AM53" s="426">
        <f t="shared" si="63"/>
        <v>132</v>
      </c>
      <c r="AN53" s="426">
        <f t="shared" si="64"/>
        <v>-12</v>
      </c>
      <c r="AO53" s="427"/>
      <c r="AP53" s="428">
        <f t="shared" si="65"/>
        <v>0</v>
      </c>
      <c r="AQ53" s="428">
        <f t="shared" si="66"/>
        <v>0</v>
      </c>
      <c r="AR53" s="428">
        <f t="shared" si="67"/>
        <v>10</v>
      </c>
      <c r="AS53" s="428">
        <f t="shared" si="68"/>
        <v>0</v>
      </c>
      <c r="AT53" s="428">
        <f t="shared" si="69"/>
        <v>0</v>
      </c>
      <c r="AU53" s="428">
        <f t="shared" si="70"/>
        <v>0</v>
      </c>
      <c r="AV53" s="428">
        <f t="shared" si="71"/>
        <v>0</v>
      </c>
      <c r="AW53" s="428">
        <f t="shared" si="72"/>
        <v>0</v>
      </c>
      <c r="AX53" s="428">
        <f t="shared" si="73"/>
        <v>0</v>
      </c>
      <c r="AY53" s="428">
        <f t="shared" si="74"/>
        <v>0</v>
      </c>
      <c r="AZ53" s="428">
        <f t="shared" si="75"/>
        <v>0</v>
      </c>
      <c r="BA53" s="428">
        <f t="shared" si="76"/>
        <v>0</v>
      </c>
      <c r="BB53" s="428">
        <f t="shared" si="89"/>
        <v>0</v>
      </c>
      <c r="BC53" s="428">
        <f t="shared" si="78"/>
        <v>0</v>
      </c>
      <c r="BD53" s="428">
        <f t="shared" si="79"/>
        <v>0</v>
      </c>
      <c r="BE53" s="428">
        <f t="shared" si="80"/>
        <v>0</v>
      </c>
      <c r="BF53" s="428">
        <f t="shared" si="81"/>
        <v>0</v>
      </c>
      <c r="BG53" s="428">
        <f t="shared" si="82"/>
        <v>0</v>
      </c>
      <c r="BH53" s="428">
        <f t="shared" si="83"/>
        <v>0</v>
      </c>
      <c r="BI53" s="428">
        <f t="shared" si="84"/>
        <v>0</v>
      </c>
      <c r="BJ53" s="428">
        <f t="shared" si="85"/>
        <v>0</v>
      </c>
      <c r="BK53" s="428">
        <f t="shared" si="86"/>
        <v>0</v>
      </c>
      <c r="BL53" s="428">
        <f t="shared" si="87"/>
        <v>0</v>
      </c>
      <c r="BM53" s="432"/>
      <c r="BN53" s="432"/>
      <c r="BO53" s="432"/>
      <c r="BP53" s="432"/>
      <c r="BQ53" s="432"/>
      <c r="BR53" s="428">
        <f t="shared" si="28"/>
        <v>0</v>
      </c>
      <c r="BS53" s="430">
        <f t="shared" si="88"/>
        <v>120</v>
      </c>
      <c r="BT53" s="445"/>
      <c r="BU53" s="445"/>
      <c r="BV53" s="445"/>
      <c r="BW53" s="445"/>
      <c r="BX53" s="445"/>
      <c r="BY53" s="445"/>
      <c r="BZ53" s="445"/>
      <c r="CA53" s="445"/>
      <c r="CB53" s="445"/>
      <c r="CC53" s="445"/>
      <c r="CD53" s="445"/>
      <c r="CE53" s="445"/>
      <c r="CF53" s="445"/>
      <c r="CG53" s="445"/>
      <c r="CH53" s="445"/>
      <c r="CI53" s="445"/>
      <c r="CJ53" s="445"/>
      <c r="CK53" s="445"/>
      <c r="CL53" s="445"/>
      <c r="CM53" s="445"/>
      <c r="CN53" s="445"/>
      <c r="CO53" s="458"/>
      <c r="CP53" s="458"/>
      <c r="CQ53" s="458"/>
    </row>
    <row r="54" spans="1:243" s="406" customFormat="1" ht="27" customHeight="1">
      <c r="A54" s="416" t="s">
        <v>380</v>
      </c>
      <c r="B54" s="416" t="s">
        <v>342</v>
      </c>
      <c r="C54" s="436">
        <v>422294</v>
      </c>
      <c r="D54" s="417" t="s">
        <v>276</v>
      </c>
      <c r="E54" s="418"/>
      <c r="F54" s="418"/>
      <c r="G54" s="418" t="s">
        <v>33</v>
      </c>
      <c r="H54" s="418"/>
      <c r="I54" s="418"/>
      <c r="J54" s="421" t="s">
        <v>33</v>
      </c>
      <c r="K54" s="421"/>
      <c r="L54" s="418"/>
      <c r="M54" s="418" t="s">
        <v>33</v>
      </c>
      <c r="N54" s="418"/>
      <c r="O54" s="418"/>
      <c r="P54" s="418" t="s">
        <v>33</v>
      </c>
      <c r="Q54" s="421"/>
      <c r="R54" s="421"/>
      <c r="S54" s="418" t="s">
        <v>33</v>
      </c>
      <c r="T54" s="418"/>
      <c r="U54" s="418"/>
      <c r="V54" s="418" t="s">
        <v>33</v>
      </c>
      <c r="W54" s="422" t="s">
        <v>123</v>
      </c>
      <c r="X54" s="421"/>
      <c r="Y54" s="421" t="s">
        <v>33</v>
      </c>
      <c r="Z54" s="418"/>
      <c r="AA54" s="418"/>
      <c r="AB54" s="418" t="s">
        <v>33</v>
      </c>
      <c r="AC54" s="422" t="s">
        <v>123</v>
      </c>
      <c r="AD54" s="418"/>
      <c r="AE54" s="421" t="s">
        <v>33</v>
      </c>
      <c r="AF54" s="421"/>
      <c r="AG54" s="418"/>
      <c r="AH54" s="418" t="s">
        <v>33</v>
      </c>
      <c r="AI54" s="423">
        <f t="shared" si="60"/>
        <v>120</v>
      </c>
      <c r="AJ54" s="424">
        <f t="shared" si="61"/>
        <v>120</v>
      </c>
      <c r="AK54" s="424">
        <f t="shared" si="62"/>
        <v>0</v>
      </c>
      <c r="AL54" s="425" t="s">
        <v>128</v>
      </c>
      <c r="AM54" s="426">
        <f t="shared" si="63"/>
        <v>120</v>
      </c>
      <c r="AN54" s="426">
        <f t="shared" si="64"/>
        <v>0</v>
      </c>
      <c r="AO54" s="427"/>
      <c r="AP54" s="428">
        <f t="shared" si="65"/>
        <v>0</v>
      </c>
      <c r="AQ54" s="428">
        <f t="shared" si="66"/>
        <v>0</v>
      </c>
      <c r="AR54" s="428">
        <f t="shared" si="67"/>
        <v>10</v>
      </c>
      <c r="AS54" s="428">
        <f t="shared" si="68"/>
        <v>0</v>
      </c>
      <c r="AT54" s="428">
        <f t="shared" si="69"/>
        <v>0</v>
      </c>
      <c r="AU54" s="428">
        <f t="shared" si="70"/>
        <v>0</v>
      </c>
      <c r="AV54" s="428">
        <f t="shared" si="71"/>
        <v>0</v>
      </c>
      <c r="AW54" s="428">
        <f t="shared" si="72"/>
        <v>0</v>
      </c>
      <c r="AX54" s="428">
        <f t="shared" si="73"/>
        <v>0</v>
      </c>
      <c r="AY54" s="428">
        <f t="shared" si="74"/>
        <v>0</v>
      </c>
      <c r="AZ54" s="428">
        <f t="shared" si="75"/>
        <v>0</v>
      </c>
      <c r="BA54" s="428">
        <f t="shared" si="76"/>
        <v>0</v>
      </c>
      <c r="BB54" s="428">
        <f t="shared" si="89"/>
        <v>0</v>
      </c>
      <c r="BC54" s="428">
        <f t="shared" si="78"/>
        <v>0</v>
      </c>
      <c r="BD54" s="428">
        <f t="shared" si="79"/>
        <v>0</v>
      </c>
      <c r="BE54" s="428">
        <f t="shared" si="80"/>
        <v>0</v>
      </c>
      <c r="BF54" s="428">
        <f t="shared" si="81"/>
        <v>0</v>
      </c>
      <c r="BG54" s="428">
        <f t="shared" si="82"/>
        <v>0</v>
      </c>
      <c r="BH54" s="428">
        <f t="shared" si="83"/>
        <v>0</v>
      </c>
      <c r="BI54" s="428">
        <f t="shared" si="84"/>
        <v>0</v>
      </c>
      <c r="BJ54" s="428">
        <f t="shared" si="85"/>
        <v>0</v>
      </c>
      <c r="BK54" s="428">
        <f t="shared" si="86"/>
        <v>0</v>
      </c>
      <c r="BL54" s="428">
        <f t="shared" si="87"/>
        <v>0</v>
      </c>
      <c r="BM54" s="432"/>
      <c r="BN54" s="432"/>
      <c r="BO54" s="432"/>
      <c r="BP54" s="432"/>
      <c r="BQ54" s="432">
        <v>12</v>
      </c>
      <c r="BR54" s="428">
        <f t="shared" si="28"/>
        <v>12</v>
      </c>
      <c r="BS54" s="430">
        <f t="shared" si="88"/>
        <v>120</v>
      </c>
      <c r="BT54" s="431"/>
      <c r="BU54" s="431"/>
      <c r="BV54" s="431"/>
      <c r="BW54" s="431"/>
      <c r="BX54" s="431"/>
      <c r="BY54" s="431"/>
      <c r="BZ54" s="431"/>
      <c r="CA54" s="431"/>
      <c r="CB54" s="431"/>
      <c r="CC54" s="431"/>
      <c r="CD54" s="431"/>
      <c r="CE54" s="431"/>
      <c r="CF54" s="431"/>
      <c r="CG54" s="431"/>
      <c r="CH54" s="431"/>
      <c r="CI54" s="431"/>
      <c r="CJ54" s="431"/>
      <c r="CK54" s="431"/>
      <c r="CL54" s="431"/>
      <c r="CM54" s="431"/>
      <c r="CN54" s="431"/>
      <c r="CO54" s="405"/>
      <c r="CP54" s="405"/>
      <c r="CQ54" s="405"/>
    </row>
    <row r="55" spans="1:243" s="471" customFormat="1" ht="27" customHeight="1">
      <c r="A55" s="460"/>
      <c r="B55" s="461"/>
      <c r="C55" s="460"/>
      <c r="D55" s="460"/>
      <c r="E55" s="462"/>
      <c r="F55" s="462"/>
      <c r="G55" s="462"/>
      <c r="H55" s="463"/>
      <c r="I55" s="462"/>
      <c r="J55" s="462"/>
      <c r="K55" s="462"/>
      <c r="L55" s="462"/>
      <c r="M55" s="462"/>
      <c r="N55" s="463"/>
      <c r="O55" s="462"/>
      <c r="P55" s="462"/>
      <c r="Q55" s="462"/>
      <c r="R55" s="463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3"/>
      <c r="AE55" s="462"/>
      <c r="AF55" s="462"/>
      <c r="AG55" s="462"/>
      <c r="AH55" s="462"/>
      <c r="AI55" s="464"/>
      <c r="AJ55" s="465"/>
      <c r="AK55" s="465"/>
      <c r="AL55" s="466"/>
      <c r="AM55" s="467"/>
      <c r="AN55" s="467"/>
      <c r="AO55" s="468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447"/>
      <c r="BC55" s="447"/>
      <c r="BD55" s="447"/>
      <c r="BE55" s="447"/>
      <c r="BF55" s="447"/>
      <c r="BG55" s="447"/>
      <c r="BH55" s="447"/>
      <c r="BI55" s="447"/>
      <c r="BJ55" s="447"/>
      <c r="BK55" s="447"/>
      <c r="BL55" s="447"/>
      <c r="BM55" s="469"/>
      <c r="BN55" s="469"/>
      <c r="BO55" s="469"/>
      <c r="BP55" s="469"/>
      <c r="BQ55" s="469"/>
      <c r="BR55" s="447"/>
      <c r="BS55" s="448"/>
      <c r="BT55" s="446"/>
      <c r="BU55" s="446"/>
      <c r="BV55" s="446"/>
      <c r="BW55" s="446"/>
      <c r="BX55" s="446"/>
      <c r="BY55" s="446"/>
      <c r="BZ55" s="446"/>
      <c r="CA55" s="446"/>
      <c r="CB55" s="446"/>
      <c r="CC55" s="446"/>
      <c r="CD55" s="446"/>
      <c r="CE55" s="446"/>
      <c r="CF55" s="446"/>
      <c r="CG55" s="446"/>
      <c r="CH55" s="446"/>
      <c r="CI55" s="446"/>
      <c r="CJ55" s="446"/>
      <c r="CK55" s="446"/>
      <c r="CL55" s="446"/>
      <c r="CM55" s="446"/>
      <c r="CN55" s="446"/>
      <c r="CO55" s="470"/>
      <c r="CP55" s="470"/>
      <c r="CQ55" s="470"/>
    </row>
    <row r="56" spans="1:243" s="471" customFormat="1" ht="27" customHeight="1">
      <c r="A56" s="472"/>
      <c r="B56" s="472"/>
      <c r="C56" s="472"/>
      <c r="D56" s="472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473"/>
      <c r="AH56" s="473"/>
      <c r="AI56" s="473"/>
      <c r="AJ56" s="474"/>
      <c r="AK56" s="474"/>
      <c r="AL56" s="466"/>
      <c r="AM56" s="475"/>
      <c r="AN56" s="446"/>
      <c r="AO56" s="446"/>
      <c r="AP56" s="446"/>
      <c r="AQ56" s="446"/>
      <c r="AR56" s="447"/>
      <c r="AS56" s="447"/>
      <c r="AT56" s="447"/>
      <c r="AU56" s="447"/>
      <c r="AV56" s="447"/>
      <c r="AW56" s="447"/>
      <c r="AX56" s="447"/>
      <c r="AY56" s="447"/>
      <c r="AZ56" s="447"/>
      <c r="BA56" s="447"/>
      <c r="BB56" s="447"/>
      <c r="BC56" s="447"/>
      <c r="BD56" s="447"/>
      <c r="BE56" s="447"/>
      <c r="BF56" s="447"/>
      <c r="BG56" s="447"/>
      <c r="BH56" s="447"/>
      <c r="BI56" s="447"/>
      <c r="BJ56" s="447"/>
      <c r="BK56" s="447"/>
      <c r="BL56" s="447"/>
      <c r="BM56" s="446"/>
      <c r="BN56" s="446"/>
      <c r="BO56" s="446"/>
      <c r="BP56" s="446"/>
      <c r="BQ56" s="446"/>
      <c r="BR56" s="447"/>
      <c r="BS56" s="448"/>
      <c r="BT56" s="446"/>
      <c r="BU56" s="446"/>
      <c r="BV56" s="446"/>
      <c r="BW56" s="446"/>
      <c r="BX56" s="446"/>
      <c r="BY56" s="446"/>
      <c r="BZ56" s="446"/>
      <c r="CA56" s="446"/>
      <c r="CB56" s="446"/>
      <c r="CC56" s="446"/>
      <c r="CD56" s="446"/>
      <c r="CE56" s="446"/>
      <c r="CF56" s="446"/>
      <c r="CG56" s="446"/>
      <c r="CH56" s="446"/>
      <c r="CI56" s="446"/>
      <c r="CJ56" s="446"/>
      <c r="CK56" s="446"/>
      <c r="CL56" s="446"/>
      <c r="CM56" s="446"/>
      <c r="CN56" s="446"/>
      <c r="CO56" s="470"/>
      <c r="CP56" s="470"/>
      <c r="CQ56" s="470"/>
    </row>
    <row r="57" spans="1:243" s="471" customFormat="1" ht="27" customHeight="1">
      <c r="A57" s="472"/>
      <c r="B57" s="472"/>
      <c r="C57" s="472"/>
      <c r="D57" s="472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4"/>
      <c r="AK57" s="474"/>
      <c r="AL57" s="466"/>
      <c r="AM57" s="475"/>
      <c r="AN57" s="446"/>
      <c r="AO57" s="446"/>
      <c r="AP57" s="446"/>
      <c r="AQ57" s="446"/>
      <c r="AR57" s="447"/>
      <c r="AS57" s="447"/>
      <c r="AT57" s="447"/>
      <c r="AU57" s="447"/>
      <c r="AV57" s="447"/>
      <c r="AW57" s="447"/>
      <c r="AX57" s="447"/>
      <c r="AY57" s="447"/>
      <c r="AZ57" s="447"/>
      <c r="BA57" s="447"/>
      <c r="BB57" s="447"/>
      <c r="BC57" s="447"/>
      <c r="BD57" s="447"/>
      <c r="BE57" s="447"/>
      <c r="BF57" s="447"/>
      <c r="BG57" s="447"/>
      <c r="BH57" s="447"/>
      <c r="BI57" s="447"/>
      <c r="BJ57" s="447"/>
      <c r="BK57" s="447"/>
      <c r="BL57" s="447"/>
      <c r="BM57" s="446"/>
      <c r="BN57" s="446"/>
      <c r="BO57" s="446"/>
      <c r="BP57" s="446"/>
      <c r="BQ57" s="446"/>
      <c r="BR57" s="447"/>
      <c r="BS57" s="448"/>
      <c r="BT57" s="446"/>
      <c r="BU57" s="446"/>
      <c r="BV57" s="446"/>
      <c r="BW57" s="446"/>
      <c r="BX57" s="446"/>
      <c r="BY57" s="446"/>
      <c r="BZ57" s="446"/>
      <c r="CA57" s="446"/>
      <c r="CB57" s="446"/>
      <c r="CC57" s="446"/>
      <c r="CD57" s="446"/>
      <c r="CE57" s="446"/>
      <c r="CF57" s="446"/>
      <c r="CG57" s="446"/>
      <c r="CH57" s="446"/>
      <c r="CI57" s="446"/>
      <c r="CJ57" s="446"/>
      <c r="CK57" s="446"/>
      <c r="CL57" s="446"/>
      <c r="CM57" s="446"/>
      <c r="CN57" s="446"/>
      <c r="CO57" s="470"/>
      <c r="CP57" s="470"/>
      <c r="CQ57" s="470"/>
    </row>
    <row r="58" spans="1:243" s="471" customFormat="1" ht="27" customHeight="1">
      <c r="A58" s="460"/>
      <c r="B58" s="461"/>
      <c r="C58" s="460"/>
      <c r="D58" s="460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3"/>
      <c r="AB58" s="462"/>
      <c r="AC58" s="462"/>
      <c r="AD58" s="462"/>
      <c r="AE58" s="462"/>
      <c r="AF58" s="462"/>
      <c r="AG58" s="462"/>
      <c r="AH58" s="463"/>
      <c r="AI58" s="464"/>
      <c r="AJ58" s="465"/>
      <c r="AK58" s="465"/>
      <c r="AL58" s="466"/>
      <c r="AM58" s="467"/>
      <c r="AN58" s="467"/>
      <c r="AO58" s="468"/>
      <c r="AP58" s="447"/>
      <c r="AQ58" s="447"/>
      <c r="AR58" s="447"/>
      <c r="AS58" s="447"/>
      <c r="AT58" s="447"/>
      <c r="AU58" s="447"/>
      <c r="AV58" s="447"/>
      <c r="AW58" s="447"/>
      <c r="AX58" s="447"/>
      <c r="AY58" s="447"/>
      <c r="AZ58" s="447"/>
      <c r="BA58" s="447"/>
      <c r="BB58" s="447"/>
      <c r="BC58" s="447"/>
      <c r="BD58" s="447"/>
      <c r="BE58" s="447"/>
      <c r="BF58" s="447"/>
      <c r="BG58" s="447"/>
      <c r="BH58" s="447"/>
      <c r="BI58" s="447"/>
      <c r="BJ58" s="447"/>
      <c r="BK58" s="447"/>
      <c r="BL58" s="447"/>
      <c r="BM58" s="469"/>
      <c r="BN58" s="469"/>
      <c r="BO58" s="469"/>
      <c r="BP58" s="469"/>
      <c r="BQ58" s="469"/>
      <c r="BR58" s="447"/>
      <c r="BS58" s="448"/>
      <c r="BT58" s="446"/>
      <c r="BU58" s="446"/>
      <c r="BV58" s="446"/>
      <c r="BW58" s="446"/>
      <c r="BX58" s="446"/>
      <c r="BY58" s="446"/>
      <c r="BZ58" s="446"/>
      <c r="CA58" s="446"/>
      <c r="CB58" s="446"/>
      <c r="CC58" s="446"/>
      <c r="CD58" s="446"/>
      <c r="CE58" s="446"/>
      <c r="CF58" s="446"/>
      <c r="CG58" s="446"/>
      <c r="CH58" s="446"/>
      <c r="CI58" s="446"/>
      <c r="CJ58" s="446"/>
      <c r="CK58" s="446"/>
      <c r="CL58" s="446"/>
      <c r="CM58" s="446"/>
      <c r="CN58" s="446"/>
      <c r="CO58" s="470"/>
      <c r="CP58" s="470"/>
      <c r="CQ58" s="470"/>
    </row>
    <row r="59" spans="1:243" s="471" customFormat="1" ht="27" customHeight="1">
      <c r="A59" s="460"/>
      <c r="B59" s="461"/>
      <c r="C59" s="460"/>
      <c r="D59" s="460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2"/>
      <c r="AC59" s="462"/>
      <c r="AD59" s="462"/>
      <c r="AE59" s="462"/>
      <c r="AF59" s="462"/>
      <c r="AG59" s="462"/>
      <c r="AH59" s="462"/>
      <c r="AI59" s="464"/>
      <c r="AJ59" s="465"/>
      <c r="AK59" s="465"/>
      <c r="AL59" s="466"/>
      <c r="AM59" s="467"/>
      <c r="AN59" s="467"/>
      <c r="AO59" s="468"/>
      <c r="AP59" s="447"/>
      <c r="AQ59" s="447"/>
      <c r="AR59" s="447"/>
      <c r="AS59" s="447"/>
      <c r="AT59" s="447"/>
      <c r="AU59" s="447"/>
      <c r="AV59" s="447"/>
      <c r="AW59" s="447"/>
      <c r="AX59" s="447"/>
      <c r="AY59" s="447"/>
      <c r="AZ59" s="447"/>
      <c r="BA59" s="447"/>
      <c r="BB59" s="447"/>
      <c r="BC59" s="447"/>
      <c r="BD59" s="447"/>
      <c r="BE59" s="447"/>
      <c r="BF59" s="447"/>
      <c r="BG59" s="447"/>
      <c r="BH59" s="447"/>
      <c r="BI59" s="447"/>
      <c r="BJ59" s="447"/>
      <c r="BK59" s="447"/>
      <c r="BL59" s="447"/>
      <c r="BM59" s="469"/>
      <c r="BN59" s="469"/>
      <c r="BO59" s="469"/>
      <c r="BP59" s="469"/>
      <c r="BQ59" s="469"/>
      <c r="BR59" s="447"/>
      <c r="BS59" s="448"/>
      <c r="BT59" s="446"/>
      <c r="BU59" s="446"/>
      <c r="BV59" s="446"/>
      <c r="BW59" s="446"/>
      <c r="BX59" s="446"/>
      <c r="BY59" s="446"/>
      <c r="BZ59" s="446"/>
      <c r="CA59" s="446"/>
      <c r="CB59" s="446"/>
      <c r="CC59" s="446"/>
      <c r="CD59" s="446"/>
      <c r="CE59" s="446"/>
      <c r="CF59" s="446"/>
      <c r="CG59" s="446"/>
      <c r="CH59" s="446"/>
      <c r="CI59" s="446"/>
      <c r="CJ59" s="446"/>
      <c r="CK59" s="446"/>
      <c r="CL59" s="446"/>
      <c r="CM59" s="446"/>
      <c r="CN59" s="446"/>
      <c r="CO59" s="470"/>
      <c r="CP59" s="470"/>
      <c r="CQ59" s="470"/>
    </row>
    <row r="60" spans="1:243" s="471" customFormat="1" ht="27" customHeight="1">
      <c r="A60" s="460"/>
      <c r="B60" s="460"/>
      <c r="C60" s="460"/>
      <c r="D60" s="460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462"/>
      <c r="AI60" s="464"/>
      <c r="AJ60" s="465"/>
      <c r="AK60" s="465"/>
      <c r="AL60" s="466"/>
      <c r="AM60" s="467"/>
      <c r="AN60" s="467"/>
      <c r="AO60" s="468"/>
      <c r="AP60" s="447"/>
      <c r="AQ60" s="447"/>
      <c r="AR60" s="447"/>
      <c r="AS60" s="447"/>
      <c r="AT60" s="447"/>
      <c r="AU60" s="447"/>
      <c r="AV60" s="447"/>
      <c r="AW60" s="447"/>
      <c r="AX60" s="447"/>
      <c r="AY60" s="447"/>
      <c r="AZ60" s="447"/>
      <c r="BA60" s="447"/>
      <c r="BB60" s="447"/>
      <c r="BC60" s="447"/>
      <c r="BD60" s="447"/>
      <c r="BE60" s="447"/>
      <c r="BF60" s="447"/>
      <c r="BG60" s="447"/>
      <c r="BH60" s="447"/>
      <c r="BI60" s="447"/>
      <c r="BJ60" s="447"/>
      <c r="BK60" s="447"/>
      <c r="BL60" s="447"/>
      <c r="BM60" s="469"/>
      <c r="BN60" s="469"/>
      <c r="BO60" s="469"/>
      <c r="BP60" s="469"/>
      <c r="BQ60" s="469"/>
      <c r="BR60" s="447"/>
      <c r="BS60" s="448"/>
      <c r="BT60" s="446"/>
      <c r="BU60" s="446"/>
      <c r="BV60" s="446"/>
      <c r="BW60" s="446"/>
      <c r="BX60" s="446"/>
      <c r="BY60" s="446"/>
      <c r="BZ60" s="446"/>
      <c r="CA60" s="446"/>
      <c r="CB60" s="446"/>
      <c r="CC60" s="446"/>
      <c r="CD60" s="446"/>
      <c r="CE60" s="446"/>
      <c r="CF60" s="446"/>
      <c r="CG60" s="446"/>
      <c r="CH60" s="446"/>
      <c r="CI60" s="446"/>
      <c r="CJ60" s="446"/>
      <c r="CK60" s="446"/>
      <c r="CL60" s="446"/>
      <c r="CM60" s="446"/>
      <c r="CN60" s="446"/>
      <c r="CO60" s="470"/>
      <c r="CP60" s="470"/>
      <c r="CQ60" s="470"/>
    </row>
    <row r="61" spans="1:243" s="75" customFormat="1" ht="27" customHeight="1">
      <c r="A61" s="472"/>
      <c r="B61" s="472"/>
      <c r="C61" s="472"/>
      <c r="D61" s="472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3"/>
      <c r="AD61" s="473"/>
      <c r="AE61" s="473"/>
      <c r="AF61" s="473"/>
      <c r="AG61" s="473"/>
      <c r="AH61" s="473"/>
      <c r="AI61" s="473"/>
      <c r="AJ61" s="474"/>
      <c r="AK61" s="474"/>
      <c r="AL61" s="476"/>
      <c r="AM61" s="475"/>
      <c r="AN61" s="475"/>
      <c r="AO61" s="475"/>
      <c r="AP61" s="475"/>
      <c r="AQ61" s="475"/>
      <c r="AR61" s="447"/>
      <c r="AS61" s="447"/>
      <c r="AT61" s="447"/>
      <c r="AU61" s="447"/>
      <c r="AV61" s="447"/>
      <c r="AW61" s="447"/>
      <c r="AX61" s="447"/>
      <c r="AY61" s="447"/>
      <c r="AZ61" s="447"/>
      <c r="BA61" s="447"/>
      <c r="BB61" s="447"/>
      <c r="BC61" s="447"/>
      <c r="BD61" s="447"/>
      <c r="BE61" s="447"/>
      <c r="BF61" s="447"/>
      <c r="BG61" s="447"/>
      <c r="BH61" s="447"/>
      <c r="BI61" s="447"/>
      <c r="BJ61" s="447"/>
      <c r="BK61" s="447"/>
      <c r="BL61" s="447"/>
      <c r="BM61" s="475"/>
      <c r="BN61" s="475"/>
      <c r="BO61" s="475"/>
      <c r="BP61" s="475"/>
      <c r="BQ61" s="475"/>
      <c r="BR61" s="447"/>
      <c r="BS61" s="448"/>
      <c r="BT61" s="475"/>
      <c r="BU61" s="475"/>
      <c r="BV61" s="475"/>
      <c r="BW61" s="475"/>
      <c r="BX61" s="475"/>
      <c r="BY61" s="475"/>
      <c r="BZ61" s="475"/>
      <c r="CA61" s="475"/>
      <c r="CB61" s="475"/>
      <c r="CC61" s="475"/>
      <c r="CD61" s="475"/>
      <c r="CE61" s="475"/>
      <c r="CF61" s="475"/>
      <c r="CG61" s="475"/>
      <c r="CH61" s="475"/>
      <c r="CI61" s="475"/>
      <c r="CJ61" s="475"/>
      <c r="CK61" s="475"/>
      <c r="CL61" s="475"/>
      <c r="CM61" s="475"/>
      <c r="CN61" s="475"/>
      <c r="CO61" s="477"/>
      <c r="CP61" s="477"/>
      <c r="CQ61" s="477"/>
      <c r="CR61" s="478"/>
      <c r="CS61" s="478"/>
      <c r="CT61" s="478"/>
      <c r="CU61" s="478"/>
      <c r="CV61" s="478"/>
      <c r="CW61" s="478"/>
      <c r="CX61" s="478"/>
      <c r="CY61" s="478"/>
      <c r="CZ61" s="478"/>
      <c r="DA61" s="478"/>
      <c r="DB61" s="478"/>
      <c r="DC61" s="478"/>
      <c r="DD61" s="478"/>
      <c r="DE61" s="478"/>
      <c r="DF61" s="478"/>
      <c r="DG61" s="478"/>
      <c r="DH61" s="478"/>
      <c r="DI61" s="478"/>
      <c r="DJ61" s="478"/>
      <c r="DK61" s="478"/>
      <c r="DL61" s="478"/>
      <c r="DM61" s="478"/>
      <c r="DN61" s="478"/>
      <c r="DO61" s="478"/>
      <c r="DP61" s="478"/>
      <c r="DQ61" s="478"/>
      <c r="DR61" s="478"/>
      <c r="DS61" s="478"/>
      <c r="DT61" s="478"/>
      <c r="DU61" s="478"/>
      <c r="DV61" s="478"/>
      <c r="DW61" s="478"/>
      <c r="DX61" s="478"/>
      <c r="DY61" s="478"/>
      <c r="DZ61" s="478"/>
      <c r="EA61" s="478"/>
      <c r="EB61" s="478"/>
      <c r="EC61" s="478"/>
      <c r="ED61" s="478"/>
      <c r="EE61" s="478"/>
      <c r="EF61" s="478"/>
      <c r="EG61" s="478"/>
      <c r="EH61" s="478"/>
      <c r="EI61" s="478"/>
      <c r="EJ61" s="478"/>
      <c r="EK61" s="478"/>
      <c r="EL61" s="478"/>
      <c r="EM61" s="478"/>
      <c r="EN61" s="478"/>
      <c r="EO61" s="478"/>
      <c r="EP61" s="478"/>
      <c r="EQ61" s="478"/>
      <c r="ER61" s="478"/>
      <c r="ES61" s="478"/>
      <c r="ET61" s="478"/>
      <c r="EU61" s="478"/>
      <c r="EV61" s="478"/>
      <c r="EW61" s="478"/>
      <c r="EX61" s="478"/>
      <c r="EY61" s="478"/>
      <c r="EZ61" s="478"/>
      <c r="FA61" s="478"/>
      <c r="FB61" s="478"/>
      <c r="FC61" s="478"/>
      <c r="FD61" s="478"/>
      <c r="FE61" s="478"/>
      <c r="FF61" s="478"/>
      <c r="FG61" s="478"/>
      <c r="FH61" s="478"/>
      <c r="FI61" s="478"/>
      <c r="FJ61" s="478"/>
      <c r="FK61" s="478"/>
      <c r="FL61" s="478"/>
      <c r="FM61" s="478"/>
      <c r="FN61" s="478"/>
      <c r="FO61" s="478"/>
      <c r="FP61" s="478"/>
      <c r="FQ61" s="478"/>
      <c r="FR61" s="478"/>
      <c r="FS61" s="478"/>
      <c r="FT61" s="478"/>
      <c r="FU61" s="478"/>
      <c r="FV61" s="478"/>
      <c r="FW61" s="478"/>
      <c r="FX61" s="478"/>
      <c r="FY61" s="478"/>
      <c r="FZ61" s="478"/>
      <c r="GA61" s="478"/>
      <c r="GB61" s="478"/>
      <c r="GC61" s="478"/>
      <c r="GD61" s="478"/>
      <c r="GE61" s="478"/>
      <c r="GF61" s="478"/>
      <c r="GG61" s="478"/>
      <c r="GH61" s="478"/>
      <c r="GI61" s="478"/>
      <c r="GJ61" s="478"/>
      <c r="GK61" s="478"/>
      <c r="GL61" s="478"/>
      <c r="GM61" s="478"/>
      <c r="GN61" s="478"/>
      <c r="GO61" s="478"/>
      <c r="GP61" s="478"/>
      <c r="GQ61" s="478"/>
      <c r="GR61" s="478"/>
      <c r="GS61" s="478"/>
      <c r="GT61" s="478"/>
      <c r="GU61" s="478"/>
      <c r="GV61" s="478"/>
      <c r="GW61" s="478"/>
      <c r="GX61" s="478"/>
      <c r="GY61" s="478"/>
      <c r="GZ61" s="478"/>
      <c r="HA61" s="478"/>
      <c r="HB61" s="478"/>
      <c r="HC61" s="478"/>
      <c r="HD61" s="478"/>
      <c r="HE61" s="478"/>
      <c r="HF61" s="478"/>
      <c r="HG61" s="478"/>
      <c r="HH61" s="478"/>
      <c r="HI61" s="478"/>
      <c r="HJ61" s="478"/>
      <c r="HK61" s="478"/>
      <c r="HL61" s="478"/>
      <c r="HM61" s="478"/>
      <c r="HN61" s="478"/>
      <c r="HO61" s="478"/>
      <c r="HP61" s="478"/>
      <c r="HQ61" s="478"/>
      <c r="HR61" s="478"/>
      <c r="HS61" s="478"/>
      <c r="HT61" s="478"/>
      <c r="HU61" s="478"/>
      <c r="HV61" s="478"/>
      <c r="HW61" s="478"/>
      <c r="HX61" s="478"/>
      <c r="HY61" s="478"/>
      <c r="HZ61" s="478"/>
      <c r="IA61" s="478"/>
      <c r="IB61" s="478"/>
      <c r="IC61" s="478"/>
      <c r="ID61" s="478"/>
      <c r="IE61" s="478"/>
      <c r="IF61" s="478"/>
      <c r="IG61" s="478"/>
      <c r="IH61" s="478"/>
      <c r="II61" s="478"/>
    </row>
    <row r="62" spans="1:243" s="75" customFormat="1" ht="27" customHeight="1">
      <c r="A62" s="472"/>
      <c r="B62" s="472"/>
      <c r="C62" s="472"/>
      <c r="D62" s="472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3"/>
      <c r="T62" s="473"/>
      <c r="U62" s="473"/>
      <c r="V62" s="473"/>
      <c r="W62" s="473"/>
      <c r="X62" s="473"/>
      <c r="Y62" s="473"/>
      <c r="Z62" s="473"/>
      <c r="AA62" s="473"/>
      <c r="AB62" s="473"/>
      <c r="AC62" s="473"/>
      <c r="AD62" s="473"/>
      <c r="AE62" s="473"/>
      <c r="AF62" s="473"/>
      <c r="AG62" s="473"/>
      <c r="AH62" s="473"/>
      <c r="AI62" s="473"/>
      <c r="AJ62" s="474"/>
      <c r="AK62" s="474"/>
      <c r="AL62" s="476"/>
      <c r="AM62" s="475"/>
      <c r="AN62" s="475"/>
      <c r="AO62" s="475"/>
      <c r="AP62" s="475"/>
      <c r="AQ62" s="475"/>
      <c r="AR62" s="447"/>
      <c r="AS62" s="447"/>
      <c r="AT62" s="447"/>
      <c r="AU62" s="447"/>
      <c r="AV62" s="447"/>
      <c r="AW62" s="447"/>
      <c r="AX62" s="447"/>
      <c r="AY62" s="447"/>
      <c r="AZ62" s="447"/>
      <c r="BA62" s="447"/>
      <c r="BB62" s="447"/>
      <c r="BC62" s="447"/>
      <c r="BD62" s="447"/>
      <c r="BE62" s="447"/>
      <c r="BF62" s="447"/>
      <c r="BG62" s="447"/>
      <c r="BH62" s="447"/>
      <c r="BI62" s="447"/>
      <c r="BJ62" s="447"/>
      <c r="BK62" s="447"/>
      <c r="BL62" s="447"/>
      <c r="BM62" s="475"/>
      <c r="BN62" s="475"/>
      <c r="BO62" s="475"/>
      <c r="BP62" s="475"/>
      <c r="BQ62" s="475"/>
      <c r="BR62" s="447"/>
      <c r="BS62" s="448"/>
      <c r="BT62" s="475"/>
      <c r="BU62" s="475"/>
      <c r="BV62" s="475"/>
      <c r="BW62" s="475"/>
      <c r="BX62" s="475"/>
      <c r="BY62" s="475"/>
      <c r="BZ62" s="475"/>
      <c r="CA62" s="475"/>
      <c r="CB62" s="475"/>
      <c r="CC62" s="475"/>
      <c r="CD62" s="475"/>
      <c r="CE62" s="475"/>
      <c r="CF62" s="475"/>
      <c r="CG62" s="475"/>
      <c r="CH62" s="475"/>
      <c r="CI62" s="475"/>
      <c r="CJ62" s="475"/>
      <c r="CK62" s="475"/>
      <c r="CL62" s="475"/>
      <c r="CM62" s="475"/>
      <c r="CN62" s="475"/>
      <c r="CO62" s="477"/>
      <c r="CP62" s="477"/>
      <c r="CQ62" s="477"/>
      <c r="CR62" s="478"/>
      <c r="CS62" s="478"/>
      <c r="CT62" s="478"/>
      <c r="CU62" s="478"/>
      <c r="CV62" s="478"/>
      <c r="CW62" s="478"/>
      <c r="CX62" s="478"/>
      <c r="CY62" s="478"/>
      <c r="CZ62" s="478"/>
      <c r="DA62" s="478"/>
      <c r="DB62" s="478"/>
      <c r="DC62" s="478"/>
      <c r="DD62" s="478"/>
      <c r="DE62" s="478"/>
      <c r="DF62" s="478"/>
      <c r="DG62" s="478"/>
      <c r="DH62" s="478"/>
      <c r="DI62" s="478"/>
      <c r="DJ62" s="478"/>
      <c r="DK62" s="478"/>
      <c r="DL62" s="478"/>
      <c r="DM62" s="478"/>
      <c r="DN62" s="478"/>
      <c r="DO62" s="478"/>
      <c r="DP62" s="478"/>
      <c r="DQ62" s="478"/>
      <c r="DR62" s="478"/>
      <c r="DS62" s="478"/>
      <c r="DT62" s="478"/>
      <c r="DU62" s="478"/>
      <c r="DV62" s="478"/>
      <c r="DW62" s="478"/>
      <c r="DX62" s="478"/>
      <c r="DY62" s="478"/>
      <c r="DZ62" s="478"/>
      <c r="EA62" s="478"/>
      <c r="EB62" s="478"/>
      <c r="EC62" s="478"/>
      <c r="ED62" s="478"/>
      <c r="EE62" s="478"/>
      <c r="EF62" s="478"/>
      <c r="EG62" s="478"/>
      <c r="EH62" s="478"/>
      <c r="EI62" s="478"/>
      <c r="EJ62" s="478"/>
      <c r="EK62" s="478"/>
      <c r="EL62" s="478"/>
      <c r="EM62" s="478"/>
      <c r="EN62" s="478"/>
      <c r="EO62" s="478"/>
      <c r="EP62" s="478"/>
      <c r="EQ62" s="478"/>
      <c r="ER62" s="478"/>
      <c r="ES62" s="478"/>
      <c r="ET62" s="478"/>
      <c r="EU62" s="478"/>
      <c r="EV62" s="478"/>
      <c r="EW62" s="478"/>
      <c r="EX62" s="478"/>
      <c r="EY62" s="478"/>
      <c r="EZ62" s="478"/>
      <c r="FA62" s="478"/>
      <c r="FB62" s="478"/>
      <c r="FC62" s="478"/>
      <c r="FD62" s="478"/>
      <c r="FE62" s="478"/>
      <c r="FF62" s="478"/>
      <c r="FG62" s="478"/>
      <c r="FH62" s="478"/>
      <c r="FI62" s="478"/>
      <c r="FJ62" s="478"/>
      <c r="FK62" s="478"/>
      <c r="FL62" s="478"/>
      <c r="FM62" s="478"/>
      <c r="FN62" s="478"/>
      <c r="FO62" s="478"/>
      <c r="FP62" s="478"/>
      <c r="FQ62" s="478"/>
      <c r="FR62" s="478"/>
      <c r="FS62" s="478"/>
      <c r="FT62" s="478"/>
      <c r="FU62" s="478"/>
      <c r="FV62" s="478"/>
      <c r="FW62" s="478"/>
      <c r="FX62" s="478"/>
      <c r="FY62" s="478"/>
      <c r="FZ62" s="478"/>
      <c r="GA62" s="478"/>
      <c r="GB62" s="478"/>
      <c r="GC62" s="478"/>
      <c r="GD62" s="478"/>
      <c r="GE62" s="478"/>
      <c r="GF62" s="478"/>
      <c r="GG62" s="478"/>
      <c r="GH62" s="478"/>
      <c r="GI62" s="478"/>
      <c r="GJ62" s="478"/>
      <c r="GK62" s="478"/>
      <c r="GL62" s="478"/>
      <c r="GM62" s="478"/>
      <c r="GN62" s="478"/>
      <c r="GO62" s="478"/>
      <c r="GP62" s="478"/>
      <c r="GQ62" s="478"/>
      <c r="GR62" s="478"/>
      <c r="GS62" s="478"/>
      <c r="GT62" s="478"/>
      <c r="GU62" s="478"/>
      <c r="GV62" s="478"/>
      <c r="GW62" s="478"/>
      <c r="GX62" s="478"/>
      <c r="GY62" s="478"/>
      <c r="GZ62" s="478"/>
      <c r="HA62" s="478"/>
      <c r="HB62" s="478"/>
      <c r="HC62" s="478"/>
      <c r="HD62" s="478"/>
      <c r="HE62" s="478"/>
      <c r="HF62" s="478"/>
      <c r="HG62" s="478"/>
      <c r="HH62" s="478"/>
      <c r="HI62" s="478"/>
      <c r="HJ62" s="478"/>
      <c r="HK62" s="478"/>
      <c r="HL62" s="478"/>
      <c r="HM62" s="478"/>
      <c r="HN62" s="478"/>
      <c r="HO62" s="478"/>
      <c r="HP62" s="478"/>
      <c r="HQ62" s="478"/>
      <c r="HR62" s="478"/>
      <c r="HS62" s="478"/>
      <c r="HT62" s="478"/>
      <c r="HU62" s="478"/>
      <c r="HV62" s="478"/>
      <c r="HW62" s="478"/>
      <c r="HX62" s="478"/>
      <c r="HY62" s="478"/>
      <c r="HZ62" s="478"/>
      <c r="IA62" s="478"/>
      <c r="IB62" s="478"/>
      <c r="IC62" s="478"/>
      <c r="ID62" s="478"/>
      <c r="IE62" s="478"/>
      <c r="IF62" s="478"/>
      <c r="IG62" s="478"/>
      <c r="IH62" s="478"/>
      <c r="II62" s="478"/>
    </row>
    <row r="63" spans="1:243" s="75" customFormat="1" ht="27" customHeight="1">
      <c r="A63" s="479"/>
      <c r="B63" s="480"/>
      <c r="C63" s="479"/>
      <c r="D63" s="460"/>
      <c r="E63" s="462"/>
      <c r="F63" s="462"/>
      <c r="G63" s="481"/>
      <c r="H63" s="481"/>
      <c r="I63" s="481"/>
      <c r="J63" s="481"/>
      <c r="K63" s="462"/>
      <c r="L63" s="462"/>
      <c r="M63" s="462"/>
      <c r="N63" s="481"/>
      <c r="O63" s="481"/>
      <c r="P63" s="481"/>
      <c r="Q63" s="481"/>
      <c r="R63" s="462"/>
      <c r="S63" s="462"/>
      <c r="T63" s="462"/>
      <c r="U63" s="481"/>
      <c r="V63" s="481"/>
      <c r="W63" s="481"/>
      <c r="X63" s="481"/>
      <c r="Y63" s="462"/>
      <c r="Z63" s="462"/>
      <c r="AA63" s="462"/>
      <c r="AB63" s="481"/>
      <c r="AC63" s="481"/>
      <c r="AD63" s="481"/>
      <c r="AE63" s="481"/>
      <c r="AF63" s="462"/>
      <c r="AG63" s="462"/>
      <c r="AH63" s="462"/>
      <c r="AI63" s="464"/>
      <c r="AJ63" s="465"/>
      <c r="AK63" s="465"/>
      <c r="AL63" s="466"/>
      <c r="AM63" s="467"/>
      <c r="AN63" s="467"/>
      <c r="AO63" s="468"/>
      <c r="AP63" s="447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  <c r="BF63" s="447"/>
      <c r="BG63" s="447"/>
      <c r="BH63" s="447"/>
      <c r="BI63" s="447"/>
      <c r="BJ63" s="447"/>
      <c r="BK63" s="447"/>
      <c r="BL63" s="447"/>
      <c r="BM63" s="469"/>
      <c r="BN63" s="469"/>
      <c r="BO63" s="469"/>
      <c r="BP63" s="469"/>
      <c r="BQ63" s="469"/>
      <c r="BR63" s="447"/>
      <c r="BS63" s="448"/>
      <c r="BT63" s="475"/>
      <c r="BU63" s="475"/>
      <c r="BV63" s="475"/>
      <c r="BW63" s="475"/>
      <c r="BX63" s="475"/>
      <c r="BY63" s="475"/>
      <c r="BZ63" s="475"/>
      <c r="CA63" s="475"/>
      <c r="CB63" s="475"/>
      <c r="CC63" s="475"/>
      <c r="CD63" s="475"/>
      <c r="CE63" s="475"/>
      <c r="CF63" s="475"/>
      <c r="CG63" s="475"/>
      <c r="CH63" s="475"/>
      <c r="CI63" s="475"/>
      <c r="CJ63" s="475"/>
      <c r="CK63" s="475"/>
      <c r="CL63" s="475"/>
      <c r="CM63" s="475"/>
      <c r="CN63" s="475"/>
      <c r="CO63" s="477"/>
      <c r="CP63" s="477"/>
      <c r="CQ63" s="477"/>
      <c r="CR63" s="478"/>
      <c r="CS63" s="478"/>
      <c r="CT63" s="478"/>
      <c r="CU63" s="478"/>
      <c r="CV63" s="478"/>
      <c r="CW63" s="478"/>
      <c r="CX63" s="478"/>
      <c r="CY63" s="478"/>
      <c r="CZ63" s="478"/>
      <c r="DA63" s="478"/>
      <c r="DB63" s="478"/>
      <c r="DC63" s="478"/>
      <c r="DD63" s="478"/>
      <c r="DE63" s="478"/>
      <c r="DF63" s="478"/>
      <c r="DG63" s="478"/>
      <c r="DH63" s="478"/>
      <c r="DI63" s="478"/>
      <c r="DJ63" s="478"/>
      <c r="DK63" s="478"/>
      <c r="DL63" s="478"/>
      <c r="DM63" s="478"/>
      <c r="DN63" s="478"/>
      <c r="DO63" s="478"/>
      <c r="DP63" s="478"/>
      <c r="DQ63" s="478"/>
      <c r="DR63" s="478"/>
      <c r="DS63" s="478"/>
      <c r="DT63" s="478"/>
      <c r="DU63" s="478"/>
      <c r="DV63" s="478"/>
      <c r="DW63" s="478"/>
      <c r="DX63" s="478"/>
      <c r="DY63" s="478"/>
      <c r="DZ63" s="478"/>
      <c r="EA63" s="478"/>
      <c r="EB63" s="478"/>
      <c r="EC63" s="478"/>
      <c r="ED63" s="478"/>
      <c r="EE63" s="478"/>
      <c r="EF63" s="478"/>
      <c r="EG63" s="478"/>
      <c r="EH63" s="478"/>
      <c r="EI63" s="478"/>
      <c r="EJ63" s="478"/>
      <c r="EK63" s="478"/>
      <c r="EL63" s="478"/>
      <c r="EM63" s="478"/>
      <c r="EN63" s="478"/>
      <c r="EO63" s="478"/>
      <c r="EP63" s="478"/>
      <c r="EQ63" s="478"/>
      <c r="ER63" s="478"/>
      <c r="ES63" s="478"/>
      <c r="ET63" s="478"/>
      <c r="EU63" s="478"/>
      <c r="EV63" s="478"/>
      <c r="EW63" s="478"/>
      <c r="EX63" s="478"/>
      <c r="EY63" s="478"/>
      <c r="EZ63" s="478"/>
      <c r="FA63" s="478"/>
      <c r="FB63" s="478"/>
      <c r="FC63" s="478"/>
      <c r="FD63" s="478"/>
      <c r="FE63" s="478"/>
      <c r="FF63" s="478"/>
      <c r="FG63" s="478"/>
      <c r="FH63" s="478"/>
      <c r="FI63" s="478"/>
      <c r="FJ63" s="478"/>
      <c r="FK63" s="478"/>
      <c r="FL63" s="478"/>
      <c r="FM63" s="478"/>
      <c r="FN63" s="478"/>
      <c r="FO63" s="478"/>
      <c r="FP63" s="478"/>
      <c r="FQ63" s="478"/>
      <c r="FR63" s="478"/>
      <c r="FS63" s="478"/>
      <c r="FT63" s="478"/>
      <c r="FU63" s="478"/>
      <c r="FV63" s="478"/>
      <c r="FW63" s="478"/>
      <c r="FX63" s="478"/>
      <c r="FY63" s="478"/>
      <c r="FZ63" s="478"/>
      <c r="GA63" s="478"/>
      <c r="GB63" s="478"/>
      <c r="GC63" s="478"/>
      <c r="GD63" s="478"/>
      <c r="GE63" s="478"/>
      <c r="GF63" s="478"/>
      <c r="GG63" s="478"/>
      <c r="GH63" s="478"/>
      <c r="GI63" s="478"/>
      <c r="GJ63" s="478"/>
      <c r="GK63" s="478"/>
      <c r="GL63" s="478"/>
      <c r="GM63" s="478"/>
      <c r="GN63" s="478"/>
      <c r="GO63" s="478"/>
      <c r="GP63" s="478"/>
      <c r="GQ63" s="478"/>
      <c r="GR63" s="478"/>
      <c r="GS63" s="478"/>
      <c r="GT63" s="478"/>
      <c r="GU63" s="478"/>
      <c r="GV63" s="478"/>
      <c r="GW63" s="478"/>
      <c r="GX63" s="478"/>
      <c r="GY63" s="478"/>
      <c r="GZ63" s="478"/>
      <c r="HA63" s="478"/>
      <c r="HB63" s="478"/>
      <c r="HC63" s="478"/>
      <c r="HD63" s="478"/>
      <c r="HE63" s="478"/>
      <c r="HF63" s="478"/>
      <c r="HG63" s="478"/>
      <c r="HH63" s="478"/>
      <c r="HI63" s="478"/>
      <c r="HJ63" s="478"/>
      <c r="HK63" s="478"/>
      <c r="HL63" s="478"/>
      <c r="HM63" s="478"/>
      <c r="HN63" s="478"/>
      <c r="HO63" s="478"/>
      <c r="HP63" s="478"/>
      <c r="HQ63" s="478"/>
      <c r="HR63" s="478"/>
      <c r="HS63" s="478"/>
      <c r="HT63" s="478"/>
      <c r="HU63" s="478"/>
      <c r="HV63" s="478"/>
      <c r="HW63" s="478"/>
      <c r="HX63" s="478"/>
      <c r="HY63" s="478"/>
      <c r="HZ63" s="478"/>
      <c r="IA63" s="478"/>
      <c r="IB63" s="478"/>
      <c r="IC63" s="478"/>
      <c r="ID63" s="478"/>
      <c r="IE63" s="478"/>
      <c r="IF63" s="478"/>
      <c r="IG63" s="478"/>
      <c r="IH63" s="478"/>
      <c r="II63" s="478"/>
    </row>
    <row r="64" spans="1:243" s="75" customFormat="1" ht="27" customHeight="1">
      <c r="A64" s="479"/>
      <c r="B64" s="480"/>
      <c r="C64" s="479"/>
      <c r="D64" s="460"/>
      <c r="E64" s="462"/>
      <c r="F64" s="462"/>
      <c r="G64" s="482"/>
      <c r="H64" s="482"/>
      <c r="I64" s="482"/>
      <c r="J64" s="482"/>
      <c r="K64" s="462"/>
      <c r="L64" s="462"/>
      <c r="M64" s="462"/>
      <c r="N64" s="462"/>
      <c r="O64" s="462"/>
      <c r="P64" s="462"/>
      <c r="Q64" s="481"/>
      <c r="R64" s="462"/>
      <c r="S64" s="462"/>
      <c r="T64" s="462"/>
      <c r="U64" s="462"/>
      <c r="V64" s="462"/>
      <c r="W64" s="462"/>
      <c r="X64" s="481"/>
      <c r="Y64" s="462"/>
      <c r="Z64" s="462"/>
      <c r="AA64" s="462"/>
      <c r="AB64" s="462"/>
      <c r="AC64" s="462"/>
      <c r="AD64" s="462"/>
      <c r="AE64" s="481"/>
      <c r="AF64" s="462"/>
      <c r="AG64" s="462"/>
      <c r="AH64" s="483"/>
      <c r="AI64" s="464"/>
      <c r="AJ64" s="465"/>
      <c r="AK64" s="465"/>
      <c r="AL64" s="466"/>
      <c r="AM64" s="467"/>
      <c r="AN64" s="467"/>
      <c r="AO64" s="468"/>
      <c r="AP64" s="447"/>
      <c r="AQ64" s="447"/>
      <c r="AR64" s="447"/>
      <c r="AS64" s="447"/>
      <c r="AT64" s="447"/>
      <c r="AU64" s="447"/>
      <c r="AV64" s="447"/>
      <c r="AW64" s="447"/>
      <c r="AX64" s="447"/>
      <c r="AY64" s="447"/>
      <c r="AZ64" s="447"/>
      <c r="BA64" s="447"/>
      <c r="BB64" s="447"/>
      <c r="BC64" s="447"/>
      <c r="BD64" s="447"/>
      <c r="BE64" s="447"/>
      <c r="BF64" s="447"/>
      <c r="BG64" s="447"/>
      <c r="BH64" s="447"/>
      <c r="BI64" s="447"/>
      <c r="BJ64" s="447"/>
      <c r="BK64" s="447"/>
      <c r="BL64" s="447"/>
      <c r="BM64" s="469"/>
      <c r="BN64" s="469"/>
      <c r="BO64" s="469"/>
      <c r="BP64" s="469"/>
      <c r="BQ64" s="469"/>
      <c r="BR64" s="447"/>
      <c r="BS64" s="448"/>
      <c r="BT64" s="475"/>
      <c r="BU64" s="475"/>
      <c r="BV64" s="475"/>
      <c r="BW64" s="475"/>
      <c r="BX64" s="475"/>
      <c r="BY64" s="475"/>
      <c r="BZ64" s="475"/>
      <c r="CA64" s="475"/>
      <c r="CB64" s="475"/>
      <c r="CC64" s="475"/>
      <c r="CD64" s="475"/>
      <c r="CE64" s="475"/>
      <c r="CF64" s="475"/>
      <c r="CG64" s="475"/>
      <c r="CH64" s="475"/>
      <c r="CI64" s="475"/>
      <c r="CJ64" s="475"/>
      <c r="CK64" s="475"/>
      <c r="CL64" s="475"/>
      <c r="CM64" s="475"/>
      <c r="CN64" s="475"/>
      <c r="CO64" s="477"/>
      <c r="CP64" s="477"/>
      <c r="CQ64" s="477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8"/>
      <c r="DF64" s="478"/>
      <c r="DG64" s="478"/>
      <c r="DH64" s="478"/>
      <c r="DI64" s="478"/>
      <c r="DJ64" s="478"/>
      <c r="DK64" s="478"/>
      <c r="DL64" s="478"/>
      <c r="DM64" s="478"/>
      <c r="DN64" s="478"/>
      <c r="DO64" s="478"/>
      <c r="DP64" s="478"/>
      <c r="DQ64" s="478"/>
      <c r="DR64" s="478"/>
      <c r="DS64" s="478"/>
      <c r="DT64" s="478"/>
      <c r="DU64" s="478"/>
      <c r="DV64" s="478"/>
      <c r="DW64" s="478"/>
      <c r="DX64" s="478"/>
      <c r="DY64" s="478"/>
      <c r="DZ64" s="478"/>
      <c r="EA64" s="478"/>
      <c r="EB64" s="478"/>
      <c r="EC64" s="478"/>
      <c r="ED64" s="478"/>
      <c r="EE64" s="478"/>
      <c r="EF64" s="478"/>
      <c r="EG64" s="478"/>
      <c r="EH64" s="478"/>
      <c r="EI64" s="478"/>
      <c r="EJ64" s="478"/>
      <c r="EK64" s="478"/>
      <c r="EL64" s="478"/>
      <c r="EM64" s="478"/>
      <c r="EN64" s="478"/>
      <c r="EO64" s="478"/>
      <c r="EP64" s="478"/>
      <c r="EQ64" s="478"/>
      <c r="ER64" s="478"/>
      <c r="ES64" s="478"/>
      <c r="ET64" s="478"/>
      <c r="EU64" s="478"/>
      <c r="EV64" s="478"/>
      <c r="EW64" s="478"/>
      <c r="EX64" s="478"/>
      <c r="EY64" s="478"/>
      <c r="EZ64" s="478"/>
      <c r="FA64" s="478"/>
      <c r="FB64" s="478"/>
      <c r="FC64" s="478"/>
      <c r="FD64" s="478"/>
      <c r="FE64" s="478"/>
      <c r="FF64" s="478"/>
      <c r="FG64" s="478"/>
      <c r="FH64" s="478"/>
      <c r="FI64" s="478"/>
      <c r="FJ64" s="478"/>
      <c r="FK64" s="478"/>
      <c r="FL64" s="478"/>
      <c r="FM64" s="478"/>
      <c r="FN64" s="478"/>
      <c r="FO64" s="478"/>
      <c r="FP64" s="478"/>
      <c r="FQ64" s="478"/>
      <c r="FR64" s="478"/>
      <c r="FS64" s="478"/>
      <c r="FT64" s="478"/>
      <c r="FU64" s="478"/>
      <c r="FV64" s="478"/>
      <c r="FW64" s="478"/>
      <c r="FX64" s="478"/>
      <c r="FY64" s="478"/>
      <c r="FZ64" s="478"/>
      <c r="GA64" s="478"/>
      <c r="GB64" s="478"/>
      <c r="GC64" s="478"/>
      <c r="GD64" s="478"/>
      <c r="GE64" s="478"/>
      <c r="GF64" s="478"/>
      <c r="GG64" s="478"/>
      <c r="GH64" s="478"/>
      <c r="GI64" s="478"/>
      <c r="GJ64" s="478"/>
      <c r="GK64" s="478"/>
      <c r="GL64" s="478"/>
      <c r="GM64" s="478"/>
      <c r="GN64" s="478"/>
      <c r="GO64" s="478"/>
      <c r="GP64" s="478"/>
      <c r="GQ64" s="478"/>
      <c r="GR64" s="478"/>
      <c r="GS64" s="478"/>
      <c r="GT64" s="478"/>
      <c r="GU64" s="478"/>
      <c r="GV64" s="478"/>
      <c r="GW64" s="478"/>
      <c r="GX64" s="478"/>
      <c r="GY64" s="478"/>
      <c r="GZ64" s="478"/>
      <c r="HA64" s="484"/>
      <c r="HB64" s="484"/>
      <c r="HC64" s="484"/>
      <c r="HD64" s="484"/>
      <c r="HE64" s="484"/>
      <c r="HF64" s="484"/>
      <c r="HG64" s="484"/>
      <c r="HH64" s="484"/>
      <c r="HI64" s="484"/>
      <c r="HJ64" s="484"/>
      <c r="HK64" s="484"/>
      <c r="HL64" s="484"/>
      <c r="HM64" s="484"/>
      <c r="HN64" s="484"/>
      <c r="HO64" s="484"/>
      <c r="HP64" s="484"/>
      <c r="HQ64" s="484"/>
      <c r="HR64" s="484"/>
      <c r="HS64" s="484"/>
      <c r="HT64" s="484"/>
      <c r="HU64" s="484"/>
      <c r="HV64" s="484"/>
      <c r="HW64" s="484"/>
      <c r="HX64" s="484"/>
      <c r="HY64" s="484"/>
      <c r="HZ64" s="484"/>
      <c r="IA64" s="484"/>
      <c r="IB64" s="484"/>
      <c r="IC64" s="484"/>
      <c r="ID64" s="484"/>
      <c r="IE64" s="484"/>
      <c r="IF64" s="484"/>
      <c r="IG64" s="484"/>
      <c r="IH64" s="484"/>
      <c r="II64" s="484"/>
    </row>
    <row r="65" spans="1:1026" s="75" customFormat="1" ht="27" customHeight="1">
      <c r="A65" s="485"/>
      <c r="B65" s="486"/>
      <c r="C65" s="487"/>
      <c r="D65" s="460"/>
      <c r="E65" s="462"/>
      <c r="F65" s="462"/>
      <c r="G65" s="488"/>
      <c r="H65" s="481"/>
      <c r="I65" s="481"/>
      <c r="J65" s="481"/>
      <c r="K65" s="462"/>
      <c r="L65" s="203"/>
      <c r="M65" s="462"/>
      <c r="N65" s="481"/>
      <c r="O65" s="481"/>
      <c r="P65" s="481"/>
      <c r="Q65" s="481"/>
      <c r="R65" s="462"/>
      <c r="S65" s="462"/>
      <c r="T65" s="462"/>
      <c r="U65" s="481"/>
      <c r="V65" s="481"/>
      <c r="W65" s="481"/>
      <c r="X65" s="481"/>
      <c r="Y65" s="462"/>
      <c r="Z65" s="462"/>
      <c r="AA65" s="483"/>
      <c r="AB65" s="481"/>
      <c r="AC65" s="481"/>
      <c r="AD65" s="481"/>
      <c r="AE65" s="481"/>
      <c r="AF65" s="462"/>
      <c r="AG65" s="462"/>
      <c r="AH65" s="483"/>
      <c r="AI65" s="464"/>
      <c r="AJ65" s="465"/>
      <c r="AK65" s="465"/>
      <c r="AL65" s="466"/>
      <c r="AM65" s="467"/>
      <c r="AN65" s="467"/>
      <c r="AO65" s="468"/>
      <c r="AP65" s="447"/>
      <c r="AQ65" s="447"/>
      <c r="AR65" s="447"/>
      <c r="AS65" s="447"/>
      <c r="AT65" s="447"/>
      <c r="AU65" s="447"/>
      <c r="AV65" s="447"/>
      <c r="AW65" s="447"/>
      <c r="AX65" s="447"/>
      <c r="AY65" s="447"/>
      <c r="AZ65" s="447"/>
      <c r="BA65" s="447"/>
      <c r="BB65" s="447"/>
      <c r="BC65" s="447"/>
      <c r="BD65" s="447"/>
      <c r="BE65" s="447"/>
      <c r="BF65" s="447"/>
      <c r="BG65" s="447"/>
      <c r="BH65" s="447"/>
      <c r="BI65" s="447"/>
      <c r="BJ65" s="447"/>
      <c r="BK65" s="447"/>
      <c r="BL65" s="447"/>
      <c r="BM65" s="469"/>
      <c r="BN65" s="469"/>
      <c r="BO65" s="469"/>
      <c r="BP65" s="469"/>
      <c r="BQ65" s="469"/>
      <c r="BR65" s="447"/>
      <c r="BS65" s="448"/>
      <c r="BT65" s="475"/>
      <c r="BU65" s="475"/>
      <c r="BV65" s="475"/>
      <c r="BW65" s="475"/>
      <c r="BX65" s="475"/>
      <c r="BY65" s="475"/>
      <c r="BZ65" s="475"/>
      <c r="CA65" s="475"/>
      <c r="CB65" s="475"/>
      <c r="CC65" s="475"/>
      <c r="CD65" s="475"/>
      <c r="CE65" s="475"/>
      <c r="CF65" s="475"/>
      <c r="CG65" s="475"/>
      <c r="CH65" s="475"/>
      <c r="CI65" s="475"/>
      <c r="CJ65" s="475"/>
      <c r="CK65" s="475"/>
      <c r="CL65" s="475"/>
      <c r="CM65" s="475"/>
      <c r="CN65" s="475"/>
      <c r="CO65" s="477"/>
      <c r="CP65" s="477"/>
      <c r="CQ65" s="477"/>
      <c r="CR65" s="478"/>
      <c r="CS65" s="478"/>
      <c r="CT65" s="478"/>
      <c r="CU65" s="478"/>
      <c r="CV65" s="478"/>
      <c r="CW65" s="478"/>
      <c r="CX65" s="478"/>
      <c r="CY65" s="478"/>
      <c r="CZ65" s="478"/>
      <c r="DA65" s="478"/>
      <c r="DB65" s="478"/>
      <c r="DC65" s="478"/>
      <c r="DD65" s="478"/>
      <c r="DE65" s="478"/>
      <c r="DF65" s="478"/>
      <c r="DG65" s="478"/>
      <c r="DH65" s="478"/>
      <c r="DI65" s="478"/>
      <c r="DJ65" s="478"/>
      <c r="DK65" s="478"/>
      <c r="DL65" s="478"/>
      <c r="DM65" s="478"/>
      <c r="DN65" s="478"/>
      <c r="DO65" s="478"/>
      <c r="DP65" s="478"/>
      <c r="DQ65" s="478"/>
      <c r="DR65" s="478"/>
      <c r="DS65" s="478"/>
      <c r="DT65" s="478"/>
      <c r="DU65" s="478"/>
      <c r="DV65" s="478"/>
      <c r="DW65" s="478"/>
      <c r="DX65" s="478"/>
      <c r="DY65" s="478"/>
      <c r="DZ65" s="478"/>
      <c r="EA65" s="478"/>
      <c r="EB65" s="478"/>
      <c r="EC65" s="478"/>
      <c r="ED65" s="478"/>
      <c r="EE65" s="478"/>
      <c r="EF65" s="478"/>
      <c r="EG65" s="478"/>
      <c r="EH65" s="478"/>
      <c r="EI65" s="478"/>
      <c r="EJ65" s="478"/>
      <c r="EK65" s="478"/>
      <c r="EL65" s="478"/>
      <c r="EM65" s="478"/>
      <c r="EN65" s="478"/>
      <c r="EO65" s="478"/>
      <c r="EP65" s="478"/>
      <c r="EQ65" s="478"/>
      <c r="ER65" s="478"/>
      <c r="ES65" s="478"/>
      <c r="ET65" s="478"/>
      <c r="EU65" s="478"/>
      <c r="EV65" s="478"/>
      <c r="EW65" s="478"/>
      <c r="EX65" s="478"/>
      <c r="EY65" s="478"/>
      <c r="EZ65" s="478"/>
      <c r="FA65" s="478"/>
      <c r="FB65" s="478"/>
      <c r="FC65" s="478"/>
      <c r="FD65" s="478"/>
      <c r="FE65" s="478"/>
      <c r="FF65" s="478"/>
      <c r="FG65" s="478"/>
      <c r="FH65" s="478"/>
      <c r="FI65" s="478"/>
      <c r="FJ65" s="478"/>
      <c r="FK65" s="478"/>
      <c r="FL65" s="478"/>
      <c r="FM65" s="478"/>
      <c r="FN65" s="478"/>
      <c r="FO65" s="478"/>
      <c r="FP65" s="478"/>
      <c r="FQ65" s="478"/>
      <c r="FR65" s="478"/>
      <c r="FS65" s="478"/>
      <c r="FT65" s="478"/>
      <c r="FU65" s="478"/>
      <c r="FV65" s="478"/>
      <c r="FW65" s="478"/>
      <c r="FX65" s="478"/>
      <c r="FY65" s="478"/>
      <c r="FZ65" s="478"/>
      <c r="GA65" s="478"/>
      <c r="GB65" s="478"/>
      <c r="GC65" s="478"/>
      <c r="GD65" s="478"/>
      <c r="GE65" s="478"/>
      <c r="GF65" s="478"/>
      <c r="GG65" s="478"/>
      <c r="GH65" s="478"/>
      <c r="GI65" s="478"/>
      <c r="GJ65" s="478"/>
      <c r="GK65" s="478"/>
      <c r="GL65" s="478"/>
      <c r="GM65" s="478"/>
      <c r="GN65" s="478"/>
      <c r="GO65" s="478"/>
      <c r="GP65" s="478"/>
      <c r="GQ65" s="478"/>
      <c r="GR65" s="478"/>
      <c r="GS65" s="478"/>
      <c r="GT65" s="478"/>
      <c r="GU65" s="478"/>
      <c r="GV65" s="478"/>
      <c r="GW65" s="478"/>
      <c r="GX65" s="478"/>
      <c r="GY65" s="478"/>
      <c r="GZ65" s="478"/>
      <c r="HA65" s="484"/>
      <c r="HB65" s="484"/>
      <c r="HC65" s="484"/>
      <c r="HD65" s="484"/>
      <c r="HE65" s="484"/>
      <c r="HF65" s="484"/>
      <c r="HG65" s="484"/>
      <c r="HH65" s="484"/>
      <c r="HI65" s="484"/>
      <c r="HJ65" s="484"/>
      <c r="HK65" s="484"/>
      <c r="HL65" s="484"/>
      <c r="HM65" s="484"/>
      <c r="HN65" s="484"/>
      <c r="HO65" s="484"/>
      <c r="HP65" s="484"/>
      <c r="HQ65" s="484"/>
      <c r="HR65" s="484"/>
      <c r="HS65" s="484"/>
      <c r="HT65" s="484"/>
      <c r="HU65" s="484"/>
      <c r="HV65" s="484"/>
      <c r="HW65" s="484"/>
      <c r="HX65" s="484"/>
      <c r="HY65" s="484"/>
      <c r="HZ65" s="484"/>
      <c r="IA65" s="484"/>
      <c r="IB65" s="484"/>
      <c r="IC65" s="484"/>
      <c r="ID65" s="484"/>
      <c r="IE65" s="484"/>
      <c r="IF65" s="484"/>
      <c r="IG65" s="484"/>
      <c r="IH65" s="484"/>
      <c r="II65" s="484"/>
    </row>
    <row r="66" spans="1:1026" s="75" customFormat="1" ht="24.75" customHeight="1">
      <c r="A66" s="485"/>
      <c r="B66" s="486"/>
      <c r="C66" s="487"/>
      <c r="D66" s="460"/>
      <c r="E66" s="462"/>
      <c r="F66" s="462"/>
      <c r="G66" s="481"/>
      <c r="H66" s="481"/>
      <c r="I66" s="481"/>
      <c r="J66" s="481"/>
      <c r="K66" s="462"/>
      <c r="L66" s="483"/>
      <c r="M66" s="462"/>
      <c r="N66" s="489"/>
      <c r="O66" s="489"/>
      <c r="P66" s="489"/>
      <c r="Q66" s="489"/>
      <c r="R66" s="489"/>
      <c r="S66" s="489"/>
      <c r="T66" s="489"/>
      <c r="U66" s="489"/>
      <c r="V66" s="489"/>
      <c r="W66" s="489"/>
      <c r="X66" s="489"/>
      <c r="Y66" s="483"/>
      <c r="Z66" s="483"/>
      <c r="AA66" s="483"/>
      <c r="AB66" s="481"/>
      <c r="AC66" s="481"/>
      <c r="AD66" s="481"/>
      <c r="AE66" s="481"/>
      <c r="AF66" s="462"/>
      <c r="AG66" s="462"/>
      <c r="AH66" s="483"/>
      <c r="AI66" s="464"/>
      <c r="AJ66" s="465"/>
      <c r="AK66" s="465"/>
      <c r="AL66" s="466"/>
      <c r="AM66" s="467"/>
      <c r="AN66" s="467"/>
      <c r="AO66" s="468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447"/>
      <c r="BE66" s="447"/>
      <c r="BF66" s="447"/>
      <c r="BG66" s="447"/>
      <c r="BH66" s="447"/>
      <c r="BI66" s="447"/>
      <c r="BJ66" s="447"/>
      <c r="BK66" s="447"/>
      <c r="BL66" s="447"/>
      <c r="BM66" s="469"/>
      <c r="BN66" s="469"/>
      <c r="BO66" s="469"/>
      <c r="BP66" s="469"/>
      <c r="BQ66" s="469"/>
      <c r="BR66" s="447"/>
      <c r="BS66" s="448"/>
      <c r="BT66" s="477"/>
      <c r="BU66" s="477"/>
      <c r="BV66" s="477"/>
      <c r="BW66" s="477"/>
      <c r="BX66" s="477"/>
      <c r="BY66" s="477"/>
      <c r="BZ66" s="477"/>
      <c r="CA66" s="477"/>
      <c r="CB66" s="477"/>
      <c r="CC66" s="477"/>
      <c r="CD66" s="477"/>
      <c r="CE66" s="477"/>
      <c r="CF66" s="477"/>
      <c r="CG66" s="477"/>
      <c r="CH66" s="477"/>
      <c r="CI66" s="477"/>
      <c r="CJ66" s="477"/>
      <c r="CK66" s="477"/>
      <c r="CL66" s="477"/>
      <c r="CM66" s="477"/>
      <c r="CN66" s="477"/>
      <c r="CO66" s="477"/>
      <c r="CP66" s="477"/>
      <c r="CQ66" s="477"/>
      <c r="CR66" s="478"/>
      <c r="CS66" s="478"/>
      <c r="CT66" s="478"/>
      <c r="CU66" s="478"/>
      <c r="CV66" s="478"/>
      <c r="CW66" s="478"/>
      <c r="CX66" s="478"/>
      <c r="CY66" s="478"/>
      <c r="CZ66" s="478"/>
      <c r="DA66" s="478"/>
      <c r="DB66" s="478"/>
      <c r="DC66" s="478"/>
      <c r="DD66" s="478"/>
      <c r="DE66" s="478"/>
      <c r="DF66" s="478"/>
      <c r="DG66" s="478"/>
      <c r="DH66" s="478"/>
      <c r="DI66" s="478"/>
      <c r="DJ66" s="478"/>
      <c r="DK66" s="478"/>
      <c r="DL66" s="478"/>
      <c r="DM66" s="478"/>
      <c r="DN66" s="478"/>
      <c r="DO66" s="478"/>
      <c r="DP66" s="478"/>
      <c r="DQ66" s="478"/>
      <c r="DR66" s="478"/>
      <c r="DS66" s="478"/>
      <c r="DT66" s="478"/>
      <c r="DU66" s="478"/>
      <c r="DV66" s="478"/>
      <c r="DW66" s="478"/>
      <c r="DX66" s="478"/>
      <c r="DY66" s="478"/>
      <c r="DZ66" s="478"/>
      <c r="EA66" s="478"/>
      <c r="EB66" s="478"/>
      <c r="EC66" s="478"/>
      <c r="ED66" s="478"/>
      <c r="EE66" s="478"/>
      <c r="EF66" s="478"/>
      <c r="EG66" s="478"/>
      <c r="EH66" s="478"/>
      <c r="EI66" s="478"/>
      <c r="EJ66" s="478"/>
      <c r="EK66" s="478"/>
      <c r="EL66" s="478"/>
      <c r="EM66" s="478"/>
      <c r="EN66" s="478"/>
      <c r="EO66" s="478"/>
      <c r="EP66" s="478"/>
      <c r="EQ66" s="478"/>
      <c r="ER66" s="478"/>
      <c r="ES66" s="478"/>
      <c r="ET66" s="478"/>
      <c r="EU66" s="478"/>
      <c r="EV66" s="478"/>
      <c r="EW66" s="478"/>
      <c r="EX66" s="478"/>
      <c r="EY66" s="478"/>
      <c r="EZ66" s="478"/>
      <c r="FA66" s="478"/>
      <c r="FB66" s="478"/>
      <c r="FC66" s="478"/>
      <c r="FD66" s="478"/>
      <c r="FE66" s="478"/>
      <c r="FF66" s="478"/>
      <c r="FG66" s="478"/>
      <c r="FH66" s="478"/>
      <c r="FI66" s="478"/>
      <c r="FJ66" s="478"/>
      <c r="FK66" s="478"/>
      <c r="FL66" s="478"/>
      <c r="FM66" s="478"/>
      <c r="FN66" s="478"/>
      <c r="FO66" s="478"/>
      <c r="FP66" s="478"/>
      <c r="FQ66" s="478"/>
      <c r="FR66" s="478"/>
      <c r="FS66" s="478"/>
      <c r="FT66" s="478"/>
      <c r="FU66" s="478"/>
      <c r="FV66" s="478"/>
      <c r="FW66" s="478"/>
      <c r="FX66" s="478"/>
      <c r="FY66" s="478"/>
      <c r="FZ66" s="478"/>
      <c r="GA66" s="478"/>
      <c r="GB66" s="478"/>
      <c r="GC66" s="478"/>
      <c r="GD66" s="478"/>
      <c r="GE66" s="478"/>
      <c r="GF66" s="478"/>
      <c r="GG66" s="478"/>
      <c r="GH66" s="478"/>
      <c r="GI66" s="478"/>
      <c r="GJ66" s="478"/>
      <c r="GK66" s="478"/>
      <c r="GL66" s="478"/>
      <c r="GM66" s="478"/>
      <c r="GN66" s="478"/>
      <c r="GO66" s="478"/>
      <c r="GP66" s="478"/>
      <c r="GQ66" s="478"/>
      <c r="GR66" s="478"/>
      <c r="GS66" s="478"/>
      <c r="GT66" s="478"/>
      <c r="GU66" s="478"/>
      <c r="GV66" s="478"/>
      <c r="GW66" s="478"/>
      <c r="GX66" s="478"/>
      <c r="GY66" s="478"/>
      <c r="GZ66" s="478"/>
      <c r="HA66" s="478"/>
      <c r="HB66" s="478"/>
      <c r="HC66" s="478"/>
      <c r="HD66" s="478"/>
      <c r="HE66" s="478"/>
      <c r="HF66" s="478"/>
      <c r="HG66" s="478"/>
      <c r="HH66" s="478"/>
      <c r="HI66" s="478"/>
      <c r="HJ66" s="478"/>
      <c r="HK66" s="478"/>
      <c r="HL66" s="478"/>
      <c r="HM66" s="478"/>
      <c r="HN66" s="478"/>
      <c r="HO66" s="478"/>
      <c r="HP66" s="478"/>
      <c r="HQ66" s="478"/>
      <c r="HR66" s="478"/>
      <c r="HS66" s="478"/>
      <c r="HT66" s="478"/>
      <c r="HU66" s="478"/>
      <c r="HV66" s="478"/>
      <c r="HW66" s="478"/>
      <c r="HX66" s="478"/>
      <c r="HY66" s="478"/>
      <c r="HZ66" s="478"/>
      <c r="IA66" s="478"/>
      <c r="IB66" s="478"/>
      <c r="IC66" s="478"/>
      <c r="ID66" s="478"/>
      <c r="IE66" s="478"/>
      <c r="IF66" s="478"/>
      <c r="IG66" s="478"/>
      <c r="IH66" s="478"/>
      <c r="II66" s="478"/>
    </row>
    <row r="67" spans="1:1026" s="75" customFormat="1" ht="27.75" customHeight="1">
      <c r="A67" s="485"/>
      <c r="B67" s="486"/>
      <c r="C67" s="487"/>
      <c r="D67" s="460"/>
      <c r="E67" s="462"/>
      <c r="F67" s="462"/>
      <c r="G67" s="481"/>
      <c r="H67" s="481"/>
      <c r="I67" s="481"/>
      <c r="J67" s="481"/>
      <c r="K67" s="462"/>
      <c r="L67" s="462"/>
      <c r="M67" s="462"/>
      <c r="N67" s="481"/>
      <c r="O67" s="481"/>
      <c r="P67" s="481"/>
      <c r="Q67" s="481"/>
      <c r="R67" s="462"/>
      <c r="S67" s="462"/>
      <c r="T67" s="462"/>
      <c r="U67" s="481"/>
      <c r="V67" s="481"/>
      <c r="W67" s="481"/>
      <c r="X67" s="481"/>
      <c r="Y67" s="462"/>
      <c r="Z67" s="462"/>
      <c r="AA67" s="462"/>
      <c r="AB67" s="481"/>
      <c r="AC67" s="481"/>
      <c r="AD67" s="481"/>
      <c r="AE67" s="481"/>
      <c r="AF67" s="483"/>
      <c r="AG67" s="462"/>
      <c r="AH67" s="462"/>
      <c r="AI67" s="464"/>
      <c r="AJ67" s="465"/>
      <c r="AK67" s="465"/>
      <c r="AL67" s="466"/>
      <c r="AM67" s="467"/>
      <c r="AN67" s="467"/>
      <c r="AO67" s="468"/>
      <c r="AP67" s="447"/>
      <c r="AQ67" s="447"/>
      <c r="AR67" s="447"/>
      <c r="AS67" s="447"/>
      <c r="AT67" s="447"/>
      <c r="AU67" s="447"/>
      <c r="AV67" s="447"/>
      <c r="AW67" s="447"/>
      <c r="AX67" s="447"/>
      <c r="AY67" s="447"/>
      <c r="AZ67" s="447"/>
      <c r="BA67" s="447"/>
      <c r="BB67" s="447"/>
      <c r="BC67" s="447"/>
      <c r="BD67" s="447"/>
      <c r="BE67" s="447"/>
      <c r="BF67" s="447"/>
      <c r="BG67" s="447"/>
      <c r="BH67" s="447"/>
      <c r="BI67" s="447"/>
      <c r="BJ67" s="447"/>
      <c r="BK67" s="447"/>
      <c r="BL67" s="447"/>
      <c r="BM67" s="469"/>
      <c r="BN67" s="469"/>
      <c r="BO67" s="469"/>
      <c r="BP67" s="469"/>
      <c r="BQ67" s="469"/>
      <c r="BR67" s="447"/>
      <c r="BS67" s="448"/>
      <c r="BT67" s="477"/>
      <c r="BU67" s="477"/>
      <c r="BV67" s="477"/>
      <c r="BW67" s="477"/>
      <c r="BX67" s="477"/>
      <c r="BY67" s="477"/>
      <c r="BZ67" s="477"/>
      <c r="CA67" s="477"/>
      <c r="CB67" s="477"/>
      <c r="CC67" s="477"/>
      <c r="CD67" s="477"/>
      <c r="CE67" s="477"/>
      <c r="CF67" s="477"/>
      <c r="CG67" s="477"/>
      <c r="CH67" s="477"/>
      <c r="CI67" s="477"/>
      <c r="CJ67" s="477"/>
      <c r="CK67" s="477"/>
      <c r="CL67" s="477"/>
      <c r="CM67" s="477"/>
      <c r="CN67" s="477"/>
      <c r="CO67" s="477"/>
      <c r="CP67" s="477"/>
      <c r="CQ67" s="477"/>
      <c r="CR67" s="478"/>
      <c r="CS67" s="478"/>
      <c r="CT67" s="478"/>
      <c r="CU67" s="478"/>
      <c r="CV67" s="478"/>
      <c r="CW67" s="478"/>
      <c r="CX67" s="478"/>
      <c r="CY67" s="478"/>
      <c r="CZ67" s="478"/>
      <c r="DA67" s="478"/>
      <c r="DB67" s="478"/>
      <c r="DC67" s="478"/>
      <c r="DD67" s="478"/>
      <c r="DE67" s="478"/>
      <c r="DF67" s="478"/>
      <c r="DG67" s="478"/>
      <c r="DH67" s="478"/>
      <c r="DI67" s="478"/>
      <c r="DJ67" s="478"/>
      <c r="DK67" s="478"/>
      <c r="DL67" s="478"/>
      <c r="DM67" s="478"/>
      <c r="DN67" s="478"/>
      <c r="DO67" s="478"/>
      <c r="DP67" s="478"/>
      <c r="DQ67" s="478"/>
      <c r="DR67" s="478"/>
      <c r="DS67" s="478"/>
      <c r="DT67" s="478"/>
      <c r="DU67" s="478"/>
      <c r="DV67" s="478"/>
      <c r="DW67" s="478"/>
      <c r="DX67" s="478"/>
      <c r="DY67" s="478"/>
      <c r="DZ67" s="478"/>
      <c r="EA67" s="478"/>
      <c r="EB67" s="478"/>
      <c r="EC67" s="478"/>
      <c r="ED67" s="478"/>
      <c r="EE67" s="478"/>
      <c r="EF67" s="478"/>
      <c r="EG67" s="478"/>
      <c r="EH67" s="478"/>
      <c r="EI67" s="478"/>
      <c r="EJ67" s="478"/>
      <c r="EK67" s="478"/>
      <c r="EL67" s="478"/>
      <c r="EM67" s="478"/>
      <c r="EN67" s="478"/>
      <c r="EO67" s="478"/>
      <c r="EP67" s="478"/>
      <c r="EQ67" s="478"/>
      <c r="ER67" s="478"/>
      <c r="ES67" s="478"/>
      <c r="ET67" s="478"/>
      <c r="EU67" s="478"/>
      <c r="EV67" s="478"/>
      <c r="EW67" s="478"/>
      <c r="EX67" s="478"/>
      <c r="EY67" s="478"/>
      <c r="EZ67" s="478"/>
      <c r="FA67" s="478"/>
      <c r="FB67" s="478"/>
      <c r="FC67" s="478"/>
      <c r="FD67" s="478"/>
      <c r="FE67" s="478"/>
      <c r="FF67" s="478"/>
      <c r="FG67" s="478"/>
      <c r="FH67" s="478"/>
      <c r="FI67" s="478"/>
      <c r="FJ67" s="478"/>
      <c r="FK67" s="478"/>
      <c r="FL67" s="478"/>
      <c r="FM67" s="478"/>
      <c r="FN67" s="478"/>
      <c r="FO67" s="478"/>
      <c r="FP67" s="478"/>
      <c r="FQ67" s="478"/>
      <c r="FR67" s="478"/>
      <c r="FS67" s="478"/>
      <c r="FT67" s="478"/>
      <c r="FU67" s="478"/>
      <c r="FV67" s="478"/>
      <c r="FW67" s="478"/>
      <c r="FX67" s="478"/>
      <c r="FY67" s="478"/>
      <c r="FZ67" s="478"/>
      <c r="GA67" s="478"/>
      <c r="GB67" s="478"/>
      <c r="GC67" s="478"/>
      <c r="GD67" s="478"/>
      <c r="GE67" s="478"/>
      <c r="GF67" s="478"/>
      <c r="GG67" s="478"/>
      <c r="GH67" s="478"/>
      <c r="GI67" s="478"/>
      <c r="GJ67" s="478"/>
      <c r="GK67" s="478"/>
      <c r="GL67" s="478"/>
      <c r="GM67" s="478"/>
      <c r="GN67" s="478"/>
      <c r="GO67" s="478"/>
      <c r="GP67" s="478"/>
      <c r="GQ67" s="478"/>
      <c r="GR67" s="478"/>
      <c r="GS67" s="478"/>
      <c r="GT67" s="478"/>
      <c r="GU67" s="478"/>
      <c r="GV67" s="478"/>
      <c r="GW67" s="478"/>
      <c r="GX67" s="478"/>
      <c r="GY67" s="478"/>
      <c r="GZ67" s="478"/>
      <c r="HA67" s="478"/>
      <c r="HB67" s="478"/>
      <c r="HC67" s="478"/>
      <c r="HD67" s="478"/>
      <c r="HE67" s="478"/>
      <c r="HF67" s="478"/>
      <c r="HG67" s="478"/>
      <c r="HH67" s="478"/>
      <c r="HI67" s="478"/>
      <c r="HJ67" s="478"/>
      <c r="HK67" s="478"/>
      <c r="HL67" s="478"/>
      <c r="HM67" s="478"/>
      <c r="HN67" s="478"/>
      <c r="HO67" s="478"/>
      <c r="HP67" s="478"/>
      <c r="HQ67" s="478"/>
      <c r="HR67" s="478"/>
      <c r="HS67" s="478"/>
      <c r="HT67" s="478"/>
      <c r="HU67" s="478"/>
      <c r="HV67" s="478"/>
      <c r="HW67" s="478"/>
      <c r="HX67" s="478"/>
      <c r="HY67" s="478"/>
      <c r="HZ67" s="478"/>
      <c r="IA67" s="478"/>
      <c r="IB67" s="478"/>
      <c r="IC67" s="478"/>
      <c r="ID67" s="478"/>
      <c r="IE67" s="478"/>
      <c r="IF67" s="478"/>
      <c r="IG67" s="478"/>
      <c r="IH67" s="478"/>
      <c r="II67" s="478"/>
    </row>
    <row r="68" spans="1:1026" s="75" customFormat="1">
      <c r="A68" s="478"/>
      <c r="B68" s="478"/>
      <c r="C68" s="479"/>
      <c r="D68" s="478"/>
      <c r="E68" s="478"/>
      <c r="F68" s="478"/>
      <c r="G68" s="478"/>
      <c r="H68" s="478"/>
      <c r="I68" s="478"/>
      <c r="J68" s="478"/>
      <c r="K68" s="478"/>
      <c r="L68" s="478"/>
      <c r="M68" s="478"/>
      <c r="N68" s="478"/>
      <c r="O68" s="478"/>
      <c r="P68" s="478"/>
      <c r="Q68" s="478"/>
      <c r="R68" s="478"/>
      <c r="S68" s="478"/>
      <c r="T68" s="478"/>
      <c r="U68" s="478"/>
      <c r="V68" s="478"/>
      <c r="W68" s="478"/>
      <c r="X68" s="478"/>
      <c r="Y68" s="478"/>
      <c r="Z68" s="478"/>
      <c r="AA68" s="478"/>
      <c r="AB68" s="478"/>
      <c r="AC68" s="478"/>
      <c r="AD68" s="478"/>
      <c r="AE68" s="478"/>
      <c r="AF68" s="478"/>
      <c r="AG68" s="478"/>
      <c r="AH68" s="478"/>
      <c r="AI68" s="478"/>
      <c r="AJ68" s="478"/>
      <c r="AK68" s="478"/>
      <c r="AL68" s="478"/>
      <c r="AM68" s="478"/>
      <c r="AN68" s="478"/>
      <c r="AO68" s="478"/>
      <c r="AP68" s="478"/>
      <c r="AQ68" s="478"/>
      <c r="AR68" s="478"/>
      <c r="AS68" s="478"/>
      <c r="AT68" s="478"/>
      <c r="AU68" s="478"/>
      <c r="AV68" s="478"/>
      <c r="AW68" s="478"/>
      <c r="AX68" s="478"/>
      <c r="AY68" s="478"/>
      <c r="AZ68" s="478"/>
      <c r="BA68" s="478"/>
      <c r="BB68" s="478"/>
      <c r="BC68" s="478"/>
      <c r="BD68" s="478"/>
      <c r="BE68" s="478"/>
      <c r="BF68" s="478"/>
      <c r="BG68" s="478"/>
      <c r="BH68" s="478"/>
      <c r="BI68" s="478"/>
      <c r="BJ68" s="478"/>
      <c r="BK68" s="478"/>
      <c r="BL68" s="478"/>
      <c r="BM68" s="478"/>
      <c r="BN68" s="478"/>
      <c r="BO68" s="478"/>
      <c r="BP68" s="478"/>
      <c r="BQ68" s="478"/>
      <c r="BR68" s="478"/>
      <c r="BS68" s="478"/>
      <c r="BT68" s="478"/>
      <c r="BU68" s="478"/>
      <c r="BV68" s="478"/>
      <c r="BW68" s="478"/>
      <c r="BX68" s="478"/>
      <c r="BY68" s="478"/>
      <c r="BZ68" s="478"/>
      <c r="CA68" s="478"/>
      <c r="CB68" s="478"/>
      <c r="CC68" s="478"/>
      <c r="CD68" s="478"/>
      <c r="CE68" s="478"/>
      <c r="CF68" s="478"/>
      <c r="CG68" s="478"/>
      <c r="CH68" s="478"/>
      <c r="CI68" s="478"/>
      <c r="CJ68" s="478"/>
      <c r="CK68" s="478"/>
      <c r="CL68" s="478"/>
      <c r="CM68" s="478"/>
      <c r="CN68" s="478"/>
      <c r="CO68" s="478"/>
      <c r="CP68" s="478"/>
      <c r="CQ68" s="478"/>
      <c r="CR68" s="478"/>
      <c r="CS68" s="478"/>
      <c r="CT68" s="478"/>
      <c r="CU68" s="478"/>
      <c r="CV68" s="478"/>
      <c r="CW68" s="478"/>
      <c r="CX68" s="478"/>
      <c r="CY68" s="478"/>
      <c r="CZ68" s="478"/>
      <c r="DA68" s="478"/>
      <c r="DB68" s="478"/>
      <c r="DC68" s="478"/>
      <c r="DD68" s="478"/>
      <c r="DE68" s="478"/>
      <c r="DF68" s="478"/>
      <c r="DG68" s="478"/>
      <c r="DH68" s="478"/>
      <c r="DI68" s="478"/>
      <c r="DJ68" s="478"/>
      <c r="DK68" s="478"/>
      <c r="DL68" s="478"/>
      <c r="DM68" s="478"/>
      <c r="DN68" s="478"/>
      <c r="DO68" s="478"/>
      <c r="DP68" s="478"/>
      <c r="DQ68" s="478"/>
      <c r="DR68" s="478"/>
      <c r="DS68" s="478"/>
      <c r="DT68" s="478"/>
      <c r="DU68" s="478"/>
      <c r="DV68" s="478"/>
      <c r="DW68" s="478"/>
      <c r="DX68" s="478"/>
      <c r="DY68" s="478"/>
      <c r="DZ68" s="478"/>
      <c r="EA68" s="478"/>
      <c r="EB68" s="478"/>
      <c r="EC68" s="478"/>
      <c r="ED68" s="478"/>
      <c r="EE68" s="478"/>
      <c r="EF68" s="478"/>
      <c r="EG68" s="478"/>
      <c r="EH68" s="478"/>
      <c r="EI68" s="478"/>
      <c r="EJ68" s="478"/>
      <c r="EK68" s="478"/>
      <c r="EL68" s="478"/>
      <c r="EM68" s="478"/>
      <c r="EN68" s="478"/>
      <c r="EO68" s="478"/>
      <c r="EP68" s="478"/>
      <c r="EQ68" s="478"/>
      <c r="ER68" s="478"/>
      <c r="ES68" s="478"/>
      <c r="ET68" s="478"/>
      <c r="EU68" s="478"/>
      <c r="EV68" s="478"/>
      <c r="EW68" s="478"/>
      <c r="EX68" s="478"/>
      <c r="EY68" s="478"/>
      <c r="EZ68" s="478"/>
      <c r="FA68" s="478"/>
      <c r="FB68" s="478"/>
      <c r="FC68" s="478"/>
      <c r="FD68" s="478"/>
      <c r="FE68" s="478"/>
      <c r="FF68" s="478"/>
      <c r="FG68" s="478"/>
      <c r="FH68" s="478"/>
      <c r="FI68" s="478"/>
      <c r="FJ68" s="478"/>
      <c r="FK68" s="478"/>
      <c r="FL68" s="478"/>
      <c r="FM68" s="478"/>
      <c r="FN68" s="478"/>
      <c r="FO68" s="478"/>
      <c r="FP68" s="478"/>
      <c r="FQ68" s="478"/>
      <c r="FR68" s="478"/>
      <c r="FS68" s="478"/>
      <c r="FT68" s="478"/>
      <c r="FU68" s="478"/>
      <c r="FV68" s="478"/>
      <c r="FW68" s="478"/>
      <c r="FX68" s="478"/>
      <c r="FY68" s="478"/>
      <c r="FZ68" s="478"/>
      <c r="GA68" s="478"/>
      <c r="GB68" s="478"/>
      <c r="GC68" s="478"/>
      <c r="GD68" s="478"/>
      <c r="GE68" s="478"/>
      <c r="GF68" s="478"/>
      <c r="GG68" s="478"/>
      <c r="GH68" s="478"/>
      <c r="GI68" s="478"/>
      <c r="GJ68" s="478"/>
      <c r="GK68" s="478"/>
      <c r="GL68" s="478"/>
      <c r="GM68" s="478"/>
      <c r="GN68" s="478"/>
      <c r="GO68" s="478"/>
      <c r="GP68" s="478"/>
      <c r="GQ68" s="478"/>
      <c r="GR68" s="478"/>
      <c r="GS68" s="478"/>
      <c r="GT68" s="478"/>
      <c r="GU68" s="478"/>
      <c r="GV68" s="478"/>
      <c r="GW68" s="478"/>
      <c r="GX68" s="478"/>
      <c r="GY68" s="478"/>
      <c r="GZ68" s="478"/>
      <c r="HA68" s="478"/>
      <c r="HB68" s="478"/>
      <c r="HC68" s="478"/>
      <c r="HD68" s="478"/>
      <c r="HE68" s="478"/>
      <c r="HF68" s="478"/>
      <c r="HG68" s="478"/>
      <c r="HH68" s="478"/>
      <c r="HI68" s="478"/>
      <c r="HJ68" s="478"/>
      <c r="HK68" s="478"/>
      <c r="HL68" s="478"/>
      <c r="HM68" s="478"/>
      <c r="HN68" s="478"/>
      <c r="HO68" s="478"/>
      <c r="HP68" s="478"/>
      <c r="HQ68" s="478"/>
      <c r="HR68" s="478"/>
      <c r="HS68" s="478"/>
      <c r="HT68" s="478"/>
      <c r="HU68" s="478"/>
      <c r="HV68" s="478"/>
      <c r="HW68" s="478"/>
      <c r="HX68" s="478"/>
      <c r="HY68" s="478"/>
      <c r="HZ68" s="478"/>
      <c r="IA68" s="478"/>
      <c r="IB68" s="478"/>
      <c r="IC68" s="478"/>
      <c r="ID68" s="478"/>
      <c r="IE68" s="478"/>
      <c r="IF68" s="478"/>
      <c r="IG68" s="478"/>
      <c r="IH68" s="478"/>
      <c r="II68" s="478"/>
      <c r="IJ68" s="484"/>
      <c r="IK68" s="484"/>
      <c r="IL68" s="484"/>
      <c r="IM68" s="484"/>
      <c r="IN68" s="484"/>
      <c r="IO68" s="484"/>
      <c r="IP68" s="484"/>
      <c r="IQ68" s="484"/>
      <c r="IR68" s="484"/>
      <c r="IS68" s="484"/>
      <c r="IT68" s="484"/>
      <c r="IU68" s="484"/>
      <c r="IV68" s="484"/>
      <c r="IW68" s="484"/>
      <c r="IX68" s="484"/>
      <c r="IY68" s="484"/>
      <c r="IZ68" s="484"/>
      <c r="JA68" s="484"/>
      <c r="JB68" s="484"/>
      <c r="JC68" s="484"/>
      <c r="JD68" s="484"/>
      <c r="JE68" s="484"/>
      <c r="JF68" s="484"/>
      <c r="JG68" s="484"/>
      <c r="JH68" s="484"/>
      <c r="JI68" s="484"/>
      <c r="JJ68" s="484"/>
      <c r="JK68" s="484"/>
      <c r="JL68" s="484"/>
      <c r="JM68" s="484"/>
      <c r="JN68" s="484"/>
      <c r="JO68" s="484"/>
      <c r="JP68" s="484"/>
      <c r="JQ68" s="484"/>
      <c r="JR68" s="484"/>
      <c r="JS68" s="484"/>
      <c r="JT68" s="484"/>
      <c r="JU68" s="484"/>
      <c r="JV68" s="484"/>
      <c r="JW68" s="484"/>
      <c r="JX68" s="484"/>
      <c r="JY68" s="484"/>
      <c r="JZ68" s="484"/>
      <c r="KA68" s="484"/>
      <c r="KB68" s="484"/>
      <c r="KC68" s="484"/>
      <c r="KD68" s="484"/>
      <c r="KE68" s="484"/>
      <c r="KF68" s="484"/>
      <c r="KG68" s="484"/>
      <c r="KH68" s="484"/>
      <c r="KI68" s="484"/>
      <c r="KJ68" s="484"/>
      <c r="KK68" s="484"/>
      <c r="KL68" s="484"/>
      <c r="KM68" s="484"/>
      <c r="KN68" s="484"/>
      <c r="KO68" s="484"/>
      <c r="KP68" s="484"/>
      <c r="KQ68" s="484"/>
      <c r="KR68" s="484"/>
      <c r="KS68" s="484"/>
      <c r="KT68" s="484"/>
      <c r="KU68" s="484"/>
      <c r="KV68" s="484"/>
      <c r="KW68" s="484"/>
      <c r="KX68" s="484"/>
      <c r="KY68" s="484"/>
      <c r="KZ68" s="484"/>
      <c r="LA68" s="484"/>
      <c r="LB68" s="484"/>
      <c r="LC68" s="484"/>
      <c r="LD68" s="484"/>
      <c r="LE68" s="484"/>
      <c r="LF68" s="484"/>
      <c r="LG68" s="484"/>
      <c r="LH68" s="484"/>
      <c r="LI68" s="484"/>
      <c r="LJ68" s="484"/>
      <c r="LK68" s="484"/>
      <c r="LL68" s="484"/>
      <c r="LM68" s="484"/>
      <c r="LN68" s="484"/>
      <c r="LO68" s="484"/>
      <c r="LP68" s="484"/>
      <c r="LQ68" s="484"/>
      <c r="LR68" s="484"/>
      <c r="LS68" s="484"/>
      <c r="LT68" s="484"/>
      <c r="LU68" s="484"/>
      <c r="LV68" s="484"/>
      <c r="LW68" s="484"/>
      <c r="LX68" s="484"/>
      <c r="LY68" s="484"/>
      <c r="LZ68" s="484"/>
      <c r="MA68" s="484"/>
      <c r="MB68" s="484"/>
      <c r="MC68" s="484"/>
      <c r="MD68" s="484"/>
      <c r="ME68" s="484"/>
      <c r="MF68" s="484"/>
      <c r="MG68" s="484"/>
      <c r="MH68" s="484"/>
      <c r="MI68" s="484"/>
      <c r="MJ68" s="484"/>
      <c r="MK68" s="484"/>
      <c r="ML68" s="484"/>
      <c r="MM68" s="484"/>
      <c r="MN68" s="484"/>
      <c r="MO68" s="484"/>
      <c r="MP68" s="484"/>
      <c r="MQ68" s="484"/>
      <c r="MR68" s="484"/>
      <c r="MS68" s="484"/>
      <c r="MT68" s="484"/>
      <c r="MU68" s="484"/>
      <c r="MV68" s="484"/>
      <c r="MW68" s="484"/>
      <c r="MX68" s="484"/>
      <c r="MY68" s="484"/>
      <c r="MZ68" s="484"/>
      <c r="NA68" s="484"/>
      <c r="NB68" s="484"/>
      <c r="NC68" s="484"/>
      <c r="ND68" s="484"/>
      <c r="NE68" s="484"/>
      <c r="NF68" s="484"/>
      <c r="NG68" s="484"/>
      <c r="NH68" s="484"/>
      <c r="NI68" s="484"/>
      <c r="NJ68" s="484"/>
      <c r="NK68" s="484"/>
      <c r="NL68" s="484"/>
      <c r="NM68" s="484"/>
      <c r="NN68" s="484"/>
      <c r="NO68" s="484"/>
      <c r="NP68" s="484"/>
      <c r="NQ68" s="484"/>
      <c r="NR68" s="484"/>
      <c r="NS68" s="484"/>
      <c r="NT68" s="484"/>
      <c r="NU68" s="484"/>
      <c r="NV68" s="484"/>
      <c r="NW68" s="484"/>
      <c r="NX68" s="484"/>
      <c r="NY68" s="484"/>
      <c r="NZ68" s="484"/>
      <c r="OA68" s="484"/>
      <c r="OB68" s="484"/>
      <c r="OC68" s="484"/>
      <c r="OD68" s="484"/>
      <c r="OE68" s="484"/>
      <c r="OF68" s="484"/>
      <c r="OG68" s="484"/>
      <c r="OH68" s="484"/>
      <c r="OI68" s="484"/>
      <c r="OJ68" s="484"/>
      <c r="OK68" s="484"/>
      <c r="OL68" s="484"/>
      <c r="OM68" s="484"/>
      <c r="ON68" s="484"/>
      <c r="OO68" s="484"/>
      <c r="OP68" s="484"/>
      <c r="OQ68" s="484"/>
      <c r="OR68" s="484"/>
      <c r="OS68" s="484"/>
      <c r="OT68" s="484"/>
      <c r="OU68" s="484"/>
      <c r="OV68" s="484"/>
      <c r="OW68" s="484"/>
      <c r="OX68" s="484"/>
      <c r="OY68" s="484"/>
      <c r="OZ68" s="484"/>
      <c r="PA68" s="484"/>
      <c r="PB68" s="484"/>
      <c r="PC68" s="484"/>
      <c r="PD68" s="484"/>
      <c r="PE68" s="484"/>
      <c r="PF68" s="484"/>
      <c r="PG68" s="484"/>
      <c r="PH68" s="484"/>
      <c r="PI68" s="484"/>
      <c r="PJ68" s="484"/>
      <c r="PK68" s="484"/>
      <c r="PL68" s="484"/>
      <c r="PM68" s="484"/>
      <c r="PN68" s="484"/>
      <c r="PO68" s="484"/>
      <c r="PP68" s="484"/>
      <c r="PQ68" s="484"/>
      <c r="PR68" s="484"/>
      <c r="PS68" s="484"/>
      <c r="PT68" s="484"/>
      <c r="PU68" s="484"/>
      <c r="PV68" s="484"/>
      <c r="PW68" s="484"/>
      <c r="PX68" s="484"/>
      <c r="PY68" s="484"/>
      <c r="PZ68" s="484"/>
      <c r="QA68" s="484"/>
      <c r="QB68" s="484"/>
      <c r="QC68" s="484"/>
      <c r="QD68" s="484"/>
      <c r="QE68" s="484"/>
      <c r="QF68" s="484"/>
      <c r="QG68" s="484"/>
      <c r="QH68" s="484"/>
      <c r="QI68" s="484"/>
      <c r="QJ68" s="484"/>
      <c r="QK68" s="484"/>
      <c r="QL68" s="484"/>
      <c r="QM68" s="484"/>
      <c r="QN68" s="484"/>
      <c r="QO68" s="484"/>
      <c r="QP68" s="484"/>
      <c r="QQ68" s="484"/>
      <c r="QR68" s="484"/>
      <c r="QS68" s="484"/>
      <c r="QT68" s="484"/>
      <c r="QU68" s="484"/>
      <c r="QV68" s="484"/>
      <c r="QW68" s="484"/>
      <c r="QX68" s="484"/>
      <c r="QY68" s="484"/>
      <c r="QZ68" s="484"/>
      <c r="RA68" s="484"/>
      <c r="RB68" s="484"/>
      <c r="RC68" s="484"/>
      <c r="RD68" s="484"/>
      <c r="RE68" s="484"/>
      <c r="RF68" s="484"/>
      <c r="RG68" s="484"/>
      <c r="RH68" s="484"/>
      <c r="RI68" s="484"/>
      <c r="RJ68" s="484"/>
      <c r="RK68" s="484"/>
      <c r="RL68" s="484"/>
      <c r="RM68" s="484"/>
      <c r="RN68" s="484"/>
      <c r="RO68" s="484"/>
      <c r="RP68" s="484"/>
      <c r="RQ68" s="484"/>
      <c r="RR68" s="484"/>
      <c r="RS68" s="484"/>
      <c r="RT68" s="484"/>
      <c r="RU68" s="484"/>
      <c r="RV68" s="484"/>
      <c r="RW68" s="484"/>
      <c r="RX68" s="484"/>
      <c r="RY68" s="484"/>
      <c r="RZ68" s="484"/>
      <c r="SA68" s="484"/>
      <c r="SB68" s="484"/>
      <c r="SC68" s="484"/>
      <c r="SD68" s="484"/>
      <c r="SE68" s="484"/>
      <c r="SF68" s="484"/>
      <c r="SG68" s="484"/>
      <c r="SH68" s="484"/>
      <c r="SI68" s="484"/>
      <c r="SJ68" s="484"/>
      <c r="SK68" s="484"/>
      <c r="SL68" s="484"/>
      <c r="SM68" s="484"/>
      <c r="SN68" s="484"/>
      <c r="SO68" s="484"/>
      <c r="SP68" s="484"/>
      <c r="SQ68" s="484"/>
      <c r="SR68" s="484"/>
      <c r="SS68" s="484"/>
      <c r="ST68" s="484"/>
      <c r="SU68" s="484"/>
      <c r="SV68" s="484"/>
      <c r="SW68" s="484"/>
      <c r="SX68" s="484"/>
      <c r="SY68" s="484"/>
      <c r="SZ68" s="484"/>
      <c r="TA68" s="484"/>
      <c r="TB68" s="484"/>
      <c r="TC68" s="484"/>
      <c r="TD68" s="484"/>
      <c r="TE68" s="484"/>
      <c r="TF68" s="484"/>
      <c r="TG68" s="484"/>
      <c r="TH68" s="484"/>
      <c r="TI68" s="484"/>
      <c r="TJ68" s="484"/>
      <c r="TK68" s="484"/>
      <c r="TL68" s="484"/>
      <c r="TM68" s="484"/>
      <c r="TN68" s="484"/>
      <c r="TO68" s="484"/>
      <c r="TP68" s="484"/>
      <c r="TQ68" s="484"/>
      <c r="TR68" s="484"/>
      <c r="TS68" s="484"/>
      <c r="TT68" s="484"/>
      <c r="TU68" s="484"/>
      <c r="TV68" s="484"/>
      <c r="TW68" s="484"/>
      <c r="TX68" s="484"/>
      <c r="TY68" s="484"/>
      <c r="TZ68" s="484"/>
      <c r="UA68" s="484"/>
      <c r="UB68" s="484"/>
      <c r="UC68" s="484"/>
      <c r="UD68" s="484"/>
      <c r="UE68" s="484"/>
      <c r="UF68" s="484"/>
      <c r="UG68" s="484"/>
      <c r="UH68" s="484"/>
      <c r="UI68" s="484"/>
      <c r="UJ68" s="484"/>
      <c r="UK68" s="484"/>
      <c r="UL68" s="484"/>
      <c r="UM68" s="484"/>
      <c r="UN68" s="484"/>
      <c r="UO68" s="484"/>
      <c r="UP68" s="484"/>
      <c r="UQ68" s="484"/>
      <c r="UR68" s="484"/>
      <c r="US68" s="484"/>
      <c r="UT68" s="484"/>
      <c r="UU68" s="484"/>
      <c r="UV68" s="484"/>
      <c r="UW68" s="484"/>
      <c r="UX68" s="484"/>
      <c r="UY68" s="484"/>
      <c r="UZ68" s="484"/>
      <c r="VA68" s="484"/>
      <c r="VB68" s="484"/>
      <c r="VC68" s="484"/>
      <c r="VD68" s="484"/>
      <c r="VE68" s="484"/>
      <c r="VF68" s="484"/>
      <c r="VG68" s="484"/>
      <c r="VH68" s="484"/>
      <c r="VI68" s="484"/>
      <c r="VJ68" s="484"/>
      <c r="VK68" s="484"/>
      <c r="VL68" s="484"/>
      <c r="VM68" s="484"/>
      <c r="VN68" s="484"/>
      <c r="VO68" s="484"/>
      <c r="VP68" s="484"/>
      <c r="VQ68" s="484"/>
      <c r="VR68" s="484"/>
      <c r="VS68" s="484"/>
      <c r="VT68" s="484"/>
      <c r="VU68" s="484"/>
      <c r="VV68" s="484"/>
      <c r="VW68" s="484"/>
      <c r="VX68" s="484"/>
      <c r="VY68" s="484"/>
      <c r="VZ68" s="484"/>
      <c r="WA68" s="484"/>
      <c r="WB68" s="484"/>
      <c r="WC68" s="484"/>
      <c r="WD68" s="484"/>
      <c r="WE68" s="484"/>
      <c r="WF68" s="484"/>
      <c r="WG68" s="484"/>
      <c r="WH68" s="484"/>
      <c r="WI68" s="484"/>
      <c r="WJ68" s="484"/>
      <c r="WK68" s="484"/>
      <c r="WL68" s="484"/>
      <c r="WM68" s="484"/>
      <c r="WN68" s="484"/>
      <c r="WO68" s="484"/>
      <c r="WP68" s="484"/>
      <c r="WQ68" s="484"/>
      <c r="WR68" s="484"/>
      <c r="WS68" s="484"/>
      <c r="WT68" s="484"/>
      <c r="WU68" s="484"/>
      <c r="WV68" s="484"/>
      <c r="WW68" s="484"/>
      <c r="WX68" s="484"/>
      <c r="WY68" s="484"/>
      <c r="WZ68" s="484"/>
      <c r="XA68" s="484"/>
      <c r="XB68" s="484"/>
      <c r="XC68" s="484"/>
      <c r="XD68" s="484"/>
      <c r="XE68" s="484"/>
      <c r="XF68" s="484"/>
      <c r="XG68" s="484"/>
      <c r="XH68" s="484"/>
      <c r="XI68" s="484"/>
      <c r="XJ68" s="484"/>
      <c r="XK68" s="484"/>
      <c r="XL68" s="484"/>
      <c r="XM68" s="484"/>
      <c r="XN68" s="484"/>
      <c r="XO68" s="484"/>
      <c r="XP68" s="484"/>
      <c r="XQ68" s="484"/>
      <c r="XR68" s="484"/>
      <c r="XS68" s="484"/>
      <c r="XT68" s="484"/>
      <c r="XU68" s="484"/>
      <c r="XV68" s="484"/>
      <c r="XW68" s="484"/>
      <c r="XX68" s="484"/>
      <c r="XY68" s="484"/>
      <c r="XZ68" s="484"/>
      <c r="YA68" s="484"/>
      <c r="YB68" s="484"/>
      <c r="YC68" s="484"/>
      <c r="YD68" s="484"/>
      <c r="YE68" s="484"/>
      <c r="YF68" s="484"/>
      <c r="YG68" s="484"/>
      <c r="YH68" s="484"/>
      <c r="YI68" s="484"/>
      <c r="YJ68" s="484"/>
      <c r="YK68" s="484"/>
      <c r="YL68" s="484"/>
      <c r="YM68" s="484"/>
      <c r="YN68" s="484"/>
      <c r="YO68" s="484"/>
      <c r="YP68" s="484"/>
      <c r="YQ68" s="484"/>
      <c r="YR68" s="484"/>
      <c r="YS68" s="484"/>
      <c r="YT68" s="484"/>
      <c r="YU68" s="484"/>
      <c r="YV68" s="484"/>
      <c r="YW68" s="484"/>
      <c r="YX68" s="484"/>
      <c r="YY68" s="484"/>
      <c r="YZ68" s="484"/>
      <c r="ZA68" s="484"/>
      <c r="ZB68" s="484"/>
      <c r="ZC68" s="484"/>
      <c r="ZD68" s="484"/>
      <c r="ZE68" s="484"/>
      <c r="ZF68" s="484"/>
      <c r="ZG68" s="484"/>
      <c r="ZH68" s="484"/>
      <c r="ZI68" s="484"/>
      <c r="ZJ68" s="484"/>
      <c r="ZK68" s="484"/>
      <c r="ZL68" s="484"/>
      <c r="ZM68" s="484"/>
      <c r="ZN68" s="484"/>
      <c r="ZO68" s="484"/>
      <c r="ZP68" s="484"/>
      <c r="ZQ68" s="484"/>
      <c r="ZR68" s="484"/>
      <c r="ZS68" s="484"/>
      <c r="ZT68" s="484"/>
      <c r="ZU68" s="484"/>
      <c r="ZV68" s="484"/>
      <c r="ZW68" s="484"/>
      <c r="ZX68" s="484"/>
      <c r="ZY68" s="484"/>
      <c r="ZZ68" s="484"/>
      <c r="AAA68" s="484"/>
      <c r="AAB68" s="484"/>
      <c r="AAC68" s="484"/>
      <c r="AAD68" s="484"/>
      <c r="AAE68" s="484"/>
      <c r="AAF68" s="484"/>
      <c r="AAG68" s="484"/>
      <c r="AAH68" s="484"/>
      <c r="AAI68" s="484"/>
      <c r="AAJ68" s="484"/>
      <c r="AAK68" s="484"/>
      <c r="AAL68" s="484"/>
      <c r="AAM68" s="484"/>
      <c r="AAN68" s="484"/>
      <c r="AAO68" s="484"/>
      <c r="AAP68" s="484"/>
      <c r="AAQ68" s="484"/>
      <c r="AAR68" s="484"/>
      <c r="AAS68" s="484"/>
      <c r="AAT68" s="484"/>
      <c r="AAU68" s="484"/>
      <c r="AAV68" s="484"/>
      <c r="AAW68" s="484"/>
      <c r="AAX68" s="484"/>
      <c r="AAY68" s="484"/>
      <c r="AAZ68" s="484"/>
      <c r="ABA68" s="484"/>
      <c r="ABB68" s="484"/>
      <c r="ABC68" s="484"/>
      <c r="ABD68" s="484"/>
      <c r="ABE68" s="484"/>
      <c r="ABF68" s="484"/>
      <c r="ABG68" s="484"/>
      <c r="ABH68" s="484"/>
      <c r="ABI68" s="484"/>
      <c r="ABJ68" s="484"/>
      <c r="ABK68" s="484"/>
      <c r="ABL68" s="484"/>
      <c r="ABM68" s="484"/>
      <c r="ABN68" s="484"/>
      <c r="ABO68" s="484"/>
      <c r="ABP68" s="484"/>
      <c r="ABQ68" s="484"/>
      <c r="ABR68" s="484"/>
      <c r="ABS68" s="484"/>
      <c r="ABT68" s="484"/>
      <c r="ABU68" s="484"/>
      <c r="ABV68" s="484"/>
      <c r="ABW68" s="484"/>
      <c r="ABX68" s="484"/>
      <c r="ABY68" s="484"/>
      <c r="ABZ68" s="484"/>
      <c r="ACA68" s="484"/>
      <c r="ACB68" s="484"/>
      <c r="ACC68" s="484"/>
      <c r="ACD68" s="484"/>
      <c r="ACE68" s="484"/>
      <c r="ACF68" s="484"/>
      <c r="ACG68" s="484"/>
      <c r="ACH68" s="484"/>
      <c r="ACI68" s="484"/>
      <c r="ACJ68" s="484"/>
      <c r="ACK68" s="484"/>
      <c r="ACL68" s="484"/>
      <c r="ACM68" s="484"/>
      <c r="ACN68" s="484"/>
      <c r="ACO68" s="484"/>
      <c r="ACP68" s="484"/>
      <c r="ACQ68" s="484"/>
      <c r="ACR68" s="484"/>
      <c r="ACS68" s="484"/>
      <c r="ACT68" s="484"/>
      <c r="ACU68" s="484"/>
      <c r="ACV68" s="484"/>
      <c r="ACW68" s="484"/>
      <c r="ACX68" s="484"/>
      <c r="ACY68" s="484"/>
      <c r="ACZ68" s="484"/>
      <c r="ADA68" s="484"/>
      <c r="ADB68" s="484"/>
      <c r="ADC68" s="484"/>
      <c r="ADD68" s="484"/>
      <c r="ADE68" s="484"/>
      <c r="ADF68" s="484"/>
      <c r="ADG68" s="484"/>
      <c r="ADH68" s="484"/>
      <c r="ADI68" s="484"/>
      <c r="ADJ68" s="484"/>
      <c r="ADK68" s="484"/>
      <c r="ADL68" s="484"/>
      <c r="ADM68" s="484"/>
      <c r="ADN68" s="484"/>
      <c r="ADO68" s="484"/>
      <c r="ADP68" s="484"/>
      <c r="ADQ68" s="484"/>
      <c r="ADR68" s="484"/>
      <c r="ADS68" s="484"/>
      <c r="ADT68" s="484"/>
      <c r="ADU68" s="484"/>
      <c r="ADV68" s="484"/>
      <c r="ADW68" s="484"/>
      <c r="ADX68" s="484"/>
      <c r="ADY68" s="484"/>
      <c r="ADZ68" s="484"/>
      <c r="AEA68" s="484"/>
      <c r="AEB68" s="484"/>
      <c r="AEC68" s="484"/>
      <c r="AED68" s="484"/>
      <c r="AEE68" s="484"/>
      <c r="AEF68" s="484"/>
      <c r="AEG68" s="484"/>
      <c r="AEH68" s="484"/>
      <c r="AEI68" s="484"/>
      <c r="AEJ68" s="484"/>
      <c r="AEK68" s="484"/>
      <c r="AEL68" s="484"/>
      <c r="AEM68" s="484"/>
      <c r="AEN68" s="484"/>
      <c r="AEO68" s="484"/>
      <c r="AEP68" s="484"/>
      <c r="AEQ68" s="484"/>
      <c r="AER68" s="484"/>
      <c r="AES68" s="484"/>
      <c r="AET68" s="484"/>
      <c r="AEU68" s="484"/>
      <c r="AEV68" s="484"/>
      <c r="AEW68" s="484"/>
      <c r="AEX68" s="484"/>
      <c r="AEY68" s="484"/>
      <c r="AEZ68" s="484"/>
      <c r="AFA68" s="484"/>
      <c r="AFB68" s="484"/>
      <c r="AFC68" s="484"/>
      <c r="AFD68" s="484"/>
      <c r="AFE68" s="484"/>
      <c r="AFF68" s="484"/>
      <c r="AFG68" s="484"/>
      <c r="AFH68" s="484"/>
      <c r="AFI68" s="484"/>
      <c r="AFJ68" s="484"/>
      <c r="AFK68" s="484"/>
      <c r="AFL68" s="484"/>
      <c r="AFM68" s="484"/>
      <c r="AFN68" s="484"/>
      <c r="AFO68" s="484"/>
      <c r="AFP68" s="484"/>
      <c r="AFQ68" s="484"/>
      <c r="AFR68" s="484"/>
      <c r="AFS68" s="484"/>
      <c r="AFT68" s="484"/>
      <c r="AFU68" s="484"/>
      <c r="AFV68" s="484"/>
      <c r="AFW68" s="484"/>
      <c r="AFX68" s="484"/>
      <c r="AFY68" s="484"/>
      <c r="AFZ68" s="484"/>
      <c r="AGA68" s="484"/>
      <c r="AGB68" s="484"/>
      <c r="AGC68" s="484"/>
      <c r="AGD68" s="484"/>
      <c r="AGE68" s="484"/>
      <c r="AGF68" s="484"/>
      <c r="AGG68" s="484"/>
      <c r="AGH68" s="484"/>
      <c r="AGI68" s="484"/>
      <c r="AGJ68" s="484"/>
      <c r="AGK68" s="484"/>
      <c r="AGL68" s="484"/>
      <c r="AGM68" s="484"/>
      <c r="AGN68" s="484"/>
      <c r="AGO68" s="484"/>
      <c r="AGP68" s="484"/>
      <c r="AGQ68" s="484"/>
      <c r="AGR68" s="484"/>
      <c r="AGS68" s="484"/>
      <c r="AGT68" s="484"/>
      <c r="AGU68" s="484"/>
      <c r="AGV68" s="484"/>
      <c r="AGW68" s="484"/>
      <c r="AGX68" s="484"/>
      <c r="AGY68" s="484"/>
      <c r="AGZ68" s="484"/>
      <c r="AHA68" s="484"/>
      <c r="AHB68" s="484"/>
      <c r="AHC68" s="484"/>
      <c r="AHD68" s="484"/>
      <c r="AHE68" s="484"/>
      <c r="AHF68" s="484"/>
      <c r="AHG68" s="484"/>
      <c r="AHH68" s="484"/>
      <c r="AHI68" s="484"/>
      <c r="AHJ68" s="484"/>
      <c r="AHK68" s="484"/>
      <c r="AHL68" s="484"/>
      <c r="AHM68" s="484"/>
      <c r="AHN68" s="484"/>
      <c r="AHO68" s="484"/>
      <c r="AHP68" s="484"/>
      <c r="AHQ68" s="484"/>
      <c r="AHR68" s="484"/>
      <c r="AHS68" s="484"/>
      <c r="AHT68" s="484"/>
      <c r="AHU68" s="484"/>
      <c r="AHV68" s="484"/>
      <c r="AHW68" s="484"/>
      <c r="AHX68" s="484"/>
      <c r="AHY68" s="484"/>
      <c r="AHZ68" s="484"/>
      <c r="AIA68" s="484"/>
      <c r="AIB68" s="484"/>
      <c r="AIC68" s="484"/>
      <c r="AID68" s="484"/>
      <c r="AIE68" s="484"/>
      <c r="AIF68" s="484"/>
      <c r="AIG68" s="484"/>
      <c r="AIH68" s="484"/>
      <c r="AII68" s="484"/>
      <c r="AIJ68" s="484"/>
      <c r="AIK68" s="484"/>
      <c r="AIL68" s="484"/>
      <c r="AIM68" s="484"/>
      <c r="AIN68" s="484"/>
      <c r="AIO68" s="484"/>
      <c r="AIP68" s="484"/>
      <c r="AIQ68" s="484"/>
      <c r="AIR68" s="484"/>
      <c r="AIS68" s="484"/>
      <c r="AIT68" s="484"/>
      <c r="AIU68" s="484"/>
      <c r="AIV68" s="484"/>
      <c r="AIW68" s="484"/>
      <c r="AIX68" s="484"/>
      <c r="AIY68" s="484"/>
      <c r="AIZ68" s="484"/>
      <c r="AJA68" s="484"/>
      <c r="AJB68" s="484"/>
      <c r="AJC68" s="484"/>
      <c r="AJD68" s="484"/>
      <c r="AJE68" s="484"/>
      <c r="AJF68" s="484"/>
      <c r="AJG68" s="484"/>
      <c r="AJH68" s="484"/>
      <c r="AJI68" s="484"/>
      <c r="AJJ68" s="484"/>
      <c r="AJK68" s="484"/>
      <c r="AJL68" s="484"/>
      <c r="AJM68" s="484"/>
      <c r="AJN68" s="484"/>
      <c r="AJO68" s="484"/>
      <c r="AJP68" s="484"/>
      <c r="AJQ68" s="484"/>
      <c r="AJR68" s="484"/>
      <c r="AJS68" s="484"/>
      <c r="AJT68" s="484"/>
      <c r="AJU68" s="484"/>
      <c r="AJV68" s="484"/>
      <c r="AJW68" s="484"/>
      <c r="AJX68" s="484"/>
      <c r="AJY68" s="484"/>
      <c r="AJZ68" s="484"/>
      <c r="AKA68" s="484"/>
      <c r="AKB68" s="484"/>
      <c r="AKC68" s="484"/>
      <c r="AKD68" s="484"/>
      <c r="AKE68" s="484"/>
      <c r="AKF68" s="484"/>
      <c r="AKG68" s="484"/>
      <c r="AKH68" s="484"/>
      <c r="AKI68" s="484"/>
      <c r="AKJ68" s="484"/>
      <c r="AKK68" s="484"/>
      <c r="AKL68" s="484"/>
      <c r="AKM68" s="484"/>
      <c r="AKN68" s="484"/>
      <c r="AKO68" s="484"/>
      <c r="AKP68" s="484"/>
      <c r="AKQ68" s="484"/>
      <c r="AKR68" s="484"/>
      <c r="AKS68" s="484"/>
      <c r="AKT68" s="484"/>
      <c r="AKU68" s="484"/>
      <c r="AKV68" s="484"/>
      <c r="AKW68" s="484"/>
      <c r="AKX68" s="484"/>
      <c r="AKY68" s="484"/>
      <c r="AKZ68" s="484"/>
      <c r="ALA68" s="484"/>
      <c r="ALB68" s="484"/>
      <c r="ALC68" s="484"/>
      <c r="ALD68" s="484"/>
      <c r="ALE68" s="484"/>
      <c r="ALF68" s="484"/>
      <c r="ALG68" s="484"/>
      <c r="ALH68" s="484"/>
      <c r="ALI68" s="484"/>
      <c r="ALJ68" s="484"/>
      <c r="ALK68" s="484"/>
      <c r="ALL68" s="484"/>
      <c r="ALM68" s="484"/>
      <c r="ALN68" s="484"/>
      <c r="ALO68" s="484"/>
      <c r="ALP68" s="484"/>
      <c r="ALQ68" s="484"/>
      <c r="ALR68" s="484"/>
      <c r="ALS68" s="484"/>
      <c r="ALT68" s="484"/>
      <c r="ALU68" s="484"/>
      <c r="ALV68" s="484"/>
      <c r="ALW68" s="484"/>
      <c r="ALX68" s="484"/>
      <c r="ALY68" s="484"/>
      <c r="ALZ68" s="484"/>
      <c r="AMA68" s="484"/>
      <c r="AMB68" s="484"/>
      <c r="AMC68" s="484"/>
      <c r="AMD68" s="484"/>
      <c r="AME68" s="484"/>
      <c r="AMF68" s="484"/>
      <c r="AMG68" s="484"/>
      <c r="AMH68" s="484"/>
      <c r="AMI68" s="484"/>
      <c r="AMJ68" s="484"/>
      <c r="AMK68" s="484"/>
      <c r="AML68" s="484"/>
    </row>
    <row r="69" spans="1:1026" s="75" customFormat="1">
      <c r="A69" s="478"/>
      <c r="B69" s="478"/>
      <c r="C69" s="479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8"/>
      <c r="AC69" s="478"/>
      <c r="AD69" s="478"/>
      <c r="AE69" s="478"/>
      <c r="AF69" s="478"/>
      <c r="AG69" s="478"/>
      <c r="AH69" s="478"/>
      <c r="AI69" s="478"/>
      <c r="AJ69" s="478"/>
      <c r="AK69" s="478"/>
      <c r="AL69" s="478"/>
      <c r="AM69" s="478"/>
      <c r="AN69" s="478"/>
      <c r="AO69" s="478"/>
      <c r="AP69" s="478"/>
      <c r="AQ69" s="478"/>
      <c r="AR69" s="478"/>
      <c r="AS69" s="478"/>
      <c r="AT69" s="478"/>
      <c r="AU69" s="478"/>
      <c r="AV69" s="478"/>
      <c r="AW69" s="478"/>
      <c r="AX69" s="478"/>
      <c r="AY69" s="478"/>
      <c r="AZ69" s="478"/>
      <c r="BA69" s="478"/>
      <c r="BB69" s="478"/>
      <c r="BC69" s="478"/>
      <c r="BD69" s="478"/>
      <c r="BE69" s="478"/>
      <c r="BF69" s="478"/>
      <c r="BG69" s="478"/>
      <c r="BH69" s="478"/>
      <c r="BI69" s="478"/>
      <c r="BJ69" s="478"/>
      <c r="BK69" s="478"/>
      <c r="BL69" s="478"/>
      <c r="BM69" s="478"/>
      <c r="BN69" s="478"/>
      <c r="BO69" s="478"/>
      <c r="BP69" s="478"/>
      <c r="BQ69" s="478"/>
      <c r="BR69" s="478"/>
      <c r="BS69" s="478"/>
      <c r="BT69" s="478"/>
      <c r="BU69" s="478"/>
      <c r="BV69" s="478"/>
      <c r="BW69" s="478"/>
      <c r="BX69" s="478"/>
      <c r="BY69" s="478"/>
      <c r="BZ69" s="478"/>
      <c r="CA69" s="478"/>
      <c r="CB69" s="478"/>
      <c r="CC69" s="478"/>
      <c r="CD69" s="478"/>
      <c r="CE69" s="478"/>
      <c r="CF69" s="478"/>
      <c r="CG69" s="478"/>
      <c r="CH69" s="478"/>
      <c r="CI69" s="478"/>
      <c r="CJ69" s="478"/>
      <c r="CK69" s="478"/>
      <c r="CL69" s="478"/>
      <c r="CM69" s="478"/>
      <c r="CN69" s="478"/>
      <c r="CO69" s="478"/>
      <c r="CP69" s="478"/>
      <c r="CQ69" s="478"/>
      <c r="CR69" s="478"/>
      <c r="CS69" s="478"/>
      <c r="CT69" s="478"/>
      <c r="CU69" s="478"/>
      <c r="CV69" s="478"/>
      <c r="CW69" s="478"/>
      <c r="CX69" s="478"/>
      <c r="CY69" s="478"/>
      <c r="CZ69" s="478"/>
      <c r="DA69" s="478"/>
      <c r="DB69" s="478"/>
      <c r="DC69" s="478"/>
      <c r="DD69" s="478"/>
      <c r="DE69" s="478"/>
      <c r="DF69" s="478"/>
      <c r="DG69" s="478"/>
      <c r="DH69" s="478"/>
      <c r="DI69" s="478"/>
      <c r="DJ69" s="478"/>
      <c r="DK69" s="478"/>
      <c r="DL69" s="478"/>
      <c r="DM69" s="478"/>
      <c r="DN69" s="478"/>
      <c r="DO69" s="478"/>
      <c r="DP69" s="478"/>
      <c r="DQ69" s="478"/>
      <c r="DR69" s="478"/>
      <c r="DS69" s="478"/>
      <c r="DT69" s="478"/>
      <c r="DU69" s="478"/>
      <c r="DV69" s="478"/>
      <c r="DW69" s="478"/>
      <c r="DX69" s="478"/>
      <c r="DY69" s="478"/>
      <c r="DZ69" s="478"/>
      <c r="EA69" s="478"/>
      <c r="EB69" s="478"/>
      <c r="EC69" s="478"/>
      <c r="ED69" s="478"/>
      <c r="EE69" s="478"/>
      <c r="EF69" s="478"/>
      <c r="EG69" s="478"/>
      <c r="EH69" s="478"/>
      <c r="EI69" s="478"/>
      <c r="EJ69" s="478"/>
      <c r="EK69" s="478"/>
      <c r="EL69" s="478"/>
      <c r="EM69" s="478"/>
      <c r="EN69" s="478"/>
      <c r="EO69" s="478"/>
      <c r="EP69" s="478"/>
      <c r="EQ69" s="478"/>
      <c r="ER69" s="478"/>
      <c r="ES69" s="478"/>
      <c r="ET69" s="478"/>
      <c r="EU69" s="478"/>
      <c r="EV69" s="478"/>
      <c r="EW69" s="478"/>
      <c r="EX69" s="478"/>
      <c r="EY69" s="478"/>
      <c r="EZ69" s="478"/>
      <c r="FA69" s="478"/>
      <c r="FB69" s="478"/>
      <c r="FC69" s="478"/>
      <c r="FD69" s="478"/>
      <c r="FE69" s="478"/>
      <c r="FF69" s="478"/>
      <c r="FG69" s="478"/>
      <c r="FH69" s="478"/>
      <c r="FI69" s="478"/>
      <c r="FJ69" s="478"/>
      <c r="FK69" s="478"/>
      <c r="FL69" s="478"/>
      <c r="FM69" s="478"/>
      <c r="FN69" s="478"/>
      <c r="FO69" s="478"/>
      <c r="FP69" s="478"/>
      <c r="FQ69" s="478"/>
      <c r="FR69" s="478"/>
      <c r="FS69" s="478"/>
      <c r="FT69" s="478"/>
      <c r="FU69" s="478"/>
      <c r="FV69" s="478"/>
      <c r="FW69" s="478"/>
      <c r="FX69" s="478"/>
      <c r="FY69" s="478"/>
      <c r="FZ69" s="478"/>
      <c r="GA69" s="478"/>
      <c r="GB69" s="478"/>
      <c r="GC69" s="478"/>
      <c r="GD69" s="478"/>
      <c r="GE69" s="478"/>
      <c r="GF69" s="478"/>
      <c r="GG69" s="478"/>
      <c r="GH69" s="478"/>
      <c r="GI69" s="478"/>
      <c r="GJ69" s="478"/>
      <c r="GK69" s="478"/>
      <c r="GL69" s="478"/>
      <c r="GM69" s="478"/>
      <c r="GN69" s="478"/>
      <c r="GO69" s="478"/>
      <c r="GP69" s="478"/>
      <c r="GQ69" s="478"/>
      <c r="GR69" s="478"/>
      <c r="GS69" s="478"/>
      <c r="GT69" s="478"/>
      <c r="GU69" s="478"/>
      <c r="GV69" s="478"/>
      <c r="GW69" s="478"/>
      <c r="GX69" s="478"/>
      <c r="GY69" s="478"/>
      <c r="GZ69" s="478"/>
      <c r="HA69" s="478"/>
      <c r="HB69" s="478"/>
      <c r="HC69" s="478"/>
      <c r="HD69" s="478"/>
      <c r="HE69" s="478"/>
      <c r="HF69" s="478"/>
      <c r="HG69" s="478"/>
      <c r="HH69" s="478"/>
      <c r="HI69" s="478"/>
      <c r="HJ69" s="478"/>
      <c r="HK69" s="478"/>
      <c r="HL69" s="478"/>
      <c r="HM69" s="478"/>
      <c r="HN69" s="478"/>
      <c r="HO69" s="478"/>
      <c r="HP69" s="478"/>
      <c r="HQ69" s="478"/>
      <c r="HR69" s="478"/>
      <c r="HS69" s="478"/>
      <c r="HT69" s="478"/>
      <c r="HU69" s="478"/>
      <c r="HV69" s="478"/>
      <c r="HW69" s="478"/>
      <c r="HX69" s="478"/>
      <c r="HY69" s="478"/>
      <c r="HZ69" s="478"/>
      <c r="IA69" s="478"/>
      <c r="IB69" s="478"/>
      <c r="IC69" s="478"/>
      <c r="ID69" s="478"/>
      <c r="IE69" s="478"/>
      <c r="IF69" s="478"/>
      <c r="IG69" s="478"/>
      <c r="IH69" s="478"/>
      <c r="II69" s="478"/>
      <c r="IJ69" s="484"/>
      <c r="IK69" s="484"/>
      <c r="IL69" s="484"/>
      <c r="IM69" s="484"/>
      <c r="IN69" s="484"/>
      <c r="IO69" s="484"/>
      <c r="IP69" s="484"/>
      <c r="IQ69" s="484"/>
      <c r="IR69" s="484"/>
      <c r="IS69" s="484"/>
      <c r="IT69" s="484"/>
      <c r="IU69" s="484"/>
      <c r="IV69" s="484"/>
      <c r="IW69" s="484"/>
      <c r="IX69" s="484"/>
      <c r="IY69" s="484"/>
      <c r="IZ69" s="484"/>
      <c r="JA69" s="484"/>
      <c r="JB69" s="484"/>
      <c r="JC69" s="484"/>
      <c r="JD69" s="484"/>
      <c r="JE69" s="484"/>
      <c r="JF69" s="484"/>
      <c r="JG69" s="484"/>
      <c r="JH69" s="484"/>
      <c r="JI69" s="484"/>
      <c r="JJ69" s="484"/>
      <c r="JK69" s="484"/>
      <c r="JL69" s="484"/>
      <c r="JM69" s="484"/>
      <c r="JN69" s="484"/>
      <c r="JO69" s="484"/>
      <c r="JP69" s="484"/>
      <c r="JQ69" s="484"/>
      <c r="JR69" s="484"/>
      <c r="JS69" s="484"/>
      <c r="JT69" s="484"/>
      <c r="JU69" s="484"/>
      <c r="JV69" s="484"/>
      <c r="JW69" s="484"/>
      <c r="JX69" s="484"/>
      <c r="JY69" s="484"/>
      <c r="JZ69" s="484"/>
      <c r="KA69" s="484"/>
      <c r="KB69" s="484"/>
      <c r="KC69" s="484"/>
      <c r="KD69" s="484"/>
      <c r="KE69" s="484"/>
      <c r="KF69" s="484"/>
      <c r="KG69" s="484"/>
      <c r="KH69" s="484"/>
      <c r="KI69" s="484"/>
      <c r="KJ69" s="484"/>
      <c r="KK69" s="484"/>
      <c r="KL69" s="484"/>
      <c r="KM69" s="484"/>
      <c r="KN69" s="484"/>
      <c r="KO69" s="484"/>
      <c r="KP69" s="484"/>
      <c r="KQ69" s="484"/>
      <c r="KR69" s="484"/>
      <c r="KS69" s="484"/>
      <c r="KT69" s="484"/>
      <c r="KU69" s="484"/>
      <c r="KV69" s="484"/>
      <c r="KW69" s="484"/>
      <c r="KX69" s="484"/>
      <c r="KY69" s="484"/>
      <c r="KZ69" s="484"/>
      <c r="LA69" s="484"/>
      <c r="LB69" s="484"/>
      <c r="LC69" s="484"/>
      <c r="LD69" s="484"/>
      <c r="LE69" s="484"/>
      <c r="LF69" s="484"/>
      <c r="LG69" s="484"/>
      <c r="LH69" s="484"/>
      <c r="LI69" s="484"/>
      <c r="LJ69" s="484"/>
      <c r="LK69" s="484"/>
      <c r="LL69" s="484"/>
      <c r="LM69" s="484"/>
      <c r="LN69" s="484"/>
      <c r="LO69" s="484"/>
      <c r="LP69" s="484"/>
      <c r="LQ69" s="484"/>
      <c r="LR69" s="484"/>
      <c r="LS69" s="484"/>
      <c r="LT69" s="484"/>
      <c r="LU69" s="484"/>
      <c r="LV69" s="484"/>
      <c r="LW69" s="484"/>
      <c r="LX69" s="484"/>
      <c r="LY69" s="484"/>
      <c r="LZ69" s="484"/>
      <c r="MA69" s="484"/>
      <c r="MB69" s="484"/>
      <c r="MC69" s="484"/>
      <c r="MD69" s="484"/>
      <c r="ME69" s="484"/>
      <c r="MF69" s="484"/>
      <c r="MG69" s="484"/>
      <c r="MH69" s="484"/>
      <c r="MI69" s="484"/>
      <c r="MJ69" s="484"/>
      <c r="MK69" s="484"/>
      <c r="ML69" s="484"/>
      <c r="MM69" s="484"/>
      <c r="MN69" s="484"/>
      <c r="MO69" s="484"/>
      <c r="MP69" s="484"/>
      <c r="MQ69" s="484"/>
      <c r="MR69" s="484"/>
      <c r="MS69" s="484"/>
      <c r="MT69" s="484"/>
      <c r="MU69" s="484"/>
      <c r="MV69" s="484"/>
      <c r="MW69" s="484"/>
      <c r="MX69" s="484"/>
      <c r="MY69" s="484"/>
      <c r="MZ69" s="484"/>
      <c r="NA69" s="484"/>
      <c r="NB69" s="484"/>
      <c r="NC69" s="484"/>
      <c r="ND69" s="484"/>
      <c r="NE69" s="484"/>
      <c r="NF69" s="484"/>
      <c r="NG69" s="484"/>
      <c r="NH69" s="484"/>
      <c r="NI69" s="484"/>
      <c r="NJ69" s="484"/>
      <c r="NK69" s="484"/>
      <c r="NL69" s="484"/>
      <c r="NM69" s="484"/>
      <c r="NN69" s="484"/>
      <c r="NO69" s="484"/>
      <c r="NP69" s="484"/>
      <c r="NQ69" s="484"/>
      <c r="NR69" s="484"/>
      <c r="NS69" s="484"/>
      <c r="NT69" s="484"/>
      <c r="NU69" s="484"/>
      <c r="NV69" s="484"/>
      <c r="NW69" s="484"/>
      <c r="NX69" s="484"/>
      <c r="NY69" s="484"/>
      <c r="NZ69" s="484"/>
      <c r="OA69" s="484"/>
      <c r="OB69" s="484"/>
      <c r="OC69" s="484"/>
      <c r="OD69" s="484"/>
      <c r="OE69" s="484"/>
      <c r="OF69" s="484"/>
      <c r="OG69" s="484"/>
      <c r="OH69" s="484"/>
      <c r="OI69" s="484"/>
      <c r="OJ69" s="484"/>
      <c r="OK69" s="484"/>
      <c r="OL69" s="484"/>
      <c r="OM69" s="484"/>
      <c r="ON69" s="484"/>
      <c r="OO69" s="484"/>
      <c r="OP69" s="484"/>
      <c r="OQ69" s="484"/>
      <c r="OR69" s="484"/>
      <c r="OS69" s="484"/>
      <c r="OT69" s="484"/>
      <c r="OU69" s="484"/>
      <c r="OV69" s="484"/>
      <c r="OW69" s="484"/>
      <c r="OX69" s="484"/>
      <c r="OY69" s="484"/>
      <c r="OZ69" s="484"/>
      <c r="PA69" s="484"/>
      <c r="PB69" s="484"/>
      <c r="PC69" s="484"/>
      <c r="PD69" s="484"/>
      <c r="PE69" s="484"/>
      <c r="PF69" s="484"/>
      <c r="PG69" s="484"/>
      <c r="PH69" s="484"/>
      <c r="PI69" s="484"/>
      <c r="PJ69" s="484"/>
      <c r="PK69" s="484"/>
      <c r="PL69" s="484"/>
      <c r="PM69" s="484"/>
      <c r="PN69" s="484"/>
      <c r="PO69" s="484"/>
      <c r="PP69" s="484"/>
      <c r="PQ69" s="484"/>
      <c r="PR69" s="484"/>
      <c r="PS69" s="484"/>
      <c r="PT69" s="484"/>
      <c r="PU69" s="484"/>
      <c r="PV69" s="484"/>
      <c r="PW69" s="484"/>
      <c r="PX69" s="484"/>
      <c r="PY69" s="484"/>
      <c r="PZ69" s="484"/>
      <c r="QA69" s="484"/>
      <c r="QB69" s="484"/>
      <c r="QC69" s="484"/>
      <c r="QD69" s="484"/>
      <c r="QE69" s="484"/>
      <c r="QF69" s="484"/>
      <c r="QG69" s="484"/>
      <c r="QH69" s="484"/>
      <c r="QI69" s="484"/>
      <c r="QJ69" s="484"/>
      <c r="QK69" s="484"/>
      <c r="QL69" s="484"/>
      <c r="QM69" s="484"/>
      <c r="QN69" s="484"/>
      <c r="QO69" s="484"/>
      <c r="QP69" s="484"/>
      <c r="QQ69" s="484"/>
      <c r="QR69" s="484"/>
      <c r="QS69" s="484"/>
      <c r="QT69" s="484"/>
      <c r="QU69" s="484"/>
      <c r="QV69" s="484"/>
      <c r="QW69" s="484"/>
      <c r="QX69" s="484"/>
      <c r="QY69" s="484"/>
      <c r="QZ69" s="484"/>
      <c r="RA69" s="484"/>
      <c r="RB69" s="484"/>
      <c r="RC69" s="484"/>
      <c r="RD69" s="484"/>
      <c r="RE69" s="484"/>
      <c r="RF69" s="484"/>
      <c r="RG69" s="484"/>
      <c r="RH69" s="484"/>
      <c r="RI69" s="484"/>
      <c r="RJ69" s="484"/>
      <c r="RK69" s="484"/>
      <c r="RL69" s="484"/>
      <c r="RM69" s="484"/>
      <c r="RN69" s="484"/>
      <c r="RO69" s="484"/>
      <c r="RP69" s="484"/>
      <c r="RQ69" s="484"/>
      <c r="RR69" s="484"/>
      <c r="RS69" s="484"/>
      <c r="RT69" s="484"/>
      <c r="RU69" s="484"/>
      <c r="RV69" s="484"/>
      <c r="RW69" s="484"/>
      <c r="RX69" s="484"/>
      <c r="RY69" s="484"/>
      <c r="RZ69" s="484"/>
      <c r="SA69" s="484"/>
      <c r="SB69" s="484"/>
      <c r="SC69" s="484"/>
      <c r="SD69" s="484"/>
      <c r="SE69" s="484"/>
      <c r="SF69" s="484"/>
      <c r="SG69" s="484"/>
      <c r="SH69" s="484"/>
      <c r="SI69" s="484"/>
      <c r="SJ69" s="484"/>
      <c r="SK69" s="484"/>
      <c r="SL69" s="484"/>
      <c r="SM69" s="484"/>
      <c r="SN69" s="484"/>
      <c r="SO69" s="484"/>
      <c r="SP69" s="484"/>
      <c r="SQ69" s="484"/>
      <c r="SR69" s="484"/>
      <c r="SS69" s="484"/>
      <c r="ST69" s="484"/>
      <c r="SU69" s="484"/>
      <c r="SV69" s="484"/>
      <c r="SW69" s="484"/>
      <c r="SX69" s="484"/>
      <c r="SY69" s="484"/>
      <c r="SZ69" s="484"/>
      <c r="TA69" s="484"/>
      <c r="TB69" s="484"/>
      <c r="TC69" s="484"/>
      <c r="TD69" s="484"/>
      <c r="TE69" s="484"/>
      <c r="TF69" s="484"/>
      <c r="TG69" s="484"/>
      <c r="TH69" s="484"/>
      <c r="TI69" s="484"/>
      <c r="TJ69" s="484"/>
      <c r="TK69" s="484"/>
      <c r="TL69" s="484"/>
      <c r="TM69" s="484"/>
      <c r="TN69" s="484"/>
      <c r="TO69" s="484"/>
      <c r="TP69" s="484"/>
      <c r="TQ69" s="484"/>
      <c r="TR69" s="484"/>
      <c r="TS69" s="484"/>
      <c r="TT69" s="484"/>
      <c r="TU69" s="484"/>
      <c r="TV69" s="484"/>
      <c r="TW69" s="484"/>
      <c r="TX69" s="484"/>
      <c r="TY69" s="484"/>
      <c r="TZ69" s="484"/>
      <c r="UA69" s="484"/>
      <c r="UB69" s="484"/>
      <c r="UC69" s="484"/>
      <c r="UD69" s="484"/>
      <c r="UE69" s="484"/>
      <c r="UF69" s="484"/>
      <c r="UG69" s="484"/>
      <c r="UH69" s="484"/>
      <c r="UI69" s="484"/>
      <c r="UJ69" s="484"/>
      <c r="UK69" s="484"/>
      <c r="UL69" s="484"/>
      <c r="UM69" s="484"/>
      <c r="UN69" s="484"/>
      <c r="UO69" s="484"/>
      <c r="UP69" s="484"/>
      <c r="UQ69" s="484"/>
      <c r="UR69" s="484"/>
      <c r="US69" s="484"/>
      <c r="UT69" s="484"/>
      <c r="UU69" s="484"/>
      <c r="UV69" s="484"/>
      <c r="UW69" s="484"/>
      <c r="UX69" s="484"/>
      <c r="UY69" s="484"/>
      <c r="UZ69" s="484"/>
      <c r="VA69" s="484"/>
      <c r="VB69" s="484"/>
      <c r="VC69" s="484"/>
      <c r="VD69" s="484"/>
      <c r="VE69" s="484"/>
      <c r="VF69" s="484"/>
      <c r="VG69" s="484"/>
      <c r="VH69" s="484"/>
      <c r="VI69" s="484"/>
      <c r="VJ69" s="484"/>
      <c r="VK69" s="484"/>
      <c r="VL69" s="484"/>
      <c r="VM69" s="484"/>
      <c r="VN69" s="484"/>
      <c r="VO69" s="484"/>
      <c r="VP69" s="484"/>
      <c r="VQ69" s="484"/>
      <c r="VR69" s="484"/>
      <c r="VS69" s="484"/>
      <c r="VT69" s="484"/>
      <c r="VU69" s="484"/>
      <c r="VV69" s="484"/>
      <c r="VW69" s="484"/>
      <c r="VX69" s="484"/>
      <c r="VY69" s="484"/>
      <c r="VZ69" s="484"/>
      <c r="WA69" s="484"/>
      <c r="WB69" s="484"/>
      <c r="WC69" s="484"/>
      <c r="WD69" s="484"/>
      <c r="WE69" s="484"/>
      <c r="WF69" s="484"/>
      <c r="WG69" s="484"/>
      <c r="WH69" s="484"/>
      <c r="WI69" s="484"/>
      <c r="WJ69" s="484"/>
      <c r="WK69" s="484"/>
      <c r="WL69" s="484"/>
      <c r="WM69" s="484"/>
      <c r="WN69" s="484"/>
      <c r="WO69" s="484"/>
      <c r="WP69" s="484"/>
      <c r="WQ69" s="484"/>
      <c r="WR69" s="484"/>
      <c r="WS69" s="484"/>
      <c r="WT69" s="484"/>
      <c r="WU69" s="484"/>
      <c r="WV69" s="484"/>
      <c r="WW69" s="484"/>
      <c r="WX69" s="484"/>
      <c r="WY69" s="484"/>
      <c r="WZ69" s="484"/>
      <c r="XA69" s="484"/>
      <c r="XB69" s="484"/>
      <c r="XC69" s="484"/>
      <c r="XD69" s="484"/>
      <c r="XE69" s="484"/>
      <c r="XF69" s="484"/>
      <c r="XG69" s="484"/>
      <c r="XH69" s="484"/>
      <c r="XI69" s="484"/>
      <c r="XJ69" s="484"/>
      <c r="XK69" s="484"/>
      <c r="XL69" s="484"/>
      <c r="XM69" s="484"/>
      <c r="XN69" s="484"/>
      <c r="XO69" s="484"/>
      <c r="XP69" s="484"/>
      <c r="XQ69" s="484"/>
      <c r="XR69" s="484"/>
      <c r="XS69" s="484"/>
      <c r="XT69" s="484"/>
      <c r="XU69" s="484"/>
      <c r="XV69" s="484"/>
      <c r="XW69" s="484"/>
      <c r="XX69" s="484"/>
      <c r="XY69" s="484"/>
      <c r="XZ69" s="484"/>
      <c r="YA69" s="484"/>
      <c r="YB69" s="484"/>
      <c r="YC69" s="484"/>
      <c r="YD69" s="484"/>
      <c r="YE69" s="484"/>
      <c r="YF69" s="484"/>
      <c r="YG69" s="484"/>
      <c r="YH69" s="484"/>
      <c r="YI69" s="484"/>
      <c r="YJ69" s="484"/>
      <c r="YK69" s="484"/>
      <c r="YL69" s="484"/>
      <c r="YM69" s="484"/>
      <c r="YN69" s="484"/>
      <c r="YO69" s="484"/>
      <c r="YP69" s="484"/>
      <c r="YQ69" s="484"/>
      <c r="YR69" s="484"/>
      <c r="YS69" s="484"/>
      <c r="YT69" s="484"/>
      <c r="YU69" s="484"/>
      <c r="YV69" s="484"/>
      <c r="YW69" s="484"/>
      <c r="YX69" s="484"/>
      <c r="YY69" s="484"/>
      <c r="YZ69" s="484"/>
      <c r="ZA69" s="484"/>
      <c r="ZB69" s="484"/>
      <c r="ZC69" s="484"/>
      <c r="ZD69" s="484"/>
      <c r="ZE69" s="484"/>
      <c r="ZF69" s="484"/>
      <c r="ZG69" s="484"/>
      <c r="ZH69" s="484"/>
      <c r="ZI69" s="484"/>
      <c r="ZJ69" s="484"/>
      <c r="ZK69" s="484"/>
      <c r="ZL69" s="484"/>
      <c r="ZM69" s="484"/>
      <c r="ZN69" s="484"/>
      <c r="ZO69" s="484"/>
      <c r="ZP69" s="484"/>
      <c r="ZQ69" s="484"/>
      <c r="ZR69" s="484"/>
      <c r="ZS69" s="484"/>
      <c r="ZT69" s="484"/>
      <c r="ZU69" s="484"/>
      <c r="ZV69" s="484"/>
      <c r="ZW69" s="484"/>
      <c r="ZX69" s="484"/>
      <c r="ZY69" s="484"/>
      <c r="ZZ69" s="484"/>
      <c r="AAA69" s="484"/>
      <c r="AAB69" s="484"/>
      <c r="AAC69" s="484"/>
      <c r="AAD69" s="484"/>
      <c r="AAE69" s="484"/>
      <c r="AAF69" s="484"/>
      <c r="AAG69" s="484"/>
      <c r="AAH69" s="484"/>
      <c r="AAI69" s="484"/>
      <c r="AAJ69" s="484"/>
      <c r="AAK69" s="484"/>
      <c r="AAL69" s="484"/>
      <c r="AAM69" s="484"/>
      <c r="AAN69" s="484"/>
      <c r="AAO69" s="484"/>
      <c r="AAP69" s="484"/>
      <c r="AAQ69" s="484"/>
      <c r="AAR69" s="484"/>
      <c r="AAS69" s="484"/>
      <c r="AAT69" s="484"/>
      <c r="AAU69" s="484"/>
      <c r="AAV69" s="484"/>
      <c r="AAW69" s="484"/>
      <c r="AAX69" s="484"/>
      <c r="AAY69" s="484"/>
      <c r="AAZ69" s="484"/>
      <c r="ABA69" s="484"/>
      <c r="ABB69" s="484"/>
      <c r="ABC69" s="484"/>
      <c r="ABD69" s="484"/>
      <c r="ABE69" s="484"/>
      <c r="ABF69" s="484"/>
      <c r="ABG69" s="484"/>
      <c r="ABH69" s="484"/>
      <c r="ABI69" s="484"/>
      <c r="ABJ69" s="484"/>
      <c r="ABK69" s="484"/>
      <c r="ABL69" s="484"/>
      <c r="ABM69" s="484"/>
      <c r="ABN69" s="484"/>
      <c r="ABO69" s="484"/>
      <c r="ABP69" s="484"/>
      <c r="ABQ69" s="484"/>
      <c r="ABR69" s="484"/>
      <c r="ABS69" s="484"/>
      <c r="ABT69" s="484"/>
      <c r="ABU69" s="484"/>
      <c r="ABV69" s="484"/>
      <c r="ABW69" s="484"/>
      <c r="ABX69" s="484"/>
      <c r="ABY69" s="484"/>
      <c r="ABZ69" s="484"/>
      <c r="ACA69" s="484"/>
      <c r="ACB69" s="484"/>
      <c r="ACC69" s="484"/>
      <c r="ACD69" s="484"/>
      <c r="ACE69" s="484"/>
      <c r="ACF69" s="484"/>
      <c r="ACG69" s="484"/>
      <c r="ACH69" s="484"/>
      <c r="ACI69" s="484"/>
      <c r="ACJ69" s="484"/>
      <c r="ACK69" s="484"/>
      <c r="ACL69" s="484"/>
      <c r="ACM69" s="484"/>
      <c r="ACN69" s="484"/>
      <c r="ACO69" s="484"/>
      <c r="ACP69" s="484"/>
      <c r="ACQ69" s="484"/>
      <c r="ACR69" s="484"/>
      <c r="ACS69" s="484"/>
      <c r="ACT69" s="484"/>
      <c r="ACU69" s="484"/>
      <c r="ACV69" s="484"/>
      <c r="ACW69" s="484"/>
      <c r="ACX69" s="484"/>
      <c r="ACY69" s="484"/>
      <c r="ACZ69" s="484"/>
      <c r="ADA69" s="484"/>
      <c r="ADB69" s="484"/>
      <c r="ADC69" s="484"/>
      <c r="ADD69" s="484"/>
      <c r="ADE69" s="484"/>
      <c r="ADF69" s="484"/>
      <c r="ADG69" s="484"/>
      <c r="ADH69" s="484"/>
      <c r="ADI69" s="484"/>
      <c r="ADJ69" s="484"/>
      <c r="ADK69" s="484"/>
      <c r="ADL69" s="484"/>
      <c r="ADM69" s="484"/>
      <c r="ADN69" s="484"/>
      <c r="ADO69" s="484"/>
      <c r="ADP69" s="484"/>
      <c r="ADQ69" s="484"/>
      <c r="ADR69" s="484"/>
      <c r="ADS69" s="484"/>
      <c r="ADT69" s="484"/>
      <c r="ADU69" s="484"/>
      <c r="ADV69" s="484"/>
      <c r="ADW69" s="484"/>
      <c r="ADX69" s="484"/>
      <c r="ADY69" s="484"/>
      <c r="ADZ69" s="484"/>
      <c r="AEA69" s="484"/>
      <c r="AEB69" s="484"/>
      <c r="AEC69" s="484"/>
      <c r="AED69" s="484"/>
      <c r="AEE69" s="484"/>
      <c r="AEF69" s="484"/>
      <c r="AEG69" s="484"/>
      <c r="AEH69" s="484"/>
      <c r="AEI69" s="484"/>
      <c r="AEJ69" s="484"/>
      <c r="AEK69" s="484"/>
      <c r="AEL69" s="484"/>
      <c r="AEM69" s="484"/>
      <c r="AEN69" s="484"/>
      <c r="AEO69" s="484"/>
      <c r="AEP69" s="484"/>
      <c r="AEQ69" s="484"/>
      <c r="AER69" s="484"/>
      <c r="AES69" s="484"/>
      <c r="AET69" s="484"/>
      <c r="AEU69" s="484"/>
      <c r="AEV69" s="484"/>
      <c r="AEW69" s="484"/>
      <c r="AEX69" s="484"/>
      <c r="AEY69" s="484"/>
      <c r="AEZ69" s="484"/>
      <c r="AFA69" s="484"/>
      <c r="AFB69" s="484"/>
      <c r="AFC69" s="484"/>
      <c r="AFD69" s="484"/>
      <c r="AFE69" s="484"/>
      <c r="AFF69" s="484"/>
      <c r="AFG69" s="484"/>
      <c r="AFH69" s="484"/>
      <c r="AFI69" s="484"/>
      <c r="AFJ69" s="484"/>
      <c r="AFK69" s="484"/>
      <c r="AFL69" s="484"/>
      <c r="AFM69" s="484"/>
      <c r="AFN69" s="484"/>
      <c r="AFO69" s="484"/>
      <c r="AFP69" s="484"/>
      <c r="AFQ69" s="484"/>
      <c r="AFR69" s="484"/>
      <c r="AFS69" s="484"/>
      <c r="AFT69" s="484"/>
      <c r="AFU69" s="484"/>
      <c r="AFV69" s="484"/>
      <c r="AFW69" s="484"/>
      <c r="AFX69" s="484"/>
      <c r="AFY69" s="484"/>
      <c r="AFZ69" s="484"/>
      <c r="AGA69" s="484"/>
      <c r="AGB69" s="484"/>
      <c r="AGC69" s="484"/>
      <c r="AGD69" s="484"/>
      <c r="AGE69" s="484"/>
      <c r="AGF69" s="484"/>
      <c r="AGG69" s="484"/>
      <c r="AGH69" s="484"/>
      <c r="AGI69" s="484"/>
      <c r="AGJ69" s="484"/>
      <c r="AGK69" s="484"/>
      <c r="AGL69" s="484"/>
      <c r="AGM69" s="484"/>
      <c r="AGN69" s="484"/>
      <c r="AGO69" s="484"/>
      <c r="AGP69" s="484"/>
      <c r="AGQ69" s="484"/>
      <c r="AGR69" s="484"/>
      <c r="AGS69" s="484"/>
      <c r="AGT69" s="484"/>
      <c r="AGU69" s="484"/>
      <c r="AGV69" s="484"/>
      <c r="AGW69" s="484"/>
      <c r="AGX69" s="484"/>
      <c r="AGY69" s="484"/>
      <c r="AGZ69" s="484"/>
      <c r="AHA69" s="484"/>
      <c r="AHB69" s="484"/>
      <c r="AHC69" s="484"/>
      <c r="AHD69" s="484"/>
      <c r="AHE69" s="484"/>
      <c r="AHF69" s="484"/>
      <c r="AHG69" s="484"/>
      <c r="AHH69" s="484"/>
      <c r="AHI69" s="484"/>
      <c r="AHJ69" s="484"/>
      <c r="AHK69" s="484"/>
      <c r="AHL69" s="484"/>
      <c r="AHM69" s="484"/>
      <c r="AHN69" s="484"/>
      <c r="AHO69" s="484"/>
      <c r="AHP69" s="484"/>
      <c r="AHQ69" s="484"/>
      <c r="AHR69" s="484"/>
      <c r="AHS69" s="484"/>
      <c r="AHT69" s="484"/>
      <c r="AHU69" s="484"/>
      <c r="AHV69" s="484"/>
      <c r="AHW69" s="484"/>
      <c r="AHX69" s="484"/>
      <c r="AHY69" s="484"/>
      <c r="AHZ69" s="484"/>
      <c r="AIA69" s="484"/>
      <c r="AIB69" s="484"/>
      <c r="AIC69" s="484"/>
      <c r="AID69" s="484"/>
      <c r="AIE69" s="484"/>
      <c r="AIF69" s="484"/>
      <c r="AIG69" s="484"/>
      <c r="AIH69" s="484"/>
      <c r="AII69" s="484"/>
      <c r="AIJ69" s="484"/>
      <c r="AIK69" s="484"/>
      <c r="AIL69" s="484"/>
      <c r="AIM69" s="484"/>
      <c r="AIN69" s="484"/>
      <c r="AIO69" s="484"/>
      <c r="AIP69" s="484"/>
      <c r="AIQ69" s="484"/>
      <c r="AIR69" s="484"/>
      <c r="AIS69" s="484"/>
      <c r="AIT69" s="484"/>
      <c r="AIU69" s="484"/>
      <c r="AIV69" s="484"/>
      <c r="AIW69" s="484"/>
      <c r="AIX69" s="484"/>
      <c r="AIY69" s="484"/>
      <c r="AIZ69" s="484"/>
      <c r="AJA69" s="484"/>
      <c r="AJB69" s="484"/>
      <c r="AJC69" s="484"/>
      <c r="AJD69" s="484"/>
      <c r="AJE69" s="484"/>
      <c r="AJF69" s="484"/>
      <c r="AJG69" s="484"/>
      <c r="AJH69" s="484"/>
      <c r="AJI69" s="484"/>
      <c r="AJJ69" s="484"/>
      <c r="AJK69" s="484"/>
      <c r="AJL69" s="484"/>
      <c r="AJM69" s="484"/>
      <c r="AJN69" s="484"/>
      <c r="AJO69" s="484"/>
      <c r="AJP69" s="484"/>
      <c r="AJQ69" s="484"/>
      <c r="AJR69" s="484"/>
      <c r="AJS69" s="484"/>
      <c r="AJT69" s="484"/>
      <c r="AJU69" s="484"/>
      <c r="AJV69" s="484"/>
      <c r="AJW69" s="484"/>
      <c r="AJX69" s="484"/>
      <c r="AJY69" s="484"/>
      <c r="AJZ69" s="484"/>
      <c r="AKA69" s="484"/>
      <c r="AKB69" s="484"/>
      <c r="AKC69" s="484"/>
      <c r="AKD69" s="484"/>
      <c r="AKE69" s="484"/>
      <c r="AKF69" s="484"/>
      <c r="AKG69" s="484"/>
      <c r="AKH69" s="484"/>
      <c r="AKI69" s="484"/>
      <c r="AKJ69" s="484"/>
      <c r="AKK69" s="484"/>
      <c r="AKL69" s="484"/>
      <c r="AKM69" s="484"/>
      <c r="AKN69" s="484"/>
      <c r="AKO69" s="484"/>
      <c r="AKP69" s="484"/>
      <c r="AKQ69" s="484"/>
      <c r="AKR69" s="484"/>
      <c r="AKS69" s="484"/>
      <c r="AKT69" s="484"/>
      <c r="AKU69" s="484"/>
      <c r="AKV69" s="484"/>
      <c r="AKW69" s="484"/>
      <c r="AKX69" s="484"/>
      <c r="AKY69" s="484"/>
      <c r="AKZ69" s="484"/>
      <c r="ALA69" s="484"/>
      <c r="ALB69" s="484"/>
      <c r="ALC69" s="484"/>
      <c r="ALD69" s="484"/>
      <c r="ALE69" s="484"/>
      <c r="ALF69" s="484"/>
      <c r="ALG69" s="484"/>
      <c r="ALH69" s="484"/>
      <c r="ALI69" s="484"/>
      <c r="ALJ69" s="484"/>
      <c r="ALK69" s="484"/>
      <c r="ALL69" s="484"/>
      <c r="ALM69" s="484"/>
      <c r="ALN69" s="484"/>
      <c r="ALO69" s="484"/>
      <c r="ALP69" s="484"/>
      <c r="ALQ69" s="484"/>
      <c r="ALR69" s="484"/>
      <c r="ALS69" s="484"/>
      <c r="ALT69" s="484"/>
      <c r="ALU69" s="484"/>
      <c r="ALV69" s="484"/>
      <c r="ALW69" s="484"/>
      <c r="ALX69" s="484"/>
      <c r="ALY69" s="484"/>
      <c r="ALZ69" s="484"/>
      <c r="AMA69" s="484"/>
      <c r="AMB69" s="484"/>
      <c r="AMC69" s="484"/>
      <c r="AMD69" s="484"/>
      <c r="AME69" s="484"/>
      <c r="AMF69" s="484"/>
      <c r="AMG69" s="484"/>
      <c r="AMH69" s="484"/>
      <c r="AMI69" s="484"/>
      <c r="AMJ69" s="484"/>
      <c r="AMK69" s="484"/>
      <c r="AML69" s="484"/>
    </row>
    <row r="70" spans="1:1026" s="75" customFormat="1">
      <c r="A70" s="478"/>
      <c r="B70" s="478"/>
      <c r="C70" s="479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8"/>
      <c r="AC70" s="478"/>
      <c r="AD70" s="478"/>
      <c r="AE70" s="478"/>
      <c r="AF70" s="478"/>
      <c r="AG70" s="478"/>
      <c r="AH70" s="478"/>
      <c r="AI70" s="478"/>
      <c r="AJ70" s="478"/>
      <c r="AK70" s="478"/>
      <c r="AL70" s="478"/>
      <c r="AM70" s="478"/>
      <c r="AN70" s="478"/>
      <c r="AO70" s="478"/>
      <c r="AP70" s="478"/>
      <c r="AQ70" s="478"/>
      <c r="AR70" s="478"/>
      <c r="AS70" s="478"/>
      <c r="AT70" s="478"/>
      <c r="AU70" s="478"/>
      <c r="AV70" s="478"/>
      <c r="AW70" s="478"/>
      <c r="AX70" s="478"/>
      <c r="AY70" s="478"/>
      <c r="AZ70" s="478"/>
      <c r="BA70" s="478"/>
      <c r="BB70" s="478"/>
      <c r="BC70" s="478"/>
      <c r="BD70" s="478"/>
      <c r="BE70" s="478"/>
      <c r="BF70" s="478"/>
      <c r="BG70" s="478"/>
      <c r="BH70" s="478"/>
      <c r="BI70" s="478"/>
      <c r="BJ70" s="478"/>
      <c r="BK70" s="478"/>
      <c r="BL70" s="478"/>
      <c r="BM70" s="478"/>
      <c r="BN70" s="478"/>
      <c r="BO70" s="478"/>
      <c r="BP70" s="478"/>
      <c r="BQ70" s="478"/>
      <c r="BR70" s="478"/>
      <c r="BS70" s="478"/>
      <c r="BT70" s="478"/>
      <c r="BU70" s="478"/>
      <c r="BV70" s="478"/>
      <c r="BW70" s="478"/>
      <c r="BX70" s="478"/>
      <c r="BY70" s="478"/>
      <c r="BZ70" s="478"/>
      <c r="CA70" s="478"/>
      <c r="CB70" s="478"/>
      <c r="CC70" s="478"/>
      <c r="CD70" s="478"/>
      <c r="CE70" s="478"/>
      <c r="CF70" s="478"/>
      <c r="CG70" s="478"/>
      <c r="CH70" s="478"/>
      <c r="CI70" s="478"/>
      <c r="CJ70" s="478"/>
      <c r="CK70" s="478"/>
      <c r="CL70" s="478"/>
      <c r="CM70" s="478"/>
      <c r="CN70" s="478"/>
      <c r="CO70" s="478"/>
      <c r="CP70" s="478"/>
      <c r="CQ70" s="478"/>
      <c r="CR70" s="478"/>
      <c r="CS70" s="478"/>
      <c r="CT70" s="478"/>
      <c r="CU70" s="478"/>
      <c r="CV70" s="478"/>
      <c r="CW70" s="478"/>
      <c r="CX70" s="478"/>
      <c r="CY70" s="478"/>
      <c r="CZ70" s="478"/>
      <c r="DA70" s="478"/>
      <c r="DB70" s="478"/>
      <c r="DC70" s="478"/>
      <c r="DD70" s="478"/>
      <c r="DE70" s="478"/>
      <c r="DF70" s="478"/>
      <c r="DG70" s="478"/>
      <c r="DH70" s="478"/>
      <c r="DI70" s="478"/>
      <c r="DJ70" s="478"/>
      <c r="DK70" s="478"/>
      <c r="DL70" s="478"/>
      <c r="DM70" s="478"/>
      <c r="DN70" s="478"/>
      <c r="DO70" s="478"/>
      <c r="DP70" s="478"/>
      <c r="DQ70" s="478"/>
      <c r="DR70" s="478"/>
      <c r="DS70" s="478"/>
      <c r="DT70" s="478"/>
      <c r="DU70" s="478"/>
      <c r="DV70" s="478"/>
      <c r="DW70" s="478"/>
      <c r="DX70" s="478"/>
      <c r="DY70" s="478"/>
      <c r="DZ70" s="478"/>
      <c r="EA70" s="478"/>
      <c r="EB70" s="478"/>
      <c r="EC70" s="478"/>
      <c r="ED70" s="478"/>
      <c r="EE70" s="478"/>
      <c r="EF70" s="478"/>
      <c r="EG70" s="478"/>
      <c r="EH70" s="478"/>
      <c r="EI70" s="478"/>
      <c r="EJ70" s="478"/>
      <c r="EK70" s="478"/>
      <c r="EL70" s="478"/>
      <c r="EM70" s="478"/>
      <c r="EN70" s="478"/>
      <c r="EO70" s="478"/>
      <c r="EP70" s="478"/>
      <c r="EQ70" s="478"/>
      <c r="ER70" s="478"/>
      <c r="ES70" s="478"/>
      <c r="ET70" s="478"/>
      <c r="EU70" s="478"/>
      <c r="EV70" s="478"/>
      <c r="EW70" s="478"/>
      <c r="EX70" s="478"/>
      <c r="EY70" s="478"/>
      <c r="EZ70" s="478"/>
      <c r="FA70" s="478"/>
      <c r="FB70" s="478"/>
      <c r="FC70" s="478"/>
      <c r="FD70" s="478"/>
      <c r="FE70" s="478"/>
      <c r="FF70" s="478"/>
      <c r="FG70" s="478"/>
      <c r="FH70" s="478"/>
      <c r="FI70" s="478"/>
      <c r="FJ70" s="478"/>
      <c r="FK70" s="478"/>
      <c r="FL70" s="478"/>
      <c r="FM70" s="478"/>
      <c r="FN70" s="478"/>
      <c r="FO70" s="478"/>
      <c r="FP70" s="478"/>
      <c r="FQ70" s="478"/>
      <c r="FR70" s="478"/>
      <c r="FS70" s="478"/>
      <c r="FT70" s="478"/>
      <c r="FU70" s="478"/>
      <c r="FV70" s="478"/>
      <c r="FW70" s="478"/>
      <c r="FX70" s="478"/>
      <c r="FY70" s="478"/>
      <c r="FZ70" s="478"/>
      <c r="GA70" s="478"/>
      <c r="GB70" s="478"/>
      <c r="GC70" s="478"/>
      <c r="GD70" s="478"/>
      <c r="GE70" s="478"/>
      <c r="GF70" s="478"/>
      <c r="GG70" s="478"/>
      <c r="GH70" s="478"/>
      <c r="GI70" s="478"/>
      <c r="GJ70" s="478"/>
      <c r="GK70" s="478"/>
      <c r="GL70" s="478"/>
      <c r="GM70" s="478"/>
      <c r="GN70" s="478"/>
      <c r="GO70" s="478"/>
      <c r="GP70" s="478"/>
      <c r="GQ70" s="478"/>
      <c r="GR70" s="478"/>
      <c r="GS70" s="478"/>
      <c r="GT70" s="478"/>
      <c r="GU70" s="478"/>
      <c r="GV70" s="478"/>
      <c r="GW70" s="478"/>
      <c r="GX70" s="478"/>
      <c r="GY70" s="478"/>
      <c r="GZ70" s="478"/>
      <c r="HA70" s="478"/>
      <c r="HB70" s="478"/>
      <c r="HC70" s="478"/>
      <c r="HD70" s="478"/>
      <c r="HE70" s="478"/>
      <c r="HF70" s="478"/>
      <c r="HG70" s="478"/>
      <c r="HH70" s="478"/>
      <c r="HI70" s="478"/>
      <c r="HJ70" s="478"/>
      <c r="HK70" s="478"/>
      <c r="HL70" s="478"/>
      <c r="HM70" s="478"/>
      <c r="HN70" s="478"/>
      <c r="HO70" s="478"/>
      <c r="HP70" s="478"/>
      <c r="HQ70" s="478"/>
      <c r="HR70" s="478"/>
      <c r="HS70" s="478"/>
      <c r="HT70" s="478"/>
      <c r="HU70" s="478"/>
      <c r="HV70" s="478"/>
      <c r="HW70" s="478"/>
      <c r="HX70" s="478"/>
      <c r="HY70" s="478"/>
      <c r="HZ70" s="478"/>
      <c r="IA70" s="478"/>
      <c r="IB70" s="478"/>
      <c r="IC70" s="478"/>
      <c r="ID70" s="478"/>
      <c r="IE70" s="478"/>
      <c r="IF70" s="478"/>
      <c r="IG70" s="478"/>
      <c r="IH70" s="478"/>
      <c r="II70" s="478"/>
      <c r="IJ70" s="484"/>
      <c r="IK70" s="484"/>
      <c r="IL70" s="484"/>
      <c r="IM70" s="484"/>
      <c r="IN70" s="484"/>
      <c r="IO70" s="484"/>
      <c r="IP70" s="484"/>
      <c r="IQ70" s="484"/>
      <c r="IR70" s="484"/>
      <c r="IS70" s="484"/>
      <c r="IT70" s="484"/>
      <c r="IU70" s="484"/>
      <c r="IV70" s="484"/>
      <c r="IW70" s="484"/>
      <c r="IX70" s="484"/>
      <c r="IY70" s="484"/>
      <c r="IZ70" s="484"/>
      <c r="JA70" s="484"/>
      <c r="JB70" s="484"/>
      <c r="JC70" s="484"/>
      <c r="JD70" s="484"/>
      <c r="JE70" s="484"/>
      <c r="JF70" s="484"/>
      <c r="JG70" s="484"/>
      <c r="JH70" s="484"/>
      <c r="JI70" s="484"/>
      <c r="JJ70" s="484"/>
      <c r="JK70" s="484"/>
      <c r="JL70" s="484"/>
      <c r="JM70" s="484"/>
      <c r="JN70" s="484"/>
      <c r="JO70" s="484"/>
      <c r="JP70" s="484"/>
      <c r="JQ70" s="484"/>
      <c r="JR70" s="484"/>
      <c r="JS70" s="484"/>
      <c r="JT70" s="484"/>
      <c r="JU70" s="484"/>
      <c r="JV70" s="484"/>
      <c r="JW70" s="484"/>
      <c r="JX70" s="484"/>
      <c r="JY70" s="484"/>
      <c r="JZ70" s="484"/>
      <c r="KA70" s="484"/>
      <c r="KB70" s="484"/>
      <c r="KC70" s="484"/>
      <c r="KD70" s="484"/>
      <c r="KE70" s="484"/>
      <c r="KF70" s="484"/>
      <c r="KG70" s="484"/>
      <c r="KH70" s="484"/>
      <c r="KI70" s="484"/>
      <c r="KJ70" s="484"/>
      <c r="KK70" s="484"/>
      <c r="KL70" s="484"/>
      <c r="KM70" s="484"/>
      <c r="KN70" s="484"/>
      <c r="KO70" s="484"/>
      <c r="KP70" s="484"/>
      <c r="KQ70" s="484"/>
      <c r="KR70" s="484"/>
      <c r="KS70" s="484"/>
      <c r="KT70" s="484"/>
      <c r="KU70" s="484"/>
      <c r="KV70" s="484"/>
      <c r="KW70" s="484"/>
      <c r="KX70" s="484"/>
      <c r="KY70" s="484"/>
      <c r="KZ70" s="484"/>
      <c r="LA70" s="484"/>
      <c r="LB70" s="484"/>
      <c r="LC70" s="484"/>
      <c r="LD70" s="484"/>
      <c r="LE70" s="484"/>
      <c r="LF70" s="484"/>
      <c r="LG70" s="484"/>
      <c r="LH70" s="484"/>
      <c r="LI70" s="484"/>
      <c r="LJ70" s="484"/>
      <c r="LK70" s="484"/>
      <c r="LL70" s="484"/>
      <c r="LM70" s="484"/>
      <c r="LN70" s="484"/>
      <c r="LO70" s="484"/>
      <c r="LP70" s="484"/>
      <c r="LQ70" s="484"/>
      <c r="LR70" s="484"/>
      <c r="LS70" s="484"/>
      <c r="LT70" s="484"/>
      <c r="LU70" s="484"/>
      <c r="LV70" s="484"/>
      <c r="LW70" s="484"/>
      <c r="LX70" s="484"/>
      <c r="LY70" s="484"/>
      <c r="LZ70" s="484"/>
      <c r="MA70" s="484"/>
      <c r="MB70" s="484"/>
      <c r="MC70" s="484"/>
      <c r="MD70" s="484"/>
      <c r="ME70" s="484"/>
      <c r="MF70" s="484"/>
      <c r="MG70" s="484"/>
      <c r="MH70" s="484"/>
      <c r="MI70" s="484"/>
      <c r="MJ70" s="484"/>
      <c r="MK70" s="484"/>
      <c r="ML70" s="484"/>
      <c r="MM70" s="484"/>
      <c r="MN70" s="484"/>
      <c r="MO70" s="484"/>
      <c r="MP70" s="484"/>
      <c r="MQ70" s="484"/>
      <c r="MR70" s="484"/>
      <c r="MS70" s="484"/>
      <c r="MT70" s="484"/>
      <c r="MU70" s="484"/>
      <c r="MV70" s="484"/>
      <c r="MW70" s="484"/>
      <c r="MX70" s="484"/>
      <c r="MY70" s="484"/>
      <c r="MZ70" s="484"/>
      <c r="NA70" s="484"/>
      <c r="NB70" s="484"/>
      <c r="NC70" s="484"/>
      <c r="ND70" s="484"/>
      <c r="NE70" s="484"/>
      <c r="NF70" s="484"/>
      <c r="NG70" s="484"/>
      <c r="NH70" s="484"/>
      <c r="NI70" s="484"/>
      <c r="NJ70" s="484"/>
      <c r="NK70" s="484"/>
      <c r="NL70" s="484"/>
      <c r="NM70" s="484"/>
      <c r="NN70" s="484"/>
      <c r="NO70" s="484"/>
      <c r="NP70" s="484"/>
      <c r="NQ70" s="484"/>
      <c r="NR70" s="484"/>
      <c r="NS70" s="484"/>
      <c r="NT70" s="484"/>
      <c r="NU70" s="484"/>
      <c r="NV70" s="484"/>
      <c r="NW70" s="484"/>
      <c r="NX70" s="484"/>
      <c r="NY70" s="484"/>
      <c r="NZ70" s="484"/>
      <c r="OA70" s="484"/>
      <c r="OB70" s="484"/>
      <c r="OC70" s="484"/>
      <c r="OD70" s="484"/>
      <c r="OE70" s="484"/>
      <c r="OF70" s="484"/>
      <c r="OG70" s="484"/>
      <c r="OH70" s="484"/>
      <c r="OI70" s="484"/>
      <c r="OJ70" s="484"/>
      <c r="OK70" s="484"/>
      <c r="OL70" s="484"/>
      <c r="OM70" s="484"/>
      <c r="ON70" s="484"/>
      <c r="OO70" s="484"/>
      <c r="OP70" s="484"/>
      <c r="OQ70" s="484"/>
      <c r="OR70" s="484"/>
      <c r="OS70" s="484"/>
      <c r="OT70" s="484"/>
      <c r="OU70" s="484"/>
      <c r="OV70" s="484"/>
      <c r="OW70" s="484"/>
      <c r="OX70" s="484"/>
      <c r="OY70" s="484"/>
      <c r="OZ70" s="484"/>
      <c r="PA70" s="484"/>
      <c r="PB70" s="484"/>
      <c r="PC70" s="484"/>
      <c r="PD70" s="484"/>
      <c r="PE70" s="484"/>
      <c r="PF70" s="484"/>
      <c r="PG70" s="484"/>
      <c r="PH70" s="484"/>
      <c r="PI70" s="484"/>
      <c r="PJ70" s="484"/>
      <c r="PK70" s="484"/>
      <c r="PL70" s="484"/>
      <c r="PM70" s="484"/>
      <c r="PN70" s="484"/>
      <c r="PO70" s="484"/>
      <c r="PP70" s="484"/>
      <c r="PQ70" s="484"/>
      <c r="PR70" s="484"/>
      <c r="PS70" s="484"/>
      <c r="PT70" s="484"/>
      <c r="PU70" s="484"/>
      <c r="PV70" s="484"/>
      <c r="PW70" s="484"/>
      <c r="PX70" s="484"/>
      <c r="PY70" s="484"/>
      <c r="PZ70" s="484"/>
      <c r="QA70" s="484"/>
      <c r="QB70" s="484"/>
      <c r="QC70" s="484"/>
      <c r="QD70" s="484"/>
      <c r="QE70" s="484"/>
      <c r="QF70" s="484"/>
      <c r="QG70" s="484"/>
      <c r="QH70" s="484"/>
      <c r="QI70" s="484"/>
      <c r="QJ70" s="484"/>
      <c r="QK70" s="484"/>
      <c r="QL70" s="484"/>
      <c r="QM70" s="484"/>
      <c r="QN70" s="484"/>
      <c r="QO70" s="484"/>
      <c r="QP70" s="484"/>
      <c r="QQ70" s="484"/>
      <c r="QR70" s="484"/>
      <c r="QS70" s="484"/>
      <c r="QT70" s="484"/>
      <c r="QU70" s="484"/>
      <c r="QV70" s="484"/>
      <c r="QW70" s="484"/>
      <c r="QX70" s="484"/>
      <c r="QY70" s="484"/>
      <c r="QZ70" s="484"/>
      <c r="RA70" s="484"/>
      <c r="RB70" s="484"/>
      <c r="RC70" s="484"/>
      <c r="RD70" s="484"/>
      <c r="RE70" s="484"/>
      <c r="RF70" s="484"/>
      <c r="RG70" s="484"/>
      <c r="RH70" s="484"/>
      <c r="RI70" s="484"/>
      <c r="RJ70" s="484"/>
      <c r="RK70" s="484"/>
      <c r="RL70" s="484"/>
      <c r="RM70" s="484"/>
      <c r="RN70" s="484"/>
      <c r="RO70" s="484"/>
      <c r="RP70" s="484"/>
      <c r="RQ70" s="484"/>
      <c r="RR70" s="484"/>
      <c r="RS70" s="484"/>
      <c r="RT70" s="484"/>
      <c r="RU70" s="484"/>
      <c r="RV70" s="484"/>
      <c r="RW70" s="484"/>
      <c r="RX70" s="484"/>
      <c r="RY70" s="484"/>
      <c r="RZ70" s="484"/>
      <c r="SA70" s="484"/>
      <c r="SB70" s="484"/>
      <c r="SC70" s="484"/>
      <c r="SD70" s="484"/>
      <c r="SE70" s="484"/>
      <c r="SF70" s="484"/>
      <c r="SG70" s="484"/>
      <c r="SH70" s="484"/>
      <c r="SI70" s="484"/>
      <c r="SJ70" s="484"/>
      <c r="SK70" s="484"/>
      <c r="SL70" s="484"/>
      <c r="SM70" s="484"/>
      <c r="SN70" s="484"/>
      <c r="SO70" s="484"/>
      <c r="SP70" s="484"/>
      <c r="SQ70" s="484"/>
      <c r="SR70" s="484"/>
      <c r="SS70" s="484"/>
      <c r="ST70" s="484"/>
      <c r="SU70" s="484"/>
      <c r="SV70" s="484"/>
      <c r="SW70" s="484"/>
      <c r="SX70" s="484"/>
      <c r="SY70" s="484"/>
      <c r="SZ70" s="484"/>
      <c r="TA70" s="484"/>
      <c r="TB70" s="484"/>
      <c r="TC70" s="484"/>
      <c r="TD70" s="484"/>
      <c r="TE70" s="484"/>
      <c r="TF70" s="484"/>
      <c r="TG70" s="484"/>
      <c r="TH70" s="484"/>
      <c r="TI70" s="484"/>
      <c r="TJ70" s="484"/>
      <c r="TK70" s="484"/>
      <c r="TL70" s="484"/>
      <c r="TM70" s="484"/>
      <c r="TN70" s="484"/>
      <c r="TO70" s="484"/>
      <c r="TP70" s="484"/>
      <c r="TQ70" s="484"/>
      <c r="TR70" s="484"/>
      <c r="TS70" s="484"/>
      <c r="TT70" s="484"/>
      <c r="TU70" s="484"/>
      <c r="TV70" s="484"/>
      <c r="TW70" s="484"/>
      <c r="TX70" s="484"/>
      <c r="TY70" s="484"/>
      <c r="TZ70" s="484"/>
      <c r="UA70" s="484"/>
      <c r="UB70" s="484"/>
      <c r="UC70" s="484"/>
      <c r="UD70" s="484"/>
      <c r="UE70" s="484"/>
      <c r="UF70" s="484"/>
      <c r="UG70" s="484"/>
      <c r="UH70" s="484"/>
      <c r="UI70" s="484"/>
      <c r="UJ70" s="484"/>
      <c r="UK70" s="484"/>
      <c r="UL70" s="484"/>
      <c r="UM70" s="484"/>
      <c r="UN70" s="484"/>
      <c r="UO70" s="484"/>
      <c r="UP70" s="484"/>
      <c r="UQ70" s="484"/>
      <c r="UR70" s="484"/>
      <c r="US70" s="484"/>
      <c r="UT70" s="484"/>
      <c r="UU70" s="484"/>
      <c r="UV70" s="484"/>
      <c r="UW70" s="484"/>
      <c r="UX70" s="484"/>
      <c r="UY70" s="484"/>
      <c r="UZ70" s="484"/>
      <c r="VA70" s="484"/>
      <c r="VB70" s="484"/>
      <c r="VC70" s="484"/>
      <c r="VD70" s="484"/>
      <c r="VE70" s="484"/>
      <c r="VF70" s="484"/>
      <c r="VG70" s="484"/>
      <c r="VH70" s="484"/>
      <c r="VI70" s="484"/>
      <c r="VJ70" s="484"/>
      <c r="VK70" s="484"/>
      <c r="VL70" s="484"/>
      <c r="VM70" s="484"/>
      <c r="VN70" s="484"/>
      <c r="VO70" s="484"/>
      <c r="VP70" s="484"/>
      <c r="VQ70" s="484"/>
      <c r="VR70" s="484"/>
      <c r="VS70" s="484"/>
      <c r="VT70" s="484"/>
      <c r="VU70" s="484"/>
      <c r="VV70" s="484"/>
      <c r="VW70" s="484"/>
      <c r="VX70" s="484"/>
      <c r="VY70" s="484"/>
      <c r="VZ70" s="484"/>
      <c r="WA70" s="484"/>
      <c r="WB70" s="484"/>
      <c r="WC70" s="484"/>
      <c r="WD70" s="484"/>
      <c r="WE70" s="484"/>
      <c r="WF70" s="484"/>
      <c r="WG70" s="484"/>
      <c r="WH70" s="484"/>
      <c r="WI70" s="484"/>
      <c r="WJ70" s="484"/>
      <c r="WK70" s="484"/>
      <c r="WL70" s="484"/>
      <c r="WM70" s="484"/>
      <c r="WN70" s="484"/>
      <c r="WO70" s="484"/>
      <c r="WP70" s="484"/>
      <c r="WQ70" s="484"/>
      <c r="WR70" s="484"/>
      <c r="WS70" s="484"/>
      <c r="WT70" s="484"/>
      <c r="WU70" s="484"/>
      <c r="WV70" s="484"/>
      <c r="WW70" s="484"/>
      <c r="WX70" s="484"/>
      <c r="WY70" s="484"/>
      <c r="WZ70" s="484"/>
      <c r="XA70" s="484"/>
      <c r="XB70" s="484"/>
      <c r="XC70" s="484"/>
      <c r="XD70" s="484"/>
      <c r="XE70" s="484"/>
      <c r="XF70" s="484"/>
      <c r="XG70" s="484"/>
      <c r="XH70" s="484"/>
      <c r="XI70" s="484"/>
      <c r="XJ70" s="484"/>
      <c r="XK70" s="484"/>
      <c r="XL70" s="484"/>
      <c r="XM70" s="484"/>
      <c r="XN70" s="484"/>
      <c r="XO70" s="484"/>
      <c r="XP70" s="484"/>
      <c r="XQ70" s="484"/>
      <c r="XR70" s="484"/>
      <c r="XS70" s="484"/>
      <c r="XT70" s="484"/>
      <c r="XU70" s="484"/>
      <c r="XV70" s="484"/>
      <c r="XW70" s="484"/>
      <c r="XX70" s="484"/>
      <c r="XY70" s="484"/>
      <c r="XZ70" s="484"/>
      <c r="YA70" s="484"/>
      <c r="YB70" s="484"/>
      <c r="YC70" s="484"/>
      <c r="YD70" s="484"/>
      <c r="YE70" s="484"/>
      <c r="YF70" s="484"/>
      <c r="YG70" s="484"/>
      <c r="YH70" s="484"/>
      <c r="YI70" s="484"/>
      <c r="YJ70" s="484"/>
      <c r="YK70" s="484"/>
      <c r="YL70" s="484"/>
      <c r="YM70" s="484"/>
      <c r="YN70" s="484"/>
      <c r="YO70" s="484"/>
      <c r="YP70" s="484"/>
      <c r="YQ70" s="484"/>
      <c r="YR70" s="484"/>
      <c r="YS70" s="484"/>
      <c r="YT70" s="484"/>
      <c r="YU70" s="484"/>
      <c r="YV70" s="484"/>
      <c r="YW70" s="484"/>
      <c r="YX70" s="484"/>
      <c r="YY70" s="484"/>
      <c r="YZ70" s="484"/>
      <c r="ZA70" s="484"/>
      <c r="ZB70" s="484"/>
      <c r="ZC70" s="484"/>
      <c r="ZD70" s="484"/>
      <c r="ZE70" s="484"/>
      <c r="ZF70" s="484"/>
      <c r="ZG70" s="484"/>
      <c r="ZH70" s="484"/>
      <c r="ZI70" s="484"/>
      <c r="ZJ70" s="484"/>
      <c r="ZK70" s="484"/>
      <c r="ZL70" s="484"/>
      <c r="ZM70" s="484"/>
      <c r="ZN70" s="484"/>
      <c r="ZO70" s="484"/>
      <c r="ZP70" s="484"/>
      <c r="ZQ70" s="484"/>
      <c r="ZR70" s="484"/>
      <c r="ZS70" s="484"/>
      <c r="ZT70" s="484"/>
      <c r="ZU70" s="484"/>
      <c r="ZV70" s="484"/>
      <c r="ZW70" s="484"/>
      <c r="ZX70" s="484"/>
      <c r="ZY70" s="484"/>
      <c r="ZZ70" s="484"/>
      <c r="AAA70" s="484"/>
      <c r="AAB70" s="484"/>
      <c r="AAC70" s="484"/>
      <c r="AAD70" s="484"/>
      <c r="AAE70" s="484"/>
      <c r="AAF70" s="484"/>
      <c r="AAG70" s="484"/>
      <c r="AAH70" s="484"/>
      <c r="AAI70" s="484"/>
      <c r="AAJ70" s="484"/>
      <c r="AAK70" s="484"/>
      <c r="AAL70" s="484"/>
      <c r="AAM70" s="484"/>
      <c r="AAN70" s="484"/>
      <c r="AAO70" s="484"/>
      <c r="AAP70" s="484"/>
      <c r="AAQ70" s="484"/>
      <c r="AAR70" s="484"/>
      <c r="AAS70" s="484"/>
      <c r="AAT70" s="484"/>
      <c r="AAU70" s="484"/>
      <c r="AAV70" s="484"/>
      <c r="AAW70" s="484"/>
      <c r="AAX70" s="484"/>
      <c r="AAY70" s="484"/>
      <c r="AAZ70" s="484"/>
      <c r="ABA70" s="484"/>
      <c r="ABB70" s="484"/>
      <c r="ABC70" s="484"/>
      <c r="ABD70" s="484"/>
      <c r="ABE70" s="484"/>
      <c r="ABF70" s="484"/>
      <c r="ABG70" s="484"/>
      <c r="ABH70" s="484"/>
      <c r="ABI70" s="484"/>
      <c r="ABJ70" s="484"/>
      <c r="ABK70" s="484"/>
      <c r="ABL70" s="484"/>
      <c r="ABM70" s="484"/>
      <c r="ABN70" s="484"/>
      <c r="ABO70" s="484"/>
      <c r="ABP70" s="484"/>
      <c r="ABQ70" s="484"/>
      <c r="ABR70" s="484"/>
      <c r="ABS70" s="484"/>
      <c r="ABT70" s="484"/>
      <c r="ABU70" s="484"/>
      <c r="ABV70" s="484"/>
      <c r="ABW70" s="484"/>
      <c r="ABX70" s="484"/>
      <c r="ABY70" s="484"/>
      <c r="ABZ70" s="484"/>
      <c r="ACA70" s="484"/>
      <c r="ACB70" s="484"/>
      <c r="ACC70" s="484"/>
      <c r="ACD70" s="484"/>
      <c r="ACE70" s="484"/>
      <c r="ACF70" s="484"/>
      <c r="ACG70" s="484"/>
      <c r="ACH70" s="484"/>
      <c r="ACI70" s="484"/>
      <c r="ACJ70" s="484"/>
      <c r="ACK70" s="484"/>
      <c r="ACL70" s="484"/>
      <c r="ACM70" s="484"/>
      <c r="ACN70" s="484"/>
      <c r="ACO70" s="484"/>
      <c r="ACP70" s="484"/>
      <c r="ACQ70" s="484"/>
      <c r="ACR70" s="484"/>
      <c r="ACS70" s="484"/>
      <c r="ACT70" s="484"/>
      <c r="ACU70" s="484"/>
      <c r="ACV70" s="484"/>
      <c r="ACW70" s="484"/>
      <c r="ACX70" s="484"/>
      <c r="ACY70" s="484"/>
      <c r="ACZ70" s="484"/>
      <c r="ADA70" s="484"/>
      <c r="ADB70" s="484"/>
      <c r="ADC70" s="484"/>
      <c r="ADD70" s="484"/>
      <c r="ADE70" s="484"/>
      <c r="ADF70" s="484"/>
      <c r="ADG70" s="484"/>
      <c r="ADH70" s="484"/>
      <c r="ADI70" s="484"/>
      <c r="ADJ70" s="484"/>
      <c r="ADK70" s="484"/>
      <c r="ADL70" s="484"/>
      <c r="ADM70" s="484"/>
      <c r="ADN70" s="484"/>
      <c r="ADO70" s="484"/>
      <c r="ADP70" s="484"/>
      <c r="ADQ70" s="484"/>
      <c r="ADR70" s="484"/>
      <c r="ADS70" s="484"/>
      <c r="ADT70" s="484"/>
      <c r="ADU70" s="484"/>
      <c r="ADV70" s="484"/>
      <c r="ADW70" s="484"/>
      <c r="ADX70" s="484"/>
      <c r="ADY70" s="484"/>
      <c r="ADZ70" s="484"/>
      <c r="AEA70" s="484"/>
      <c r="AEB70" s="484"/>
      <c r="AEC70" s="484"/>
      <c r="AED70" s="484"/>
      <c r="AEE70" s="484"/>
      <c r="AEF70" s="484"/>
      <c r="AEG70" s="484"/>
      <c r="AEH70" s="484"/>
      <c r="AEI70" s="484"/>
      <c r="AEJ70" s="484"/>
      <c r="AEK70" s="484"/>
      <c r="AEL70" s="484"/>
      <c r="AEM70" s="484"/>
      <c r="AEN70" s="484"/>
      <c r="AEO70" s="484"/>
      <c r="AEP70" s="484"/>
      <c r="AEQ70" s="484"/>
      <c r="AER70" s="484"/>
      <c r="AES70" s="484"/>
      <c r="AET70" s="484"/>
      <c r="AEU70" s="484"/>
      <c r="AEV70" s="484"/>
      <c r="AEW70" s="484"/>
      <c r="AEX70" s="484"/>
      <c r="AEY70" s="484"/>
      <c r="AEZ70" s="484"/>
      <c r="AFA70" s="484"/>
      <c r="AFB70" s="484"/>
      <c r="AFC70" s="484"/>
      <c r="AFD70" s="484"/>
      <c r="AFE70" s="484"/>
      <c r="AFF70" s="484"/>
      <c r="AFG70" s="484"/>
      <c r="AFH70" s="484"/>
      <c r="AFI70" s="484"/>
      <c r="AFJ70" s="484"/>
      <c r="AFK70" s="484"/>
      <c r="AFL70" s="484"/>
      <c r="AFM70" s="484"/>
      <c r="AFN70" s="484"/>
      <c r="AFO70" s="484"/>
      <c r="AFP70" s="484"/>
      <c r="AFQ70" s="484"/>
      <c r="AFR70" s="484"/>
      <c r="AFS70" s="484"/>
      <c r="AFT70" s="484"/>
      <c r="AFU70" s="484"/>
      <c r="AFV70" s="484"/>
      <c r="AFW70" s="484"/>
      <c r="AFX70" s="484"/>
      <c r="AFY70" s="484"/>
      <c r="AFZ70" s="484"/>
      <c r="AGA70" s="484"/>
      <c r="AGB70" s="484"/>
      <c r="AGC70" s="484"/>
      <c r="AGD70" s="484"/>
      <c r="AGE70" s="484"/>
      <c r="AGF70" s="484"/>
      <c r="AGG70" s="484"/>
      <c r="AGH70" s="484"/>
      <c r="AGI70" s="484"/>
      <c r="AGJ70" s="484"/>
      <c r="AGK70" s="484"/>
      <c r="AGL70" s="484"/>
      <c r="AGM70" s="484"/>
      <c r="AGN70" s="484"/>
      <c r="AGO70" s="484"/>
      <c r="AGP70" s="484"/>
      <c r="AGQ70" s="484"/>
      <c r="AGR70" s="484"/>
      <c r="AGS70" s="484"/>
      <c r="AGT70" s="484"/>
      <c r="AGU70" s="484"/>
      <c r="AGV70" s="484"/>
      <c r="AGW70" s="484"/>
      <c r="AGX70" s="484"/>
      <c r="AGY70" s="484"/>
      <c r="AGZ70" s="484"/>
      <c r="AHA70" s="484"/>
      <c r="AHB70" s="484"/>
      <c r="AHC70" s="484"/>
      <c r="AHD70" s="484"/>
      <c r="AHE70" s="484"/>
      <c r="AHF70" s="484"/>
      <c r="AHG70" s="484"/>
      <c r="AHH70" s="484"/>
      <c r="AHI70" s="484"/>
      <c r="AHJ70" s="484"/>
      <c r="AHK70" s="484"/>
      <c r="AHL70" s="484"/>
      <c r="AHM70" s="484"/>
      <c r="AHN70" s="484"/>
      <c r="AHO70" s="484"/>
      <c r="AHP70" s="484"/>
      <c r="AHQ70" s="484"/>
      <c r="AHR70" s="484"/>
      <c r="AHS70" s="484"/>
      <c r="AHT70" s="484"/>
      <c r="AHU70" s="484"/>
      <c r="AHV70" s="484"/>
      <c r="AHW70" s="484"/>
      <c r="AHX70" s="484"/>
      <c r="AHY70" s="484"/>
      <c r="AHZ70" s="484"/>
      <c r="AIA70" s="484"/>
      <c r="AIB70" s="484"/>
      <c r="AIC70" s="484"/>
      <c r="AID70" s="484"/>
      <c r="AIE70" s="484"/>
      <c r="AIF70" s="484"/>
      <c r="AIG70" s="484"/>
      <c r="AIH70" s="484"/>
      <c r="AII70" s="484"/>
      <c r="AIJ70" s="484"/>
      <c r="AIK70" s="484"/>
      <c r="AIL70" s="484"/>
      <c r="AIM70" s="484"/>
      <c r="AIN70" s="484"/>
      <c r="AIO70" s="484"/>
      <c r="AIP70" s="484"/>
      <c r="AIQ70" s="484"/>
      <c r="AIR70" s="484"/>
      <c r="AIS70" s="484"/>
      <c r="AIT70" s="484"/>
      <c r="AIU70" s="484"/>
      <c r="AIV70" s="484"/>
      <c r="AIW70" s="484"/>
      <c r="AIX70" s="484"/>
      <c r="AIY70" s="484"/>
      <c r="AIZ70" s="484"/>
      <c r="AJA70" s="484"/>
      <c r="AJB70" s="484"/>
      <c r="AJC70" s="484"/>
      <c r="AJD70" s="484"/>
      <c r="AJE70" s="484"/>
      <c r="AJF70" s="484"/>
      <c r="AJG70" s="484"/>
      <c r="AJH70" s="484"/>
      <c r="AJI70" s="484"/>
      <c r="AJJ70" s="484"/>
      <c r="AJK70" s="484"/>
      <c r="AJL70" s="484"/>
      <c r="AJM70" s="484"/>
      <c r="AJN70" s="484"/>
      <c r="AJO70" s="484"/>
      <c r="AJP70" s="484"/>
      <c r="AJQ70" s="484"/>
      <c r="AJR70" s="484"/>
      <c r="AJS70" s="484"/>
      <c r="AJT70" s="484"/>
      <c r="AJU70" s="484"/>
      <c r="AJV70" s="484"/>
      <c r="AJW70" s="484"/>
      <c r="AJX70" s="484"/>
      <c r="AJY70" s="484"/>
      <c r="AJZ70" s="484"/>
      <c r="AKA70" s="484"/>
      <c r="AKB70" s="484"/>
      <c r="AKC70" s="484"/>
      <c r="AKD70" s="484"/>
      <c r="AKE70" s="484"/>
      <c r="AKF70" s="484"/>
      <c r="AKG70" s="484"/>
      <c r="AKH70" s="484"/>
      <c r="AKI70" s="484"/>
      <c r="AKJ70" s="484"/>
      <c r="AKK70" s="484"/>
      <c r="AKL70" s="484"/>
      <c r="AKM70" s="484"/>
      <c r="AKN70" s="484"/>
      <c r="AKO70" s="484"/>
      <c r="AKP70" s="484"/>
      <c r="AKQ70" s="484"/>
      <c r="AKR70" s="484"/>
      <c r="AKS70" s="484"/>
      <c r="AKT70" s="484"/>
      <c r="AKU70" s="484"/>
      <c r="AKV70" s="484"/>
      <c r="AKW70" s="484"/>
      <c r="AKX70" s="484"/>
      <c r="AKY70" s="484"/>
      <c r="AKZ70" s="484"/>
      <c r="ALA70" s="484"/>
      <c r="ALB70" s="484"/>
      <c r="ALC70" s="484"/>
      <c r="ALD70" s="484"/>
      <c r="ALE70" s="484"/>
      <c r="ALF70" s="484"/>
      <c r="ALG70" s="484"/>
      <c r="ALH70" s="484"/>
      <c r="ALI70" s="484"/>
      <c r="ALJ70" s="484"/>
      <c r="ALK70" s="484"/>
      <c r="ALL70" s="484"/>
      <c r="ALM70" s="484"/>
      <c r="ALN70" s="484"/>
      <c r="ALO70" s="484"/>
      <c r="ALP70" s="484"/>
      <c r="ALQ70" s="484"/>
      <c r="ALR70" s="484"/>
      <c r="ALS70" s="484"/>
      <c r="ALT70" s="484"/>
      <c r="ALU70" s="484"/>
      <c r="ALV70" s="484"/>
      <c r="ALW70" s="484"/>
      <c r="ALX70" s="484"/>
      <c r="ALY70" s="484"/>
      <c r="ALZ70" s="484"/>
      <c r="AMA70" s="484"/>
      <c r="AMB70" s="484"/>
      <c r="AMC70" s="484"/>
      <c r="AMD70" s="484"/>
      <c r="AME70" s="484"/>
      <c r="AMF70" s="484"/>
      <c r="AMG70" s="484"/>
      <c r="AMH70" s="484"/>
      <c r="AMI70" s="484"/>
      <c r="AMJ70" s="484"/>
      <c r="AMK70" s="484"/>
      <c r="AML70" s="484"/>
    </row>
    <row r="71" spans="1:1026" s="75" customFormat="1">
      <c r="A71" s="478"/>
      <c r="B71" s="490"/>
      <c r="C71" s="491"/>
      <c r="D71" s="490"/>
      <c r="E71" s="490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8"/>
      <c r="AE71" s="478"/>
      <c r="AF71" s="478"/>
      <c r="AG71" s="478"/>
      <c r="AH71" s="478"/>
      <c r="AI71" s="478"/>
      <c r="AJ71" s="478"/>
      <c r="AK71" s="478"/>
      <c r="AL71" s="478"/>
      <c r="AM71" s="478"/>
      <c r="AN71" s="478"/>
      <c r="AO71" s="478"/>
      <c r="AP71" s="478"/>
      <c r="AQ71" s="478"/>
      <c r="AR71" s="478"/>
      <c r="AS71" s="478"/>
      <c r="AT71" s="478"/>
      <c r="AU71" s="478"/>
      <c r="AV71" s="478"/>
      <c r="AW71" s="478"/>
      <c r="AX71" s="478"/>
      <c r="AY71" s="478"/>
      <c r="AZ71" s="478"/>
      <c r="BA71" s="478"/>
      <c r="BB71" s="478"/>
      <c r="BC71" s="478"/>
      <c r="BD71" s="478"/>
      <c r="BE71" s="478"/>
      <c r="BF71" s="478"/>
      <c r="BG71" s="478"/>
      <c r="BH71" s="478"/>
      <c r="BI71" s="478"/>
      <c r="BJ71" s="478"/>
      <c r="BK71" s="478"/>
      <c r="BL71" s="478"/>
      <c r="BM71" s="478"/>
      <c r="BN71" s="478"/>
      <c r="BO71" s="478"/>
      <c r="BP71" s="478"/>
      <c r="BQ71" s="478"/>
      <c r="BR71" s="478"/>
      <c r="BS71" s="478"/>
      <c r="BT71" s="478"/>
      <c r="BU71" s="478"/>
      <c r="BV71" s="478"/>
      <c r="BW71" s="478"/>
      <c r="BX71" s="478"/>
      <c r="BY71" s="478"/>
      <c r="BZ71" s="478"/>
      <c r="CA71" s="478"/>
      <c r="CB71" s="478"/>
      <c r="CC71" s="478"/>
      <c r="CD71" s="478"/>
      <c r="CE71" s="478"/>
      <c r="CF71" s="478"/>
      <c r="CG71" s="478"/>
      <c r="CH71" s="478"/>
      <c r="CI71" s="478"/>
      <c r="CJ71" s="478"/>
      <c r="CK71" s="478"/>
      <c r="CL71" s="478"/>
      <c r="CM71" s="478"/>
      <c r="CN71" s="478"/>
      <c r="CO71" s="478"/>
      <c r="CP71" s="478"/>
      <c r="CQ71" s="478"/>
      <c r="CR71" s="478"/>
      <c r="CS71" s="478"/>
      <c r="CT71" s="478"/>
      <c r="CU71" s="478"/>
      <c r="CV71" s="478"/>
      <c r="CW71" s="478"/>
      <c r="CX71" s="478"/>
      <c r="CY71" s="478"/>
      <c r="CZ71" s="478"/>
      <c r="DA71" s="478"/>
      <c r="DB71" s="478"/>
      <c r="DC71" s="478"/>
      <c r="DD71" s="478"/>
      <c r="DE71" s="478"/>
      <c r="DF71" s="478"/>
      <c r="DG71" s="478"/>
      <c r="DH71" s="478"/>
      <c r="DI71" s="478"/>
      <c r="DJ71" s="478"/>
      <c r="DK71" s="478"/>
      <c r="DL71" s="478"/>
      <c r="DM71" s="478"/>
      <c r="DN71" s="478"/>
      <c r="DO71" s="478"/>
      <c r="DP71" s="478"/>
      <c r="DQ71" s="478"/>
      <c r="DR71" s="478"/>
      <c r="DS71" s="478"/>
      <c r="DT71" s="478"/>
      <c r="DU71" s="478"/>
      <c r="DV71" s="478"/>
      <c r="DW71" s="478"/>
      <c r="DX71" s="478"/>
      <c r="DY71" s="478"/>
      <c r="DZ71" s="478"/>
      <c r="EA71" s="478"/>
      <c r="EB71" s="478"/>
      <c r="EC71" s="478"/>
      <c r="ED71" s="478"/>
      <c r="EE71" s="478"/>
      <c r="EF71" s="478"/>
      <c r="EG71" s="478"/>
      <c r="EH71" s="478"/>
      <c r="EI71" s="478"/>
      <c r="EJ71" s="478"/>
      <c r="EK71" s="478"/>
      <c r="EL71" s="478"/>
      <c r="EM71" s="478"/>
      <c r="EN71" s="478"/>
      <c r="EO71" s="478"/>
      <c r="EP71" s="478"/>
      <c r="EQ71" s="478"/>
      <c r="ER71" s="478"/>
      <c r="ES71" s="478"/>
      <c r="ET71" s="478"/>
      <c r="EU71" s="478"/>
      <c r="EV71" s="478"/>
      <c r="EW71" s="478"/>
      <c r="EX71" s="478"/>
      <c r="EY71" s="478"/>
      <c r="EZ71" s="478"/>
      <c r="FA71" s="478"/>
      <c r="FB71" s="478"/>
      <c r="FC71" s="478"/>
      <c r="FD71" s="478"/>
      <c r="FE71" s="478"/>
      <c r="FF71" s="478"/>
      <c r="FG71" s="478"/>
      <c r="FH71" s="478"/>
      <c r="FI71" s="478"/>
      <c r="FJ71" s="478"/>
      <c r="FK71" s="478"/>
      <c r="FL71" s="478"/>
      <c r="FM71" s="478"/>
      <c r="FN71" s="478"/>
      <c r="FO71" s="478"/>
      <c r="FP71" s="478"/>
      <c r="FQ71" s="478"/>
      <c r="FR71" s="478"/>
      <c r="FS71" s="478"/>
      <c r="FT71" s="478"/>
      <c r="FU71" s="478"/>
      <c r="FV71" s="478"/>
      <c r="FW71" s="478"/>
      <c r="FX71" s="478"/>
      <c r="FY71" s="478"/>
      <c r="FZ71" s="478"/>
      <c r="GA71" s="478"/>
      <c r="GB71" s="478"/>
      <c r="GC71" s="478"/>
      <c r="GD71" s="478"/>
      <c r="GE71" s="478"/>
      <c r="GF71" s="478"/>
      <c r="GG71" s="478"/>
      <c r="GH71" s="478"/>
      <c r="GI71" s="478"/>
      <c r="GJ71" s="478"/>
      <c r="GK71" s="478"/>
      <c r="GL71" s="478"/>
      <c r="GM71" s="478"/>
      <c r="GN71" s="478"/>
      <c r="GO71" s="478"/>
      <c r="GP71" s="478"/>
      <c r="GQ71" s="478"/>
      <c r="GR71" s="478"/>
      <c r="GS71" s="478"/>
      <c r="GT71" s="478"/>
      <c r="GU71" s="478"/>
      <c r="GV71" s="478"/>
      <c r="GW71" s="478"/>
      <c r="GX71" s="478"/>
      <c r="GY71" s="478"/>
      <c r="GZ71" s="478"/>
      <c r="HA71" s="478"/>
      <c r="HB71" s="478"/>
      <c r="HC71" s="478"/>
      <c r="HD71" s="478"/>
      <c r="HE71" s="478"/>
      <c r="HF71" s="478"/>
      <c r="HG71" s="478"/>
      <c r="HH71" s="478"/>
      <c r="HI71" s="478"/>
      <c r="HJ71" s="478"/>
      <c r="HK71" s="478"/>
      <c r="HL71" s="478"/>
      <c r="HM71" s="478"/>
      <c r="HN71" s="478"/>
      <c r="HO71" s="478"/>
      <c r="HP71" s="478"/>
      <c r="HQ71" s="478"/>
      <c r="HR71" s="478"/>
      <c r="HS71" s="478"/>
      <c r="HT71" s="478"/>
      <c r="HU71" s="478"/>
      <c r="HV71" s="478"/>
      <c r="HW71" s="478"/>
      <c r="HX71" s="478"/>
      <c r="HY71" s="478"/>
      <c r="HZ71" s="478"/>
      <c r="IA71" s="478"/>
      <c r="IB71" s="478"/>
      <c r="IC71" s="478"/>
      <c r="ID71" s="478"/>
      <c r="IE71" s="478"/>
      <c r="IF71" s="478"/>
      <c r="IG71" s="478"/>
      <c r="IH71" s="478"/>
      <c r="II71" s="478"/>
      <c r="IJ71" s="484"/>
      <c r="IK71" s="484"/>
      <c r="IL71" s="484"/>
      <c r="IM71" s="484"/>
      <c r="IN71" s="484"/>
      <c r="IO71" s="484"/>
      <c r="IP71" s="484"/>
      <c r="IQ71" s="484"/>
      <c r="IR71" s="484"/>
      <c r="IS71" s="484"/>
      <c r="IT71" s="484"/>
      <c r="IU71" s="484"/>
      <c r="IV71" s="484"/>
      <c r="IW71" s="484"/>
      <c r="IX71" s="484"/>
      <c r="IY71" s="484"/>
      <c r="IZ71" s="484"/>
      <c r="JA71" s="484"/>
      <c r="JB71" s="484"/>
      <c r="JC71" s="484"/>
      <c r="JD71" s="484"/>
      <c r="JE71" s="484"/>
      <c r="JF71" s="484"/>
      <c r="JG71" s="484"/>
      <c r="JH71" s="484"/>
      <c r="JI71" s="484"/>
      <c r="JJ71" s="484"/>
      <c r="JK71" s="484"/>
      <c r="JL71" s="484"/>
      <c r="JM71" s="484"/>
      <c r="JN71" s="484"/>
      <c r="JO71" s="484"/>
      <c r="JP71" s="484"/>
      <c r="JQ71" s="484"/>
      <c r="JR71" s="484"/>
      <c r="JS71" s="484"/>
      <c r="JT71" s="484"/>
      <c r="JU71" s="484"/>
      <c r="JV71" s="484"/>
      <c r="JW71" s="484"/>
      <c r="JX71" s="484"/>
      <c r="JY71" s="484"/>
      <c r="JZ71" s="484"/>
      <c r="KA71" s="484"/>
      <c r="KB71" s="484"/>
      <c r="KC71" s="484"/>
      <c r="KD71" s="484"/>
      <c r="KE71" s="484"/>
      <c r="KF71" s="484"/>
      <c r="KG71" s="484"/>
      <c r="KH71" s="484"/>
      <c r="KI71" s="484"/>
      <c r="KJ71" s="484"/>
      <c r="KK71" s="484"/>
      <c r="KL71" s="484"/>
      <c r="KM71" s="484"/>
      <c r="KN71" s="484"/>
      <c r="KO71" s="484"/>
      <c r="KP71" s="484"/>
      <c r="KQ71" s="484"/>
      <c r="KR71" s="484"/>
      <c r="KS71" s="484"/>
      <c r="KT71" s="484"/>
      <c r="KU71" s="484"/>
      <c r="KV71" s="484"/>
      <c r="KW71" s="484"/>
      <c r="KX71" s="484"/>
      <c r="KY71" s="484"/>
      <c r="KZ71" s="484"/>
      <c r="LA71" s="484"/>
      <c r="LB71" s="484"/>
      <c r="LC71" s="484"/>
      <c r="LD71" s="484"/>
      <c r="LE71" s="484"/>
      <c r="LF71" s="484"/>
      <c r="LG71" s="484"/>
      <c r="LH71" s="484"/>
      <c r="LI71" s="484"/>
      <c r="LJ71" s="484"/>
      <c r="LK71" s="484"/>
      <c r="LL71" s="484"/>
      <c r="LM71" s="484"/>
      <c r="LN71" s="484"/>
      <c r="LO71" s="484"/>
      <c r="LP71" s="484"/>
      <c r="LQ71" s="484"/>
      <c r="LR71" s="484"/>
      <c r="LS71" s="484"/>
      <c r="LT71" s="484"/>
      <c r="LU71" s="484"/>
      <c r="LV71" s="484"/>
      <c r="LW71" s="484"/>
      <c r="LX71" s="484"/>
      <c r="LY71" s="484"/>
      <c r="LZ71" s="484"/>
      <c r="MA71" s="484"/>
      <c r="MB71" s="484"/>
      <c r="MC71" s="484"/>
      <c r="MD71" s="484"/>
      <c r="ME71" s="484"/>
      <c r="MF71" s="484"/>
      <c r="MG71" s="484"/>
      <c r="MH71" s="484"/>
      <c r="MI71" s="484"/>
      <c r="MJ71" s="484"/>
      <c r="MK71" s="484"/>
      <c r="ML71" s="484"/>
      <c r="MM71" s="484"/>
      <c r="MN71" s="484"/>
      <c r="MO71" s="484"/>
      <c r="MP71" s="484"/>
      <c r="MQ71" s="484"/>
      <c r="MR71" s="484"/>
      <c r="MS71" s="484"/>
      <c r="MT71" s="484"/>
      <c r="MU71" s="484"/>
      <c r="MV71" s="484"/>
      <c r="MW71" s="484"/>
      <c r="MX71" s="484"/>
      <c r="MY71" s="484"/>
      <c r="MZ71" s="484"/>
      <c r="NA71" s="484"/>
      <c r="NB71" s="484"/>
      <c r="NC71" s="484"/>
      <c r="ND71" s="484"/>
      <c r="NE71" s="484"/>
      <c r="NF71" s="484"/>
      <c r="NG71" s="484"/>
      <c r="NH71" s="484"/>
      <c r="NI71" s="484"/>
      <c r="NJ71" s="484"/>
      <c r="NK71" s="484"/>
      <c r="NL71" s="484"/>
      <c r="NM71" s="484"/>
      <c r="NN71" s="484"/>
      <c r="NO71" s="484"/>
      <c r="NP71" s="484"/>
      <c r="NQ71" s="484"/>
      <c r="NR71" s="484"/>
      <c r="NS71" s="484"/>
      <c r="NT71" s="484"/>
      <c r="NU71" s="484"/>
      <c r="NV71" s="484"/>
      <c r="NW71" s="484"/>
      <c r="NX71" s="484"/>
      <c r="NY71" s="484"/>
      <c r="NZ71" s="484"/>
      <c r="OA71" s="484"/>
      <c r="OB71" s="484"/>
      <c r="OC71" s="484"/>
      <c r="OD71" s="484"/>
      <c r="OE71" s="484"/>
      <c r="OF71" s="484"/>
      <c r="OG71" s="484"/>
      <c r="OH71" s="484"/>
      <c r="OI71" s="484"/>
      <c r="OJ71" s="484"/>
      <c r="OK71" s="484"/>
      <c r="OL71" s="484"/>
      <c r="OM71" s="484"/>
      <c r="ON71" s="484"/>
      <c r="OO71" s="484"/>
      <c r="OP71" s="484"/>
      <c r="OQ71" s="484"/>
      <c r="OR71" s="484"/>
      <c r="OS71" s="484"/>
      <c r="OT71" s="484"/>
      <c r="OU71" s="484"/>
      <c r="OV71" s="484"/>
      <c r="OW71" s="484"/>
      <c r="OX71" s="484"/>
      <c r="OY71" s="484"/>
      <c r="OZ71" s="484"/>
      <c r="PA71" s="484"/>
      <c r="PB71" s="484"/>
      <c r="PC71" s="484"/>
      <c r="PD71" s="484"/>
      <c r="PE71" s="484"/>
      <c r="PF71" s="484"/>
      <c r="PG71" s="484"/>
      <c r="PH71" s="484"/>
      <c r="PI71" s="484"/>
      <c r="PJ71" s="484"/>
      <c r="PK71" s="484"/>
      <c r="PL71" s="484"/>
      <c r="PM71" s="484"/>
      <c r="PN71" s="484"/>
      <c r="PO71" s="484"/>
      <c r="PP71" s="484"/>
      <c r="PQ71" s="484"/>
      <c r="PR71" s="484"/>
      <c r="PS71" s="484"/>
      <c r="PT71" s="484"/>
      <c r="PU71" s="484"/>
      <c r="PV71" s="484"/>
      <c r="PW71" s="484"/>
      <c r="PX71" s="484"/>
      <c r="PY71" s="484"/>
      <c r="PZ71" s="484"/>
      <c r="QA71" s="484"/>
      <c r="QB71" s="484"/>
      <c r="QC71" s="484"/>
      <c r="QD71" s="484"/>
      <c r="QE71" s="484"/>
      <c r="QF71" s="484"/>
      <c r="QG71" s="484"/>
      <c r="QH71" s="484"/>
      <c r="QI71" s="484"/>
      <c r="QJ71" s="484"/>
      <c r="QK71" s="484"/>
      <c r="QL71" s="484"/>
      <c r="QM71" s="484"/>
      <c r="QN71" s="484"/>
      <c r="QO71" s="484"/>
      <c r="QP71" s="484"/>
      <c r="QQ71" s="484"/>
      <c r="QR71" s="484"/>
      <c r="QS71" s="484"/>
      <c r="QT71" s="484"/>
      <c r="QU71" s="484"/>
      <c r="QV71" s="484"/>
      <c r="QW71" s="484"/>
      <c r="QX71" s="484"/>
      <c r="QY71" s="484"/>
      <c r="QZ71" s="484"/>
      <c r="RA71" s="484"/>
      <c r="RB71" s="484"/>
      <c r="RC71" s="484"/>
      <c r="RD71" s="484"/>
      <c r="RE71" s="484"/>
      <c r="RF71" s="484"/>
      <c r="RG71" s="484"/>
      <c r="RH71" s="484"/>
      <c r="RI71" s="484"/>
      <c r="RJ71" s="484"/>
      <c r="RK71" s="484"/>
      <c r="RL71" s="484"/>
      <c r="RM71" s="484"/>
      <c r="RN71" s="484"/>
      <c r="RO71" s="484"/>
      <c r="RP71" s="484"/>
      <c r="RQ71" s="484"/>
      <c r="RR71" s="484"/>
      <c r="RS71" s="484"/>
      <c r="RT71" s="484"/>
      <c r="RU71" s="484"/>
      <c r="RV71" s="484"/>
      <c r="RW71" s="484"/>
      <c r="RX71" s="484"/>
      <c r="RY71" s="484"/>
      <c r="RZ71" s="484"/>
      <c r="SA71" s="484"/>
      <c r="SB71" s="484"/>
      <c r="SC71" s="484"/>
      <c r="SD71" s="484"/>
      <c r="SE71" s="484"/>
      <c r="SF71" s="484"/>
      <c r="SG71" s="484"/>
      <c r="SH71" s="484"/>
      <c r="SI71" s="484"/>
      <c r="SJ71" s="484"/>
      <c r="SK71" s="484"/>
      <c r="SL71" s="484"/>
      <c r="SM71" s="484"/>
      <c r="SN71" s="484"/>
      <c r="SO71" s="484"/>
      <c r="SP71" s="484"/>
      <c r="SQ71" s="484"/>
      <c r="SR71" s="484"/>
      <c r="SS71" s="484"/>
      <c r="ST71" s="484"/>
      <c r="SU71" s="484"/>
      <c r="SV71" s="484"/>
      <c r="SW71" s="484"/>
      <c r="SX71" s="484"/>
      <c r="SY71" s="484"/>
      <c r="SZ71" s="484"/>
      <c r="TA71" s="484"/>
      <c r="TB71" s="484"/>
      <c r="TC71" s="484"/>
      <c r="TD71" s="484"/>
      <c r="TE71" s="484"/>
      <c r="TF71" s="484"/>
      <c r="TG71" s="484"/>
      <c r="TH71" s="484"/>
      <c r="TI71" s="484"/>
      <c r="TJ71" s="484"/>
      <c r="TK71" s="484"/>
      <c r="TL71" s="484"/>
      <c r="TM71" s="484"/>
      <c r="TN71" s="484"/>
      <c r="TO71" s="484"/>
      <c r="TP71" s="484"/>
      <c r="TQ71" s="484"/>
      <c r="TR71" s="484"/>
      <c r="TS71" s="484"/>
      <c r="TT71" s="484"/>
      <c r="TU71" s="484"/>
      <c r="TV71" s="484"/>
      <c r="TW71" s="484"/>
      <c r="TX71" s="484"/>
      <c r="TY71" s="484"/>
      <c r="TZ71" s="484"/>
      <c r="UA71" s="484"/>
      <c r="UB71" s="484"/>
      <c r="UC71" s="484"/>
      <c r="UD71" s="484"/>
      <c r="UE71" s="484"/>
      <c r="UF71" s="484"/>
      <c r="UG71" s="484"/>
      <c r="UH71" s="484"/>
      <c r="UI71" s="484"/>
      <c r="UJ71" s="484"/>
      <c r="UK71" s="484"/>
      <c r="UL71" s="484"/>
      <c r="UM71" s="484"/>
      <c r="UN71" s="484"/>
      <c r="UO71" s="484"/>
      <c r="UP71" s="484"/>
      <c r="UQ71" s="484"/>
      <c r="UR71" s="484"/>
      <c r="US71" s="484"/>
      <c r="UT71" s="484"/>
      <c r="UU71" s="484"/>
      <c r="UV71" s="484"/>
      <c r="UW71" s="484"/>
      <c r="UX71" s="484"/>
      <c r="UY71" s="484"/>
      <c r="UZ71" s="484"/>
      <c r="VA71" s="484"/>
      <c r="VB71" s="484"/>
      <c r="VC71" s="484"/>
      <c r="VD71" s="484"/>
      <c r="VE71" s="484"/>
      <c r="VF71" s="484"/>
      <c r="VG71" s="484"/>
      <c r="VH71" s="484"/>
      <c r="VI71" s="484"/>
      <c r="VJ71" s="484"/>
      <c r="VK71" s="484"/>
      <c r="VL71" s="484"/>
      <c r="VM71" s="484"/>
      <c r="VN71" s="484"/>
      <c r="VO71" s="484"/>
      <c r="VP71" s="484"/>
      <c r="VQ71" s="484"/>
      <c r="VR71" s="484"/>
      <c r="VS71" s="484"/>
      <c r="VT71" s="484"/>
      <c r="VU71" s="484"/>
      <c r="VV71" s="484"/>
      <c r="VW71" s="484"/>
      <c r="VX71" s="484"/>
      <c r="VY71" s="484"/>
      <c r="VZ71" s="484"/>
      <c r="WA71" s="484"/>
      <c r="WB71" s="484"/>
      <c r="WC71" s="484"/>
      <c r="WD71" s="484"/>
      <c r="WE71" s="484"/>
      <c r="WF71" s="484"/>
      <c r="WG71" s="484"/>
      <c r="WH71" s="484"/>
      <c r="WI71" s="484"/>
      <c r="WJ71" s="484"/>
      <c r="WK71" s="484"/>
      <c r="WL71" s="484"/>
      <c r="WM71" s="484"/>
      <c r="WN71" s="484"/>
      <c r="WO71" s="484"/>
      <c r="WP71" s="484"/>
      <c r="WQ71" s="484"/>
      <c r="WR71" s="484"/>
      <c r="WS71" s="484"/>
      <c r="WT71" s="484"/>
      <c r="WU71" s="484"/>
      <c r="WV71" s="484"/>
      <c r="WW71" s="484"/>
      <c r="WX71" s="484"/>
      <c r="WY71" s="484"/>
      <c r="WZ71" s="484"/>
      <c r="XA71" s="484"/>
      <c r="XB71" s="484"/>
      <c r="XC71" s="484"/>
      <c r="XD71" s="484"/>
      <c r="XE71" s="484"/>
      <c r="XF71" s="484"/>
      <c r="XG71" s="484"/>
      <c r="XH71" s="484"/>
      <c r="XI71" s="484"/>
      <c r="XJ71" s="484"/>
      <c r="XK71" s="484"/>
      <c r="XL71" s="484"/>
      <c r="XM71" s="484"/>
      <c r="XN71" s="484"/>
      <c r="XO71" s="484"/>
      <c r="XP71" s="484"/>
      <c r="XQ71" s="484"/>
      <c r="XR71" s="484"/>
      <c r="XS71" s="484"/>
      <c r="XT71" s="484"/>
      <c r="XU71" s="484"/>
      <c r="XV71" s="484"/>
      <c r="XW71" s="484"/>
      <c r="XX71" s="484"/>
      <c r="XY71" s="484"/>
      <c r="XZ71" s="484"/>
      <c r="YA71" s="484"/>
      <c r="YB71" s="484"/>
      <c r="YC71" s="484"/>
      <c r="YD71" s="484"/>
      <c r="YE71" s="484"/>
      <c r="YF71" s="484"/>
      <c r="YG71" s="484"/>
      <c r="YH71" s="484"/>
      <c r="YI71" s="484"/>
      <c r="YJ71" s="484"/>
      <c r="YK71" s="484"/>
      <c r="YL71" s="484"/>
      <c r="YM71" s="484"/>
      <c r="YN71" s="484"/>
      <c r="YO71" s="484"/>
      <c r="YP71" s="484"/>
      <c r="YQ71" s="484"/>
      <c r="YR71" s="484"/>
      <c r="YS71" s="484"/>
      <c r="YT71" s="484"/>
      <c r="YU71" s="484"/>
      <c r="YV71" s="484"/>
      <c r="YW71" s="484"/>
      <c r="YX71" s="484"/>
      <c r="YY71" s="484"/>
      <c r="YZ71" s="484"/>
      <c r="ZA71" s="484"/>
      <c r="ZB71" s="484"/>
      <c r="ZC71" s="484"/>
      <c r="ZD71" s="484"/>
      <c r="ZE71" s="484"/>
      <c r="ZF71" s="484"/>
      <c r="ZG71" s="484"/>
      <c r="ZH71" s="484"/>
      <c r="ZI71" s="484"/>
      <c r="ZJ71" s="484"/>
      <c r="ZK71" s="484"/>
      <c r="ZL71" s="484"/>
      <c r="ZM71" s="484"/>
      <c r="ZN71" s="484"/>
      <c r="ZO71" s="484"/>
      <c r="ZP71" s="484"/>
      <c r="ZQ71" s="484"/>
      <c r="ZR71" s="484"/>
      <c r="ZS71" s="484"/>
      <c r="ZT71" s="484"/>
      <c r="ZU71" s="484"/>
      <c r="ZV71" s="484"/>
      <c r="ZW71" s="484"/>
      <c r="ZX71" s="484"/>
      <c r="ZY71" s="484"/>
      <c r="ZZ71" s="484"/>
      <c r="AAA71" s="484"/>
      <c r="AAB71" s="484"/>
      <c r="AAC71" s="484"/>
      <c r="AAD71" s="484"/>
      <c r="AAE71" s="484"/>
      <c r="AAF71" s="484"/>
      <c r="AAG71" s="484"/>
      <c r="AAH71" s="484"/>
      <c r="AAI71" s="484"/>
      <c r="AAJ71" s="484"/>
      <c r="AAK71" s="484"/>
      <c r="AAL71" s="484"/>
      <c r="AAM71" s="484"/>
      <c r="AAN71" s="484"/>
      <c r="AAO71" s="484"/>
      <c r="AAP71" s="484"/>
      <c r="AAQ71" s="484"/>
      <c r="AAR71" s="484"/>
      <c r="AAS71" s="484"/>
      <c r="AAT71" s="484"/>
      <c r="AAU71" s="484"/>
      <c r="AAV71" s="484"/>
      <c r="AAW71" s="484"/>
      <c r="AAX71" s="484"/>
      <c r="AAY71" s="484"/>
      <c r="AAZ71" s="484"/>
      <c r="ABA71" s="484"/>
      <c r="ABB71" s="484"/>
      <c r="ABC71" s="484"/>
      <c r="ABD71" s="484"/>
      <c r="ABE71" s="484"/>
      <c r="ABF71" s="484"/>
      <c r="ABG71" s="484"/>
      <c r="ABH71" s="484"/>
      <c r="ABI71" s="484"/>
      <c r="ABJ71" s="484"/>
      <c r="ABK71" s="484"/>
      <c r="ABL71" s="484"/>
      <c r="ABM71" s="484"/>
      <c r="ABN71" s="484"/>
      <c r="ABO71" s="484"/>
      <c r="ABP71" s="484"/>
      <c r="ABQ71" s="484"/>
      <c r="ABR71" s="484"/>
      <c r="ABS71" s="484"/>
      <c r="ABT71" s="484"/>
      <c r="ABU71" s="484"/>
      <c r="ABV71" s="484"/>
      <c r="ABW71" s="484"/>
      <c r="ABX71" s="484"/>
      <c r="ABY71" s="484"/>
      <c r="ABZ71" s="484"/>
      <c r="ACA71" s="484"/>
      <c r="ACB71" s="484"/>
      <c r="ACC71" s="484"/>
      <c r="ACD71" s="484"/>
      <c r="ACE71" s="484"/>
      <c r="ACF71" s="484"/>
      <c r="ACG71" s="484"/>
      <c r="ACH71" s="484"/>
      <c r="ACI71" s="484"/>
      <c r="ACJ71" s="484"/>
      <c r="ACK71" s="484"/>
      <c r="ACL71" s="484"/>
      <c r="ACM71" s="484"/>
      <c r="ACN71" s="484"/>
      <c r="ACO71" s="484"/>
      <c r="ACP71" s="484"/>
      <c r="ACQ71" s="484"/>
      <c r="ACR71" s="484"/>
      <c r="ACS71" s="484"/>
      <c r="ACT71" s="484"/>
      <c r="ACU71" s="484"/>
      <c r="ACV71" s="484"/>
      <c r="ACW71" s="484"/>
      <c r="ACX71" s="484"/>
      <c r="ACY71" s="484"/>
      <c r="ACZ71" s="484"/>
      <c r="ADA71" s="484"/>
      <c r="ADB71" s="484"/>
      <c r="ADC71" s="484"/>
      <c r="ADD71" s="484"/>
      <c r="ADE71" s="484"/>
      <c r="ADF71" s="484"/>
      <c r="ADG71" s="484"/>
      <c r="ADH71" s="484"/>
      <c r="ADI71" s="484"/>
      <c r="ADJ71" s="484"/>
      <c r="ADK71" s="484"/>
      <c r="ADL71" s="484"/>
      <c r="ADM71" s="484"/>
      <c r="ADN71" s="484"/>
      <c r="ADO71" s="484"/>
      <c r="ADP71" s="484"/>
      <c r="ADQ71" s="484"/>
      <c r="ADR71" s="484"/>
      <c r="ADS71" s="484"/>
      <c r="ADT71" s="484"/>
      <c r="ADU71" s="484"/>
      <c r="ADV71" s="484"/>
      <c r="ADW71" s="484"/>
      <c r="ADX71" s="484"/>
      <c r="ADY71" s="484"/>
      <c r="ADZ71" s="484"/>
      <c r="AEA71" s="484"/>
      <c r="AEB71" s="484"/>
      <c r="AEC71" s="484"/>
      <c r="AED71" s="484"/>
      <c r="AEE71" s="484"/>
      <c r="AEF71" s="484"/>
      <c r="AEG71" s="484"/>
      <c r="AEH71" s="484"/>
      <c r="AEI71" s="484"/>
      <c r="AEJ71" s="484"/>
      <c r="AEK71" s="484"/>
      <c r="AEL71" s="484"/>
      <c r="AEM71" s="484"/>
      <c r="AEN71" s="484"/>
      <c r="AEO71" s="484"/>
      <c r="AEP71" s="484"/>
      <c r="AEQ71" s="484"/>
      <c r="AER71" s="484"/>
      <c r="AES71" s="484"/>
      <c r="AET71" s="484"/>
      <c r="AEU71" s="484"/>
      <c r="AEV71" s="484"/>
      <c r="AEW71" s="484"/>
      <c r="AEX71" s="484"/>
      <c r="AEY71" s="484"/>
      <c r="AEZ71" s="484"/>
      <c r="AFA71" s="484"/>
      <c r="AFB71" s="484"/>
      <c r="AFC71" s="484"/>
      <c r="AFD71" s="484"/>
      <c r="AFE71" s="484"/>
      <c r="AFF71" s="484"/>
      <c r="AFG71" s="484"/>
      <c r="AFH71" s="484"/>
      <c r="AFI71" s="484"/>
      <c r="AFJ71" s="484"/>
      <c r="AFK71" s="484"/>
      <c r="AFL71" s="484"/>
      <c r="AFM71" s="484"/>
      <c r="AFN71" s="484"/>
      <c r="AFO71" s="484"/>
      <c r="AFP71" s="484"/>
      <c r="AFQ71" s="484"/>
      <c r="AFR71" s="484"/>
      <c r="AFS71" s="484"/>
      <c r="AFT71" s="484"/>
      <c r="AFU71" s="484"/>
      <c r="AFV71" s="484"/>
      <c r="AFW71" s="484"/>
      <c r="AFX71" s="484"/>
      <c r="AFY71" s="484"/>
      <c r="AFZ71" s="484"/>
      <c r="AGA71" s="484"/>
      <c r="AGB71" s="484"/>
      <c r="AGC71" s="484"/>
      <c r="AGD71" s="484"/>
      <c r="AGE71" s="484"/>
      <c r="AGF71" s="484"/>
      <c r="AGG71" s="484"/>
      <c r="AGH71" s="484"/>
      <c r="AGI71" s="484"/>
      <c r="AGJ71" s="484"/>
      <c r="AGK71" s="484"/>
      <c r="AGL71" s="484"/>
      <c r="AGM71" s="484"/>
      <c r="AGN71" s="484"/>
      <c r="AGO71" s="484"/>
      <c r="AGP71" s="484"/>
      <c r="AGQ71" s="484"/>
      <c r="AGR71" s="484"/>
      <c r="AGS71" s="484"/>
      <c r="AGT71" s="484"/>
      <c r="AGU71" s="484"/>
      <c r="AGV71" s="484"/>
      <c r="AGW71" s="484"/>
      <c r="AGX71" s="484"/>
      <c r="AGY71" s="484"/>
      <c r="AGZ71" s="484"/>
      <c r="AHA71" s="484"/>
      <c r="AHB71" s="484"/>
      <c r="AHC71" s="484"/>
      <c r="AHD71" s="484"/>
      <c r="AHE71" s="484"/>
      <c r="AHF71" s="484"/>
      <c r="AHG71" s="484"/>
      <c r="AHH71" s="484"/>
      <c r="AHI71" s="484"/>
      <c r="AHJ71" s="484"/>
      <c r="AHK71" s="484"/>
      <c r="AHL71" s="484"/>
      <c r="AHM71" s="484"/>
      <c r="AHN71" s="484"/>
      <c r="AHO71" s="484"/>
      <c r="AHP71" s="484"/>
      <c r="AHQ71" s="484"/>
      <c r="AHR71" s="484"/>
      <c r="AHS71" s="484"/>
      <c r="AHT71" s="484"/>
      <c r="AHU71" s="484"/>
      <c r="AHV71" s="484"/>
      <c r="AHW71" s="484"/>
      <c r="AHX71" s="484"/>
      <c r="AHY71" s="484"/>
      <c r="AHZ71" s="484"/>
      <c r="AIA71" s="484"/>
      <c r="AIB71" s="484"/>
      <c r="AIC71" s="484"/>
      <c r="AID71" s="484"/>
      <c r="AIE71" s="484"/>
      <c r="AIF71" s="484"/>
      <c r="AIG71" s="484"/>
      <c r="AIH71" s="484"/>
      <c r="AII71" s="484"/>
      <c r="AIJ71" s="484"/>
      <c r="AIK71" s="484"/>
      <c r="AIL71" s="484"/>
      <c r="AIM71" s="484"/>
      <c r="AIN71" s="484"/>
      <c r="AIO71" s="484"/>
      <c r="AIP71" s="484"/>
      <c r="AIQ71" s="484"/>
      <c r="AIR71" s="484"/>
      <c r="AIS71" s="484"/>
      <c r="AIT71" s="484"/>
      <c r="AIU71" s="484"/>
      <c r="AIV71" s="484"/>
      <c r="AIW71" s="484"/>
      <c r="AIX71" s="484"/>
      <c r="AIY71" s="484"/>
      <c r="AIZ71" s="484"/>
      <c r="AJA71" s="484"/>
      <c r="AJB71" s="484"/>
      <c r="AJC71" s="484"/>
      <c r="AJD71" s="484"/>
      <c r="AJE71" s="484"/>
      <c r="AJF71" s="484"/>
      <c r="AJG71" s="484"/>
      <c r="AJH71" s="484"/>
      <c r="AJI71" s="484"/>
      <c r="AJJ71" s="484"/>
      <c r="AJK71" s="484"/>
      <c r="AJL71" s="484"/>
      <c r="AJM71" s="484"/>
      <c r="AJN71" s="484"/>
      <c r="AJO71" s="484"/>
      <c r="AJP71" s="484"/>
      <c r="AJQ71" s="484"/>
      <c r="AJR71" s="484"/>
      <c r="AJS71" s="484"/>
      <c r="AJT71" s="484"/>
      <c r="AJU71" s="484"/>
      <c r="AJV71" s="484"/>
      <c r="AJW71" s="484"/>
      <c r="AJX71" s="484"/>
      <c r="AJY71" s="484"/>
      <c r="AJZ71" s="484"/>
      <c r="AKA71" s="484"/>
      <c r="AKB71" s="484"/>
      <c r="AKC71" s="484"/>
      <c r="AKD71" s="484"/>
      <c r="AKE71" s="484"/>
      <c r="AKF71" s="484"/>
      <c r="AKG71" s="484"/>
      <c r="AKH71" s="484"/>
      <c r="AKI71" s="484"/>
      <c r="AKJ71" s="484"/>
      <c r="AKK71" s="484"/>
      <c r="AKL71" s="484"/>
      <c r="AKM71" s="484"/>
      <c r="AKN71" s="484"/>
      <c r="AKO71" s="484"/>
      <c r="AKP71" s="484"/>
      <c r="AKQ71" s="484"/>
      <c r="AKR71" s="484"/>
      <c r="AKS71" s="484"/>
      <c r="AKT71" s="484"/>
      <c r="AKU71" s="484"/>
      <c r="AKV71" s="484"/>
      <c r="AKW71" s="484"/>
      <c r="AKX71" s="484"/>
      <c r="AKY71" s="484"/>
      <c r="AKZ71" s="484"/>
      <c r="ALA71" s="484"/>
      <c r="ALB71" s="484"/>
      <c r="ALC71" s="484"/>
      <c r="ALD71" s="484"/>
      <c r="ALE71" s="484"/>
      <c r="ALF71" s="484"/>
      <c r="ALG71" s="484"/>
      <c r="ALH71" s="484"/>
      <c r="ALI71" s="484"/>
      <c r="ALJ71" s="484"/>
      <c r="ALK71" s="484"/>
      <c r="ALL71" s="484"/>
      <c r="ALM71" s="484"/>
      <c r="ALN71" s="484"/>
      <c r="ALO71" s="484"/>
      <c r="ALP71" s="484"/>
      <c r="ALQ71" s="484"/>
      <c r="ALR71" s="484"/>
      <c r="ALS71" s="484"/>
      <c r="ALT71" s="484"/>
      <c r="ALU71" s="484"/>
      <c r="ALV71" s="484"/>
      <c r="ALW71" s="484"/>
      <c r="ALX71" s="484"/>
      <c r="ALY71" s="484"/>
      <c r="ALZ71" s="484"/>
      <c r="AMA71" s="484"/>
      <c r="AMB71" s="484"/>
      <c r="AMC71" s="484"/>
      <c r="AMD71" s="484"/>
      <c r="AME71" s="484"/>
      <c r="AMF71" s="484"/>
      <c r="AMG71" s="484"/>
      <c r="AMH71" s="484"/>
      <c r="AMI71" s="484"/>
      <c r="AMJ71" s="484"/>
      <c r="AMK71" s="484"/>
      <c r="AML71" s="484"/>
    </row>
    <row r="72" spans="1:1026" s="75" customFormat="1">
      <c r="A72" s="478"/>
      <c r="B72" s="490"/>
      <c r="C72" s="491"/>
      <c r="D72" s="490"/>
      <c r="E72" s="490"/>
      <c r="F72" s="478"/>
      <c r="G72" s="478"/>
      <c r="H72" s="478"/>
      <c r="I72" s="478"/>
      <c r="J72" s="478"/>
      <c r="K72" s="478"/>
      <c r="L72" s="478"/>
      <c r="M72" s="478"/>
      <c r="N72" s="478"/>
      <c r="O72" s="478"/>
      <c r="P72" s="478"/>
      <c r="Q72" s="478"/>
      <c r="R72" s="478"/>
      <c r="S72" s="478"/>
      <c r="T72" s="478"/>
      <c r="U72" s="478"/>
      <c r="V72" s="478"/>
      <c r="W72" s="478"/>
      <c r="X72" s="478"/>
      <c r="Y72" s="478"/>
      <c r="Z72" s="478"/>
      <c r="AA72" s="478"/>
      <c r="AB72" s="478"/>
      <c r="AC72" s="478"/>
      <c r="AD72" s="478"/>
      <c r="AE72" s="478"/>
      <c r="AF72" s="478"/>
      <c r="AG72" s="478"/>
      <c r="AH72" s="478"/>
      <c r="AI72" s="478"/>
      <c r="AJ72" s="478"/>
      <c r="AK72" s="478"/>
      <c r="AL72" s="478"/>
      <c r="AM72" s="478"/>
      <c r="AN72" s="478"/>
      <c r="AO72" s="478"/>
      <c r="AP72" s="478"/>
      <c r="AQ72" s="478"/>
      <c r="AR72" s="478"/>
      <c r="AS72" s="478"/>
      <c r="AT72" s="478"/>
      <c r="AU72" s="478"/>
      <c r="AV72" s="478"/>
      <c r="AW72" s="478"/>
      <c r="AX72" s="478"/>
      <c r="AY72" s="478"/>
      <c r="AZ72" s="478"/>
      <c r="BA72" s="478"/>
      <c r="BB72" s="478"/>
      <c r="BC72" s="478"/>
      <c r="BD72" s="478"/>
      <c r="BE72" s="478"/>
      <c r="BF72" s="478"/>
      <c r="BG72" s="478"/>
      <c r="BH72" s="478"/>
      <c r="BI72" s="478"/>
      <c r="BJ72" s="478"/>
      <c r="BK72" s="478"/>
      <c r="BL72" s="478"/>
      <c r="BM72" s="478"/>
      <c r="BN72" s="478"/>
      <c r="BO72" s="478"/>
      <c r="BP72" s="478"/>
      <c r="BQ72" s="478"/>
      <c r="BR72" s="478"/>
      <c r="BS72" s="478"/>
      <c r="BT72" s="478"/>
      <c r="BU72" s="478"/>
      <c r="BV72" s="478"/>
      <c r="BW72" s="478"/>
      <c r="BX72" s="478"/>
      <c r="BY72" s="478"/>
      <c r="BZ72" s="478"/>
      <c r="CA72" s="478"/>
      <c r="CB72" s="478"/>
      <c r="CC72" s="478"/>
      <c r="CD72" s="478"/>
      <c r="CE72" s="478"/>
      <c r="CF72" s="478"/>
      <c r="CG72" s="478"/>
      <c r="CH72" s="478"/>
      <c r="CI72" s="478"/>
      <c r="CJ72" s="478"/>
      <c r="CK72" s="478"/>
      <c r="CL72" s="478"/>
      <c r="CM72" s="478"/>
      <c r="CN72" s="478"/>
      <c r="CO72" s="478"/>
      <c r="CP72" s="478"/>
      <c r="CQ72" s="478"/>
      <c r="CR72" s="478"/>
      <c r="CS72" s="478"/>
      <c r="CT72" s="478"/>
      <c r="CU72" s="478"/>
      <c r="CV72" s="478"/>
      <c r="CW72" s="478"/>
      <c r="CX72" s="478"/>
      <c r="CY72" s="478"/>
      <c r="CZ72" s="478"/>
      <c r="DA72" s="478"/>
      <c r="DB72" s="478"/>
      <c r="DC72" s="478"/>
      <c r="DD72" s="478"/>
      <c r="DE72" s="478"/>
      <c r="DF72" s="478"/>
      <c r="DG72" s="478"/>
      <c r="DH72" s="478"/>
      <c r="DI72" s="478"/>
      <c r="DJ72" s="478"/>
      <c r="DK72" s="478"/>
      <c r="DL72" s="478"/>
      <c r="DM72" s="478"/>
      <c r="DN72" s="478"/>
      <c r="DO72" s="478"/>
      <c r="DP72" s="478"/>
      <c r="DQ72" s="478"/>
      <c r="DR72" s="478"/>
      <c r="DS72" s="478"/>
      <c r="DT72" s="478"/>
      <c r="DU72" s="478"/>
      <c r="DV72" s="478"/>
      <c r="DW72" s="478"/>
      <c r="DX72" s="478"/>
      <c r="DY72" s="478"/>
      <c r="DZ72" s="478"/>
      <c r="EA72" s="478"/>
      <c r="EB72" s="478"/>
      <c r="EC72" s="478"/>
      <c r="ED72" s="478"/>
      <c r="EE72" s="478"/>
      <c r="EF72" s="478"/>
      <c r="EG72" s="478"/>
      <c r="EH72" s="478"/>
      <c r="EI72" s="478"/>
      <c r="EJ72" s="478"/>
      <c r="EK72" s="478"/>
      <c r="EL72" s="478"/>
      <c r="EM72" s="478"/>
      <c r="EN72" s="478"/>
      <c r="EO72" s="478"/>
      <c r="EP72" s="478"/>
      <c r="EQ72" s="478"/>
      <c r="ER72" s="478"/>
      <c r="ES72" s="478"/>
      <c r="ET72" s="478"/>
      <c r="EU72" s="478"/>
      <c r="EV72" s="478"/>
      <c r="EW72" s="478"/>
      <c r="EX72" s="478"/>
      <c r="EY72" s="478"/>
      <c r="EZ72" s="478"/>
      <c r="FA72" s="478"/>
      <c r="FB72" s="478"/>
      <c r="FC72" s="478"/>
      <c r="FD72" s="478"/>
      <c r="FE72" s="478"/>
      <c r="FF72" s="478"/>
      <c r="FG72" s="478"/>
      <c r="FH72" s="478"/>
      <c r="FI72" s="478"/>
      <c r="FJ72" s="478"/>
      <c r="FK72" s="478"/>
      <c r="FL72" s="478"/>
      <c r="FM72" s="478"/>
      <c r="FN72" s="478"/>
      <c r="FO72" s="478"/>
      <c r="FP72" s="478"/>
      <c r="FQ72" s="478"/>
      <c r="FR72" s="478"/>
      <c r="FS72" s="478"/>
      <c r="FT72" s="478"/>
      <c r="FU72" s="478"/>
      <c r="FV72" s="478"/>
      <c r="FW72" s="478"/>
      <c r="FX72" s="478"/>
      <c r="FY72" s="478"/>
      <c r="FZ72" s="478"/>
      <c r="GA72" s="478"/>
      <c r="GB72" s="478"/>
      <c r="GC72" s="478"/>
      <c r="GD72" s="478"/>
      <c r="GE72" s="478"/>
      <c r="GF72" s="478"/>
      <c r="GG72" s="478"/>
      <c r="GH72" s="478"/>
      <c r="GI72" s="478"/>
      <c r="GJ72" s="478"/>
      <c r="GK72" s="478"/>
      <c r="GL72" s="478"/>
      <c r="GM72" s="478"/>
      <c r="GN72" s="478"/>
      <c r="GO72" s="478"/>
      <c r="GP72" s="478"/>
      <c r="GQ72" s="478"/>
      <c r="GR72" s="478"/>
      <c r="GS72" s="478"/>
      <c r="GT72" s="478"/>
      <c r="GU72" s="478"/>
      <c r="GV72" s="478"/>
      <c r="GW72" s="478"/>
      <c r="GX72" s="478"/>
      <c r="GY72" s="478"/>
      <c r="GZ72" s="478"/>
      <c r="HA72" s="478"/>
      <c r="HB72" s="478"/>
      <c r="HC72" s="478"/>
      <c r="HD72" s="478"/>
      <c r="HE72" s="478"/>
      <c r="HF72" s="478"/>
      <c r="HG72" s="478"/>
      <c r="HH72" s="478"/>
      <c r="HI72" s="478"/>
      <c r="HJ72" s="478"/>
      <c r="HK72" s="478"/>
      <c r="HL72" s="478"/>
      <c r="HM72" s="478"/>
      <c r="HN72" s="478"/>
      <c r="HO72" s="478"/>
      <c r="HP72" s="478"/>
      <c r="HQ72" s="478"/>
      <c r="HR72" s="478"/>
      <c r="HS72" s="478"/>
      <c r="HT72" s="478"/>
      <c r="HU72" s="478"/>
      <c r="HV72" s="478"/>
      <c r="HW72" s="478"/>
      <c r="HX72" s="478"/>
      <c r="HY72" s="478"/>
      <c r="HZ72" s="478"/>
      <c r="IA72" s="478"/>
      <c r="IB72" s="478"/>
      <c r="IC72" s="478"/>
      <c r="ID72" s="478"/>
      <c r="IE72" s="478"/>
      <c r="IF72" s="478"/>
      <c r="IG72" s="478"/>
      <c r="IH72" s="478"/>
      <c r="II72" s="478"/>
      <c r="IJ72" s="484"/>
      <c r="IK72" s="484"/>
      <c r="IL72" s="484"/>
      <c r="IM72" s="484"/>
      <c r="IN72" s="484"/>
      <c r="IO72" s="484"/>
      <c r="IP72" s="484"/>
      <c r="IQ72" s="484"/>
      <c r="IR72" s="484"/>
      <c r="IS72" s="484"/>
      <c r="IT72" s="484"/>
      <c r="IU72" s="484"/>
      <c r="IV72" s="484"/>
      <c r="IW72" s="484"/>
      <c r="IX72" s="484"/>
      <c r="IY72" s="484"/>
      <c r="IZ72" s="484"/>
      <c r="JA72" s="484"/>
      <c r="JB72" s="484"/>
      <c r="JC72" s="484"/>
      <c r="JD72" s="484"/>
      <c r="JE72" s="484"/>
      <c r="JF72" s="484"/>
      <c r="JG72" s="484"/>
      <c r="JH72" s="484"/>
      <c r="JI72" s="484"/>
      <c r="JJ72" s="484"/>
      <c r="JK72" s="484"/>
      <c r="JL72" s="484"/>
      <c r="JM72" s="484"/>
      <c r="JN72" s="484"/>
      <c r="JO72" s="484"/>
      <c r="JP72" s="484"/>
      <c r="JQ72" s="484"/>
      <c r="JR72" s="484"/>
      <c r="JS72" s="484"/>
      <c r="JT72" s="484"/>
      <c r="JU72" s="484"/>
      <c r="JV72" s="484"/>
      <c r="JW72" s="484"/>
      <c r="JX72" s="484"/>
      <c r="JY72" s="484"/>
      <c r="JZ72" s="484"/>
      <c r="KA72" s="484"/>
      <c r="KB72" s="484"/>
      <c r="KC72" s="484"/>
      <c r="KD72" s="484"/>
      <c r="KE72" s="484"/>
      <c r="KF72" s="484"/>
      <c r="KG72" s="484"/>
      <c r="KH72" s="484"/>
      <c r="KI72" s="484"/>
      <c r="KJ72" s="484"/>
      <c r="KK72" s="484"/>
      <c r="KL72" s="484"/>
      <c r="KM72" s="484"/>
      <c r="KN72" s="484"/>
      <c r="KO72" s="484"/>
      <c r="KP72" s="484"/>
      <c r="KQ72" s="484"/>
      <c r="KR72" s="484"/>
      <c r="KS72" s="484"/>
      <c r="KT72" s="484"/>
      <c r="KU72" s="484"/>
      <c r="KV72" s="484"/>
      <c r="KW72" s="484"/>
      <c r="KX72" s="484"/>
      <c r="KY72" s="484"/>
      <c r="KZ72" s="484"/>
      <c r="LA72" s="484"/>
      <c r="LB72" s="484"/>
      <c r="LC72" s="484"/>
      <c r="LD72" s="484"/>
      <c r="LE72" s="484"/>
      <c r="LF72" s="484"/>
      <c r="LG72" s="484"/>
      <c r="LH72" s="484"/>
      <c r="LI72" s="484"/>
      <c r="LJ72" s="484"/>
      <c r="LK72" s="484"/>
      <c r="LL72" s="484"/>
      <c r="LM72" s="484"/>
      <c r="LN72" s="484"/>
      <c r="LO72" s="484"/>
      <c r="LP72" s="484"/>
      <c r="LQ72" s="484"/>
      <c r="LR72" s="484"/>
      <c r="LS72" s="484"/>
      <c r="LT72" s="484"/>
      <c r="LU72" s="484"/>
      <c r="LV72" s="484"/>
      <c r="LW72" s="484"/>
      <c r="LX72" s="484"/>
      <c r="LY72" s="484"/>
      <c r="LZ72" s="484"/>
      <c r="MA72" s="484"/>
      <c r="MB72" s="484"/>
      <c r="MC72" s="484"/>
      <c r="MD72" s="484"/>
      <c r="ME72" s="484"/>
      <c r="MF72" s="484"/>
      <c r="MG72" s="484"/>
      <c r="MH72" s="484"/>
      <c r="MI72" s="484"/>
      <c r="MJ72" s="484"/>
      <c r="MK72" s="484"/>
      <c r="ML72" s="484"/>
      <c r="MM72" s="484"/>
      <c r="MN72" s="484"/>
      <c r="MO72" s="484"/>
      <c r="MP72" s="484"/>
      <c r="MQ72" s="484"/>
      <c r="MR72" s="484"/>
      <c r="MS72" s="484"/>
      <c r="MT72" s="484"/>
      <c r="MU72" s="484"/>
      <c r="MV72" s="484"/>
      <c r="MW72" s="484"/>
      <c r="MX72" s="484"/>
      <c r="MY72" s="484"/>
      <c r="MZ72" s="484"/>
      <c r="NA72" s="484"/>
      <c r="NB72" s="484"/>
      <c r="NC72" s="484"/>
      <c r="ND72" s="484"/>
      <c r="NE72" s="484"/>
      <c r="NF72" s="484"/>
      <c r="NG72" s="484"/>
      <c r="NH72" s="484"/>
      <c r="NI72" s="484"/>
      <c r="NJ72" s="484"/>
      <c r="NK72" s="484"/>
      <c r="NL72" s="484"/>
      <c r="NM72" s="484"/>
      <c r="NN72" s="484"/>
      <c r="NO72" s="484"/>
      <c r="NP72" s="484"/>
      <c r="NQ72" s="484"/>
      <c r="NR72" s="484"/>
      <c r="NS72" s="484"/>
      <c r="NT72" s="484"/>
      <c r="NU72" s="484"/>
      <c r="NV72" s="484"/>
      <c r="NW72" s="484"/>
      <c r="NX72" s="484"/>
      <c r="NY72" s="484"/>
      <c r="NZ72" s="484"/>
      <c r="OA72" s="484"/>
      <c r="OB72" s="484"/>
      <c r="OC72" s="484"/>
      <c r="OD72" s="484"/>
      <c r="OE72" s="484"/>
      <c r="OF72" s="484"/>
      <c r="OG72" s="484"/>
      <c r="OH72" s="484"/>
      <c r="OI72" s="484"/>
      <c r="OJ72" s="484"/>
      <c r="OK72" s="484"/>
      <c r="OL72" s="484"/>
      <c r="OM72" s="484"/>
      <c r="ON72" s="484"/>
      <c r="OO72" s="484"/>
      <c r="OP72" s="484"/>
      <c r="OQ72" s="484"/>
      <c r="OR72" s="484"/>
      <c r="OS72" s="484"/>
      <c r="OT72" s="484"/>
      <c r="OU72" s="484"/>
      <c r="OV72" s="484"/>
      <c r="OW72" s="484"/>
      <c r="OX72" s="484"/>
      <c r="OY72" s="484"/>
      <c r="OZ72" s="484"/>
      <c r="PA72" s="484"/>
      <c r="PB72" s="484"/>
      <c r="PC72" s="484"/>
      <c r="PD72" s="484"/>
      <c r="PE72" s="484"/>
      <c r="PF72" s="484"/>
      <c r="PG72" s="484"/>
      <c r="PH72" s="484"/>
      <c r="PI72" s="484"/>
      <c r="PJ72" s="484"/>
      <c r="PK72" s="484"/>
      <c r="PL72" s="484"/>
      <c r="PM72" s="484"/>
      <c r="PN72" s="484"/>
      <c r="PO72" s="484"/>
      <c r="PP72" s="484"/>
      <c r="PQ72" s="484"/>
      <c r="PR72" s="484"/>
      <c r="PS72" s="484"/>
      <c r="PT72" s="484"/>
      <c r="PU72" s="484"/>
      <c r="PV72" s="484"/>
      <c r="PW72" s="484"/>
      <c r="PX72" s="484"/>
      <c r="PY72" s="484"/>
      <c r="PZ72" s="484"/>
      <c r="QA72" s="484"/>
      <c r="QB72" s="484"/>
      <c r="QC72" s="484"/>
      <c r="QD72" s="484"/>
      <c r="QE72" s="484"/>
      <c r="QF72" s="484"/>
      <c r="QG72" s="484"/>
      <c r="QH72" s="484"/>
      <c r="QI72" s="484"/>
      <c r="QJ72" s="484"/>
      <c r="QK72" s="484"/>
      <c r="QL72" s="484"/>
      <c r="QM72" s="484"/>
      <c r="QN72" s="484"/>
      <c r="QO72" s="484"/>
      <c r="QP72" s="484"/>
      <c r="QQ72" s="484"/>
      <c r="QR72" s="484"/>
      <c r="QS72" s="484"/>
      <c r="QT72" s="484"/>
      <c r="QU72" s="484"/>
      <c r="QV72" s="484"/>
      <c r="QW72" s="484"/>
      <c r="QX72" s="484"/>
      <c r="QY72" s="484"/>
      <c r="QZ72" s="484"/>
      <c r="RA72" s="484"/>
      <c r="RB72" s="484"/>
      <c r="RC72" s="484"/>
      <c r="RD72" s="484"/>
      <c r="RE72" s="484"/>
      <c r="RF72" s="484"/>
      <c r="RG72" s="484"/>
      <c r="RH72" s="484"/>
      <c r="RI72" s="484"/>
      <c r="RJ72" s="484"/>
      <c r="RK72" s="484"/>
      <c r="RL72" s="484"/>
      <c r="RM72" s="484"/>
      <c r="RN72" s="484"/>
      <c r="RO72" s="484"/>
      <c r="RP72" s="484"/>
      <c r="RQ72" s="484"/>
      <c r="RR72" s="484"/>
      <c r="RS72" s="484"/>
      <c r="RT72" s="484"/>
      <c r="RU72" s="484"/>
      <c r="RV72" s="484"/>
      <c r="RW72" s="484"/>
      <c r="RX72" s="484"/>
      <c r="RY72" s="484"/>
      <c r="RZ72" s="484"/>
      <c r="SA72" s="484"/>
      <c r="SB72" s="484"/>
      <c r="SC72" s="484"/>
      <c r="SD72" s="484"/>
      <c r="SE72" s="484"/>
      <c r="SF72" s="484"/>
      <c r="SG72" s="484"/>
      <c r="SH72" s="484"/>
      <c r="SI72" s="484"/>
      <c r="SJ72" s="484"/>
      <c r="SK72" s="484"/>
      <c r="SL72" s="484"/>
      <c r="SM72" s="484"/>
      <c r="SN72" s="484"/>
      <c r="SO72" s="484"/>
      <c r="SP72" s="484"/>
      <c r="SQ72" s="484"/>
      <c r="SR72" s="484"/>
      <c r="SS72" s="484"/>
      <c r="ST72" s="484"/>
      <c r="SU72" s="484"/>
      <c r="SV72" s="484"/>
      <c r="SW72" s="484"/>
      <c r="SX72" s="484"/>
      <c r="SY72" s="484"/>
      <c r="SZ72" s="484"/>
      <c r="TA72" s="484"/>
      <c r="TB72" s="484"/>
      <c r="TC72" s="484"/>
      <c r="TD72" s="484"/>
      <c r="TE72" s="484"/>
      <c r="TF72" s="484"/>
      <c r="TG72" s="484"/>
      <c r="TH72" s="484"/>
      <c r="TI72" s="484"/>
      <c r="TJ72" s="484"/>
      <c r="TK72" s="484"/>
      <c r="TL72" s="484"/>
      <c r="TM72" s="484"/>
      <c r="TN72" s="484"/>
      <c r="TO72" s="484"/>
      <c r="TP72" s="484"/>
      <c r="TQ72" s="484"/>
      <c r="TR72" s="484"/>
      <c r="TS72" s="484"/>
      <c r="TT72" s="484"/>
      <c r="TU72" s="484"/>
      <c r="TV72" s="484"/>
      <c r="TW72" s="484"/>
      <c r="TX72" s="484"/>
      <c r="TY72" s="484"/>
      <c r="TZ72" s="484"/>
      <c r="UA72" s="484"/>
      <c r="UB72" s="484"/>
      <c r="UC72" s="484"/>
      <c r="UD72" s="484"/>
      <c r="UE72" s="484"/>
      <c r="UF72" s="484"/>
      <c r="UG72" s="484"/>
      <c r="UH72" s="484"/>
      <c r="UI72" s="484"/>
      <c r="UJ72" s="484"/>
      <c r="UK72" s="484"/>
      <c r="UL72" s="484"/>
      <c r="UM72" s="484"/>
      <c r="UN72" s="484"/>
      <c r="UO72" s="484"/>
      <c r="UP72" s="484"/>
      <c r="UQ72" s="484"/>
      <c r="UR72" s="484"/>
      <c r="US72" s="484"/>
      <c r="UT72" s="484"/>
      <c r="UU72" s="484"/>
      <c r="UV72" s="484"/>
      <c r="UW72" s="484"/>
      <c r="UX72" s="484"/>
      <c r="UY72" s="484"/>
      <c r="UZ72" s="484"/>
      <c r="VA72" s="484"/>
      <c r="VB72" s="484"/>
      <c r="VC72" s="484"/>
      <c r="VD72" s="484"/>
      <c r="VE72" s="484"/>
      <c r="VF72" s="484"/>
      <c r="VG72" s="484"/>
      <c r="VH72" s="484"/>
      <c r="VI72" s="484"/>
      <c r="VJ72" s="484"/>
      <c r="VK72" s="484"/>
      <c r="VL72" s="484"/>
      <c r="VM72" s="484"/>
      <c r="VN72" s="484"/>
      <c r="VO72" s="484"/>
      <c r="VP72" s="484"/>
      <c r="VQ72" s="484"/>
      <c r="VR72" s="484"/>
      <c r="VS72" s="484"/>
      <c r="VT72" s="484"/>
      <c r="VU72" s="484"/>
      <c r="VV72" s="484"/>
      <c r="VW72" s="484"/>
      <c r="VX72" s="484"/>
      <c r="VY72" s="484"/>
      <c r="VZ72" s="484"/>
      <c r="WA72" s="484"/>
      <c r="WB72" s="484"/>
      <c r="WC72" s="484"/>
      <c r="WD72" s="484"/>
      <c r="WE72" s="484"/>
      <c r="WF72" s="484"/>
      <c r="WG72" s="484"/>
      <c r="WH72" s="484"/>
      <c r="WI72" s="484"/>
      <c r="WJ72" s="484"/>
      <c r="WK72" s="484"/>
      <c r="WL72" s="484"/>
      <c r="WM72" s="484"/>
      <c r="WN72" s="484"/>
      <c r="WO72" s="484"/>
      <c r="WP72" s="484"/>
      <c r="WQ72" s="484"/>
      <c r="WR72" s="484"/>
      <c r="WS72" s="484"/>
      <c r="WT72" s="484"/>
      <c r="WU72" s="484"/>
      <c r="WV72" s="484"/>
      <c r="WW72" s="484"/>
      <c r="WX72" s="484"/>
      <c r="WY72" s="484"/>
      <c r="WZ72" s="484"/>
      <c r="XA72" s="484"/>
      <c r="XB72" s="484"/>
      <c r="XC72" s="484"/>
      <c r="XD72" s="484"/>
      <c r="XE72" s="484"/>
      <c r="XF72" s="484"/>
      <c r="XG72" s="484"/>
      <c r="XH72" s="484"/>
      <c r="XI72" s="484"/>
      <c r="XJ72" s="484"/>
      <c r="XK72" s="484"/>
      <c r="XL72" s="484"/>
      <c r="XM72" s="484"/>
      <c r="XN72" s="484"/>
      <c r="XO72" s="484"/>
      <c r="XP72" s="484"/>
      <c r="XQ72" s="484"/>
      <c r="XR72" s="484"/>
      <c r="XS72" s="484"/>
      <c r="XT72" s="484"/>
      <c r="XU72" s="484"/>
      <c r="XV72" s="484"/>
      <c r="XW72" s="484"/>
      <c r="XX72" s="484"/>
      <c r="XY72" s="484"/>
      <c r="XZ72" s="484"/>
      <c r="YA72" s="484"/>
      <c r="YB72" s="484"/>
      <c r="YC72" s="484"/>
      <c r="YD72" s="484"/>
      <c r="YE72" s="484"/>
      <c r="YF72" s="484"/>
      <c r="YG72" s="484"/>
      <c r="YH72" s="484"/>
      <c r="YI72" s="484"/>
      <c r="YJ72" s="484"/>
      <c r="YK72" s="484"/>
      <c r="YL72" s="484"/>
      <c r="YM72" s="484"/>
      <c r="YN72" s="484"/>
      <c r="YO72" s="484"/>
      <c r="YP72" s="484"/>
      <c r="YQ72" s="484"/>
      <c r="YR72" s="484"/>
      <c r="YS72" s="484"/>
      <c r="YT72" s="484"/>
      <c r="YU72" s="484"/>
      <c r="YV72" s="484"/>
      <c r="YW72" s="484"/>
      <c r="YX72" s="484"/>
      <c r="YY72" s="484"/>
      <c r="YZ72" s="484"/>
      <c r="ZA72" s="484"/>
      <c r="ZB72" s="484"/>
      <c r="ZC72" s="484"/>
      <c r="ZD72" s="484"/>
      <c r="ZE72" s="484"/>
      <c r="ZF72" s="484"/>
      <c r="ZG72" s="484"/>
      <c r="ZH72" s="484"/>
      <c r="ZI72" s="484"/>
      <c r="ZJ72" s="484"/>
      <c r="ZK72" s="484"/>
      <c r="ZL72" s="484"/>
      <c r="ZM72" s="484"/>
      <c r="ZN72" s="484"/>
      <c r="ZO72" s="484"/>
      <c r="ZP72" s="484"/>
      <c r="ZQ72" s="484"/>
      <c r="ZR72" s="484"/>
      <c r="ZS72" s="484"/>
      <c r="ZT72" s="484"/>
      <c r="ZU72" s="484"/>
      <c r="ZV72" s="484"/>
      <c r="ZW72" s="484"/>
      <c r="ZX72" s="484"/>
      <c r="ZY72" s="484"/>
      <c r="ZZ72" s="484"/>
      <c r="AAA72" s="484"/>
      <c r="AAB72" s="484"/>
      <c r="AAC72" s="484"/>
      <c r="AAD72" s="484"/>
      <c r="AAE72" s="484"/>
      <c r="AAF72" s="484"/>
      <c r="AAG72" s="484"/>
      <c r="AAH72" s="484"/>
      <c r="AAI72" s="484"/>
      <c r="AAJ72" s="484"/>
      <c r="AAK72" s="484"/>
      <c r="AAL72" s="484"/>
      <c r="AAM72" s="484"/>
      <c r="AAN72" s="484"/>
      <c r="AAO72" s="484"/>
      <c r="AAP72" s="484"/>
      <c r="AAQ72" s="484"/>
      <c r="AAR72" s="484"/>
      <c r="AAS72" s="484"/>
      <c r="AAT72" s="484"/>
      <c r="AAU72" s="484"/>
      <c r="AAV72" s="484"/>
      <c r="AAW72" s="484"/>
      <c r="AAX72" s="484"/>
      <c r="AAY72" s="484"/>
      <c r="AAZ72" s="484"/>
      <c r="ABA72" s="484"/>
      <c r="ABB72" s="484"/>
      <c r="ABC72" s="484"/>
      <c r="ABD72" s="484"/>
      <c r="ABE72" s="484"/>
      <c r="ABF72" s="484"/>
      <c r="ABG72" s="484"/>
      <c r="ABH72" s="484"/>
      <c r="ABI72" s="484"/>
      <c r="ABJ72" s="484"/>
      <c r="ABK72" s="484"/>
      <c r="ABL72" s="484"/>
      <c r="ABM72" s="484"/>
      <c r="ABN72" s="484"/>
      <c r="ABO72" s="484"/>
      <c r="ABP72" s="484"/>
      <c r="ABQ72" s="484"/>
      <c r="ABR72" s="484"/>
      <c r="ABS72" s="484"/>
      <c r="ABT72" s="484"/>
      <c r="ABU72" s="484"/>
      <c r="ABV72" s="484"/>
      <c r="ABW72" s="484"/>
      <c r="ABX72" s="484"/>
      <c r="ABY72" s="484"/>
      <c r="ABZ72" s="484"/>
      <c r="ACA72" s="484"/>
      <c r="ACB72" s="484"/>
      <c r="ACC72" s="484"/>
      <c r="ACD72" s="484"/>
      <c r="ACE72" s="484"/>
      <c r="ACF72" s="484"/>
      <c r="ACG72" s="484"/>
      <c r="ACH72" s="484"/>
      <c r="ACI72" s="484"/>
      <c r="ACJ72" s="484"/>
      <c r="ACK72" s="484"/>
      <c r="ACL72" s="484"/>
      <c r="ACM72" s="484"/>
      <c r="ACN72" s="484"/>
      <c r="ACO72" s="484"/>
      <c r="ACP72" s="484"/>
      <c r="ACQ72" s="484"/>
      <c r="ACR72" s="484"/>
      <c r="ACS72" s="484"/>
      <c r="ACT72" s="484"/>
      <c r="ACU72" s="484"/>
      <c r="ACV72" s="484"/>
      <c r="ACW72" s="484"/>
      <c r="ACX72" s="484"/>
      <c r="ACY72" s="484"/>
      <c r="ACZ72" s="484"/>
      <c r="ADA72" s="484"/>
      <c r="ADB72" s="484"/>
      <c r="ADC72" s="484"/>
      <c r="ADD72" s="484"/>
      <c r="ADE72" s="484"/>
      <c r="ADF72" s="484"/>
      <c r="ADG72" s="484"/>
      <c r="ADH72" s="484"/>
      <c r="ADI72" s="484"/>
      <c r="ADJ72" s="484"/>
      <c r="ADK72" s="484"/>
      <c r="ADL72" s="484"/>
      <c r="ADM72" s="484"/>
      <c r="ADN72" s="484"/>
      <c r="ADO72" s="484"/>
      <c r="ADP72" s="484"/>
      <c r="ADQ72" s="484"/>
      <c r="ADR72" s="484"/>
      <c r="ADS72" s="484"/>
      <c r="ADT72" s="484"/>
      <c r="ADU72" s="484"/>
      <c r="ADV72" s="484"/>
      <c r="ADW72" s="484"/>
      <c r="ADX72" s="484"/>
      <c r="ADY72" s="484"/>
      <c r="ADZ72" s="484"/>
      <c r="AEA72" s="484"/>
      <c r="AEB72" s="484"/>
      <c r="AEC72" s="484"/>
      <c r="AED72" s="484"/>
      <c r="AEE72" s="484"/>
      <c r="AEF72" s="484"/>
      <c r="AEG72" s="484"/>
      <c r="AEH72" s="484"/>
      <c r="AEI72" s="484"/>
      <c r="AEJ72" s="484"/>
      <c r="AEK72" s="484"/>
      <c r="AEL72" s="484"/>
      <c r="AEM72" s="484"/>
      <c r="AEN72" s="484"/>
      <c r="AEO72" s="484"/>
      <c r="AEP72" s="484"/>
      <c r="AEQ72" s="484"/>
      <c r="AER72" s="484"/>
      <c r="AES72" s="484"/>
      <c r="AET72" s="484"/>
      <c r="AEU72" s="484"/>
      <c r="AEV72" s="484"/>
      <c r="AEW72" s="484"/>
      <c r="AEX72" s="484"/>
      <c r="AEY72" s="484"/>
      <c r="AEZ72" s="484"/>
      <c r="AFA72" s="484"/>
      <c r="AFB72" s="484"/>
      <c r="AFC72" s="484"/>
      <c r="AFD72" s="484"/>
      <c r="AFE72" s="484"/>
      <c r="AFF72" s="484"/>
      <c r="AFG72" s="484"/>
      <c r="AFH72" s="484"/>
      <c r="AFI72" s="484"/>
      <c r="AFJ72" s="484"/>
      <c r="AFK72" s="484"/>
      <c r="AFL72" s="484"/>
      <c r="AFM72" s="484"/>
      <c r="AFN72" s="484"/>
      <c r="AFO72" s="484"/>
      <c r="AFP72" s="484"/>
      <c r="AFQ72" s="484"/>
      <c r="AFR72" s="484"/>
      <c r="AFS72" s="484"/>
      <c r="AFT72" s="484"/>
      <c r="AFU72" s="484"/>
      <c r="AFV72" s="484"/>
      <c r="AFW72" s="484"/>
      <c r="AFX72" s="484"/>
      <c r="AFY72" s="484"/>
      <c r="AFZ72" s="484"/>
      <c r="AGA72" s="484"/>
      <c r="AGB72" s="484"/>
      <c r="AGC72" s="484"/>
      <c r="AGD72" s="484"/>
      <c r="AGE72" s="484"/>
      <c r="AGF72" s="484"/>
      <c r="AGG72" s="484"/>
      <c r="AGH72" s="484"/>
      <c r="AGI72" s="484"/>
      <c r="AGJ72" s="484"/>
      <c r="AGK72" s="484"/>
      <c r="AGL72" s="484"/>
      <c r="AGM72" s="484"/>
      <c r="AGN72" s="484"/>
      <c r="AGO72" s="484"/>
      <c r="AGP72" s="484"/>
      <c r="AGQ72" s="484"/>
      <c r="AGR72" s="484"/>
      <c r="AGS72" s="484"/>
      <c r="AGT72" s="484"/>
      <c r="AGU72" s="484"/>
      <c r="AGV72" s="484"/>
      <c r="AGW72" s="484"/>
      <c r="AGX72" s="484"/>
      <c r="AGY72" s="484"/>
      <c r="AGZ72" s="484"/>
      <c r="AHA72" s="484"/>
      <c r="AHB72" s="484"/>
      <c r="AHC72" s="484"/>
      <c r="AHD72" s="484"/>
      <c r="AHE72" s="484"/>
      <c r="AHF72" s="484"/>
      <c r="AHG72" s="484"/>
      <c r="AHH72" s="484"/>
      <c r="AHI72" s="484"/>
      <c r="AHJ72" s="484"/>
      <c r="AHK72" s="484"/>
      <c r="AHL72" s="484"/>
      <c r="AHM72" s="484"/>
      <c r="AHN72" s="484"/>
      <c r="AHO72" s="484"/>
      <c r="AHP72" s="484"/>
      <c r="AHQ72" s="484"/>
      <c r="AHR72" s="484"/>
      <c r="AHS72" s="484"/>
      <c r="AHT72" s="484"/>
      <c r="AHU72" s="484"/>
      <c r="AHV72" s="484"/>
      <c r="AHW72" s="484"/>
      <c r="AHX72" s="484"/>
      <c r="AHY72" s="484"/>
      <c r="AHZ72" s="484"/>
      <c r="AIA72" s="484"/>
      <c r="AIB72" s="484"/>
      <c r="AIC72" s="484"/>
      <c r="AID72" s="484"/>
      <c r="AIE72" s="484"/>
      <c r="AIF72" s="484"/>
      <c r="AIG72" s="484"/>
      <c r="AIH72" s="484"/>
      <c r="AII72" s="484"/>
      <c r="AIJ72" s="484"/>
      <c r="AIK72" s="484"/>
      <c r="AIL72" s="484"/>
      <c r="AIM72" s="484"/>
      <c r="AIN72" s="484"/>
      <c r="AIO72" s="484"/>
      <c r="AIP72" s="484"/>
      <c r="AIQ72" s="484"/>
      <c r="AIR72" s="484"/>
      <c r="AIS72" s="484"/>
      <c r="AIT72" s="484"/>
      <c r="AIU72" s="484"/>
      <c r="AIV72" s="484"/>
      <c r="AIW72" s="484"/>
      <c r="AIX72" s="484"/>
      <c r="AIY72" s="484"/>
      <c r="AIZ72" s="484"/>
      <c r="AJA72" s="484"/>
      <c r="AJB72" s="484"/>
      <c r="AJC72" s="484"/>
      <c r="AJD72" s="484"/>
      <c r="AJE72" s="484"/>
      <c r="AJF72" s="484"/>
      <c r="AJG72" s="484"/>
      <c r="AJH72" s="484"/>
      <c r="AJI72" s="484"/>
      <c r="AJJ72" s="484"/>
      <c r="AJK72" s="484"/>
      <c r="AJL72" s="484"/>
      <c r="AJM72" s="484"/>
      <c r="AJN72" s="484"/>
      <c r="AJO72" s="484"/>
      <c r="AJP72" s="484"/>
      <c r="AJQ72" s="484"/>
      <c r="AJR72" s="484"/>
      <c r="AJS72" s="484"/>
      <c r="AJT72" s="484"/>
      <c r="AJU72" s="484"/>
      <c r="AJV72" s="484"/>
      <c r="AJW72" s="484"/>
      <c r="AJX72" s="484"/>
      <c r="AJY72" s="484"/>
      <c r="AJZ72" s="484"/>
      <c r="AKA72" s="484"/>
      <c r="AKB72" s="484"/>
      <c r="AKC72" s="484"/>
      <c r="AKD72" s="484"/>
      <c r="AKE72" s="484"/>
      <c r="AKF72" s="484"/>
      <c r="AKG72" s="484"/>
      <c r="AKH72" s="484"/>
      <c r="AKI72" s="484"/>
      <c r="AKJ72" s="484"/>
      <c r="AKK72" s="484"/>
      <c r="AKL72" s="484"/>
      <c r="AKM72" s="484"/>
      <c r="AKN72" s="484"/>
      <c r="AKO72" s="484"/>
      <c r="AKP72" s="484"/>
      <c r="AKQ72" s="484"/>
      <c r="AKR72" s="484"/>
      <c r="AKS72" s="484"/>
      <c r="AKT72" s="484"/>
      <c r="AKU72" s="484"/>
      <c r="AKV72" s="484"/>
      <c r="AKW72" s="484"/>
      <c r="AKX72" s="484"/>
      <c r="AKY72" s="484"/>
      <c r="AKZ72" s="484"/>
      <c r="ALA72" s="484"/>
      <c r="ALB72" s="484"/>
      <c r="ALC72" s="484"/>
      <c r="ALD72" s="484"/>
      <c r="ALE72" s="484"/>
      <c r="ALF72" s="484"/>
      <c r="ALG72" s="484"/>
      <c r="ALH72" s="484"/>
      <c r="ALI72" s="484"/>
      <c r="ALJ72" s="484"/>
      <c r="ALK72" s="484"/>
      <c r="ALL72" s="484"/>
      <c r="ALM72" s="484"/>
      <c r="ALN72" s="484"/>
      <c r="ALO72" s="484"/>
      <c r="ALP72" s="484"/>
      <c r="ALQ72" s="484"/>
      <c r="ALR72" s="484"/>
      <c r="ALS72" s="484"/>
      <c r="ALT72" s="484"/>
      <c r="ALU72" s="484"/>
      <c r="ALV72" s="484"/>
      <c r="ALW72" s="484"/>
      <c r="ALX72" s="484"/>
      <c r="ALY72" s="484"/>
      <c r="ALZ72" s="484"/>
      <c r="AMA72" s="484"/>
      <c r="AMB72" s="484"/>
      <c r="AMC72" s="484"/>
      <c r="AMD72" s="484"/>
      <c r="AME72" s="484"/>
      <c r="AMF72" s="484"/>
      <c r="AMG72" s="484"/>
      <c r="AMH72" s="484"/>
      <c r="AMI72" s="484"/>
      <c r="AMJ72" s="484"/>
      <c r="AMK72" s="484"/>
      <c r="AML72" s="484"/>
    </row>
    <row r="73" spans="1:1026" s="75" customFormat="1">
      <c r="A73" s="478"/>
      <c r="B73" s="490"/>
      <c r="C73" s="491"/>
      <c r="D73" s="490"/>
      <c r="E73" s="490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8"/>
      <c r="AF73" s="478"/>
      <c r="AG73" s="478"/>
      <c r="AH73" s="478"/>
      <c r="AI73" s="478"/>
      <c r="AJ73" s="478"/>
      <c r="AK73" s="478"/>
      <c r="AL73" s="478"/>
      <c r="AM73" s="478"/>
      <c r="AN73" s="478"/>
      <c r="AO73" s="478"/>
      <c r="AP73" s="478"/>
      <c r="AQ73" s="478"/>
      <c r="AR73" s="478"/>
      <c r="AS73" s="478"/>
      <c r="AT73" s="478"/>
      <c r="AU73" s="478"/>
      <c r="AV73" s="478"/>
      <c r="AW73" s="478"/>
      <c r="AX73" s="478"/>
      <c r="AY73" s="478"/>
      <c r="AZ73" s="478"/>
      <c r="BA73" s="478"/>
      <c r="BB73" s="478"/>
      <c r="BC73" s="478"/>
      <c r="BD73" s="478"/>
      <c r="BE73" s="478"/>
      <c r="BF73" s="478"/>
      <c r="BG73" s="478"/>
      <c r="BH73" s="478"/>
      <c r="BI73" s="478"/>
      <c r="BJ73" s="478"/>
      <c r="BK73" s="478"/>
      <c r="BL73" s="478"/>
      <c r="BM73" s="478"/>
      <c r="BN73" s="478"/>
      <c r="BO73" s="478"/>
      <c r="BP73" s="478"/>
      <c r="BQ73" s="478"/>
      <c r="BR73" s="478"/>
      <c r="BS73" s="478"/>
      <c r="BT73" s="478"/>
      <c r="BU73" s="478"/>
      <c r="BV73" s="478"/>
      <c r="BW73" s="478"/>
      <c r="BX73" s="478"/>
      <c r="BY73" s="478"/>
      <c r="BZ73" s="478"/>
      <c r="CA73" s="478"/>
      <c r="CB73" s="478"/>
      <c r="CC73" s="478"/>
      <c r="CD73" s="478"/>
      <c r="CE73" s="478"/>
      <c r="CF73" s="478"/>
      <c r="CG73" s="478"/>
      <c r="CH73" s="478"/>
      <c r="CI73" s="478"/>
      <c r="CJ73" s="478"/>
      <c r="CK73" s="478"/>
      <c r="CL73" s="478"/>
      <c r="CM73" s="478"/>
      <c r="CN73" s="478"/>
      <c r="CO73" s="478"/>
      <c r="CP73" s="478"/>
      <c r="CQ73" s="478"/>
      <c r="CR73" s="478"/>
      <c r="CS73" s="478"/>
      <c r="CT73" s="478"/>
      <c r="CU73" s="478"/>
      <c r="CV73" s="478"/>
      <c r="CW73" s="478"/>
      <c r="CX73" s="478"/>
      <c r="CY73" s="478"/>
      <c r="CZ73" s="478"/>
      <c r="DA73" s="478"/>
      <c r="DB73" s="478"/>
      <c r="DC73" s="478"/>
      <c r="DD73" s="478"/>
      <c r="DE73" s="478"/>
      <c r="DF73" s="478"/>
      <c r="DG73" s="478"/>
      <c r="DH73" s="478"/>
      <c r="DI73" s="478"/>
      <c r="DJ73" s="478"/>
      <c r="DK73" s="478"/>
      <c r="DL73" s="478"/>
      <c r="DM73" s="478"/>
      <c r="DN73" s="478"/>
      <c r="DO73" s="478"/>
      <c r="DP73" s="478"/>
      <c r="DQ73" s="478"/>
      <c r="DR73" s="478"/>
      <c r="DS73" s="478"/>
      <c r="DT73" s="478"/>
      <c r="DU73" s="478"/>
      <c r="DV73" s="478"/>
      <c r="DW73" s="478"/>
      <c r="DX73" s="478"/>
      <c r="DY73" s="478"/>
      <c r="DZ73" s="478"/>
      <c r="EA73" s="478"/>
      <c r="EB73" s="478"/>
      <c r="EC73" s="478"/>
      <c r="ED73" s="478"/>
      <c r="EE73" s="478"/>
      <c r="EF73" s="478"/>
      <c r="EG73" s="478"/>
      <c r="EH73" s="478"/>
      <c r="EI73" s="478"/>
      <c r="EJ73" s="478"/>
      <c r="EK73" s="478"/>
      <c r="EL73" s="478"/>
      <c r="EM73" s="478"/>
      <c r="EN73" s="478"/>
      <c r="EO73" s="478"/>
      <c r="EP73" s="478"/>
      <c r="EQ73" s="478"/>
      <c r="ER73" s="478"/>
      <c r="ES73" s="478"/>
      <c r="ET73" s="478"/>
      <c r="EU73" s="478"/>
      <c r="EV73" s="478"/>
      <c r="EW73" s="478"/>
      <c r="EX73" s="478"/>
      <c r="EY73" s="478"/>
      <c r="EZ73" s="478"/>
      <c r="FA73" s="478"/>
      <c r="FB73" s="478"/>
      <c r="FC73" s="478"/>
      <c r="FD73" s="478"/>
      <c r="FE73" s="478"/>
      <c r="FF73" s="478"/>
      <c r="FG73" s="478"/>
      <c r="FH73" s="478"/>
      <c r="FI73" s="478"/>
      <c r="FJ73" s="478"/>
      <c r="FK73" s="478"/>
      <c r="FL73" s="478"/>
      <c r="FM73" s="478"/>
      <c r="FN73" s="478"/>
      <c r="FO73" s="478"/>
      <c r="FP73" s="478"/>
      <c r="FQ73" s="478"/>
      <c r="FR73" s="478"/>
      <c r="FS73" s="478"/>
      <c r="FT73" s="478"/>
      <c r="FU73" s="478"/>
      <c r="FV73" s="478"/>
      <c r="FW73" s="478"/>
      <c r="FX73" s="478"/>
      <c r="FY73" s="478"/>
      <c r="FZ73" s="478"/>
      <c r="GA73" s="478"/>
      <c r="GB73" s="478"/>
      <c r="GC73" s="478"/>
      <c r="GD73" s="478"/>
      <c r="GE73" s="478"/>
      <c r="GF73" s="478"/>
      <c r="GG73" s="478"/>
      <c r="GH73" s="478"/>
      <c r="GI73" s="478"/>
      <c r="GJ73" s="478"/>
      <c r="GK73" s="478"/>
      <c r="GL73" s="478"/>
      <c r="GM73" s="478"/>
      <c r="GN73" s="478"/>
      <c r="GO73" s="478"/>
      <c r="GP73" s="478"/>
      <c r="GQ73" s="478"/>
      <c r="GR73" s="478"/>
      <c r="GS73" s="478"/>
      <c r="GT73" s="478"/>
      <c r="GU73" s="478"/>
      <c r="GV73" s="478"/>
      <c r="GW73" s="478"/>
      <c r="GX73" s="478"/>
      <c r="GY73" s="478"/>
      <c r="GZ73" s="478"/>
      <c r="HA73" s="478"/>
      <c r="HB73" s="478"/>
      <c r="HC73" s="478"/>
      <c r="HD73" s="478"/>
      <c r="HE73" s="478"/>
      <c r="HF73" s="478"/>
      <c r="HG73" s="478"/>
      <c r="HH73" s="478"/>
      <c r="HI73" s="478"/>
      <c r="HJ73" s="478"/>
      <c r="HK73" s="478"/>
      <c r="HL73" s="478"/>
      <c r="HM73" s="478"/>
      <c r="HN73" s="478"/>
      <c r="HO73" s="478"/>
      <c r="HP73" s="478"/>
      <c r="HQ73" s="478"/>
      <c r="HR73" s="478"/>
      <c r="HS73" s="478"/>
      <c r="HT73" s="478"/>
      <c r="HU73" s="478"/>
      <c r="HV73" s="478"/>
      <c r="HW73" s="478"/>
      <c r="HX73" s="478"/>
      <c r="HY73" s="478"/>
      <c r="HZ73" s="478"/>
      <c r="IA73" s="478"/>
      <c r="IB73" s="478"/>
      <c r="IC73" s="478"/>
      <c r="ID73" s="478"/>
      <c r="IE73" s="478"/>
      <c r="IF73" s="478"/>
      <c r="IG73" s="478"/>
      <c r="IH73" s="478"/>
      <c r="II73" s="478"/>
      <c r="IJ73" s="484"/>
      <c r="IK73" s="484"/>
      <c r="IL73" s="484"/>
      <c r="IM73" s="484"/>
      <c r="IN73" s="484"/>
      <c r="IO73" s="484"/>
      <c r="IP73" s="484"/>
      <c r="IQ73" s="484"/>
      <c r="IR73" s="484"/>
      <c r="IS73" s="484"/>
      <c r="IT73" s="484"/>
      <c r="IU73" s="484"/>
      <c r="IV73" s="484"/>
      <c r="IW73" s="484"/>
      <c r="IX73" s="484"/>
      <c r="IY73" s="484"/>
      <c r="IZ73" s="484"/>
      <c r="JA73" s="484"/>
      <c r="JB73" s="484"/>
      <c r="JC73" s="484"/>
      <c r="JD73" s="484"/>
      <c r="JE73" s="484"/>
      <c r="JF73" s="484"/>
      <c r="JG73" s="484"/>
      <c r="JH73" s="484"/>
      <c r="JI73" s="484"/>
      <c r="JJ73" s="484"/>
      <c r="JK73" s="484"/>
      <c r="JL73" s="484"/>
      <c r="JM73" s="484"/>
      <c r="JN73" s="484"/>
      <c r="JO73" s="484"/>
      <c r="JP73" s="484"/>
      <c r="JQ73" s="484"/>
      <c r="JR73" s="484"/>
      <c r="JS73" s="484"/>
      <c r="JT73" s="484"/>
      <c r="JU73" s="484"/>
      <c r="JV73" s="484"/>
      <c r="JW73" s="484"/>
      <c r="JX73" s="484"/>
      <c r="JY73" s="484"/>
      <c r="JZ73" s="484"/>
      <c r="KA73" s="484"/>
      <c r="KB73" s="484"/>
      <c r="KC73" s="484"/>
      <c r="KD73" s="484"/>
      <c r="KE73" s="484"/>
      <c r="KF73" s="484"/>
      <c r="KG73" s="484"/>
      <c r="KH73" s="484"/>
      <c r="KI73" s="484"/>
      <c r="KJ73" s="484"/>
      <c r="KK73" s="484"/>
      <c r="KL73" s="484"/>
      <c r="KM73" s="484"/>
      <c r="KN73" s="484"/>
      <c r="KO73" s="484"/>
      <c r="KP73" s="484"/>
      <c r="KQ73" s="484"/>
      <c r="KR73" s="484"/>
      <c r="KS73" s="484"/>
      <c r="KT73" s="484"/>
      <c r="KU73" s="484"/>
      <c r="KV73" s="484"/>
      <c r="KW73" s="484"/>
      <c r="KX73" s="484"/>
      <c r="KY73" s="484"/>
      <c r="KZ73" s="484"/>
      <c r="LA73" s="484"/>
      <c r="LB73" s="484"/>
      <c r="LC73" s="484"/>
      <c r="LD73" s="484"/>
      <c r="LE73" s="484"/>
      <c r="LF73" s="484"/>
      <c r="LG73" s="484"/>
      <c r="LH73" s="484"/>
      <c r="LI73" s="484"/>
      <c r="LJ73" s="484"/>
      <c r="LK73" s="484"/>
      <c r="LL73" s="484"/>
      <c r="LM73" s="484"/>
      <c r="LN73" s="484"/>
      <c r="LO73" s="484"/>
      <c r="LP73" s="484"/>
      <c r="LQ73" s="484"/>
      <c r="LR73" s="484"/>
      <c r="LS73" s="484"/>
      <c r="LT73" s="484"/>
      <c r="LU73" s="484"/>
      <c r="LV73" s="484"/>
      <c r="LW73" s="484"/>
      <c r="LX73" s="484"/>
      <c r="LY73" s="484"/>
      <c r="LZ73" s="484"/>
      <c r="MA73" s="484"/>
      <c r="MB73" s="484"/>
      <c r="MC73" s="484"/>
      <c r="MD73" s="484"/>
      <c r="ME73" s="484"/>
      <c r="MF73" s="484"/>
      <c r="MG73" s="484"/>
      <c r="MH73" s="484"/>
      <c r="MI73" s="484"/>
      <c r="MJ73" s="484"/>
      <c r="MK73" s="484"/>
      <c r="ML73" s="484"/>
      <c r="MM73" s="484"/>
      <c r="MN73" s="484"/>
      <c r="MO73" s="484"/>
      <c r="MP73" s="484"/>
      <c r="MQ73" s="484"/>
      <c r="MR73" s="484"/>
      <c r="MS73" s="484"/>
      <c r="MT73" s="484"/>
      <c r="MU73" s="484"/>
      <c r="MV73" s="484"/>
      <c r="MW73" s="484"/>
      <c r="MX73" s="484"/>
      <c r="MY73" s="484"/>
      <c r="MZ73" s="484"/>
      <c r="NA73" s="484"/>
      <c r="NB73" s="484"/>
      <c r="NC73" s="484"/>
      <c r="ND73" s="484"/>
      <c r="NE73" s="484"/>
      <c r="NF73" s="484"/>
      <c r="NG73" s="484"/>
      <c r="NH73" s="484"/>
      <c r="NI73" s="484"/>
      <c r="NJ73" s="484"/>
      <c r="NK73" s="484"/>
      <c r="NL73" s="484"/>
      <c r="NM73" s="484"/>
      <c r="NN73" s="484"/>
      <c r="NO73" s="484"/>
      <c r="NP73" s="484"/>
      <c r="NQ73" s="484"/>
      <c r="NR73" s="484"/>
      <c r="NS73" s="484"/>
      <c r="NT73" s="484"/>
      <c r="NU73" s="484"/>
      <c r="NV73" s="484"/>
      <c r="NW73" s="484"/>
      <c r="NX73" s="484"/>
      <c r="NY73" s="484"/>
      <c r="NZ73" s="484"/>
      <c r="OA73" s="484"/>
      <c r="OB73" s="484"/>
      <c r="OC73" s="484"/>
      <c r="OD73" s="484"/>
      <c r="OE73" s="484"/>
      <c r="OF73" s="484"/>
      <c r="OG73" s="484"/>
      <c r="OH73" s="484"/>
      <c r="OI73" s="484"/>
      <c r="OJ73" s="484"/>
      <c r="OK73" s="484"/>
      <c r="OL73" s="484"/>
      <c r="OM73" s="484"/>
      <c r="ON73" s="484"/>
      <c r="OO73" s="484"/>
      <c r="OP73" s="484"/>
      <c r="OQ73" s="484"/>
      <c r="OR73" s="484"/>
      <c r="OS73" s="484"/>
      <c r="OT73" s="484"/>
      <c r="OU73" s="484"/>
      <c r="OV73" s="484"/>
      <c r="OW73" s="484"/>
      <c r="OX73" s="484"/>
      <c r="OY73" s="484"/>
      <c r="OZ73" s="484"/>
      <c r="PA73" s="484"/>
      <c r="PB73" s="484"/>
      <c r="PC73" s="484"/>
      <c r="PD73" s="484"/>
      <c r="PE73" s="484"/>
      <c r="PF73" s="484"/>
      <c r="PG73" s="484"/>
      <c r="PH73" s="484"/>
      <c r="PI73" s="484"/>
      <c r="PJ73" s="484"/>
      <c r="PK73" s="484"/>
      <c r="PL73" s="484"/>
      <c r="PM73" s="484"/>
      <c r="PN73" s="484"/>
      <c r="PO73" s="484"/>
      <c r="PP73" s="484"/>
      <c r="PQ73" s="484"/>
      <c r="PR73" s="484"/>
      <c r="PS73" s="484"/>
      <c r="PT73" s="484"/>
      <c r="PU73" s="484"/>
      <c r="PV73" s="484"/>
      <c r="PW73" s="484"/>
      <c r="PX73" s="484"/>
      <c r="PY73" s="484"/>
      <c r="PZ73" s="484"/>
      <c r="QA73" s="484"/>
      <c r="QB73" s="484"/>
      <c r="QC73" s="484"/>
      <c r="QD73" s="484"/>
      <c r="QE73" s="484"/>
      <c r="QF73" s="484"/>
      <c r="QG73" s="484"/>
      <c r="QH73" s="484"/>
      <c r="QI73" s="484"/>
      <c r="QJ73" s="484"/>
      <c r="QK73" s="484"/>
      <c r="QL73" s="484"/>
      <c r="QM73" s="484"/>
      <c r="QN73" s="484"/>
      <c r="QO73" s="484"/>
      <c r="QP73" s="484"/>
      <c r="QQ73" s="484"/>
      <c r="QR73" s="484"/>
      <c r="QS73" s="484"/>
      <c r="QT73" s="484"/>
      <c r="QU73" s="484"/>
      <c r="QV73" s="484"/>
      <c r="QW73" s="484"/>
      <c r="QX73" s="484"/>
      <c r="QY73" s="484"/>
      <c r="QZ73" s="484"/>
      <c r="RA73" s="484"/>
      <c r="RB73" s="484"/>
      <c r="RC73" s="484"/>
      <c r="RD73" s="484"/>
      <c r="RE73" s="484"/>
      <c r="RF73" s="484"/>
      <c r="RG73" s="484"/>
      <c r="RH73" s="484"/>
      <c r="RI73" s="484"/>
      <c r="RJ73" s="484"/>
      <c r="RK73" s="484"/>
      <c r="RL73" s="484"/>
      <c r="RM73" s="484"/>
      <c r="RN73" s="484"/>
      <c r="RO73" s="484"/>
      <c r="RP73" s="484"/>
      <c r="RQ73" s="484"/>
      <c r="RR73" s="484"/>
      <c r="RS73" s="484"/>
      <c r="RT73" s="484"/>
      <c r="RU73" s="484"/>
      <c r="RV73" s="484"/>
      <c r="RW73" s="484"/>
      <c r="RX73" s="484"/>
      <c r="RY73" s="484"/>
      <c r="RZ73" s="484"/>
      <c r="SA73" s="484"/>
      <c r="SB73" s="484"/>
      <c r="SC73" s="484"/>
      <c r="SD73" s="484"/>
      <c r="SE73" s="484"/>
      <c r="SF73" s="484"/>
      <c r="SG73" s="484"/>
      <c r="SH73" s="484"/>
      <c r="SI73" s="484"/>
      <c r="SJ73" s="484"/>
      <c r="SK73" s="484"/>
      <c r="SL73" s="484"/>
      <c r="SM73" s="484"/>
      <c r="SN73" s="484"/>
      <c r="SO73" s="484"/>
      <c r="SP73" s="484"/>
      <c r="SQ73" s="484"/>
      <c r="SR73" s="484"/>
      <c r="SS73" s="484"/>
      <c r="ST73" s="484"/>
      <c r="SU73" s="484"/>
      <c r="SV73" s="484"/>
      <c r="SW73" s="484"/>
      <c r="SX73" s="484"/>
      <c r="SY73" s="484"/>
      <c r="SZ73" s="484"/>
      <c r="TA73" s="484"/>
      <c r="TB73" s="484"/>
      <c r="TC73" s="484"/>
      <c r="TD73" s="484"/>
      <c r="TE73" s="484"/>
      <c r="TF73" s="484"/>
      <c r="TG73" s="484"/>
      <c r="TH73" s="484"/>
      <c r="TI73" s="484"/>
      <c r="TJ73" s="484"/>
      <c r="TK73" s="484"/>
      <c r="TL73" s="484"/>
      <c r="TM73" s="484"/>
      <c r="TN73" s="484"/>
      <c r="TO73" s="484"/>
      <c r="TP73" s="484"/>
      <c r="TQ73" s="484"/>
      <c r="TR73" s="484"/>
      <c r="TS73" s="484"/>
      <c r="TT73" s="484"/>
      <c r="TU73" s="484"/>
      <c r="TV73" s="484"/>
      <c r="TW73" s="484"/>
      <c r="TX73" s="484"/>
      <c r="TY73" s="484"/>
      <c r="TZ73" s="484"/>
      <c r="UA73" s="484"/>
      <c r="UB73" s="484"/>
      <c r="UC73" s="484"/>
      <c r="UD73" s="484"/>
      <c r="UE73" s="484"/>
      <c r="UF73" s="484"/>
      <c r="UG73" s="484"/>
      <c r="UH73" s="484"/>
      <c r="UI73" s="484"/>
      <c r="UJ73" s="484"/>
      <c r="UK73" s="484"/>
      <c r="UL73" s="484"/>
      <c r="UM73" s="484"/>
      <c r="UN73" s="484"/>
      <c r="UO73" s="484"/>
      <c r="UP73" s="484"/>
      <c r="UQ73" s="484"/>
      <c r="UR73" s="484"/>
      <c r="US73" s="484"/>
      <c r="UT73" s="484"/>
      <c r="UU73" s="484"/>
      <c r="UV73" s="484"/>
      <c r="UW73" s="484"/>
      <c r="UX73" s="484"/>
      <c r="UY73" s="484"/>
      <c r="UZ73" s="484"/>
      <c r="VA73" s="484"/>
      <c r="VB73" s="484"/>
      <c r="VC73" s="484"/>
      <c r="VD73" s="484"/>
      <c r="VE73" s="484"/>
      <c r="VF73" s="484"/>
      <c r="VG73" s="484"/>
      <c r="VH73" s="484"/>
      <c r="VI73" s="484"/>
      <c r="VJ73" s="484"/>
      <c r="VK73" s="484"/>
      <c r="VL73" s="484"/>
      <c r="VM73" s="484"/>
      <c r="VN73" s="484"/>
      <c r="VO73" s="484"/>
      <c r="VP73" s="484"/>
      <c r="VQ73" s="484"/>
      <c r="VR73" s="484"/>
      <c r="VS73" s="484"/>
      <c r="VT73" s="484"/>
      <c r="VU73" s="484"/>
      <c r="VV73" s="484"/>
      <c r="VW73" s="484"/>
      <c r="VX73" s="484"/>
      <c r="VY73" s="484"/>
      <c r="VZ73" s="484"/>
      <c r="WA73" s="484"/>
      <c r="WB73" s="484"/>
      <c r="WC73" s="484"/>
      <c r="WD73" s="484"/>
      <c r="WE73" s="484"/>
      <c r="WF73" s="484"/>
      <c r="WG73" s="484"/>
      <c r="WH73" s="484"/>
      <c r="WI73" s="484"/>
      <c r="WJ73" s="484"/>
      <c r="WK73" s="484"/>
      <c r="WL73" s="484"/>
      <c r="WM73" s="484"/>
      <c r="WN73" s="484"/>
      <c r="WO73" s="484"/>
      <c r="WP73" s="484"/>
      <c r="WQ73" s="484"/>
      <c r="WR73" s="484"/>
      <c r="WS73" s="484"/>
      <c r="WT73" s="484"/>
      <c r="WU73" s="484"/>
      <c r="WV73" s="484"/>
      <c r="WW73" s="484"/>
      <c r="WX73" s="484"/>
      <c r="WY73" s="484"/>
      <c r="WZ73" s="484"/>
      <c r="XA73" s="484"/>
      <c r="XB73" s="484"/>
      <c r="XC73" s="484"/>
      <c r="XD73" s="484"/>
      <c r="XE73" s="484"/>
      <c r="XF73" s="484"/>
      <c r="XG73" s="484"/>
      <c r="XH73" s="484"/>
      <c r="XI73" s="484"/>
      <c r="XJ73" s="484"/>
      <c r="XK73" s="484"/>
      <c r="XL73" s="484"/>
      <c r="XM73" s="484"/>
      <c r="XN73" s="484"/>
      <c r="XO73" s="484"/>
      <c r="XP73" s="484"/>
      <c r="XQ73" s="484"/>
      <c r="XR73" s="484"/>
      <c r="XS73" s="484"/>
      <c r="XT73" s="484"/>
      <c r="XU73" s="484"/>
      <c r="XV73" s="484"/>
      <c r="XW73" s="484"/>
      <c r="XX73" s="484"/>
      <c r="XY73" s="484"/>
      <c r="XZ73" s="484"/>
      <c r="YA73" s="484"/>
      <c r="YB73" s="484"/>
      <c r="YC73" s="484"/>
      <c r="YD73" s="484"/>
      <c r="YE73" s="484"/>
      <c r="YF73" s="484"/>
      <c r="YG73" s="484"/>
      <c r="YH73" s="484"/>
      <c r="YI73" s="484"/>
      <c r="YJ73" s="484"/>
      <c r="YK73" s="484"/>
      <c r="YL73" s="484"/>
      <c r="YM73" s="484"/>
      <c r="YN73" s="484"/>
      <c r="YO73" s="484"/>
      <c r="YP73" s="484"/>
      <c r="YQ73" s="484"/>
      <c r="YR73" s="484"/>
      <c r="YS73" s="484"/>
      <c r="YT73" s="484"/>
      <c r="YU73" s="484"/>
      <c r="YV73" s="484"/>
      <c r="YW73" s="484"/>
      <c r="YX73" s="484"/>
      <c r="YY73" s="484"/>
      <c r="YZ73" s="484"/>
      <c r="ZA73" s="484"/>
      <c r="ZB73" s="484"/>
      <c r="ZC73" s="484"/>
      <c r="ZD73" s="484"/>
      <c r="ZE73" s="484"/>
      <c r="ZF73" s="484"/>
      <c r="ZG73" s="484"/>
      <c r="ZH73" s="484"/>
      <c r="ZI73" s="484"/>
      <c r="ZJ73" s="484"/>
      <c r="ZK73" s="484"/>
      <c r="ZL73" s="484"/>
      <c r="ZM73" s="484"/>
      <c r="ZN73" s="484"/>
      <c r="ZO73" s="484"/>
      <c r="ZP73" s="484"/>
      <c r="ZQ73" s="484"/>
      <c r="ZR73" s="484"/>
      <c r="ZS73" s="484"/>
      <c r="ZT73" s="484"/>
      <c r="ZU73" s="484"/>
      <c r="ZV73" s="484"/>
      <c r="ZW73" s="484"/>
      <c r="ZX73" s="484"/>
      <c r="ZY73" s="484"/>
      <c r="ZZ73" s="484"/>
      <c r="AAA73" s="484"/>
      <c r="AAB73" s="484"/>
      <c r="AAC73" s="484"/>
      <c r="AAD73" s="484"/>
      <c r="AAE73" s="484"/>
      <c r="AAF73" s="484"/>
      <c r="AAG73" s="484"/>
      <c r="AAH73" s="484"/>
      <c r="AAI73" s="484"/>
      <c r="AAJ73" s="484"/>
      <c r="AAK73" s="484"/>
      <c r="AAL73" s="484"/>
      <c r="AAM73" s="484"/>
      <c r="AAN73" s="484"/>
      <c r="AAO73" s="484"/>
      <c r="AAP73" s="484"/>
      <c r="AAQ73" s="484"/>
      <c r="AAR73" s="484"/>
      <c r="AAS73" s="484"/>
      <c r="AAT73" s="484"/>
      <c r="AAU73" s="484"/>
      <c r="AAV73" s="484"/>
      <c r="AAW73" s="484"/>
      <c r="AAX73" s="484"/>
      <c r="AAY73" s="484"/>
      <c r="AAZ73" s="484"/>
      <c r="ABA73" s="484"/>
      <c r="ABB73" s="484"/>
      <c r="ABC73" s="484"/>
      <c r="ABD73" s="484"/>
      <c r="ABE73" s="484"/>
      <c r="ABF73" s="484"/>
      <c r="ABG73" s="484"/>
      <c r="ABH73" s="484"/>
      <c r="ABI73" s="484"/>
      <c r="ABJ73" s="484"/>
      <c r="ABK73" s="484"/>
      <c r="ABL73" s="484"/>
      <c r="ABM73" s="484"/>
      <c r="ABN73" s="484"/>
      <c r="ABO73" s="484"/>
      <c r="ABP73" s="484"/>
      <c r="ABQ73" s="484"/>
      <c r="ABR73" s="484"/>
      <c r="ABS73" s="484"/>
      <c r="ABT73" s="484"/>
      <c r="ABU73" s="484"/>
      <c r="ABV73" s="484"/>
      <c r="ABW73" s="484"/>
      <c r="ABX73" s="484"/>
      <c r="ABY73" s="484"/>
      <c r="ABZ73" s="484"/>
      <c r="ACA73" s="484"/>
      <c r="ACB73" s="484"/>
      <c r="ACC73" s="484"/>
      <c r="ACD73" s="484"/>
      <c r="ACE73" s="484"/>
      <c r="ACF73" s="484"/>
      <c r="ACG73" s="484"/>
      <c r="ACH73" s="484"/>
      <c r="ACI73" s="484"/>
      <c r="ACJ73" s="484"/>
      <c r="ACK73" s="484"/>
      <c r="ACL73" s="484"/>
      <c r="ACM73" s="484"/>
      <c r="ACN73" s="484"/>
      <c r="ACO73" s="484"/>
      <c r="ACP73" s="484"/>
      <c r="ACQ73" s="484"/>
      <c r="ACR73" s="484"/>
      <c r="ACS73" s="484"/>
      <c r="ACT73" s="484"/>
      <c r="ACU73" s="484"/>
      <c r="ACV73" s="484"/>
      <c r="ACW73" s="484"/>
      <c r="ACX73" s="484"/>
      <c r="ACY73" s="484"/>
      <c r="ACZ73" s="484"/>
      <c r="ADA73" s="484"/>
      <c r="ADB73" s="484"/>
      <c r="ADC73" s="484"/>
      <c r="ADD73" s="484"/>
      <c r="ADE73" s="484"/>
      <c r="ADF73" s="484"/>
      <c r="ADG73" s="484"/>
      <c r="ADH73" s="484"/>
      <c r="ADI73" s="484"/>
      <c r="ADJ73" s="484"/>
      <c r="ADK73" s="484"/>
      <c r="ADL73" s="484"/>
      <c r="ADM73" s="484"/>
      <c r="ADN73" s="484"/>
      <c r="ADO73" s="484"/>
      <c r="ADP73" s="484"/>
      <c r="ADQ73" s="484"/>
      <c r="ADR73" s="484"/>
      <c r="ADS73" s="484"/>
      <c r="ADT73" s="484"/>
      <c r="ADU73" s="484"/>
      <c r="ADV73" s="484"/>
      <c r="ADW73" s="484"/>
      <c r="ADX73" s="484"/>
      <c r="ADY73" s="484"/>
      <c r="ADZ73" s="484"/>
      <c r="AEA73" s="484"/>
      <c r="AEB73" s="484"/>
      <c r="AEC73" s="484"/>
      <c r="AED73" s="484"/>
      <c r="AEE73" s="484"/>
      <c r="AEF73" s="484"/>
      <c r="AEG73" s="484"/>
      <c r="AEH73" s="484"/>
      <c r="AEI73" s="484"/>
      <c r="AEJ73" s="484"/>
      <c r="AEK73" s="484"/>
      <c r="AEL73" s="484"/>
      <c r="AEM73" s="484"/>
      <c r="AEN73" s="484"/>
      <c r="AEO73" s="484"/>
      <c r="AEP73" s="484"/>
      <c r="AEQ73" s="484"/>
      <c r="AER73" s="484"/>
      <c r="AES73" s="484"/>
      <c r="AET73" s="484"/>
      <c r="AEU73" s="484"/>
      <c r="AEV73" s="484"/>
      <c r="AEW73" s="484"/>
      <c r="AEX73" s="484"/>
      <c r="AEY73" s="484"/>
      <c r="AEZ73" s="484"/>
      <c r="AFA73" s="484"/>
      <c r="AFB73" s="484"/>
      <c r="AFC73" s="484"/>
      <c r="AFD73" s="484"/>
      <c r="AFE73" s="484"/>
      <c r="AFF73" s="484"/>
      <c r="AFG73" s="484"/>
      <c r="AFH73" s="484"/>
      <c r="AFI73" s="484"/>
      <c r="AFJ73" s="484"/>
      <c r="AFK73" s="484"/>
      <c r="AFL73" s="484"/>
      <c r="AFM73" s="484"/>
      <c r="AFN73" s="484"/>
      <c r="AFO73" s="484"/>
      <c r="AFP73" s="484"/>
      <c r="AFQ73" s="484"/>
      <c r="AFR73" s="484"/>
      <c r="AFS73" s="484"/>
      <c r="AFT73" s="484"/>
      <c r="AFU73" s="484"/>
      <c r="AFV73" s="484"/>
      <c r="AFW73" s="484"/>
      <c r="AFX73" s="484"/>
      <c r="AFY73" s="484"/>
      <c r="AFZ73" s="484"/>
      <c r="AGA73" s="484"/>
      <c r="AGB73" s="484"/>
      <c r="AGC73" s="484"/>
      <c r="AGD73" s="484"/>
      <c r="AGE73" s="484"/>
      <c r="AGF73" s="484"/>
      <c r="AGG73" s="484"/>
      <c r="AGH73" s="484"/>
      <c r="AGI73" s="484"/>
      <c r="AGJ73" s="484"/>
      <c r="AGK73" s="484"/>
      <c r="AGL73" s="484"/>
      <c r="AGM73" s="484"/>
      <c r="AGN73" s="484"/>
      <c r="AGO73" s="484"/>
      <c r="AGP73" s="484"/>
      <c r="AGQ73" s="484"/>
      <c r="AGR73" s="484"/>
      <c r="AGS73" s="484"/>
      <c r="AGT73" s="484"/>
      <c r="AGU73" s="484"/>
      <c r="AGV73" s="484"/>
      <c r="AGW73" s="484"/>
      <c r="AGX73" s="484"/>
      <c r="AGY73" s="484"/>
      <c r="AGZ73" s="484"/>
      <c r="AHA73" s="484"/>
      <c r="AHB73" s="484"/>
      <c r="AHC73" s="484"/>
      <c r="AHD73" s="484"/>
      <c r="AHE73" s="484"/>
      <c r="AHF73" s="484"/>
      <c r="AHG73" s="484"/>
      <c r="AHH73" s="484"/>
      <c r="AHI73" s="484"/>
      <c r="AHJ73" s="484"/>
      <c r="AHK73" s="484"/>
      <c r="AHL73" s="484"/>
      <c r="AHM73" s="484"/>
      <c r="AHN73" s="484"/>
      <c r="AHO73" s="484"/>
      <c r="AHP73" s="484"/>
      <c r="AHQ73" s="484"/>
      <c r="AHR73" s="484"/>
      <c r="AHS73" s="484"/>
      <c r="AHT73" s="484"/>
      <c r="AHU73" s="484"/>
      <c r="AHV73" s="484"/>
      <c r="AHW73" s="484"/>
      <c r="AHX73" s="484"/>
      <c r="AHY73" s="484"/>
      <c r="AHZ73" s="484"/>
      <c r="AIA73" s="484"/>
      <c r="AIB73" s="484"/>
      <c r="AIC73" s="484"/>
      <c r="AID73" s="484"/>
      <c r="AIE73" s="484"/>
      <c r="AIF73" s="484"/>
      <c r="AIG73" s="484"/>
      <c r="AIH73" s="484"/>
      <c r="AII73" s="484"/>
      <c r="AIJ73" s="484"/>
      <c r="AIK73" s="484"/>
      <c r="AIL73" s="484"/>
      <c r="AIM73" s="484"/>
      <c r="AIN73" s="484"/>
      <c r="AIO73" s="484"/>
      <c r="AIP73" s="484"/>
      <c r="AIQ73" s="484"/>
      <c r="AIR73" s="484"/>
      <c r="AIS73" s="484"/>
      <c r="AIT73" s="484"/>
      <c r="AIU73" s="484"/>
      <c r="AIV73" s="484"/>
      <c r="AIW73" s="484"/>
      <c r="AIX73" s="484"/>
      <c r="AIY73" s="484"/>
      <c r="AIZ73" s="484"/>
      <c r="AJA73" s="484"/>
      <c r="AJB73" s="484"/>
      <c r="AJC73" s="484"/>
      <c r="AJD73" s="484"/>
      <c r="AJE73" s="484"/>
      <c r="AJF73" s="484"/>
      <c r="AJG73" s="484"/>
      <c r="AJH73" s="484"/>
      <c r="AJI73" s="484"/>
      <c r="AJJ73" s="484"/>
      <c r="AJK73" s="484"/>
      <c r="AJL73" s="484"/>
      <c r="AJM73" s="484"/>
      <c r="AJN73" s="484"/>
      <c r="AJO73" s="484"/>
      <c r="AJP73" s="484"/>
      <c r="AJQ73" s="484"/>
      <c r="AJR73" s="484"/>
      <c r="AJS73" s="484"/>
      <c r="AJT73" s="484"/>
      <c r="AJU73" s="484"/>
      <c r="AJV73" s="484"/>
      <c r="AJW73" s="484"/>
      <c r="AJX73" s="484"/>
      <c r="AJY73" s="484"/>
      <c r="AJZ73" s="484"/>
      <c r="AKA73" s="484"/>
      <c r="AKB73" s="484"/>
      <c r="AKC73" s="484"/>
      <c r="AKD73" s="484"/>
      <c r="AKE73" s="484"/>
      <c r="AKF73" s="484"/>
      <c r="AKG73" s="484"/>
      <c r="AKH73" s="484"/>
      <c r="AKI73" s="484"/>
      <c r="AKJ73" s="484"/>
      <c r="AKK73" s="484"/>
      <c r="AKL73" s="484"/>
      <c r="AKM73" s="484"/>
      <c r="AKN73" s="484"/>
      <c r="AKO73" s="484"/>
      <c r="AKP73" s="484"/>
      <c r="AKQ73" s="484"/>
      <c r="AKR73" s="484"/>
      <c r="AKS73" s="484"/>
      <c r="AKT73" s="484"/>
      <c r="AKU73" s="484"/>
      <c r="AKV73" s="484"/>
      <c r="AKW73" s="484"/>
      <c r="AKX73" s="484"/>
      <c r="AKY73" s="484"/>
      <c r="AKZ73" s="484"/>
      <c r="ALA73" s="484"/>
      <c r="ALB73" s="484"/>
      <c r="ALC73" s="484"/>
      <c r="ALD73" s="484"/>
      <c r="ALE73" s="484"/>
      <c r="ALF73" s="484"/>
      <c r="ALG73" s="484"/>
      <c r="ALH73" s="484"/>
      <c r="ALI73" s="484"/>
      <c r="ALJ73" s="484"/>
      <c r="ALK73" s="484"/>
      <c r="ALL73" s="484"/>
      <c r="ALM73" s="484"/>
      <c r="ALN73" s="484"/>
      <c r="ALO73" s="484"/>
      <c r="ALP73" s="484"/>
      <c r="ALQ73" s="484"/>
      <c r="ALR73" s="484"/>
      <c r="ALS73" s="484"/>
      <c r="ALT73" s="484"/>
      <c r="ALU73" s="484"/>
      <c r="ALV73" s="484"/>
      <c r="ALW73" s="484"/>
      <c r="ALX73" s="484"/>
      <c r="ALY73" s="484"/>
      <c r="ALZ73" s="484"/>
      <c r="AMA73" s="484"/>
      <c r="AMB73" s="484"/>
      <c r="AMC73" s="484"/>
      <c r="AMD73" s="484"/>
      <c r="AME73" s="484"/>
      <c r="AMF73" s="484"/>
      <c r="AMG73" s="484"/>
      <c r="AMH73" s="484"/>
      <c r="AMI73" s="484"/>
      <c r="AMJ73" s="484"/>
      <c r="AMK73" s="484"/>
      <c r="AML73" s="484"/>
    </row>
    <row r="74" spans="1:1026" s="75" customFormat="1">
      <c r="B74" s="490"/>
      <c r="C74" s="491"/>
      <c r="D74" s="490"/>
      <c r="E74" s="490"/>
    </row>
    <row r="75" spans="1:1026" s="75" customFormat="1">
      <c r="B75" s="490"/>
      <c r="C75" s="491"/>
      <c r="D75" s="490"/>
      <c r="E75" s="490"/>
      <c r="M75" s="492"/>
    </row>
    <row r="76" spans="1:1026" s="75" customFormat="1">
      <c r="B76" s="490"/>
      <c r="C76" s="491"/>
      <c r="D76" s="490"/>
      <c r="E76" s="490"/>
    </row>
    <row r="77" spans="1:1026" s="75" customFormat="1">
      <c r="B77" s="478"/>
      <c r="C77" s="479"/>
      <c r="D77" s="478"/>
      <c r="E77" s="478"/>
    </row>
    <row r="78" spans="1:1026" s="75" customFormat="1">
      <c r="B78" s="478"/>
      <c r="C78" s="479"/>
      <c r="D78" s="478"/>
      <c r="E78" s="478"/>
    </row>
    <row r="79" spans="1:1026" s="75" customFormat="1">
      <c r="B79" s="478"/>
      <c r="C79" s="479"/>
      <c r="D79" s="478"/>
      <c r="E79" s="478"/>
    </row>
    <row r="80" spans="1:1026" s="75" customFormat="1">
      <c r="B80" s="478"/>
      <c r="C80" s="479"/>
      <c r="D80" s="478"/>
      <c r="E80" s="478"/>
    </row>
    <row r="82" spans="1:1026">
      <c r="A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  <c r="IV82" s="71"/>
      <c r="IW82" s="71"/>
      <c r="IX82" s="71"/>
      <c r="IY82" s="71"/>
      <c r="IZ82" s="71"/>
      <c r="JA82" s="71"/>
      <c r="JB82" s="71"/>
      <c r="JC82" s="71"/>
      <c r="JD82" s="71"/>
      <c r="JE82" s="71"/>
      <c r="JF82" s="71"/>
      <c r="JG82" s="71"/>
      <c r="JH82" s="71"/>
      <c r="JI82" s="71"/>
      <c r="JJ82" s="71"/>
      <c r="JK82" s="71"/>
      <c r="JL82" s="71"/>
      <c r="JM82" s="71"/>
      <c r="JN82" s="71"/>
      <c r="JO82" s="71"/>
      <c r="JP82" s="71"/>
      <c r="JQ82" s="71"/>
      <c r="JR82" s="71"/>
      <c r="JS82" s="71"/>
      <c r="JT82" s="71"/>
      <c r="JU82" s="71"/>
      <c r="JV82" s="71"/>
      <c r="JW82" s="71"/>
      <c r="JX82" s="71"/>
      <c r="JY82" s="71"/>
      <c r="JZ82" s="71"/>
      <c r="KA82" s="71"/>
      <c r="KB82" s="71"/>
      <c r="KC82" s="71"/>
      <c r="KD82" s="71"/>
      <c r="KE82" s="71"/>
      <c r="KF82" s="71"/>
      <c r="KG82" s="71"/>
      <c r="KH82" s="71"/>
      <c r="KI82" s="71"/>
      <c r="KJ82" s="71"/>
      <c r="KK82" s="71"/>
      <c r="KL82" s="71"/>
      <c r="KM82" s="71"/>
      <c r="KN82" s="71"/>
      <c r="KO82" s="71"/>
      <c r="KP82" s="71"/>
      <c r="KQ82" s="71"/>
      <c r="KR82" s="71"/>
      <c r="KS82" s="71"/>
      <c r="KT82" s="71"/>
      <c r="KU82" s="71"/>
      <c r="KV82" s="71"/>
      <c r="KW82" s="71"/>
      <c r="KX82" s="71"/>
      <c r="KY82" s="71"/>
      <c r="KZ82" s="71"/>
      <c r="LA82" s="71"/>
      <c r="LB82" s="71"/>
      <c r="LC82" s="71"/>
      <c r="LD82" s="71"/>
      <c r="LE82" s="71"/>
      <c r="LF82" s="71"/>
      <c r="LG82" s="71"/>
      <c r="LH82" s="71"/>
      <c r="LI82" s="71"/>
      <c r="LJ82" s="71"/>
      <c r="LK82" s="71"/>
      <c r="LL82" s="71"/>
      <c r="LM82" s="71"/>
      <c r="LN82" s="71"/>
      <c r="LO82" s="71"/>
      <c r="LP82" s="71"/>
      <c r="LQ82" s="71"/>
      <c r="LR82" s="71"/>
      <c r="LS82" s="71"/>
      <c r="LT82" s="71"/>
      <c r="LU82" s="71"/>
      <c r="LV82" s="71"/>
      <c r="LW82" s="71"/>
      <c r="LX82" s="71"/>
      <c r="LY82" s="71"/>
      <c r="LZ82" s="71"/>
      <c r="MA82" s="71"/>
      <c r="MB82" s="71"/>
      <c r="MC82" s="71"/>
      <c r="MD82" s="71"/>
      <c r="ME82" s="71"/>
      <c r="MF82" s="71"/>
      <c r="MG82" s="71"/>
      <c r="MH82" s="71"/>
      <c r="MI82" s="71"/>
      <c r="MJ82" s="71"/>
      <c r="MK82" s="71"/>
      <c r="ML82" s="71"/>
      <c r="MM82" s="71"/>
      <c r="MN82" s="71"/>
      <c r="MO82" s="71"/>
      <c r="MP82" s="71"/>
      <c r="MQ82" s="71"/>
      <c r="MR82" s="71"/>
      <c r="MS82" s="71"/>
      <c r="MT82" s="71"/>
      <c r="MU82" s="71"/>
      <c r="MV82" s="71"/>
      <c r="MW82" s="71"/>
      <c r="MX82" s="71"/>
      <c r="MY82" s="71"/>
      <c r="MZ82" s="71"/>
      <c r="NA82" s="71"/>
      <c r="NB82" s="71"/>
      <c r="NC82" s="71"/>
      <c r="ND82" s="71"/>
      <c r="NE82" s="71"/>
      <c r="NF82" s="71"/>
      <c r="NG82" s="71"/>
      <c r="NH82" s="71"/>
      <c r="NI82" s="71"/>
      <c r="NJ82" s="71"/>
      <c r="NK82" s="71"/>
      <c r="NL82" s="71"/>
      <c r="NM82" s="71"/>
      <c r="NN82" s="71"/>
      <c r="NO82" s="71"/>
      <c r="NP82" s="71"/>
      <c r="NQ82" s="71"/>
      <c r="NR82" s="71"/>
      <c r="NS82" s="71"/>
      <c r="NT82" s="71"/>
      <c r="NU82" s="71"/>
      <c r="NV82" s="71"/>
      <c r="NW82" s="71"/>
      <c r="NX82" s="71"/>
      <c r="NY82" s="71"/>
      <c r="NZ82" s="71"/>
      <c r="OA82" s="71"/>
      <c r="OB82" s="71"/>
      <c r="OC82" s="71"/>
      <c r="OD82" s="71"/>
      <c r="OE82" s="71"/>
      <c r="OF82" s="71"/>
      <c r="OG82" s="71"/>
      <c r="OH82" s="71"/>
      <c r="OI82" s="71"/>
      <c r="OJ82" s="71"/>
      <c r="OK82" s="71"/>
      <c r="OL82" s="71"/>
      <c r="OM82" s="71"/>
      <c r="ON82" s="71"/>
      <c r="OO82" s="71"/>
      <c r="OP82" s="71"/>
      <c r="OQ82" s="71"/>
      <c r="OR82" s="71"/>
      <c r="OS82" s="71"/>
      <c r="OT82" s="71"/>
      <c r="OU82" s="71"/>
      <c r="OV82" s="71"/>
      <c r="OW82" s="71"/>
      <c r="OX82" s="71"/>
      <c r="OY82" s="71"/>
      <c r="OZ82" s="71"/>
      <c r="PA82" s="71"/>
      <c r="PB82" s="71"/>
      <c r="PC82" s="71"/>
      <c r="PD82" s="71"/>
      <c r="PE82" s="71"/>
      <c r="PF82" s="71"/>
      <c r="PG82" s="71"/>
      <c r="PH82" s="71"/>
      <c r="PI82" s="71"/>
      <c r="PJ82" s="71"/>
      <c r="PK82" s="71"/>
      <c r="PL82" s="71"/>
      <c r="PM82" s="71"/>
      <c r="PN82" s="71"/>
      <c r="PO82" s="71"/>
      <c r="PP82" s="71"/>
      <c r="PQ82" s="71"/>
      <c r="PR82" s="71"/>
      <c r="PS82" s="71"/>
      <c r="PT82" s="71"/>
      <c r="PU82" s="71"/>
      <c r="PV82" s="71"/>
      <c r="PW82" s="71"/>
      <c r="PX82" s="71"/>
      <c r="PY82" s="71"/>
      <c r="PZ82" s="71"/>
      <c r="QA82" s="71"/>
      <c r="QB82" s="71"/>
      <c r="QC82" s="71"/>
      <c r="QD82" s="71"/>
      <c r="QE82" s="71"/>
      <c r="QF82" s="71"/>
      <c r="QG82" s="71"/>
      <c r="QH82" s="71"/>
      <c r="QI82" s="71"/>
      <c r="QJ82" s="71"/>
      <c r="QK82" s="71"/>
      <c r="QL82" s="71"/>
      <c r="QM82" s="71"/>
      <c r="QN82" s="71"/>
      <c r="QO82" s="71"/>
      <c r="QP82" s="71"/>
      <c r="QQ82" s="71"/>
      <c r="QR82" s="71"/>
      <c r="QS82" s="71"/>
      <c r="QT82" s="71"/>
      <c r="QU82" s="71"/>
      <c r="QV82" s="71"/>
      <c r="QW82" s="71"/>
      <c r="QX82" s="71"/>
      <c r="QY82" s="71"/>
      <c r="QZ82" s="71"/>
      <c r="RA82" s="71"/>
      <c r="RB82" s="71"/>
      <c r="RC82" s="71"/>
      <c r="RD82" s="71"/>
      <c r="RE82" s="71"/>
      <c r="RF82" s="71"/>
      <c r="RG82" s="71"/>
      <c r="RH82" s="71"/>
      <c r="RI82" s="71"/>
      <c r="RJ82" s="71"/>
      <c r="RK82" s="71"/>
      <c r="RL82" s="71"/>
      <c r="RM82" s="71"/>
      <c r="RN82" s="71"/>
      <c r="RO82" s="71"/>
      <c r="RP82" s="71"/>
      <c r="RQ82" s="71"/>
      <c r="RR82" s="71"/>
      <c r="RS82" s="71"/>
      <c r="RT82" s="71"/>
      <c r="RU82" s="71"/>
      <c r="RV82" s="71"/>
      <c r="RW82" s="71"/>
      <c r="RX82" s="71"/>
      <c r="RY82" s="71"/>
      <c r="RZ82" s="71"/>
      <c r="SA82" s="71"/>
      <c r="SB82" s="71"/>
      <c r="SC82" s="71"/>
      <c r="SD82" s="71"/>
      <c r="SE82" s="71"/>
      <c r="SF82" s="71"/>
      <c r="SG82" s="71"/>
      <c r="SH82" s="71"/>
      <c r="SI82" s="71"/>
      <c r="SJ82" s="71"/>
      <c r="SK82" s="71"/>
      <c r="SL82" s="71"/>
      <c r="SM82" s="71"/>
      <c r="SN82" s="71"/>
      <c r="SO82" s="71"/>
      <c r="SP82" s="71"/>
      <c r="SQ82" s="71"/>
      <c r="SR82" s="71"/>
      <c r="SS82" s="71"/>
      <c r="ST82" s="71"/>
      <c r="SU82" s="71"/>
      <c r="SV82" s="71"/>
      <c r="SW82" s="71"/>
      <c r="SX82" s="71"/>
      <c r="SY82" s="71"/>
      <c r="SZ82" s="71"/>
      <c r="TA82" s="71"/>
      <c r="TB82" s="71"/>
      <c r="TC82" s="71"/>
      <c r="TD82" s="71"/>
      <c r="TE82" s="71"/>
      <c r="TF82" s="71"/>
      <c r="TG82" s="71"/>
      <c r="TH82" s="71"/>
      <c r="TI82" s="71"/>
      <c r="TJ82" s="71"/>
      <c r="TK82" s="71"/>
      <c r="TL82" s="71"/>
      <c r="TM82" s="71"/>
      <c r="TN82" s="71"/>
      <c r="TO82" s="71"/>
      <c r="TP82" s="71"/>
      <c r="TQ82" s="71"/>
      <c r="TR82" s="71"/>
      <c r="TS82" s="71"/>
      <c r="TT82" s="71"/>
      <c r="TU82" s="71"/>
      <c r="TV82" s="71"/>
      <c r="TW82" s="71"/>
      <c r="TX82" s="71"/>
      <c r="TY82" s="71"/>
      <c r="TZ82" s="71"/>
      <c r="UA82" s="71"/>
      <c r="UB82" s="71"/>
      <c r="UC82" s="71"/>
      <c r="UD82" s="71"/>
      <c r="UE82" s="71"/>
      <c r="UF82" s="71"/>
      <c r="UG82" s="71"/>
      <c r="UH82" s="71"/>
      <c r="UI82" s="71"/>
      <c r="UJ82" s="71"/>
      <c r="UK82" s="71"/>
      <c r="UL82" s="71"/>
      <c r="UM82" s="71"/>
      <c r="UN82" s="71"/>
      <c r="UO82" s="71"/>
      <c r="UP82" s="71"/>
      <c r="UQ82" s="71"/>
      <c r="UR82" s="71"/>
      <c r="US82" s="71"/>
      <c r="UT82" s="71"/>
      <c r="UU82" s="71"/>
      <c r="UV82" s="71"/>
      <c r="UW82" s="71"/>
      <c r="UX82" s="71"/>
      <c r="UY82" s="71"/>
      <c r="UZ82" s="71"/>
      <c r="VA82" s="71"/>
      <c r="VB82" s="71"/>
      <c r="VC82" s="71"/>
      <c r="VD82" s="71"/>
      <c r="VE82" s="71"/>
      <c r="VF82" s="71"/>
      <c r="VG82" s="71"/>
      <c r="VH82" s="71"/>
      <c r="VI82" s="71"/>
      <c r="VJ82" s="71"/>
      <c r="VK82" s="71"/>
      <c r="VL82" s="71"/>
      <c r="VM82" s="71"/>
      <c r="VN82" s="71"/>
      <c r="VO82" s="71"/>
      <c r="VP82" s="71"/>
      <c r="VQ82" s="71"/>
      <c r="VR82" s="71"/>
      <c r="VS82" s="71"/>
      <c r="VT82" s="71"/>
      <c r="VU82" s="71"/>
      <c r="VV82" s="71"/>
      <c r="VW82" s="71"/>
      <c r="VX82" s="71"/>
      <c r="VY82" s="71"/>
      <c r="VZ82" s="71"/>
      <c r="WA82" s="71"/>
      <c r="WB82" s="71"/>
      <c r="WC82" s="71"/>
      <c r="WD82" s="71"/>
      <c r="WE82" s="71"/>
      <c r="WF82" s="71"/>
      <c r="WG82" s="71"/>
      <c r="WH82" s="71"/>
      <c r="WI82" s="71"/>
      <c r="WJ82" s="71"/>
      <c r="WK82" s="71"/>
      <c r="WL82" s="71"/>
      <c r="WM82" s="71"/>
      <c r="WN82" s="71"/>
      <c r="WO82" s="71"/>
      <c r="WP82" s="71"/>
      <c r="WQ82" s="71"/>
      <c r="WR82" s="71"/>
      <c r="WS82" s="71"/>
      <c r="WT82" s="71"/>
      <c r="WU82" s="71"/>
      <c r="WV82" s="71"/>
      <c r="WW82" s="71"/>
      <c r="WX82" s="71"/>
      <c r="WY82" s="71"/>
      <c r="WZ82" s="71"/>
      <c r="XA82" s="71"/>
      <c r="XB82" s="71"/>
      <c r="XC82" s="71"/>
      <c r="XD82" s="71"/>
      <c r="XE82" s="71"/>
      <c r="XF82" s="71"/>
      <c r="XG82" s="71"/>
      <c r="XH82" s="71"/>
      <c r="XI82" s="71"/>
      <c r="XJ82" s="71"/>
      <c r="XK82" s="71"/>
      <c r="XL82" s="71"/>
      <c r="XM82" s="71"/>
      <c r="XN82" s="71"/>
      <c r="XO82" s="71"/>
      <c r="XP82" s="71"/>
      <c r="XQ82" s="71"/>
      <c r="XR82" s="71"/>
      <c r="XS82" s="71"/>
      <c r="XT82" s="71"/>
      <c r="XU82" s="71"/>
      <c r="XV82" s="71"/>
      <c r="XW82" s="71"/>
      <c r="XX82" s="71"/>
      <c r="XY82" s="71"/>
      <c r="XZ82" s="71"/>
      <c r="YA82" s="71"/>
      <c r="YB82" s="71"/>
      <c r="YC82" s="71"/>
      <c r="YD82" s="71"/>
      <c r="YE82" s="71"/>
      <c r="YF82" s="71"/>
      <c r="YG82" s="71"/>
      <c r="YH82" s="71"/>
      <c r="YI82" s="71"/>
      <c r="YJ82" s="71"/>
      <c r="YK82" s="71"/>
      <c r="YL82" s="71"/>
      <c r="YM82" s="71"/>
      <c r="YN82" s="71"/>
      <c r="YO82" s="71"/>
      <c r="YP82" s="71"/>
      <c r="YQ82" s="71"/>
      <c r="YR82" s="71"/>
      <c r="YS82" s="71"/>
      <c r="YT82" s="71"/>
      <c r="YU82" s="71"/>
      <c r="YV82" s="71"/>
      <c r="YW82" s="71"/>
      <c r="YX82" s="71"/>
      <c r="YY82" s="71"/>
      <c r="YZ82" s="71"/>
      <c r="ZA82" s="71"/>
      <c r="ZB82" s="71"/>
      <c r="ZC82" s="71"/>
      <c r="ZD82" s="71"/>
      <c r="ZE82" s="71"/>
      <c r="ZF82" s="71"/>
      <c r="ZG82" s="71"/>
      <c r="ZH82" s="71"/>
      <c r="ZI82" s="71"/>
      <c r="ZJ82" s="71"/>
      <c r="ZK82" s="71"/>
      <c r="ZL82" s="71"/>
      <c r="ZM82" s="71"/>
      <c r="ZN82" s="71"/>
      <c r="ZO82" s="71"/>
      <c r="ZP82" s="71"/>
      <c r="ZQ82" s="71"/>
      <c r="ZR82" s="71"/>
      <c r="ZS82" s="71"/>
      <c r="ZT82" s="71"/>
      <c r="ZU82" s="71"/>
      <c r="ZV82" s="71"/>
      <c r="ZW82" s="71"/>
      <c r="ZX82" s="71"/>
      <c r="ZY82" s="71"/>
      <c r="ZZ82" s="71"/>
      <c r="AAA82" s="71"/>
      <c r="AAB82" s="71"/>
      <c r="AAC82" s="71"/>
      <c r="AAD82" s="71"/>
      <c r="AAE82" s="71"/>
      <c r="AAF82" s="71"/>
      <c r="AAG82" s="71"/>
      <c r="AAH82" s="71"/>
      <c r="AAI82" s="71"/>
      <c r="AAJ82" s="71"/>
      <c r="AAK82" s="71"/>
      <c r="AAL82" s="71"/>
      <c r="AAM82" s="71"/>
      <c r="AAN82" s="71"/>
      <c r="AAO82" s="71"/>
      <c r="AAP82" s="71"/>
      <c r="AAQ82" s="71"/>
      <c r="AAR82" s="71"/>
      <c r="AAS82" s="71"/>
      <c r="AAT82" s="71"/>
      <c r="AAU82" s="71"/>
      <c r="AAV82" s="71"/>
      <c r="AAW82" s="71"/>
      <c r="AAX82" s="71"/>
      <c r="AAY82" s="71"/>
      <c r="AAZ82" s="71"/>
      <c r="ABA82" s="71"/>
      <c r="ABB82" s="71"/>
      <c r="ABC82" s="71"/>
      <c r="ABD82" s="71"/>
      <c r="ABE82" s="71"/>
      <c r="ABF82" s="71"/>
      <c r="ABG82" s="71"/>
      <c r="ABH82" s="71"/>
      <c r="ABI82" s="71"/>
      <c r="ABJ82" s="71"/>
      <c r="ABK82" s="71"/>
      <c r="ABL82" s="71"/>
      <c r="ABM82" s="71"/>
      <c r="ABN82" s="71"/>
      <c r="ABO82" s="71"/>
      <c r="ABP82" s="71"/>
      <c r="ABQ82" s="71"/>
      <c r="ABR82" s="71"/>
      <c r="ABS82" s="71"/>
      <c r="ABT82" s="71"/>
      <c r="ABU82" s="71"/>
      <c r="ABV82" s="71"/>
      <c r="ABW82" s="71"/>
      <c r="ABX82" s="71"/>
      <c r="ABY82" s="71"/>
      <c r="ABZ82" s="71"/>
      <c r="ACA82" s="71"/>
      <c r="ACB82" s="71"/>
      <c r="ACC82" s="71"/>
      <c r="ACD82" s="71"/>
      <c r="ACE82" s="71"/>
      <c r="ACF82" s="71"/>
      <c r="ACG82" s="71"/>
      <c r="ACH82" s="71"/>
      <c r="ACI82" s="71"/>
      <c r="ACJ82" s="71"/>
      <c r="ACK82" s="71"/>
      <c r="ACL82" s="71"/>
      <c r="ACM82" s="71"/>
      <c r="ACN82" s="71"/>
      <c r="ACO82" s="71"/>
      <c r="ACP82" s="71"/>
      <c r="ACQ82" s="71"/>
      <c r="ACR82" s="71"/>
      <c r="ACS82" s="71"/>
      <c r="ACT82" s="71"/>
      <c r="ACU82" s="71"/>
      <c r="ACV82" s="71"/>
      <c r="ACW82" s="71"/>
      <c r="ACX82" s="71"/>
      <c r="ACY82" s="71"/>
      <c r="ACZ82" s="71"/>
      <c r="ADA82" s="71"/>
      <c r="ADB82" s="71"/>
      <c r="ADC82" s="71"/>
      <c r="ADD82" s="71"/>
      <c r="ADE82" s="71"/>
      <c r="ADF82" s="71"/>
      <c r="ADG82" s="71"/>
      <c r="ADH82" s="71"/>
      <c r="ADI82" s="71"/>
      <c r="ADJ82" s="71"/>
      <c r="ADK82" s="71"/>
      <c r="ADL82" s="71"/>
      <c r="ADM82" s="71"/>
      <c r="ADN82" s="71"/>
      <c r="ADO82" s="71"/>
      <c r="ADP82" s="71"/>
      <c r="ADQ82" s="71"/>
      <c r="ADR82" s="71"/>
      <c r="ADS82" s="71"/>
      <c r="ADT82" s="71"/>
      <c r="ADU82" s="71"/>
      <c r="ADV82" s="71"/>
      <c r="ADW82" s="71"/>
      <c r="ADX82" s="71"/>
      <c r="ADY82" s="71"/>
      <c r="ADZ82" s="71"/>
      <c r="AEA82" s="71"/>
      <c r="AEB82" s="71"/>
      <c r="AEC82" s="71"/>
      <c r="AED82" s="71"/>
      <c r="AEE82" s="71"/>
      <c r="AEF82" s="71"/>
      <c r="AEG82" s="71"/>
      <c r="AEH82" s="71"/>
      <c r="AEI82" s="71"/>
      <c r="AEJ82" s="71"/>
      <c r="AEK82" s="71"/>
      <c r="AEL82" s="71"/>
      <c r="AEM82" s="71"/>
      <c r="AEN82" s="71"/>
      <c r="AEO82" s="71"/>
      <c r="AEP82" s="71"/>
      <c r="AEQ82" s="71"/>
      <c r="AER82" s="71"/>
      <c r="AES82" s="71"/>
      <c r="AET82" s="71"/>
      <c r="AEU82" s="71"/>
      <c r="AEV82" s="71"/>
      <c r="AEW82" s="71"/>
      <c r="AEX82" s="71"/>
      <c r="AEY82" s="71"/>
      <c r="AEZ82" s="71"/>
      <c r="AFA82" s="71"/>
      <c r="AFB82" s="71"/>
      <c r="AFC82" s="71"/>
      <c r="AFD82" s="71"/>
      <c r="AFE82" s="71"/>
      <c r="AFF82" s="71"/>
      <c r="AFG82" s="71"/>
      <c r="AFH82" s="71"/>
      <c r="AFI82" s="71"/>
      <c r="AFJ82" s="71"/>
      <c r="AFK82" s="71"/>
      <c r="AFL82" s="71"/>
      <c r="AFM82" s="71"/>
      <c r="AFN82" s="71"/>
      <c r="AFO82" s="71"/>
      <c r="AFP82" s="71"/>
      <c r="AFQ82" s="71"/>
      <c r="AFR82" s="71"/>
      <c r="AFS82" s="71"/>
      <c r="AFT82" s="71"/>
      <c r="AFU82" s="71"/>
      <c r="AFV82" s="71"/>
      <c r="AFW82" s="71"/>
      <c r="AFX82" s="71"/>
      <c r="AFY82" s="71"/>
      <c r="AFZ82" s="71"/>
      <c r="AGA82" s="71"/>
      <c r="AGB82" s="71"/>
      <c r="AGC82" s="71"/>
      <c r="AGD82" s="71"/>
      <c r="AGE82" s="71"/>
      <c r="AGF82" s="71"/>
      <c r="AGG82" s="71"/>
      <c r="AGH82" s="71"/>
      <c r="AGI82" s="71"/>
      <c r="AGJ82" s="71"/>
      <c r="AGK82" s="71"/>
      <c r="AGL82" s="71"/>
      <c r="AGM82" s="71"/>
      <c r="AGN82" s="71"/>
      <c r="AGO82" s="71"/>
      <c r="AGP82" s="71"/>
      <c r="AGQ82" s="71"/>
      <c r="AGR82" s="71"/>
      <c r="AGS82" s="71"/>
      <c r="AGT82" s="71"/>
      <c r="AGU82" s="71"/>
      <c r="AGV82" s="71"/>
      <c r="AGW82" s="71"/>
      <c r="AGX82" s="71"/>
      <c r="AGY82" s="71"/>
      <c r="AGZ82" s="71"/>
      <c r="AHA82" s="71"/>
      <c r="AHB82" s="71"/>
      <c r="AHC82" s="71"/>
      <c r="AHD82" s="71"/>
      <c r="AHE82" s="71"/>
      <c r="AHF82" s="71"/>
      <c r="AHG82" s="71"/>
      <c r="AHH82" s="71"/>
      <c r="AHI82" s="71"/>
      <c r="AHJ82" s="71"/>
      <c r="AHK82" s="71"/>
      <c r="AHL82" s="71"/>
      <c r="AHM82" s="71"/>
      <c r="AHN82" s="71"/>
      <c r="AHO82" s="71"/>
      <c r="AHP82" s="71"/>
      <c r="AHQ82" s="71"/>
      <c r="AHR82" s="71"/>
      <c r="AHS82" s="71"/>
      <c r="AHT82" s="71"/>
      <c r="AHU82" s="71"/>
      <c r="AHV82" s="71"/>
      <c r="AHW82" s="71"/>
      <c r="AHX82" s="71"/>
      <c r="AHY82" s="71"/>
      <c r="AHZ82" s="71"/>
      <c r="AIA82" s="71"/>
      <c r="AIB82" s="71"/>
      <c r="AIC82" s="71"/>
      <c r="AID82" s="71"/>
      <c r="AIE82" s="71"/>
      <c r="AIF82" s="71"/>
      <c r="AIG82" s="71"/>
      <c r="AIH82" s="71"/>
      <c r="AII82" s="71"/>
      <c r="AIJ82" s="71"/>
      <c r="AIK82" s="71"/>
      <c r="AIL82" s="71"/>
      <c r="AIM82" s="71"/>
      <c r="AIN82" s="71"/>
      <c r="AIO82" s="71"/>
      <c r="AIP82" s="71"/>
      <c r="AIQ82" s="71"/>
      <c r="AIR82" s="71"/>
      <c r="AIS82" s="71"/>
      <c r="AIT82" s="71"/>
      <c r="AIU82" s="71"/>
      <c r="AIV82" s="71"/>
      <c r="AIW82" s="71"/>
      <c r="AIX82" s="71"/>
      <c r="AIY82" s="71"/>
      <c r="AIZ82" s="71"/>
      <c r="AJA82" s="71"/>
      <c r="AJB82" s="71"/>
      <c r="AJC82" s="71"/>
      <c r="AJD82" s="71"/>
      <c r="AJE82" s="71"/>
      <c r="AJF82" s="71"/>
      <c r="AJG82" s="71"/>
      <c r="AJH82" s="71"/>
      <c r="AJI82" s="71"/>
      <c r="AJJ82" s="71"/>
      <c r="AJK82" s="71"/>
      <c r="AJL82" s="71"/>
      <c r="AJM82" s="71"/>
      <c r="AJN82" s="71"/>
      <c r="AJO82" s="71"/>
      <c r="AJP82" s="71"/>
      <c r="AJQ82" s="71"/>
      <c r="AJR82" s="71"/>
      <c r="AJS82" s="71"/>
      <c r="AJT82" s="71"/>
      <c r="AJU82" s="71"/>
      <c r="AJV82" s="71"/>
      <c r="AJW82" s="71"/>
      <c r="AJX82" s="71"/>
      <c r="AJY82" s="71"/>
      <c r="AJZ82" s="71"/>
      <c r="AKA82" s="71"/>
      <c r="AKB82" s="71"/>
      <c r="AKC82" s="71"/>
      <c r="AKD82" s="71"/>
      <c r="AKE82" s="71"/>
      <c r="AKF82" s="71"/>
      <c r="AKG82" s="71"/>
      <c r="AKH82" s="71"/>
      <c r="AKI82" s="71"/>
      <c r="AKJ82" s="71"/>
      <c r="AKK82" s="71"/>
      <c r="AKL82" s="71"/>
      <c r="AKM82" s="71"/>
      <c r="AKN82" s="71"/>
      <c r="AKO82" s="71"/>
      <c r="AKP82" s="71"/>
      <c r="AKQ82" s="71"/>
      <c r="AKR82" s="71"/>
      <c r="AKS82" s="71"/>
      <c r="AKT82" s="71"/>
      <c r="AKU82" s="71"/>
      <c r="AKV82" s="71"/>
      <c r="AKW82" s="71"/>
      <c r="AKX82" s="71"/>
      <c r="AKY82" s="71"/>
      <c r="AKZ82" s="71"/>
      <c r="ALA82" s="71"/>
      <c r="ALB82" s="71"/>
      <c r="ALC82" s="71"/>
      <c r="ALD82" s="71"/>
      <c r="ALE82" s="71"/>
      <c r="ALF82" s="71"/>
      <c r="ALG82" s="71"/>
      <c r="ALH82" s="71"/>
      <c r="ALI82" s="71"/>
      <c r="ALJ82" s="71"/>
      <c r="ALK82" s="71"/>
      <c r="ALL82" s="71"/>
      <c r="ALM82" s="71"/>
      <c r="ALN82" s="71"/>
      <c r="ALO82" s="71"/>
      <c r="ALP82" s="71"/>
      <c r="ALQ82" s="71"/>
      <c r="ALR82" s="71"/>
      <c r="ALS82" s="71"/>
      <c r="ALT82" s="71"/>
      <c r="ALU82" s="71"/>
      <c r="ALV82" s="71"/>
      <c r="ALW82" s="71"/>
      <c r="ALX82" s="71"/>
      <c r="ALY82" s="71"/>
      <c r="ALZ82" s="71"/>
      <c r="AMA82" s="71"/>
      <c r="AMB82" s="71"/>
      <c r="AMC82" s="71"/>
      <c r="AMD82" s="71"/>
      <c r="AME82" s="71"/>
      <c r="AMF82" s="71"/>
      <c r="AMG82" s="71"/>
      <c r="AMH82" s="71"/>
      <c r="AMI82" s="71"/>
      <c r="AMJ82" s="71"/>
      <c r="AMK82" s="71"/>
      <c r="AML82" s="71"/>
    </row>
  </sheetData>
  <mergeCells count="8">
    <mergeCell ref="G64:J64"/>
    <mergeCell ref="N66:X66"/>
    <mergeCell ref="A1:AH1"/>
    <mergeCell ref="A2:AH2"/>
    <mergeCell ref="A3:AH3"/>
    <mergeCell ref="E9:Y9"/>
    <mergeCell ref="E10:AH10"/>
    <mergeCell ref="E22:AH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7"/>
  <sheetViews>
    <sheetView workbookViewId="0">
      <selection activeCell="A2" sqref="A2:AH2"/>
    </sheetView>
  </sheetViews>
  <sheetFormatPr defaultColWidth="8.85546875" defaultRowHeight="15"/>
  <cols>
    <col min="1" max="1" width="10" style="71" customWidth="1"/>
    <col min="2" max="2" width="42" style="583" bestFit="1" customWidth="1"/>
    <col min="3" max="4" width="8.85546875" style="71"/>
    <col min="5" max="34" width="7.28515625" style="71" customWidth="1"/>
    <col min="35" max="37" width="5.7109375" style="71" customWidth="1"/>
    <col min="38" max="38" width="8.7109375" style="584" customWidth="1"/>
    <col min="39" max="40" width="6.42578125" style="71" customWidth="1"/>
    <col min="41" max="41" width="3.5703125" style="71" customWidth="1"/>
    <col min="42" max="46" width="6.140625" style="71" customWidth="1"/>
    <col min="47" max="70" width="8.85546875" style="71"/>
    <col min="71" max="71" width="9.42578125" style="71" bestFit="1" customWidth="1"/>
    <col min="72" max="16384" width="8.85546875" style="71"/>
  </cols>
  <sheetData>
    <row r="1" spans="1:95" ht="15.75" customHeight="1">
      <c r="A1" s="494" t="s">
        <v>267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6"/>
      <c r="AJ1" s="496"/>
      <c r="AK1" s="497"/>
      <c r="AL1" s="498"/>
      <c r="AM1" s="499"/>
      <c r="AN1" s="499"/>
      <c r="AO1" s="499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2"/>
      <c r="BR1" s="412"/>
      <c r="BS1" s="412"/>
      <c r="BT1" s="499"/>
    </row>
    <row r="2" spans="1:95" ht="15.75" customHeight="1">
      <c r="A2" s="500" t="s">
        <v>381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2"/>
      <c r="AJ2" s="502"/>
      <c r="AK2" s="503"/>
      <c r="AL2" s="504"/>
      <c r="AM2" s="505">
        <f>22*6</f>
        <v>132</v>
      </c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6"/>
    </row>
    <row r="3" spans="1:95" ht="15.75" customHeight="1" thickBot="1">
      <c r="A3" s="507" t="s">
        <v>382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9"/>
      <c r="AJ3" s="509"/>
      <c r="AK3" s="510"/>
      <c r="AL3" s="504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505"/>
      <c r="BR3" s="505"/>
      <c r="BS3" s="505"/>
      <c r="BT3" s="506"/>
    </row>
    <row r="4" spans="1:95">
      <c r="A4" s="511" t="s">
        <v>383</v>
      </c>
      <c r="B4" s="512" t="s">
        <v>2</v>
      </c>
      <c r="C4" s="513" t="s">
        <v>3</v>
      </c>
      <c r="D4" s="514" t="s">
        <v>4</v>
      </c>
      <c r="E4" s="515">
        <v>1</v>
      </c>
      <c r="F4" s="515">
        <v>2</v>
      </c>
      <c r="G4" s="515">
        <v>3</v>
      </c>
      <c r="H4" s="515">
        <v>4</v>
      </c>
      <c r="I4" s="515">
        <v>5</v>
      </c>
      <c r="J4" s="515">
        <v>6</v>
      </c>
      <c r="K4" s="515">
        <v>7</v>
      </c>
      <c r="L4" s="515">
        <v>8</v>
      </c>
      <c r="M4" s="515">
        <v>9</v>
      </c>
      <c r="N4" s="515">
        <v>10</v>
      </c>
      <c r="O4" s="515">
        <v>11</v>
      </c>
      <c r="P4" s="515">
        <v>12</v>
      </c>
      <c r="Q4" s="515">
        <v>13</v>
      </c>
      <c r="R4" s="515">
        <v>14</v>
      </c>
      <c r="S4" s="515">
        <v>15</v>
      </c>
      <c r="T4" s="515">
        <v>16</v>
      </c>
      <c r="U4" s="515">
        <v>17</v>
      </c>
      <c r="V4" s="515">
        <v>18</v>
      </c>
      <c r="W4" s="515">
        <v>19</v>
      </c>
      <c r="X4" s="515">
        <v>20</v>
      </c>
      <c r="Y4" s="515">
        <v>21</v>
      </c>
      <c r="Z4" s="515">
        <v>22</v>
      </c>
      <c r="AA4" s="515">
        <v>23</v>
      </c>
      <c r="AB4" s="515">
        <v>24</v>
      </c>
      <c r="AC4" s="515">
        <v>25</v>
      </c>
      <c r="AD4" s="515">
        <v>26</v>
      </c>
      <c r="AE4" s="515">
        <v>27</v>
      </c>
      <c r="AF4" s="515">
        <v>28</v>
      </c>
      <c r="AG4" s="515">
        <v>29</v>
      </c>
      <c r="AH4" s="515">
        <v>30</v>
      </c>
      <c r="AI4" s="516" t="s">
        <v>5</v>
      </c>
      <c r="AJ4" s="517" t="s">
        <v>6</v>
      </c>
      <c r="AK4" s="517" t="s">
        <v>7</v>
      </c>
      <c r="AL4" s="518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19"/>
    </row>
    <row r="5" spans="1:95">
      <c r="A5" s="520"/>
      <c r="B5" s="521" t="s">
        <v>269</v>
      </c>
      <c r="C5" s="522" t="s">
        <v>200</v>
      </c>
      <c r="D5" s="523"/>
      <c r="E5" s="524" t="s">
        <v>10</v>
      </c>
      <c r="F5" s="524" t="s">
        <v>11</v>
      </c>
      <c r="G5" s="524" t="s">
        <v>12</v>
      </c>
      <c r="H5" s="524" t="s">
        <v>13</v>
      </c>
      <c r="I5" s="524" t="s">
        <v>14</v>
      </c>
      <c r="J5" s="524" t="s">
        <v>15</v>
      </c>
      <c r="K5" s="524" t="s">
        <v>16</v>
      </c>
      <c r="L5" s="524" t="s">
        <v>10</v>
      </c>
      <c r="M5" s="524" t="s">
        <v>11</v>
      </c>
      <c r="N5" s="524" t="s">
        <v>12</v>
      </c>
      <c r="O5" s="524" t="s">
        <v>13</v>
      </c>
      <c r="P5" s="524" t="s">
        <v>14</v>
      </c>
      <c r="Q5" s="524" t="s">
        <v>15</v>
      </c>
      <c r="R5" s="524" t="s">
        <v>16</v>
      </c>
      <c r="S5" s="524" t="s">
        <v>10</v>
      </c>
      <c r="T5" s="524" t="s">
        <v>11</v>
      </c>
      <c r="U5" s="524" t="s">
        <v>12</v>
      </c>
      <c r="V5" s="524" t="s">
        <v>13</v>
      </c>
      <c r="W5" s="524" t="s">
        <v>14</v>
      </c>
      <c r="X5" s="524" t="s">
        <v>15</v>
      </c>
      <c r="Y5" s="524" t="s">
        <v>16</v>
      </c>
      <c r="Z5" s="524" t="s">
        <v>10</v>
      </c>
      <c r="AA5" s="524" t="s">
        <v>11</v>
      </c>
      <c r="AB5" s="524" t="s">
        <v>12</v>
      </c>
      <c r="AC5" s="524" t="s">
        <v>13</v>
      </c>
      <c r="AD5" s="524" t="s">
        <v>14</v>
      </c>
      <c r="AE5" s="524" t="s">
        <v>15</v>
      </c>
      <c r="AF5" s="524" t="s">
        <v>16</v>
      </c>
      <c r="AG5" s="524" t="s">
        <v>10</v>
      </c>
      <c r="AH5" s="524" t="s">
        <v>11</v>
      </c>
      <c r="AI5" s="516"/>
      <c r="AJ5" s="517"/>
      <c r="AK5" s="517"/>
      <c r="AL5" s="518"/>
      <c r="AM5" s="525" t="s">
        <v>5</v>
      </c>
      <c r="AN5" s="525" t="s">
        <v>7</v>
      </c>
      <c r="AO5" s="53"/>
      <c r="AP5" s="526" t="s">
        <v>32</v>
      </c>
      <c r="AQ5" s="526" t="s">
        <v>121</v>
      </c>
      <c r="AR5" s="526" t="s">
        <v>122</v>
      </c>
      <c r="AS5" s="526" t="s">
        <v>118</v>
      </c>
      <c r="AT5" s="526" t="s">
        <v>123</v>
      </c>
      <c r="AU5" s="317" t="s">
        <v>27</v>
      </c>
      <c r="AV5" s="317" t="s">
        <v>38</v>
      </c>
      <c r="AW5" s="317" t="s">
        <v>33</v>
      </c>
      <c r="AX5" s="317" t="s">
        <v>53</v>
      </c>
      <c r="AY5" s="317" t="s">
        <v>54</v>
      </c>
      <c r="AZ5" s="317" t="s">
        <v>55</v>
      </c>
      <c r="BA5" s="317" t="s">
        <v>56</v>
      </c>
      <c r="BB5" s="317" t="s">
        <v>57</v>
      </c>
      <c r="BC5" s="317" t="s">
        <v>58</v>
      </c>
      <c r="BD5" s="317" t="s">
        <v>59</v>
      </c>
      <c r="BE5" s="317" t="s">
        <v>144</v>
      </c>
      <c r="BF5" s="317" t="s">
        <v>270</v>
      </c>
      <c r="BG5" s="317" t="s">
        <v>62</v>
      </c>
      <c r="BH5" s="317" t="s">
        <v>63</v>
      </c>
      <c r="BI5" s="317" t="s">
        <v>64</v>
      </c>
      <c r="BJ5" s="317" t="s">
        <v>65</v>
      </c>
      <c r="BK5" s="317" t="s">
        <v>384</v>
      </c>
      <c r="BL5" s="317" t="s">
        <v>204</v>
      </c>
      <c r="BM5" s="317" t="s">
        <v>205</v>
      </c>
      <c r="BN5" s="317" t="s">
        <v>147</v>
      </c>
      <c r="BO5" s="317" t="s">
        <v>206</v>
      </c>
      <c r="BP5" s="317" t="s">
        <v>272</v>
      </c>
      <c r="BQ5" s="317" t="s">
        <v>273</v>
      </c>
      <c r="BR5" s="527" t="s">
        <v>124</v>
      </c>
      <c r="BS5" s="527" t="s">
        <v>66</v>
      </c>
      <c r="BT5" s="519"/>
      <c r="BU5" s="317" t="s">
        <v>27</v>
      </c>
      <c r="BV5" s="317" t="s">
        <v>38</v>
      </c>
      <c r="BW5" s="317" t="s">
        <v>33</v>
      </c>
      <c r="BX5" s="317" t="s">
        <v>53</v>
      </c>
      <c r="BY5" s="317" t="s">
        <v>54</v>
      </c>
      <c r="BZ5" s="317" t="s">
        <v>55</v>
      </c>
      <c r="CA5" s="317" t="s">
        <v>56</v>
      </c>
      <c r="CB5" s="317" t="s">
        <v>57</v>
      </c>
      <c r="CC5" s="317" t="s">
        <v>58</v>
      </c>
      <c r="CD5" s="317" t="s">
        <v>59</v>
      </c>
      <c r="CE5" s="317" t="s">
        <v>60</v>
      </c>
      <c r="CF5" s="317" t="s">
        <v>270</v>
      </c>
      <c r="CG5" s="317" t="s">
        <v>62</v>
      </c>
      <c r="CH5" s="317" t="s">
        <v>63</v>
      </c>
      <c r="CI5" s="317" t="s">
        <v>144</v>
      </c>
      <c r="CJ5" s="317" t="s">
        <v>65</v>
      </c>
      <c r="CK5" s="317" t="s">
        <v>384</v>
      </c>
      <c r="CL5" s="317" t="s">
        <v>204</v>
      </c>
      <c r="CM5" s="317" t="s">
        <v>205</v>
      </c>
      <c r="CN5" s="317" t="s">
        <v>147</v>
      </c>
      <c r="CO5" s="317" t="s">
        <v>206</v>
      </c>
      <c r="CP5" s="317" t="s">
        <v>272</v>
      </c>
      <c r="CQ5" s="317" t="s">
        <v>273</v>
      </c>
    </row>
    <row r="6" spans="1:95" ht="16.5">
      <c r="A6" s="528" t="s">
        <v>385</v>
      </c>
      <c r="B6" s="529" t="s">
        <v>386</v>
      </c>
      <c r="C6" s="530">
        <v>602458</v>
      </c>
      <c r="D6" s="531" t="s">
        <v>196</v>
      </c>
      <c r="E6" s="532" t="s">
        <v>53</v>
      </c>
      <c r="F6" s="532"/>
      <c r="G6" s="532"/>
      <c r="H6" s="532" t="s">
        <v>53</v>
      </c>
      <c r="I6" s="532" t="s">
        <v>53</v>
      </c>
      <c r="J6" s="533"/>
      <c r="K6" s="533" t="s">
        <v>53</v>
      </c>
      <c r="L6" s="534" t="s">
        <v>53</v>
      </c>
      <c r="M6" s="532"/>
      <c r="N6" s="532" t="s">
        <v>53</v>
      </c>
      <c r="O6" s="532"/>
      <c r="P6" s="534" t="s">
        <v>232</v>
      </c>
      <c r="Q6" s="533" t="s">
        <v>53</v>
      </c>
      <c r="R6" s="533"/>
      <c r="S6" s="532"/>
      <c r="T6" s="532" t="s">
        <v>53</v>
      </c>
      <c r="U6" s="532"/>
      <c r="V6" s="532"/>
      <c r="W6" s="532" t="s">
        <v>53</v>
      </c>
      <c r="X6" s="535" t="s">
        <v>53</v>
      </c>
      <c r="Y6" s="533"/>
      <c r="Z6" s="532" t="s">
        <v>53</v>
      </c>
      <c r="AA6" s="534"/>
      <c r="AB6" s="534" t="s">
        <v>53</v>
      </c>
      <c r="AC6" s="532" t="s">
        <v>53</v>
      </c>
      <c r="AD6" s="532"/>
      <c r="AE6" s="533"/>
      <c r="AF6" s="533" t="s">
        <v>53</v>
      </c>
      <c r="AG6" s="532"/>
      <c r="AH6" s="534" t="s">
        <v>53</v>
      </c>
      <c r="AI6" s="536">
        <f t="shared" ref="AI6:AI16" si="0">AM6</f>
        <v>132</v>
      </c>
      <c r="AJ6" s="537">
        <f t="shared" ref="AJ6:AJ16" si="1">AI6+AK6</f>
        <v>186</v>
      </c>
      <c r="AK6" s="537">
        <f t="shared" ref="AK6:AK16" si="2">AN6</f>
        <v>54</v>
      </c>
      <c r="AL6" s="538" t="s">
        <v>128</v>
      </c>
      <c r="AM6" s="539">
        <f>$AM$2-BR6</f>
        <v>132</v>
      </c>
      <c r="AN6" s="539">
        <f>(BS6-AM6)</f>
        <v>54</v>
      </c>
      <c r="AO6" s="53"/>
      <c r="AP6" s="526"/>
      <c r="AQ6" s="526"/>
      <c r="AR6" s="526"/>
      <c r="AS6" s="526"/>
      <c r="AT6" s="526"/>
      <c r="AU6" s="540">
        <f t="shared" ref="AU6:AU16" si="3">COUNTIF(E6:AH6,"M")</f>
        <v>0</v>
      </c>
      <c r="AV6" s="540">
        <f t="shared" ref="AV6:AV16" si="4">COUNTIF(E6:AH6,"T")</f>
        <v>0</v>
      </c>
      <c r="AW6" s="540">
        <f t="shared" ref="AW6:AW16" si="5">COUNTIF(E6:AH6,"P")</f>
        <v>0</v>
      </c>
      <c r="AX6" s="540">
        <f t="shared" ref="AX6:AX16" si="6">COUNTIF(E6:AH6,"SN")</f>
        <v>15</v>
      </c>
      <c r="AY6" s="540">
        <f t="shared" ref="AY6:AY16" si="7">COUNTIF(E6:AH6,"M/T")</f>
        <v>0</v>
      </c>
      <c r="AZ6" s="540">
        <f t="shared" ref="AZ6:AZ16" si="8">COUNTIF(E6:AH6,"I/I")</f>
        <v>0</v>
      </c>
      <c r="BA6" s="540">
        <f t="shared" ref="BA6:BA16" si="9">COUNTIF(E6:AH6,"I")</f>
        <v>1</v>
      </c>
      <c r="BB6" s="540">
        <f t="shared" ref="BB6:BB16" si="10">COUNTIF(E6:AH6,"I²")</f>
        <v>0</v>
      </c>
      <c r="BC6" s="540">
        <f t="shared" ref="BC6:BC16" si="11">COUNTIF(E6:AH6,"M4")</f>
        <v>0</v>
      </c>
      <c r="BD6" s="540">
        <f t="shared" ref="BD6:BD16" si="12">COUNTIF(E6:AH6,"T5")</f>
        <v>0</v>
      </c>
      <c r="BE6" s="540">
        <f t="shared" ref="BE6:BE16" si="13">COUNTIF(E6:AH6,"M/N")</f>
        <v>0</v>
      </c>
      <c r="BF6" s="540">
        <f t="shared" ref="BF6:BF16" si="14">COUNTIF(E6:AH6,"T/N")</f>
        <v>0</v>
      </c>
      <c r="BG6" s="540">
        <f t="shared" ref="BG6:BG16" si="15">COUNTIF(E6:AH6,"T/I")</f>
        <v>0</v>
      </c>
      <c r="BH6" s="540">
        <f t="shared" ref="BH6:BH16" si="16">COUNTIF(E6:AH6,"P/I")</f>
        <v>0</v>
      </c>
      <c r="BI6" s="540">
        <f t="shared" ref="BI6:BI16" si="17">COUNTIF(E6:AH6,"M/I")</f>
        <v>0</v>
      </c>
      <c r="BJ6" s="540">
        <f t="shared" ref="BJ6:BJ16" si="18">COUNTIF(E6:AH6,"M4/T")</f>
        <v>0</v>
      </c>
      <c r="BK6" s="540">
        <f t="shared" ref="BK6:BK16" si="19">COUNTIF(E6:AH6,"I2/N")</f>
        <v>0</v>
      </c>
      <c r="BL6" s="540">
        <f t="shared" ref="BL6:BL16" si="20">COUNTIF(E6:AH6,"M5")</f>
        <v>0</v>
      </c>
      <c r="BM6" s="540">
        <f t="shared" ref="BM6:BM16" si="21">COUNTIF(E6:AH6,"M6")</f>
        <v>0</v>
      </c>
      <c r="BN6" s="540">
        <f t="shared" ref="BN6:BN16" si="22">COUNTIF(E6:AH6,"T2/N")</f>
        <v>0</v>
      </c>
      <c r="BO6" s="540">
        <f t="shared" ref="BO6:BO16" si="23">COUNTIF(E6:AH6,"P2")</f>
        <v>0</v>
      </c>
      <c r="BP6" s="540">
        <f t="shared" ref="BP6:BP16" si="24">COUNTIF(E6:AH6,"T5/N")</f>
        <v>0</v>
      </c>
      <c r="BQ6" s="540">
        <f t="shared" ref="BQ6:BQ16" si="25">COUNTIF(E6:AH6,"M5/I")</f>
        <v>0</v>
      </c>
      <c r="BR6" s="540">
        <f>((AQ6*6)+(AR6*6)+(AS6*6)+(AT6*6)+(AP6*6))</f>
        <v>0</v>
      </c>
      <c r="BS6" s="541">
        <f t="shared" ref="BS6:BS16" si="26">(AU6*$BU$6)+(AV6*$BV$6)+(AW6*$BW$6)+(AX6*$BX$6)+(AY6*$BY$6)+(AZ6*$BZ$6)+(BA6*$CA$6)+(BB6*$CB$6)+(BC6*$CC$6)+(BD6*$CD$6)+(BE6*$CE$6)+(BF6*$CF$6+(BG6*$CG$6)+(BH6*$CH$6)+(BI6*$CI$6)+(BJ6*$CJ$6)+(BK6*$CK$6)+(BL6*$CL$6)+(BM6*$CM6)+(BN6*$CN$6)+(BO6*$CO$6)+(BP6*$CP$6)+(BQ6*$CQ$6))</f>
        <v>186</v>
      </c>
      <c r="BT6" s="519"/>
      <c r="BU6" s="52">
        <v>6</v>
      </c>
      <c r="BV6" s="52">
        <v>6</v>
      </c>
      <c r="BW6" s="52">
        <v>12</v>
      </c>
      <c r="BX6" s="52">
        <v>12</v>
      </c>
      <c r="BY6" s="52">
        <v>12</v>
      </c>
      <c r="BZ6" s="52">
        <v>12</v>
      </c>
      <c r="CA6" s="52">
        <v>6</v>
      </c>
      <c r="CB6" s="52">
        <v>6</v>
      </c>
      <c r="CC6" s="52">
        <v>6</v>
      </c>
      <c r="CD6" s="52">
        <v>6</v>
      </c>
      <c r="CE6" s="52">
        <v>18</v>
      </c>
      <c r="CF6" s="52">
        <v>18</v>
      </c>
      <c r="CG6" s="52">
        <v>12</v>
      </c>
      <c r="CH6" s="52">
        <v>18</v>
      </c>
      <c r="CI6" s="52">
        <v>12</v>
      </c>
      <c r="CJ6" s="52">
        <v>8</v>
      </c>
      <c r="CK6" s="52">
        <v>18</v>
      </c>
      <c r="CL6" s="52">
        <v>3</v>
      </c>
      <c r="CM6" s="334">
        <v>6</v>
      </c>
      <c r="CN6" s="335">
        <v>15</v>
      </c>
      <c r="CO6" s="336">
        <v>12</v>
      </c>
      <c r="CP6" s="335">
        <v>18</v>
      </c>
      <c r="CQ6" s="335">
        <v>9</v>
      </c>
    </row>
    <row r="7" spans="1:95" ht="15.75" customHeight="1">
      <c r="A7" s="528" t="s">
        <v>387</v>
      </c>
      <c r="B7" s="529" t="s">
        <v>388</v>
      </c>
      <c r="C7" s="530">
        <v>889182</v>
      </c>
      <c r="D7" s="531" t="s">
        <v>196</v>
      </c>
      <c r="E7" s="532" t="s">
        <v>53</v>
      </c>
      <c r="F7" s="532"/>
      <c r="G7" s="534" t="s">
        <v>232</v>
      </c>
      <c r="H7" s="532" t="s">
        <v>53</v>
      </c>
      <c r="I7" s="532"/>
      <c r="J7" s="533"/>
      <c r="K7" s="533" t="s">
        <v>53</v>
      </c>
      <c r="L7" s="534" t="s">
        <v>232</v>
      </c>
      <c r="M7" s="532" t="s">
        <v>389</v>
      </c>
      <c r="N7" s="532" t="s">
        <v>53</v>
      </c>
      <c r="O7" s="532"/>
      <c r="P7" s="532"/>
      <c r="Q7" s="533" t="s">
        <v>53</v>
      </c>
      <c r="R7" s="533"/>
      <c r="S7" s="534" t="s">
        <v>232</v>
      </c>
      <c r="T7" s="532" t="s">
        <v>53</v>
      </c>
      <c r="U7" s="534" t="s">
        <v>232</v>
      </c>
      <c r="V7" s="534" t="s">
        <v>232</v>
      </c>
      <c r="W7" s="534" t="s">
        <v>27</v>
      </c>
      <c r="X7" s="533" t="s">
        <v>53</v>
      </c>
      <c r="Y7" s="535" t="s">
        <v>144</v>
      </c>
      <c r="Z7" s="532" t="s">
        <v>390</v>
      </c>
      <c r="AA7" s="532" t="s">
        <v>27</v>
      </c>
      <c r="AB7" s="532"/>
      <c r="AC7" s="532" t="s">
        <v>53</v>
      </c>
      <c r="AD7" s="534" t="s">
        <v>27</v>
      </c>
      <c r="AE7" s="535" t="s">
        <v>232</v>
      </c>
      <c r="AF7" s="533" t="s">
        <v>53</v>
      </c>
      <c r="AG7" s="534" t="s">
        <v>53</v>
      </c>
      <c r="AH7" s="532"/>
      <c r="AI7" s="536">
        <f t="shared" si="0"/>
        <v>132</v>
      </c>
      <c r="AJ7" s="537">
        <f t="shared" si="1"/>
        <v>228</v>
      </c>
      <c r="AK7" s="537">
        <f t="shared" si="2"/>
        <v>96</v>
      </c>
      <c r="AL7" s="538" t="s">
        <v>128</v>
      </c>
      <c r="AM7" s="539">
        <f t="shared" ref="AM7:AM16" si="27">$AM$2-BR7</f>
        <v>132</v>
      </c>
      <c r="AN7" s="539">
        <f t="shared" ref="AN7:AN16" si="28">(BS7-AM7)</f>
        <v>96</v>
      </c>
      <c r="AO7" s="53"/>
      <c r="AP7" s="526"/>
      <c r="AQ7" s="526"/>
      <c r="AR7" s="526"/>
      <c r="AS7" s="526"/>
      <c r="AT7" s="526"/>
      <c r="AU7" s="540">
        <f t="shared" si="3"/>
        <v>3</v>
      </c>
      <c r="AV7" s="540">
        <f t="shared" si="4"/>
        <v>0</v>
      </c>
      <c r="AW7" s="540">
        <f t="shared" si="5"/>
        <v>0</v>
      </c>
      <c r="AX7" s="540">
        <f t="shared" si="6"/>
        <v>10</v>
      </c>
      <c r="AY7" s="540">
        <f t="shared" si="7"/>
        <v>0</v>
      </c>
      <c r="AZ7" s="540">
        <f t="shared" si="8"/>
        <v>0</v>
      </c>
      <c r="BA7" s="540">
        <f t="shared" si="9"/>
        <v>6</v>
      </c>
      <c r="BB7" s="540">
        <f t="shared" si="10"/>
        <v>0</v>
      </c>
      <c r="BC7" s="540">
        <f t="shared" si="11"/>
        <v>0</v>
      </c>
      <c r="BD7" s="540">
        <f t="shared" si="12"/>
        <v>0</v>
      </c>
      <c r="BE7" s="540">
        <f t="shared" si="13"/>
        <v>3</v>
      </c>
      <c r="BF7" s="540">
        <f t="shared" si="14"/>
        <v>0</v>
      </c>
      <c r="BG7" s="540">
        <f t="shared" si="15"/>
        <v>0</v>
      </c>
      <c r="BH7" s="540">
        <f t="shared" si="16"/>
        <v>0</v>
      </c>
      <c r="BI7" s="540">
        <f t="shared" si="17"/>
        <v>0</v>
      </c>
      <c r="BJ7" s="540">
        <f t="shared" si="18"/>
        <v>0</v>
      </c>
      <c r="BK7" s="540">
        <f t="shared" si="19"/>
        <v>0</v>
      </c>
      <c r="BL7" s="540">
        <f t="shared" si="20"/>
        <v>0</v>
      </c>
      <c r="BM7" s="540">
        <f t="shared" si="21"/>
        <v>0</v>
      </c>
      <c r="BN7" s="540">
        <f t="shared" si="22"/>
        <v>0</v>
      </c>
      <c r="BO7" s="540">
        <f t="shared" si="23"/>
        <v>0</v>
      </c>
      <c r="BP7" s="540">
        <f t="shared" si="24"/>
        <v>0</v>
      </c>
      <c r="BQ7" s="540">
        <f t="shared" si="25"/>
        <v>0</v>
      </c>
      <c r="BR7" s="540">
        <f>((AQ7*6)+(AR7*6)+(AS7*6)+(AT7*6)+(AP7*6))</f>
        <v>0</v>
      </c>
      <c r="BS7" s="541">
        <f t="shared" si="26"/>
        <v>228</v>
      </c>
      <c r="BT7" s="519"/>
    </row>
    <row r="8" spans="1:95" ht="16.5">
      <c r="A8" s="528" t="s">
        <v>391</v>
      </c>
      <c r="B8" s="529" t="s">
        <v>392</v>
      </c>
      <c r="C8" s="530">
        <v>193516</v>
      </c>
      <c r="D8" s="531" t="s">
        <v>393</v>
      </c>
      <c r="E8" s="532" t="s">
        <v>53</v>
      </c>
      <c r="F8" s="534" t="s">
        <v>53</v>
      </c>
      <c r="G8" s="534" t="s">
        <v>53</v>
      </c>
      <c r="H8" s="532" t="s">
        <v>53</v>
      </c>
      <c r="I8" s="534" t="s">
        <v>232</v>
      </c>
      <c r="J8" s="535" t="s">
        <v>53</v>
      </c>
      <c r="K8" s="533"/>
      <c r="L8" s="532"/>
      <c r="M8" s="534" t="s">
        <v>232</v>
      </c>
      <c r="N8" s="532" t="s">
        <v>53</v>
      </c>
      <c r="O8" s="534" t="s">
        <v>232</v>
      </c>
      <c r="P8" s="532"/>
      <c r="Q8" s="533" t="s">
        <v>53</v>
      </c>
      <c r="R8" s="533"/>
      <c r="S8" s="532"/>
      <c r="T8" s="532" t="s">
        <v>53</v>
      </c>
      <c r="U8" s="532" t="s">
        <v>53</v>
      </c>
      <c r="V8" s="532"/>
      <c r="W8" s="532" t="s">
        <v>53</v>
      </c>
      <c r="X8" s="533"/>
      <c r="Y8" s="535" t="s">
        <v>53</v>
      </c>
      <c r="Z8" s="532" t="s">
        <v>53</v>
      </c>
      <c r="AA8" s="534" t="s">
        <v>53</v>
      </c>
      <c r="AB8" s="542" t="s">
        <v>53</v>
      </c>
      <c r="AC8" s="532" t="s">
        <v>53</v>
      </c>
      <c r="AD8" s="534" t="s">
        <v>232</v>
      </c>
      <c r="AE8" s="533" t="s">
        <v>53</v>
      </c>
      <c r="AF8" s="533" t="s">
        <v>53</v>
      </c>
      <c r="AG8" s="534" t="s">
        <v>232</v>
      </c>
      <c r="AH8" s="534" t="s">
        <v>53</v>
      </c>
      <c r="AI8" s="536">
        <f>AM8</f>
        <v>132</v>
      </c>
      <c r="AJ8" s="537">
        <f t="shared" si="1"/>
        <v>246</v>
      </c>
      <c r="AK8" s="537">
        <f t="shared" si="2"/>
        <v>114</v>
      </c>
      <c r="AL8" s="538" t="s">
        <v>128</v>
      </c>
      <c r="AM8" s="539">
        <f t="shared" si="27"/>
        <v>132</v>
      </c>
      <c r="AN8" s="539">
        <f t="shared" si="28"/>
        <v>114</v>
      </c>
      <c r="AO8" s="59"/>
      <c r="AP8" s="526"/>
      <c r="AQ8" s="526"/>
      <c r="AR8" s="526"/>
      <c r="AS8" s="526"/>
      <c r="AT8" s="526"/>
      <c r="AU8" s="540">
        <f t="shared" si="3"/>
        <v>0</v>
      </c>
      <c r="AV8" s="540">
        <f t="shared" si="4"/>
        <v>0</v>
      </c>
      <c r="AW8" s="540">
        <f t="shared" si="5"/>
        <v>0</v>
      </c>
      <c r="AX8" s="540">
        <f t="shared" si="6"/>
        <v>18</v>
      </c>
      <c r="AY8" s="540">
        <f t="shared" si="7"/>
        <v>0</v>
      </c>
      <c r="AZ8" s="540">
        <f t="shared" si="8"/>
        <v>0</v>
      </c>
      <c r="BA8" s="540">
        <f t="shared" si="9"/>
        <v>5</v>
      </c>
      <c r="BB8" s="540">
        <f t="shared" si="10"/>
        <v>0</v>
      </c>
      <c r="BC8" s="540">
        <f t="shared" si="11"/>
        <v>0</v>
      </c>
      <c r="BD8" s="540">
        <f t="shared" si="12"/>
        <v>0</v>
      </c>
      <c r="BE8" s="540">
        <f t="shared" si="13"/>
        <v>0</v>
      </c>
      <c r="BF8" s="540">
        <f t="shared" si="14"/>
        <v>0</v>
      </c>
      <c r="BG8" s="540">
        <f t="shared" si="15"/>
        <v>0</v>
      </c>
      <c r="BH8" s="540">
        <f t="shared" si="16"/>
        <v>0</v>
      </c>
      <c r="BI8" s="540">
        <f t="shared" si="17"/>
        <v>0</v>
      </c>
      <c r="BJ8" s="540">
        <f t="shared" si="18"/>
        <v>0</v>
      </c>
      <c r="BK8" s="540">
        <f t="shared" si="19"/>
        <v>0</v>
      </c>
      <c r="BL8" s="540">
        <f t="shared" si="20"/>
        <v>0</v>
      </c>
      <c r="BM8" s="540">
        <f t="shared" si="21"/>
        <v>0</v>
      </c>
      <c r="BN8" s="540">
        <f t="shared" si="22"/>
        <v>0</v>
      </c>
      <c r="BO8" s="540">
        <f t="shared" si="23"/>
        <v>0</v>
      </c>
      <c r="BP8" s="540">
        <f t="shared" si="24"/>
        <v>0</v>
      </c>
      <c r="BQ8" s="540">
        <f t="shared" si="25"/>
        <v>0</v>
      </c>
      <c r="BR8" s="540">
        <f t="shared" ref="BR8:BR16" si="29">((AQ8*6)+(AR8*6)+(AS8*6)+(AT8)+(AP8*6))</f>
        <v>0</v>
      </c>
      <c r="BS8" s="541">
        <f t="shared" si="26"/>
        <v>246</v>
      </c>
      <c r="BT8" s="519"/>
    </row>
    <row r="9" spans="1:95" ht="16.5">
      <c r="A9" s="528" t="s">
        <v>394</v>
      </c>
      <c r="B9" s="529" t="s">
        <v>395</v>
      </c>
      <c r="C9" s="530">
        <v>999756</v>
      </c>
      <c r="D9" s="531" t="s">
        <v>393</v>
      </c>
      <c r="E9" s="532" t="s">
        <v>53</v>
      </c>
      <c r="F9" s="532"/>
      <c r="G9" s="532" t="s">
        <v>53</v>
      </c>
      <c r="H9" s="532"/>
      <c r="I9" s="534" t="s">
        <v>270</v>
      </c>
      <c r="J9" s="533"/>
      <c r="K9" s="533" t="s">
        <v>53</v>
      </c>
      <c r="L9" s="532"/>
      <c r="M9" s="532"/>
      <c r="N9" s="532" t="s">
        <v>53</v>
      </c>
      <c r="O9" s="532" t="s">
        <v>53</v>
      </c>
      <c r="P9" s="532"/>
      <c r="Q9" s="533" t="s">
        <v>53</v>
      </c>
      <c r="R9" s="533"/>
      <c r="S9" s="532" t="s">
        <v>53</v>
      </c>
      <c r="T9" s="534" t="s">
        <v>53</v>
      </c>
      <c r="U9" s="534" t="s">
        <v>53</v>
      </c>
      <c r="V9" s="532"/>
      <c r="W9" s="532" t="s">
        <v>53</v>
      </c>
      <c r="X9" s="533" t="s">
        <v>53</v>
      </c>
      <c r="Y9" s="543"/>
      <c r="Z9" s="544" t="s">
        <v>118</v>
      </c>
      <c r="AA9" s="532"/>
      <c r="AB9" s="532"/>
      <c r="AC9" s="532" t="s">
        <v>53</v>
      </c>
      <c r="AD9" s="532"/>
      <c r="AE9" s="533"/>
      <c r="AF9" s="533"/>
      <c r="AG9" s="532"/>
      <c r="AH9" s="534" t="s">
        <v>53</v>
      </c>
      <c r="AI9" s="536">
        <f t="shared" si="0"/>
        <v>120</v>
      </c>
      <c r="AJ9" s="537">
        <f t="shared" si="1"/>
        <v>174</v>
      </c>
      <c r="AK9" s="537">
        <f t="shared" si="2"/>
        <v>54</v>
      </c>
      <c r="AL9" s="538" t="s">
        <v>128</v>
      </c>
      <c r="AM9" s="539">
        <f t="shared" si="27"/>
        <v>120</v>
      </c>
      <c r="AN9" s="539">
        <f t="shared" si="28"/>
        <v>54</v>
      </c>
      <c r="AO9" s="59"/>
      <c r="AP9" s="526"/>
      <c r="AQ9" s="526"/>
      <c r="AR9" s="526"/>
      <c r="AS9" s="526">
        <v>2</v>
      </c>
      <c r="AT9" s="526"/>
      <c r="AU9" s="540">
        <f t="shared" si="3"/>
        <v>0</v>
      </c>
      <c r="AV9" s="540">
        <f t="shared" si="4"/>
        <v>0</v>
      </c>
      <c r="AW9" s="540">
        <f t="shared" si="5"/>
        <v>0</v>
      </c>
      <c r="AX9" s="540">
        <f t="shared" si="6"/>
        <v>13</v>
      </c>
      <c r="AY9" s="540">
        <f t="shared" si="7"/>
        <v>0</v>
      </c>
      <c r="AZ9" s="540">
        <f t="shared" si="8"/>
        <v>0</v>
      </c>
      <c r="BA9" s="540">
        <f t="shared" si="9"/>
        <v>0</v>
      </c>
      <c r="BB9" s="540">
        <f t="shared" si="10"/>
        <v>0</v>
      </c>
      <c r="BC9" s="540">
        <f t="shared" si="11"/>
        <v>0</v>
      </c>
      <c r="BD9" s="540">
        <f t="shared" si="12"/>
        <v>0</v>
      </c>
      <c r="BE9" s="540">
        <f t="shared" si="13"/>
        <v>0</v>
      </c>
      <c r="BF9" s="540">
        <f t="shared" si="14"/>
        <v>1</v>
      </c>
      <c r="BG9" s="540">
        <f t="shared" si="15"/>
        <v>0</v>
      </c>
      <c r="BH9" s="540">
        <f t="shared" si="16"/>
        <v>0</v>
      </c>
      <c r="BI9" s="540">
        <f t="shared" si="17"/>
        <v>0</v>
      </c>
      <c r="BJ9" s="540">
        <f t="shared" si="18"/>
        <v>0</v>
      </c>
      <c r="BK9" s="540">
        <f t="shared" si="19"/>
        <v>0</v>
      </c>
      <c r="BL9" s="540">
        <f t="shared" si="20"/>
        <v>0</v>
      </c>
      <c r="BM9" s="540">
        <f t="shared" si="21"/>
        <v>0</v>
      </c>
      <c r="BN9" s="540">
        <f t="shared" si="22"/>
        <v>0</v>
      </c>
      <c r="BO9" s="540">
        <f t="shared" si="23"/>
        <v>0</v>
      </c>
      <c r="BP9" s="540">
        <f t="shared" si="24"/>
        <v>0</v>
      </c>
      <c r="BQ9" s="540">
        <f t="shared" si="25"/>
        <v>0</v>
      </c>
      <c r="BR9" s="540">
        <f t="shared" si="29"/>
        <v>12</v>
      </c>
      <c r="BS9" s="541">
        <f t="shared" si="26"/>
        <v>174</v>
      </c>
      <c r="BT9" s="519"/>
    </row>
    <row r="10" spans="1:95" ht="16.5">
      <c r="A10" s="528" t="s">
        <v>396</v>
      </c>
      <c r="B10" s="529" t="s">
        <v>397</v>
      </c>
      <c r="C10" s="530">
        <v>388106</v>
      </c>
      <c r="D10" s="531" t="s">
        <v>196</v>
      </c>
      <c r="E10" s="544" t="s">
        <v>118</v>
      </c>
      <c r="F10" s="532"/>
      <c r="G10" s="532"/>
      <c r="H10" s="532" t="s">
        <v>53</v>
      </c>
      <c r="I10" s="532"/>
      <c r="J10" s="533"/>
      <c r="K10" s="543" t="s">
        <v>118</v>
      </c>
      <c r="L10" s="532"/>
      <c r="M10" s="532"/>
      <c r="N10" s="532" t="s">
        <v>53</v>
      </c>
      <c r="O10" s="532"/>
      <c r="P10" s="532" t="s">
        <v>53</v>
      </c>
      <c r="Q10" s="543" t="s">
        <v>118</v>
      </c>
      <c r="R10" s="533"/>
      <c r="S10" s="532"/>
      <c r="T10" s="544" t="s">
        <v>118</v>
      </c>
      <c r="U10" s="532"/>
      <c r="V10" s="532"/>
      <c r="W10" s="532" t="s">
        <v>53</v>
      </c>
      <c r="X10" s="533"/>
      <c r="Y10" s="533"/>
      <c r="Z10" s="532" t="s">
        <v>53</v>
      </c>
      <c r="AA10" s="532"/>
      <c r="AB10" s="532"/>
      <c r="AC10" s="532" t="s">
        <v>53</v>
      </c>
      <c r="AD10" s="532"/>
      <c r="AE10" s="533"/>
      <c r="AF10" s="533" t="s">
        <v>53</v>
      </c>
      <c r="AG10" s="532"/>
      <c r="AH10" s="532"/>
      <c r="AI10" s="536">
        <f t="shared" si="0"/>
        <v>84</v>
      </c>
      <c r="AJ10" s="537">
        <f t="shared" si="1"/>
        <v>84</v>
      </c>
      <c r="AK10" s="537">
        <f t="shared" si="2"/>
        <v>0</v>
      </c>
      <c r="AL10" s="538" t="s">
        <v>128</v>
      </c>
      <c r="AM10" s="539">
        <f t="shared" si="27"/>
        <v>84</v>
      </c>
      <c r="AN10" s="539">
        <f t="shared" si="28"/>
        <v>0</v>
      </c>
      <c r="AO10" s="53"/>
      <c r="AP10" s="526"/>
      <c r="AQ10" s="526"/>
      <c r="AR10" s="526"/>
      <c r="AS10" s="526">
        <v>8</v>
      </c>
      <c r="AT10" s="526"/>
      <c r="AU10" s="540">
        <f t="shared" si="3"/>
        <v>0</v>
      </c>
      <c r="AV10" s="540">
        <f t="shared" si="4"/>
        <v>0</v>
      </c>
      <c r="AW10" s="540">
        <f t="shared" si="5"/>
        <v>0</v>
      </c>
      <c r="AX10" s="540">
        <f t="shared" si="6"/>
        <v>7</v>
      </c>
      <c r="AY10" s="540">
        <f t="shared" si="7"/>
        <v>0</v>
      </c>
      <c r="AZ10" s="540">
        <f t="shared" si="8"/>
        <v>0</v>
      </c>
      <c r="BA10" s="540">
        <f t="shared" si="9"/>
        <v>0</v>
      </c>
      <c r="BB10" s="540">
        <f t="shared" si="10"/>
        <v>0</v>
      </c>
      <c r="BC10" s="540">
        <f t="shared" si="11"/>
        <v>0</v>
      </c>
      <c r="BD10" s="540">
        <f t="shared" si="12"/>
        <v>0</v>
      </c>
      <c r="BE10" s="540">
        <f t="shared" si="13"/>
        <v>0</v>
      </c>
      <c r="BF10" s="540">
        <f t="shared" si="14"/>
        <v>0</v>
      </c>
      <c r="BG10" s="540">
        <f t="shared" si="15"/>
        <v>0</v>
      </c>
      <c r="BH10" s="540">
        <f t="shared" si="16"/>
        <v>0</v>
      </c>
      <c r="BI10" s="540">
        <f t="shared" si="17"/>
        <v>0</v>
      </c>
      <c r="BJ10" s="540">
        <f t="shared" si="18"/>
        <v>0</v>
      </c>
      <c r="BK10" s="540">
        <f t="shared" si="19"/>
        <v>0</v>
      </c>
      <c r="BL10" s="540">
        <f t="shared" si="20"/>
        <v>0</v>
      </c>
      <c r="BM10" s="540">
        <f t="shared" si="21"/>
        <v>0</v>
      </c>
      <c r="BN10" s="540">
        <f t="shared" si="22"/>
        <v>0</v>
      </c>
      <c r="BO10" s="540">
        <f t="shared" si="23"/>
        <v>0</v>
      </c>
      <c r="BP10" s="540">
        <f t="shared" si="24"/>
        <v>0</v>
      </c>
      <c r="BQ10" s="540">
        <f t="shared" si="25"/>
        <v>0</v>
      </c>
      <c r="BR10" s="540">
        <f t="shared" si="29"/>
        <v>48</v>
      </c>
      <c r="BS10" s="541">
        <f t="shared" si="26"/>
        <v>84</v>
      </c>
      <c r="BT10" s="519"/>
    </row>
    <row r="11" spans="1:95" ht="16.5">
      <c r="A11" s="528" t="s">
        <v>398</v>
      </c>
      <c r="B11" s="529" t="s">
        <v>399</v>
      </c>
      <c r="C11" s="530" t="s">
        <v>400</v>
      </c>
      <c r="D11" s="531" t="s">
        <v>196</v>
      </c>
      <c r="E11" s="532" t="s">
        <v>53</v>
      </c>
      <c r="F11" s="532"/>
      <c r="G11" s="532"/>
      <c r="H11" s="532" t="s">
        <v>53</v>
      </c>
      <c r="I11" s="532"/>
      <c r="J11" s="533"/>
      <c r="K11" s="533" t="s">
        <v>53</v>
      </c>
      <c r="L11" s="532"/>
      <c r="M11" s="532"/>
      <c r="N11" s="532" t="s">
        <v>53</v>
      </c>
      <c r="O11" s="532"/>
      <c r="P11" s="532"/>
      <c r="Q11" s="533" t="s">
        <v>53</v>
      </c>
      <c r="R11" s="533"/>
      <c r="S11" s="532"/>
      <c r="T11" s="532" t="s">
        <v>53</v>
      </c>
      <c r="U11" s="532"/>
      <c r="V11" s="534" t="s">
        <v>53</v>
      </c>
      <c r="W11" s="532" t="s">
        <v>53</v>
      </c>
      <c r="X11" s="533"/>
      <c r="Y11" s="533"/>
      <c r="Z11" s="532" t="s">
        <v>53</v>
      </c>
      <c r="AA11" s="532"/>
      <c r="AB11" s="534" t="s">
        <v>53</v>
      </c>
      <c r="AC11" s="532" t="s">
        <v>53</v>
      </c>
      <c r="AD11" s="532"/>
      <c r="AE11" s="533"/>
      <c r="AF11" s="533" t="s">
        <v>401</v>
      </c>
      <c r="AG11" s="532"/>
      <c r="AH11" s="532" t="s">
        <v>53</v>
      </c>
      <c r="AI11" s="536">
        <f t="shared" si="0"/>
        <v>132</v>
      </c>
      <c r="AJ11" s="537">
        <f t="shared" si="1"/>
        <v>162</v>
      </c>
      <c r="AK11" s="537">
        <f t="shared" si="2"/>
        <v>30</v>
      </c>
      <c r="AL11" s="538" t="s">
        <v>128</v>
      </c>
      <c r="AM11" s="539">
        <f t="shared" si="27"/>
        <v>132</v>
      </c>
      <c r="AN11" s="539">
        <f t="shared" si="28"/>
        <v>30</v>
      </c>
      <c r="AO11" s="53"/>
      <c r="AP11" s="526"/>
      <c r="AQ11" s="526"/>
      <c r="AR11" s="526"/>
      <c r="AS11" s="526"/>
      <c r="AT11" s="526"/>
      <c r="AU11" s="540">
        <f t="shared" si="3"/>
        <v>0</v>
      </c>
      <c r="AV11" s="540">
        <f t="shared" si="4"/>
        <v>0</v>
      </c>
      <c r="AW11" s="540">
        <f t="shared" si="5"/>
        <v>0</v>
      </c>
      <c r="AX11" s="540">
        <f t="shared" si="6"/>
        <v>12</v>
      </c>
      <c r="AY11" s="540">
        <f t="shared" si="7"/>
        <v>0</v>
      </c>
      <c r="AZ11" s="540">
        <f t="shared" si="8"/>
        <v>0</v>
      </c>
      <c r="BA11" s="540">
        <f t="shared" si="9"/>
        <v>0</v>
      </c>
      <c r="BB11" s="540">
        <f t="shared" si="10"/>
        <v>0</v>
      </c>
      <c r="BC11" s="540">
        <f t="shared" si="11"/>
        <v>0</v>
      </c>
      <c r="BD11" s="540">
        <f t="shared" si="12"/>
        <v>0</v>
      </c>
      <c r="BE11" s="540">
        <f t="shared" si="13"/>
        <v>0</v>
      </c>
      <c r="BF11" s="540">
        <f t="shared" si="14"/>
        <v>1</v>
      </c>
      <c r="BG11" s="540">
        <f t="shared" si="15"/>
        <v>0</v>
      </c>
      <c r="BH11" s="540">
        <f t="shared" si="16"/>
        <v>0</v>
      </c>
      <c r="BI11" s="540">
        <f t="shared" si="17"/>
        <v>0</v>
      </c>
      <c r="BJ11" s="540">
        <f t="shared" si="18"/>
        <v>0</v>
      </c>
      <c r="BK11" s="540">
        <f t="shared" si="19"/>
        <v>0</v>
      </c>
      <c r="BL11" s="540">
        <f t="shared" si="20"/>
        <v>0</v>
      </c>
      <c r="BM11" s="540">
        <f t="shared" si="21"/>
        <v>0</v>
      </c>
      <c r="BN11" s="540">
        <f t="shared" si="22"/>
        <v>0</v>
      </c>
      <c r="BO11" s="540">
        <f t="shared" si="23"/>
        <v>0</v>
      </c>
      <c r="BP11" s="540">
        <f t="shared" si="24"/>
        <v>0</v>
      </c>
      <c r="BQ11" s="540">
        <f t="shared" si="25"/>
        <v>0</v>
      </c>
      <c r="BR11" s="540">
        <f t="shared" si="29"/>
        <v>0</v>
      </c>
      <c r="BS11" s="541">
        <f t="shared" si="26"/>
        <v>162</v>
      </c>
      <c r="BT11" s="519"/>
    </row>
    <row r="12" spans="1:95" ht="16.5">
      <c r="A12" s="545" t="s">
        <v>402</v>
      </c>
      <c r="B12" s="545" t="s">
        <v>403</v>
      </c>
      <c r="C12" s="546">
        <v>650059</v>
      </c>
      <c r="D12" s="531" t="s">
        <v>196</v>
      </c>
      <c r="E12" s="532" t="s">
        <v>53</v>
      </c>
      <c r="F12" s="532"/>
      <c r="G12" s="532"/>
      <c r="H12" s="532" t="s">
        <v>53</v>
      </c>
      <c r="I12" s="534" t="s">
        <v>232</v>
      </c>
      <c r="J12" s="533"/>
      <c r="K12" s="533" t="s">
        <v>53</v>
      </c>
      <c r="L12" s="532"/>
      <c r="M12" s="534" t="s">
        <v>53</v>
      </c>
      <c r="N12" s="532" t="s">
        <v>53</v>
      </c>
      <c r="O12" s="534" t="s">
        <v>38</v>
      </c>
      <c r="P12" s="534" t="s">
        <v>232</v>
      </c>
      <c r="Q12" s="533" t="s">
        <v>53</v>
      </c>
      <c r="R12" s="533"/>
      <c r="S12" s="534" t="s">
        <v>232</v>
      </c>
      <c r="T12" s="532" t="s">
        <v>53</v>
      </c>
      <c r="U12" s="532"/>
      <c r="V12" s="534" t="s">
        <v>53</v>
      </c>
      <c r="W12" s="532" t="s">
        <v>53</v>
      </c>
      <c r="X12" s="533"/>
      <c r="Y12" s="533"/>
      <c r="Z12" s="532" t="s">
        <v>53</v>
      </c>
      <c r="AA12" s="532"/>
      <c r="AB12" s="532" t="s">
        <v>53</v>
      </c>
      <c r="AC12" s="532" t="s">
        <v>53</v>
      </c>
      <c r="AD12" s="534" t="s">
        <v>232</v>
      </c>
      <c r="AE12" s="533" t="s">
        <v>53</v>
      </c>
      <c r="AF12" s="533"/>
      <c r="AG12" s="532"/>
      <c r="AH12" s="534" t="s">
        <v>53</v>
      </c>
      <c r="AI12" s="536">
        <f t="shared" si="0"/>
        <v>132</v>
      </c>
      <c r="AJ12" s="537">
        <f t="shared" si="1"/>
        <v>198</v>
      </c>
      <c r="AK12" s="537">
        <f t="shared" si="2"/>
        <v>66</v>
      </c>
      <c r="AL12" s="538" t="s">
        <v>128</v>
      </c>
      <c r="AM12" s="539">
        <f t="shared" si="27"/>
        <v>132</v>
      </c>
      <c r="AN12" s="539">
        <f t="shared" si="28"/>
        <v>66</v>
      </c>
      <c r="AO12" s="53"/>
      <c r="AP12" s="526"/>
      <c r="AQ12" s="526"/>
      <c r="AR12" s="526"/>
      <c r="AS12" s="526"/>
      <c r="AT12" s="526"/>
      <c r="AU12" s="540">
        <f t="shared" si="3"/>
        <v>0</v>
      </c>
      <c r="AV12" s="540">
        <f t="shared" si="4"/>
        <v>1</v>
      </c>
      <c r="AW12" s="540">
        <f t="shared" si="5"/>
        <v>0</v>
      </c>
      <c r="AX12" s="540">
        <f t="shared" si="6"/>
        <v>14</v>
      </c>
      <c r="AY12" s="540">
        <f t="shared" si="7"/>
        <v>0</v>
      </c>
      <c r="AZ12" s="540">
        <f t="shared" si="8"/>
        <v>0</v>
      </c>
      <c r="BA12" s="540">
        <f t="shared" si="9"/>
        <v>4</v>
      </c>
      <c r="BB12" s="540">
        <f t="shared" si="10"/>
        <v>0</v>
      </c>
      <c r="BC12" s="540">
        <f t="shared" si="11"/>
        <v>0</v>
      </c>
      <c r="BD12" s="540">
        <f t="shared" si="12"/>
        <v>0</v>
      </c>
      <c r="BE12" s="540">
        <f t="shared" si="13"/>
        <v>0</v>
      </c>
      <c r="BF12" s="540">
        <f t="shared" si="14"/>
        <v>0</v>
      </c>
      <c r="BG12" s="540">
        <f t="shared" si="15"/>
        <v>0</v>
      </c>
      <c r="BH12" s="540">
        <f t="shared" si="16"/>
        <v>0</v>
      </c>
      <c r="BI12" s="540">
        <f t="shared" si="17"/>
        <v>0</v>
      </c>
      <c r="BJ12" s="540">
        <f t="shared" si="18"/>
        <v>0</v>
      </c>
      <c r="BK12" s="540">
        <f t="shared" si="19"/>
        <v>0</v>
      </c>
      <c r="BL12" s="540">
        <f t="shared" si="20"/>
        <v>0</v>
      </c>
      <c r="BM12" s="540">
        <f t="shared" si="21"/>
        <v>0</v>
      </c>
      <c r="BN12" s="540">
        <f t="shared" si="22"/>
        <v>0</v>
      </c>
      <c r="BO12" s="540">
        <f t="shared" si="23"/>
        <v>0</v>
      </c>
      <c r="BP12" s="540">
        <f t="shared" si="24"/>
        <v>0</v>
      </c>
      <c r="BQ12" s="540">
        <f t="shared" si="25"/>
        <v>0</v>
      </c>
      <c r="BR12" s="540">
        <f t="shared" si="29"/>
        <v>0</v>
      </c>
      <c r="BS12" s="541">
        <f t="shared" si="26"/>
        <v>198</v>
      </c>
      <c r="BT12" s="519"/>
    </row>
    <row r="13" spans="1:95" ht="16.5">
      <c r="A13" s="545" t="s">
        <v>404</v>
      </c>
      <c r="B13" s="545" t="s">
        <v>405</v>
      </c>
      <c r="C13" s="546">
        <v>462408</v>
      </c>
      <c r="D13" s="531" t="s">
        <v>196</v>
      </c>
      <c r="E13" s="544" t="s">
        <v>118</v>
      </c>
      <c r="F13" s="532"/>
      <c r="G13" s="532"/>
      <c r="H13" s="544" t="s">
        <v>118</v>
      </c>
      <c r="I13" s="532"/>
      <c r="J13" s="533"/>
      <c r="K13" s="533" t="s">
        <v>53</v>
      </c>
      <c r="L13" s="532"/>
      <c r="M13" s="532" t="s">
        <v>53</v>
      </c>
      <c r="N13" s="532"/>
      <c r="O13" s="532" t="s">
        <v>53</v>
      </c>
      <c r="P13" s="544" t="s">
        <v>118</v>
      </c>
      <c r="Q13" s="533" t="s">
        <v>53</v>
      </c>
      <c r="R13" s="533"/>
      <c r="S13" s="534" t="s">
        <v>232</v>
      </c>
      <c r="T13" s="532" t="s">
        <v>53</v>
      </c>
      <c r="U13" s="532"/>
      <c r="V13" s="534" t="s">
        <v>53</v>
      </c>
      <c r="W13" s="532" t="s">
        <v>53</v>
      </c>
      <c r="X13" s="533"/>
      <c r="Y13" s="535" t="s">
        <v>232</v>
      </c>
      <c r="Z13" s="532"/>
      <c r="AA13" s="534" t="s">
        <v>53</v>
      </c>
      <c r="AB13" s="532"/>
      <c r="AC13" s="532" t="s">
        <v>53</v>
      </c>
      <c r="AD13" s="534" t="s">
        <v>232</v>
      </c>
      <c r="AE13" s="533"/>
      <c r="AF13" s="533" t="s">
        <v>53</v>
      </c>
      <c r="AG13" s="532"/>
      <c r="AH13" s="534" t="s">
        <v>232</v>
      </c>
      <c r="AI13" s="536">
        <f t="shared" si="0"/>
        <v>96</v>
      </c>
      <c r="AJ13" s="537">
        <f t="shared" si="1"/>
        <v>144</v>
      </c>
      <c r="AK13" s="537">
        <f t="shared" si="2"/>
        <v>48</v>
      </c>
      <c r="AL13" s="538" t="s">
        <v>128</v>
      </c>
      <c r="AM13" s="539">
        <f t="shared" si="27"/>
        <v>96</v>
      </c>
      <c r="AN13" s="539">
        <f t="shared" si="28"/>
        <v>48</v>
      </c>
      <c r="AO13" s="59"/>
      <c r="AP13" s="526"/>
      <c r="AQ13" s="526"/>
      <c r="AR13" s="526"/>
      <c r="AS13" s="526">
        <v>6</v>
      </c>
      <c r="AT13" s="526"/>
      <c r="AU13" s="540">
        <f t="shared" si="3"/>
        <v>0</v>
      </c>
      <c r="AV13" s="540">
        <f t="shared" si="4"/>
        <v>0</v>
      </c>
      <c r="AW13" s="540">
        <f t="shared" si="5"/>
        <v>0</v>
      </c>
      <c r="AX13" s="540">
        <f t="shared" si="6"/>
        <v>10</v>
      </c>
      <c r="AY13" s="540">
        <f t="shared" si="7"/>
        <v>0</v>
      </c>
      <c r="AZ13" s="540">
        <f t="shared" si="8"/>
        <v>0</v>
      </c>
      <c r="BA13" s="540">
        <f t="shared" si="9"/>
        <v>4</v>
      </c>
      <c r="BB13" s="540">
        <f t="shared" si="10"/>
        <v>0</v>
      </c>
      <c r="BC13" s="540">
        <f t="shared" si="11"/>
        <v>0</v>
      </c>
      <c r="BD13" s="540">
        <f t="shared" si="12"/>
        <v>0</v>
      </c>
      <c r="BE13" s="540">
        <f t="shared" si="13"/>
        <v>0</v>
      </c>
      <c r="BF13" s="540">
        <f t="shared" si="14"/>
        <v>0</v>
      </c>
      <c r="BG13" s="540">
        <f t="shared" si="15"/>
        <v>0</v>
      </c>
      <c r="BH13" s="540">
        <f t="shared" si="16"/>
        <v>0</v>
      </c>
      <c r="BI13" s="540">
        <f t="shared" si="17"/>
        <v>0</v>
      </c>
      <c r="BJ13" s="540">
        <f t="shared" si="18"/>
        <v>0</v>
      </c>
      <c r="BK13" s="540">
        <f t="shared" si="19"/>
        <v>0</v>
      </c>
      <c r="BL13" s="540">
        <f t="shared" si="20"/>
        <v>0</v>
      </c>
      <c r="BM13" s="540">
        <f t="shared" si="21"/>
        <v>0</v>
      </c>
      <c r="BN13" s="540">
        <f t="shared" si="22"/>
        <v>0</v>
      </c>
      <c r="BO13" s="540">
        <f t="shared" si="23"/>
        <v>0</v>
      </c>
      <c r="BP13" s="540">
        <f t="shared" si="24"/>
        <v>0</v>
      </c>
      <c r="BQ13" s="540">
        <f t="shared" si="25"/>
        <v>0</v>
      </c>
      <c r="BR13" s="540">
        <f t="shared" si="29"/>
        <v>36</v>
      </c>
      <c r="BS13" s="541">
        <f t="shared" si="26"/>
        <v>144</v>
      </c>
      <c r="BT13" s="519"/>
    </row>
    <row r="14" spans="1:95" ht="16.5">
      <c r="A14" s="547" t="s">
        <v>406</v>
      </c>
      <c r="B14" s="545" t="s">
        <v>407</v>
      </c>
      <c r="C14" s="548">
        <v>543639</v>
      </c>
      <c r="D14" s="531" t="s">
        <v>196</v>
      </c>
      <c r="E14" s="532" t="s">
        <v>53</v>
      </c>
      <c r="F14" s="532"/>
      <c r="G14" s="532" t="s">
        <v>53</v>
      </c>
      <c r="H14" s="532"/>
      <c r="I14" s="532"/>
      <c r="J14" s="533"/>
      <c r="K14" s="533" t="s">
        <v>53</v>
      </c>
      <c r="L14" s="532"/>
      <c r="M14" s="534" t="s">
        <v>53</v>
      </c>
      <c r="N14" s="532" t="s">
        <v>53</v>
      </c>
      <c r="O14" s="532"/>
      <c r="P14" s="532"/>
      <c r="Q14" s="533" t="s">
        <v>53</v>
      </c>
      <c r="R14" s="533"/>
      <c r="S14" s="534" t="s">
        <v>53</v>
      </c>
      <c r="T14" s="532" t="s">
        <v>53</v>
      </c>
      <c r="U14" s="532" t="s">
        <v>53</v>
      </c>
      <c r="V14" s="544" t="s">
        <v>118</v>
      </c>
      <c r="W14" s="532" t="s">
        <v>53</v>
      </c>
      <c r="X14" s="533"/>
      <c r="Y14" s="533"/>
      <c r="Z14" s="532" t="s">
        <v>53</v>
      </c>
      <c r="AA14" s="532"/>
      <c r="AB14" s="534" t="s">
        <v>53</v>
      </c>
      <c r="AC14" s="532" t="s">
        <v>53</v>
      </c>
      <c r="AD14" s="532"/>
      <c r="AE14" s="533"/>
      <c r="AF14" s="533"/>
      <c r="AG14" s="534" t="s">
        <v>53</v>
      </c>
      <c r="AH14" s="532"/>
      <c r="AI14" s="536">
        <f t="shared" si="0"/>
        <v>120</v>
      </c>
      <c r="AJ14" s="537">
        <f t="shared" si="1"/>
        <v>168</v>
      </c>
      <c r="AK14" s="537">
        <f t="shared" si="2"/>
        <v>48</v>
      </c>
      <c r="AL14" s="538" t="s">
        <v>128</v>
      </c>
      <c r="AM14" s="539">
        <f t="shared" si="27"/>
        <v>120</v>
      </c>
      <c r="AN14" s="539">
        <f t="shared" si="28"/>
        <v>48</v>
      </c>
      <c r="AO14" s="53"/>
      <c r="AP14" s="526"/>
      <c r="AQ14" s="526"/>
      <c r="AR14" s="526"/>
      <c r="AS14" s="526">
        <v>2</v>
      </c>
      <c r="AT14" s="526"/>
      <c r="AU14" s="540">
        <f t="shared" si="3"/>
        <v>0</v>
      </c>
      <c r="AV14" s="540">
        <f t="shared" si="4"/>
        <v>0</v>
      </c>
      <c r="AW14" s="540">
        <f t="shared" si="5"/>
        <v>0</v>
      </c>
      <c r="AX14" s="540">
        <f t="shared" si="6"/>
        <v>14</v>
      </c>
      <c r="AY14" s="540">
        <f t="shared" si="7"/>
        <v>0</v>
      </c>
      <c r="AZ14" s="540">
        <f t="shared" si="8"/>
        <v>0</v>
      </c>
      <c r="BA14" s="540">
        <f t="shared" si="9"/>
        <v>0</v>
      </c>
      <c r="BB14" s="540">
        <f t="shared" si="10"/>
        <v>0</v>
      </c>
      <c r="BC14" s="540">
        <f t="shared" si="11"/>
        <v>0</v>
      </c>
      <c r="BD14" s="540">
        <f t="shared" si="12"/>
        <v>0</v>
      </c>
      <c r="BE14" s="540">
        <f t="shared" si="13"/>
        <v>0</v>
      </c>
      <c r="BF14" s="540">
        <f t="shared" si="14"/>
        <v>0</v>
      </c>
      <c r="BG14" s="540">
        <f t="shared" si="15"/>
        <v>0</v>
      </c>
      <c r="BH14" s="540">
        <f t="shared" si="16"/>
        <v>0</v>
      </c>
      <c r="BI14" s="540">
        <f t="shared" si="17"/>
        <v>0</v>
      </c>
      <c r="BJ14" s="540">
        <f t="shared" si="18"/>
        <v>0</v>
      </c>
      <c r="BK14" s="540">
        <f t="shared" si="19"/>
        <v>0</v>
      </c>
      <c r="BL14" s="540">
        <f t="shared" si="20"/>
        <v>0</v>
      </c>
      <c r="BM14" s="540">
        <f t="shared" si="21"/>
        <v>0</v>
      </c>
      <c r="BN14" s="540">
        <f t="shared" si="22"/>
        <v>0</v>
      </c>
      <c r="BO14" s="540">
        <f t="shared" si="23"/>
        <v>0</v>
      </c>
      <c r="BP14" s="540">
        <f t="shared" si="24"/>
        <v>0</v>
      </c>
      <c r="BQ14" s="540">
        <f t="shared" si="25"/>
        <v>0</v>
      </c>
      <c r="BR14" s="540">
        <f t="shared" si="29"/>
        <v>12</v>
      </c>
      <c r="BS14" s="541">
        <f t="shared" si="26"/>
        <v>168</v>
      </c>
      <c r="BT14" s="519"/>
    </row>
    <row r="15" spans="1:95" ht="16.5">
      <c r="A15" s="528" t="s">
        <v>408</v>
      </c>
      <c r="B15" s="529" t="s">
        <v>409</v>
      </c>
      <c r="C15" s="548">
        <v>332412</v>
      </c>
      <c r="D15" s="531" t="s">
        <v>196</v>
      </c>
      <c r="E15" s="532" t="s">
        <v>53</v>
      </c>
      <c r="F15" s="534" t="s">
        <v>27</v>
      </c>
      <c r="G15" s="534" t="s">
        <v>232</v>
      </c>
      <c r="H15" s="532" t="s">
        <v>53</v>
      </c>
      <c r="I15" s="534" t="s">
        <v>232</v>
      </c>
      <c r="J15" s="533"/>
      <c r="K15" s="533" t="s">
        <v>53</v>
      </c>
      <c r="L15" s="534" t="s">
        <v>27</v>
      </c>
      <c r="M15" s="534" t="s">
        <v>232</v>
      </c>
      <c r="N15" s="532" t="s">
        <v>53</v>
      </c>
      <c r="O15" s="532"/>
      <c r="P15" s="534" t="s">
        <v>27</v>
      </c>
      <c r="Q15" s="533" t="s">
        <v>53</v>
      </c>
      <c r="R15" s="533" t="s">
        <v>38</v>
      </c>
      <c r="S15" s="534" t="s">
        <v>232</v>
      </c>
      <c r="T15" s="532" t="s">
        <v>53</v>
      </c>
      <c r="U15" s="534" t="s">
        <v>232</v>
      </c>
      <c r="V15" s="532"/>
      <c r="W15" s="532" t="s">
        <v>53</v>
      </c>
      <c r="X15" s="533" t="s">
        <v>53</v>
      </c>
      <c r="Y15" s="533"/>
      <c r="Z15" s="532" t="s">
        <v>53</v>
      </c>
      <c r="AA15" s="532"/>
      <c r="AB15" s="532" t="s">
        <v>53</v>
      </c>
      <c r="AC15" s="532" t="s">
        <v>53</v>
      </c>
      <c r="AD15" s="532"/>
      <c r="AE15" s="533"/>
      <c r="AF15" s="533"/>
      <c r="AG15" s="534" t="s">
        <v>38</v>
      </c>
      <c r="AH15" s="532"/>
      <c r="AI15" s="536">
        <f t="shared" si="0"/>
        <v>132</v>
      </c>
      <c r="AJ15" s="537">
        <f t="shared" si="1"/>
        <v>192</v>
      </c>
      <c r="AK15" s="537">
        <f t="shared" si="2"/>
        <v>60</v>
      </c>
      <c r="AL15" s="538" t="s">
        <v>128</v>
      </c>
      <c r="AM15" s="539">
        <f t="shared" si="27"/>
        <v>132</v>
      </c>
      <c r="AN15" s="539">
        <f t="shared" si="28"/>
        <v>60</v>
      </c>
      <c r="AO15" s="53"/>
      <c r="AP15" s="526"/>
      <c r="AQ15" s="526"/>
      <c r="AR15" s="526"/>
      <c r="AS15" s="526"/>
      <c r="AT15" s="526"/>
      <c r="AU15" s="540">
        <f t="shared" si="3"/>
        <v>3</v>
      </c>
      <c r="AV15" s="540">
        <f t="shared" si="4"/>
        <v>2</v>
      </c>
      <c r="AW15" s="540">
        <f t="shared" si="5"/>
        <v>0</v>
      </c>
      <c r="AX15" s="540">
        <f t="shared" si="6"/>
        <v>11</v>
      </c>
      <c r="AY15" s="540">
        <f t="shared" si="7"/>
        <v>0</v>
      </c>
      <c r="AZ15" s="540">
        <f t="shared" si="8"/>
        <v>0</v>
      </c>
      <c r="BA15" s="540">
        <f t="shared" si="9"/>
        <v>5</v>
      </c>
      <c r="BB15" s="540">
        <f t="shared" si="10"/>
        <v>0</v>
      </c>
      <c r="BC15" s="540">
        <f t="shared" si="11"/>
        <v>0</v>
      </c>
      <c r="BD15" s="540">
        <f t="shared" si="12"/>
        <v>0</v>
      </c>
      <c r="BE15" s="540">
        <f t="shared" si="13"/>
        <v>0</v>
      </c>
      <c r="BF15" s="540">
        <f t="shared" si="14"/>
        <v>0</v>
      </c>
      <c r="BG15" s="540">
        <f t="shared" si="15"/>
        <v>0</v>
      </c>
      <c r="BH15" s="540">
        <f t="shared" si="16"/>
        <v>0</v>
      </c>
      <c r="BI15" s="540">
        <f t="shared" si="17"/>
        <v>0</v>
      </c>
      <c r="BJ15" s="540">
        <f t="shared" si="18"/>
        <v>0</v>
      </c>
      <c r="BK15" s="540">
        <f t="shared" si="19"/>
        <v>0</v>
      </c>
      <c r="BL15" s="540">
        <f t="shared" si="20"/>
        <v>0</v>
      </c>
      <c r="BM15" s="540">
        <f t="shared" si="21"/>
        <v>0</v>
      </c>
      <c r="BN15" s="540">
        <f t="shared" si="22"/>
        <v>0</v>
      </c>
      <c r="BO15" s="540">
        <f t="shared" si="23"/>
        <v>0</v>
      </c>
      <c r="BP15" s="540">
        <f t="shared" si="24"/>
        <v>0</v>
      </c>
      <c r="BQ15" s="540">
        <f t="shared" si="25"/>
        <v>0</v>
      </c>
      <c r="BR15" s="540">
        <f t="shared" si="29"/>
        <v>0</v>
      </c>
      <c r="BS15" s="541">
        <f t="shared" si="26"/>
        <v>192</v>
      </c>
      <c r="BT15" s="519"/>
    </row>
    <row r="16" spans="1:95" ht="16.5">
      <c r="A16" s="528" t="s">
        <v>410</v>
      </c>
      <c r="B16" s="529" t="s">
        <v>411</v>
      </c>
      <c r="C16" s="548"/>
      <c r="D16" s="531" t="s">
        <v>196</v>
      </c>
      <c r="E16" s="532" t="s">
        <v>53</v>
      </c>
      <c r="F16" s="532"/>
      <c r="G16" s="532"/>
      <c r="H16" s="532" t="s">
        <v>53</v>
      </c>
      <c r="I16" s="532"/>
      <c r="J16" s="533" t="s">
        <v>53</v>
      </c>
      <c r="K16" s="533" t="s">
        <v>53</v>
      </c>
      <c r="L16" s="532"/>
      <c r="M16" s="534" t="s">
        <v>53</v>
      </c>
      <c r="N16" s="532" t="s">
        <v>53</v>
      </c>
      <c r="O16" s="532"/>
      <c r="P16" s="532"/>
      <c r="Q16" s="533" t="s">
        <v>53</v>
      </c>
      <c r="R16" s="533"/>
      <c r="S16" s="532"/>
      <c r="T16" s="532" t="s">
        <v>53</v>
      </c>
      <c r="U16" s="532"/>
      <c r="V16" s="534" t="s">
        <v>53</v>
      </c>
      <c r="W16" s="532" t="s">
        <v>53</v>
      </c>
      <c r="X16" s="533"/>
      <c r="Y16" s="535" t="s">
        <v>232</v>
      </c>
      <c r="Z16" s="532" t="s">
        <v>53</v>
      </c>
      <c r="AA16" s="532"/>
      <c r="AB16" s="532"/>
      <c r="AC16" s="532" t="s">
        <v>53</v>
      </c>
      <c r="AD16" s="532"/>
      <c r="AE16" s="533"/>
      <c r="AF16" s="543" t="s">
        <v>118</v>
      </c>
      <c r="AG16" s="532"/>
      <c r="AH16" s="532"/>
      <c r="AI16" s="536">
        <f t="shared" si="0"/>
        <v>120</v>
      </c>
      <c r="AJ16" s="537">
        <f t="shared" si="1"/>
        <v>150</v>
      </c>
      <c r="AK16" s="537">
        <f t="shared" si="2"/>
        <v>30</v>
      </c>
      <c r="AL16" s="538" t="s">
        <v>128</v>
      </c>
      <c r="AM16" s="539">
        <f t="shared" si="27"/>
        <v>120</v>
      </c>
      <c r="AN16" s="539">
        <f t="shared" si="28"/>
        <v>30</v>
      </c>
      <c r="AO16" s="53"/>
      <c r="AP16" s="526"/>
      <c r="AQ16" s="526"/>
      <c r="AR16" s="526"/>
      <c r="AS16" s="526">
        <v>2</v>
      </c>
      <c r="AT16" s="526"/>
      <c r="AU16" s="540">
        <f t="shared" si="3"/>
        <v>0</v>
      </c>
      <c r="AV16" s="540">
        <f t="shared" si="4"/>
        <v>0</v>
      </c>
      <c r="AW16" s="540">
        <f t="shared" si="5"/>
        <v>0</v>
      </c>
      <c r="AX16" s="540">
        <f t="shared" si="6"/>
        <v>12</v>
      </c>
      <c r="AY16" s="540">
        <f t="shared" si="7"/>
        <v>0</v>
      </c>
      <c r="AZ16" s="540">
        <f t="shared" si="8"/>
        <v>0</v>
      </c>
      <c r="BA16" s="540">
        <f t="shared" si="9"/>
        <v>1</v>
      </c>
      <c r="BB16" s="540">
        <f t="shared" si="10"/>
        <v>0</v>
      </c>
      <c r="BC16" s="540">
        <f t="shared" si="11"/>
        <v>0</v>
      </c>
      <c r="BD16" s="540">
        <f t="shared" si="12"/>
        <v>0</v>
      </c>
      <c r="BE16" s="540">
        <f t="shared" si="13"/>
        <v>0</v>
      </c>
      <c r="BF16" s="540">
        <f t="shared" si="14"/>
        <v>0</v>
      </c>
      <c r="BG16" s="540">
        <f t="shared" si="15"/>
        <v>0</v>
      </c>
      <c r="BH16" s="540">
        <f t="shared" si="16"/>
        <v>0</v>
      </c>
      <c r="BI16" s="540">
        <f t="shared" si="17"/>
        <v>0</v>
      </c>
      <c r="BJ16" s="540">
        <f t="shared" si="18"/>
        <v>0</v>
      </c>
      <c r="BK16" s="540">
        <f t="shared" si="19"/>
        <v>0</v>
      </c>
      <c r="BL16" s="540">
        <f t="shared" si="20"/>
        <v>0</v>
      </c>
      <c r="BM16" s="540">
        <f t="shared" si="21"/>
        <v>0</v>
      </c>
      <c r="BN16" s="540">
        <f t="shared" si="22"/>
        <v>0</v>
      </c>
      <c r="BO16" s="540">
        <f t="shared" si="23"/>
        <v>0</v>
      </c>
      <c r="BP16" s="540">
        <f t="shared" si="24"/>
        <v>0</v>
      </c>
      <c r="BQ16" s="540">
        <f t="shared" si="25"/>
        <v>0</v>
      </c>
      <c r="BR16" s="540">
        <f t="shared" si="29"/>
        <v>12</v>
      </c>
      <c r="BS16" s="541">
        <f t="shared" si="26"/>
        <v>150</v>
      </c>
      <c r="BT16" s="519"/>
    </row>
    <row r="17" spans="1:73" ht="15.75">
      <c r="A17" s="549"/>
      <c r="B17" s="550" t="s">
        <v>2</v>
      </c>
      <c r="C17" s="551" t="s">
        <v>3</v>
      </c>
      <c r="D17" s="552" t="s">
        <v>4</v>
      </c>
      <c r="E17" s="515">
        <v>1</v>
      </c>
      <c r="F17" s="515">
        <v>2</v>
      </c>
      <c r="G17" s="515">
        <v>3</v>
      </c>
      <c r="H17" s="515">
        <v>4</v>
      </c>
      <c r="I17" s="515">
        <v>5</v>
      </c>
      <c r="J17" s="515">
        <v>6</v>
      </c>
      <c r="K17" s="515">
        <v>7</v>
      </c>
      <c r="L17" s="515">
        <v>8</v>
      </c>
      <c r="M17" s="515">
        <v>9</v>
      </c>
      <c r="N17" s="515">
        <v>10</v>
      </c>
      <c r="O17" s="515">
        <v>11</v>
      </c>
      <c r="P17" s="515">
        <v>12</v>
      </c>
      <c r="Q17" s="515">
        <v>13</v>
      </c>
      <c r="R17" s="515">
        <v>14</v>
      </c>
      <c r="S17" s="515">
        <v>15</v>
      </c>
      <c r="T17" s="515">
        <v>16</v>
      </c>
      <c r="U17" s="515">
        <v>17</v>
      </c>
      <c r="V17" s="515">
        <v>18</v>
      </c>
      <c r="W17" s="515">
        <v>19</v>
      </c>
      <c r="X17" s="515">
        <v>20</v>
      </c>
      <c r="Y17" s="515">
        <v>21</v>
      </c>
      <c r="Z17" s="515">
        <v>22</v>
      </c>
      <c r="AA17" s="515">
        <v>23</v>
      </c>
      <c r="AB17" s="515">
        <v>24</v>
      </c>
      <c r="AC17" s="515">
        <v>25</v>
      </c>
      <c r="AD17" s="515">
        <v>26</v>
      </c>
      <c r="AE17" s="515">
        <v>27</v>
      </c>
      <c r="AF17" s="515">
        <v>28</v>
      </c>
      <c r="AG17" s="515">
        <v>29</v>
      </c>
      <c r="AH17" s="515">
        <v>30</v>
      </c>
      <c r="AI17" s="516" t="s">
        <v>5</v>
      </c>
      <c r="AJ17" s="517" t="s">
        <v>6</v>
      </c>
      <c r="AK17" s="517" t="s">
        <v>7</v>
      </c>
      <c r="AL17" s="553"/>
      <c r="AM17" s="554"/>
      <c r="AN17" s="554"/>
      <c r="AO17" s="59"/>
      <c r="AP17" s="555"/>
      <c r="AQ17" s="555"/>
      <c r="AR17" s="555"/>
      <c r="AS17" s="555"/>
      <c r="AT17" s="556"/>
      <c r="AU17" s="557"/>
      <c r="AV17" s="557"/>
      <c r="AW17" s="557"/>
      <c r="AX17" s="557"/>
      <c r="AY17" s="557"/>
      <c r="AZ17" s="557"/>
      <c r="BA17" s="557"/>
      <c r="BB17" s="557"/>
      <c r="BC17" s="557"/>
      <c r="BD17" s="557"/>
      <c r="BE17" s="557"/>
      <c r="BF17" s="557"/>
      <c r="BG17" s="557"/>
      <c r="BH17" s="557"/>
      <c r="BI17" s="557"/>
      <c r="BJ17" s="557"/>
      <c r="BK17" s="557"/>
      <c r="BL17" s="557"/>
      <c r="BM17" s="557"/>
      <c r="BN17" s="557"/>
      <c r="BO17" s="557"/>
      <c r="BP17" s="557"/>
      <c r="BQ17" s="557"/>
      <c r="BR17" s="556"/>
      <c r="BS17" s="558"/>
      <c r="BT17" s="559"/>
      <c r="BU17" s="75"/>
    </row>
    <row r="18" spans="1:73" ht="15.75">
      <c r="A18" s="549"/>
      <c r="B18" s="550" t="s">
        <v>269</v>
      </c>
      <c r="C18" s="551" t="s">
        <v>200</v>
      </c>
      <c r="D18" s="552"/>
      <c r="E18" s="524" t="s">
        <v>10</v>
      </c>
      <c r="F18" s="524" t="s">
        <v>118</v>
      </c>
      <c r="G18" s="524" t="s">
        <v>12</v>
      </c>
      <c r="H18" s="524" t="s">
        <v>13</v>
      </c>
      <c r="I18" s="524" t="s">
        <v>14</v>
      </c>
      <c r="J18" s="524" t="s">
        <v>15</v>
      </c>
      <c r="K18" s="524" t="s">
        <v>16</v>
      </c>
      <c r="L18" s="524" t="s">
        <v>10</v>
      </c>
      <c r="M18" s="524" t="s">
        <v>11</v>
      </c>
      <c r="N18" s="524" t="s">
        <v>12</v>
      </c>
      <c r="O18" s="524" t="s">
        <v>13</v>
      </c>
      <c r="P18" s="524" t="s">
        <v>14</v>
      </c>
      <c r="Q18" s="524" t="s">
        <v>15</v>
      </c>
      <c r="R18" s="524" t="s">
        <v>16</v>
      </c>
      <c r="S18" s="524" t="s">
        <v>10</v>
      </c>
      <c r="T18" s="524" t="s">
        <v>11</v>
      </c>
      <c r="U18" s="524" t="s">
        <v>12</v>
      </c>
      <c r="V18" s="524" t="s">
        <v>13</v>
      </c>
      <c r="W18" s="524" t="s">
        <v>14</v>
      </c>
      <c r="X18" s="524" t="s">
        <v>15</v>
      </c>
      <c r="Y18" s="524" t="s">
        <v>16</v>
      </c>
      <c r="Z18" s="524" t="s">
        <v>10</v>
      </c>
      <c r="AA18" s="524" t="s">
        <v>11</v>
      </c>
      <c r="AB18" s="524" t="s">
        <v>12</v>
      </c>
      <c r="AC18" s="524" t="s">
        <v>13</v>
      </c>
      <c r="AD18" s="524" t="s">
        <v>14</v>
      </c>
      <c r="AE18" s="524" t="s">
        <v>15</v>
      </c>
      <c r="AF18" s="524" t="s">
        <v>16</v>
      </c>
      <c r="AG18" s="524" t="s">
        <v>10</v>
      </c>
      <c r="AH18" s="524" t="s">
        <v>11</v>
      </c>
      <c r="AI18" s="516"/>
      <c r="AJ18" s="517"/>
      <c r="AK18" s="517"/>
      <c r="AL18" s="553"/>
      <c r="AM18" s="525" t="s">
        <v>5</v>
      </c>
      <c r="AN18" s="525" t="s">
        <v>7</v>
      </c>
      <c r="AO18" s="53"/>
      <c r="AP18" s="526" t="s">
        <v>32</v>
      </c>
      <c r="AQ18" s="526" t="s">
        <v>121</v>
      </c>
      <c r="AR18" s="526" t="s">
        <v>122</v>
      </c>
      <c r="AS18" s="526" t="s">
        <v>118</v>
      </c>
      <c r="AT18" s="526" t="s">
        <v>123</v>
      </c>
      <c r="AU18" s="540">
        <f t="shared" ref="AU18:AU31" si="30">COUNTIF(E18:AH18,"M")</f>
        <v>0</v>
      </c>
      <c r="AV18" s="540">
        <f t="shared" ref="AV18:AV31" si="31">COUNTIF(E18:AH18,"T")</f>
        <v>0</v>
      </c>
      <c r="AW18" s="540">
        <f t="shared" ref="AW18:AW31" si="32">COUNTIF(E18:AH18,"P")</f>
        <v>0</v>
      </c>
      <c r="AX18" s="540">
        <f t="shared" ref="AX18:AX31" si="33">COUNTIF(E18:AH18,"SN")</f>
        <v>0</v>
      </c>
      <c r="AY18" s="540">
        <f t="shared" ref="AY18:AY31" si="34">COUNTIF(E18:AH18,"M/T")</f>
        <v>0</v>
      </c>
      <c r="AZ18" s="540">
        <f t="shared" ref="AZ18:AZ31" si="35">COUNTIF(E18:AH18,"I/I")</f>
        <v>0</v>
      </c>
      <c r="BA18" s="540">
        <f t="shared" ref="BA18:BA31" si="36">COUNTIF(E18:AH18,"I")</f>
        <v>0</v>
      </c>
      <c r="BB18" s="540">
        <f t="shared" ref="BB18:BB31" si="37">COUNTIF(E18:AH18,"I²")</f>
        <v>0</v>
      </c>
      <c r="BC18" s="540">
        <f t="shared" ref="BC18:BC31" si="38">COUNTIF(E18:AH18,"M4")</f>
        <v>0</v>
      </c>
      <c r="BD18" s="540">
        <f t="shared" ref="BD18:BD31" si="39">COUNTIF(E18:AH18,"T5")</f>
        <v>0</v>
      </c>
      <c r="BE18" s="540">
        <f t="shared" ref="BE18:BE31" si="40">COUNTIF(E18:AH18,"M/N")</f>
        <v>0</v>
      </c>
      <c r="BF18" s="540">
        <f t="shared" ref="BF18:BF31" si="41">COUNTIF(E18:AH18,"T/N")</f>
        <v>0</v>
      </c>
      <c r="BG18" s="540">
        <f t="shared" ref="BG18:BG31" si="42">COUNTIF(E18:AH18,"T/I")</f>
        <v>0</v>
      </c>
      <c r="BH18" s="540">
        <f t="shared" ref="BH18:BH31" si="43">COUNTIF(E18:AH18,"P/I")</f>
        <v>0</v>
      </c>
      <c r="BI18" s="540">
        <f t="shared" ref="BI18:BI31" si="44">COUNTIF(E18:AH18,"M/I")</f>
        <v>0</v>
      </c>
      <c r="BJ18" s="540">
        <f t="shared" ref="BJ18:BJ31" si="45">COUNTIF(E18:AH18,"M4/T")</f>
        <v>0</v>
      </c>
      <c r="BK18" s="540">
        <f t="shared" ref="BK18:BK31" si="46">COUNTIF(E18:AH18,"I2/N")</f>
        <v>0</v>
      </c>
      <c r="BL18" s="540">
        <f t="shared" ref="BL18:BL31" si="47">COUNTIF(E18:AH18,"M5")</f>
        <v>0</v>
      </c>
      <c r="BM18" s="540">
        <f t="shared" ref="BM18:BM31" si="48">COUNTIF(E18:AH18,"M6")</f>
        <v>0</v>
      </c>
      <c r="BN18" s="540">
        <f t="shared" ref="BN18:BN31" si="49">COUNTIF(E18:AH18,"T2/N")</f>
        <v>0</v>
      </c>
      <c r="BO18" s="540">
        <f t="shared" ref="BO18:BO31" si="50">COUNTIF(E18:AH18,"P2")</f>
        <v>0</v>
      </c>
      <c r="BP18" s="540">
        <f t="shared" ref="BP18:BP31" si="51">COUNTIF(E18:AH18,"T5/N")</f>
        <v>0</v>
      </c>
      <c r="BQ18" s="540">
        <f t="shared" ref="BQ18:BQ31" si="52">COUNTIF(E18:AH18,"M5/I")</f>
        <v>0</v>
      </c>
      <c r="BR18" s="527" t="s">
        <v>124</v>
      </c>
      <c r="BS18" s="527" t="s">
        <v>66</v>
      </c>
      <c r="BT18" s="519"/>
    </row>
    <row r="19" spans="1:73" ht="15.75">
      <c r="A19" s="560" t="s">
        <v>412</v>
      </c>
      <c r="B19" s="560" t="s">
        <v>413</v>
      </c>
      <c r="C19" s="561">
        <v>612911</v>
      </c>
      <c r="D19" s="562" t="s">
        <v>196</v>
      </c>
      <c r="E19" s="532"/>
      <c r="F19" s="544" t="s">
        <v>118</v>
      </c>
      <c r="G19" s="532"/>
      <c r="H19" s="532" t="s">
        <v>53</v>
      </c>
      <c r="I19" s="532" t="s">
        <v>53</v>
      </c>
      <c r="J19" s="535" t="s">
        <v>53</v>
      </c>
      <c r="K19" s="533"/>
      <c r="L19" s="532"/>
      <c r="M19" s="534" t="s">
        <v>53</v>
      </c>
      <c r="N19" s="532" t="s">
        <v>53</v>
      </c>
      <c r="O19" s="532" t="s">
        <v>53</v>
      </c>
      <c r="P19" s="532"/>
      <c r="Q19" s="533"/>
      <c r="R19" s="533"/>
      <c r="S19" s="534" t="s">
        <v>53</v>
      </c>
      <c r="T19" s="532"/>
      <c r="U19" s="532" t="s">
        <v>53</v>
      </c>
      <c r="V19" s="534" t="s">
        <v>53</v>
      </c>
      <c r="W19" s="532"/>
      <c r="X19" s="533" t="s">
        <v>53</v>
      </c>
      <c r="Y19" s="533"/>
      <c r="Z19" s="532" t="s">
        <v>53</v>
      </c>
      <c r="AA19" s="532" t="s">
        <v>53</v>
      </c>
      <c r="AB19" s="534" t="s">
        <v>53</v>
      </c>
      <c r="AC19" s="532"/>
      <c r="AD19" s="532" t="s">
        <v>53</v>
      </c>
      <c r="AE19" s="533" t="s">
        <v>53</v>
      </c>
      <c r="AF19" s="533"/>
      <c r="AG19" s="534" t="s">
        <v>53</v>
      </c>
      <c r="AH19" s="532"/>
      <c r="AI19" s="536">
        <f t="shared" ref="AI19:AI31" si="53">AM19</f>
        <v>120</v>
      </c>
      <c r="AJ19" s="537">
        <f t="shared" ref="AJ19:AJ31" si="54">AI19+AK19</f>
        <v>192</v>
      </c>
      <c r="AK19" s="537">
        <f t="shared" ref="AK19:AK31" si="55">AN19</f>
        <v>72</v>
      </c>
      <c r="AL19" s="538" t="s">
        <v>128</v>
      </c>
      <c r="AM19" s="539">
        <f t="shared" ref="AM19:AM31" si="56">$AM$2-BR19</f>
        <v>120</v>
      </c>
      <c r="AN19" s="539">
        <f t="shared" ref="AN19:AN31" si="57">(BS19-AM19)</f>
        <v>72</v>
      </c>
      <c r="AO19" s="53"/>
      <c r="AP19" s="526"/>
      <c r="AQ19" s="526"/>
      <c r="AR19" s="526"/>
      <c r="AS19" s="526">
        <v>2</v>
      </c>
      <c r="AT19" s="526"/>
      <c r="AU19" s="540">
        <f t="shared" si="30"/>
        <v>0</v>
      </c>
      <c r="AV19" s="540">
        <f t="shared" si="31"/>
        <v>0</v>
      </c>
      <c r="AW19" s="540">
        <f t="shared" si="32"/>
        <v>0</v>
      </c>
      <c r="AX19" s="540">
        <f t="shared" si="33"/>
        <v>16</v>
      </c>
      <c r="AY19" s="540">
        <f t="shared" si="34"/>
        <v>0</v>
      </c>
      <c r="AZ19" s="540">
        <f t="shared" si="35"/>
        <v>0</v>
      </c>
      <c r="BA19" s="540">
        <f t="shared" si="36"/>
        <v>0</v>
      </c>
      <c r="BB19" s="540">
        <f t="shared" si="37"/>
        <v>0</v>
      </c>
      <c r="BC19" s="540">
        <f t="shared" si="38"/>
        <v>0</v>
      </c>
      <c r="BD19" s="540">
        <f t="shared" si="39"/>
        <v>0</v>
      </c>
      <c r="BE19" s="540">
        <f t="shared" si="40"/>
        <v>0</v>
      </c>
      <c r="BF19" s="540">
        <f t="shared" si="41"/>
        <v>0</v>
      </c>
      <c r="BG19" s="540">
        <f t="shared" si="42"/>
        <v>0</v>
      </c>
      <c r="BH19" s="540">
        <f t="shared" si="43"/>
        <v>0</v>
      </c>
      <c r="BI19" s="540">
        <f t="shared" si="44"/>
        <v>0</v>
      </c>
      <c r="BJ19" s="540">
        <f t="shared" si="45"/>
        <v>0</v>
      </c>
      <c r="BK19" s="540">
        <f t="shared" si="46"/>
        <v>0</v>
      </c>
      <c r="BL19" s="540">
        <f t="shared" si="47"/>
        <v>0</v>
      </c>
      <c r="BM19" s="540">
        <f t="shared" si="48"/>
        <v>0</v>
      </c>
      <c r="BN19" s="540">
        <f t="shared" si="49"/>
        <v>0</v>
      </c>
      <c r="BO19" s="540">
        <f t="shared" si="50"/>
        <v>0</v>
      </c>
      <c r="BP19" s="540">
        <f t="shared" si="51"/>
        <v>0</v>
      </c>
      <c r="BQ19" s="540">
        <f t="shared" si="52"/>
        <v>0</v>
      </c>
      <c r="BR19" s="540">
        <f t="shared" ref="BR19:BR31" si="58">((AQ19*6)+(AR19*6)+(AS19*6)+(AT19)+(AP19*6))</f>
        <v>12</v>
      </c>
      <c r="BS19" s="541">
        <f t="shared" ref="BS19:BS30" si="59">(AU19*$BU$6)+(AV19*$BV$6)+(AW19*$BW$6)+(AX19*$BX$6)+(AY19*$BY$6)+(AZ19*$BZ$6)+(BA19*$CA$6)+(BB19*$CB$6)+(BC19*$CC$6)+(BD19*$CD$6)+(BE19*$CE$6)+(BF19*$CF$6+(BG19*$CG$6)+(BH19*$CH$6)+(BI19*$CI$6)+(BJ19*$CJ$6)+(BK19*$CK$6)+(BL19*$CL$6)+(BM19*$CM19)+(BN19*$CN$6)+(BO19*$CO$6)+(BP19*$CP$6)+(BQ19*$CQ$6))</f>
        <v>192</v>
      </c>
      <c r="BT19" s="519"/>
    </row>
    <row r="20" spans="1:73" ht="15.75">
      <c r="A20" s="560" t="s">
        <v>414</v>
      </c>
      <c r="B20" s="560" t="s">
        <v>415</v>
      </c>
      <c r="C20" s="561">
        <v>731473</v>
      </c>
      <c r="D20" s="562" t="s">
        <v>196</v>
      </c>
      <c r="E20" s="544" t="s">
        <v>118</v>
      </c>
      <c r="F20" s="532" t="s">
        <v>53</v>
      </c>
      <c r="G20" s="534" t="s">
        <v>53</v>
      </c>
      <c r="H20" s="532"/>
      <c r="I20" s="532" t="s">
        <v>53</v>
      </c>
      <c r="J20" s="533"/>
      <c r="K20" s="535" t="s">
        <v>53</v>
      </c>
      <c r="L20" s="532" t="s">
        <v>53</v>
      </c>
      <c r="M20" s="532"/>
      <c r="N20" s="534" t="s">
        <v>232</v>
      </c>
      <c r="O20" s="532" t="s">
        <v>53</v>
      </c>
      <c r="P20" s="534" t="s">
        <v>53</v>
      </c>
      <c r="Q20" s="533"/>
      <c r="R20" s="533" t="s">
        <v>53</v>
      </c>
      <c r="S20" s="534" t="s">
        <v>53</v>
      </c>
      <c r="T20" s="534" t="s">
        <v>232</v>
      </c>
      <c r="U20" s="532" t="s">
        <v>53</v>
      </c>
      <c r="V20" s="532"/>
      <c r="W20" s="532"/>
      <c r="X20" s="533" t="s">
        <v>53</v>
      </c>
      <c r="Y20" s="535" t="s">
        <v>53</v>
      </c>
      <c r="Z20" s="532"/>
      <c r="AA20" s="532" t="s">
        <v>53</v>
      </c>
      <c r="AB20" s="534" t="s">
        <v>232</v>
      </c>
      <c r="AC20" s="534" t="s">
        <v>232</v>
      </c>
      <c r="AD20" s="532" t="s">
        <v>53</v>
      </c>
      <c r="AE20" s="533"/>
      <c r="AF20" s="535" t="s">
        <v>53</v>
      </c>
      <c r="AG20" s="532" t="s">
        <v>53</v>
      </c>
      <c r="AH20" s="532"/>
      <c r="AI20" s="536">
        <f t="shared" si="53"/>
        <v>120</v>
      </c>
      <c r="AJ20" s="537">
        <f t="shared" si="54"/>
        <v>216</v>
      </c>
      <c r="AK20" s="537">
        <f t="shared" si="55"/>
        <v>96</v>
      </c>
      <c r="AL20" s="538" t="s">
        <v>128</v>
      </c>
      <c r="AM20" s="539">
        <f t="shared" si="56"/>
        <v>120</v>
      </c>
      <c r="AN20" s="539">
        <f t="shared" si="57"/>
        <v>96</v>
      </c>
      <c r="AO20" s="53"/>
      <c r="AP20" s="526"/>
      <c r="AQ20" s="526"/>
      <c r="AR20" s="526"/>
      <c r="AS20" s="526">
        <v>2</v>
      </c>
      <c r="AT20" s="526"/>
      <c r="AU20" s="540">
        <f t="shared" si="30"/>
        <v>0</v>
      </c>
      <c r="AV20" s="540">
        <f t="shared" si="31"/>
        <v>0</v>
      </c>
      <c r="AW20" s="540">
        <f t="shared" si="32"/>
        <v>0</v>
      </c>
      <c r="AX20" s="540">
        <f t="shared" si="33"/>
        <v>16</v>
      </c>
      <c r="AY20" s="540">
        <f t="shared" si="34"/>
        <v>0</v>
      </c>
      <c r="AZ20" s="540">
        <f t="shared" si="35"/>
        <v>0</v>
      </c>
      <c r="BA20" s="540">
        <f t="shared" si="36"/>
        <v>4</v>
      </c>
      <c r="BB20" s="540">
        <f t="shared" si="37"/>
        <v>0</v>
      </c>
      <c r="BC20" s="540">
        <f t="shared" si="38"/>
        <v>0</v>
      </c>
      <c r="BD20" s="540">
        <f t="shared" si="39"/>
        <v>0</v>
      </c>
      <c r="BE20" s="540">
        <f t="shared" si="40"/>
        <v>0</v>
      </c>
      <c r="BF20" s="540">
        <f t="shared" si="41"/>
        <v>0</v>
      </c>
      <c r="BG20" s="540">
        <f t="shared" si="42"/>
        <v>0</v>
      </c>
      <c r="BH20" s="540">
        <f t="shared" si="43"/>
        <v>0</v>
      </c>
      <c r="BI20" s="540">
        <f t="shared" si="44"/>
        <v>0</v>
      </c>
      <c r="BJ20" s="540">
        <f t="shared" si="45"/>
        <v>0</v>
      </c>
      <c r="BK20" s="540">
        <f t="shared" si="46"/>
        <v>0</v>
      </c>
      <c r="BL20" s="540">
        <f t="shared" si="47"/>
        <v>0</v>
      </c>
      <c r="BM20" s="540">
        <f t="shared" si="48"/>
        <v>0</v>
      </c>
      <c r="BN20" s="540">
        <f t="shared" si="49"/>
        <v>0</v>
      </c>
      <c r="BO20" s="540">
        <f t="shared" si="50"/>
        <v>0</v>
      </c>
      <c r="BP20" s="540">
        <f t="shared" si="51"/>
        <v>0</v>
      </c>
      <c r="BQ20" s="540">
        <f t="shared" si="52"/>
        <v>0</v>
      </c>
      <c r="BR20" s="540">
        <f t="shared" si="58"/>
        <v>12</v>
      </c>
      <c r="BS20" s="541">
        <f t="shared" si="59"/>
        <v>216</v>
      </c>
      <c r="BT20" s="519"/>
    </row>
    <row r="21" spans="1:73" ht="15.75">
      <c r="A21" s="560" t="s">
        <v>416</v>
      </c>
      <c r="B21" s="560" t="s">
        <v>417</v>
      </c>
      <c r="C21" s="561">
        <v>731519</v>
      </c>
      <c r="D21" s="562" t="s">
        <v>393</v>
      </c>
      <c r="E21" s="532" t="s">
        <v>53</v>
      </c>
      <c r="F21" s="532" t="s">
        <v>53</v>
      </c>
      <c r="G21" s="532"/>
      <c r="H21" s="532"/>
      <c r="I21" s="532" t="s">
        <v>53</v>
      </c>
      <c r="J21" s="533"/>
      <c r="K21" s="533"/>
      <c r="L21" s="532" t="s">
        <v>53</v>
      </c>
      <c r="M21" s="532"/>
      <c r="N21" s="532"/>
      <c r="O21" s="532" t="s">
        <v>53</v>
      </c>
      <c r="P21" s="532"/>
      <c r="Q21" s="533"/>
      <c r="R21" s="533" t="s">
        <v>53</v>
      </c>
      <c r="S21" s="532"/>
      <c r="T21" s="532"/>
      <c r="U21" s="532" t="s">
        <v>53</v>
      </c>
      <c r="V21" s="532"/>
      <c r="W21" s="532"/>
      <c r="X21" s="533" t="s">
        <v>53</v>
      </c>
      <c r="Y21" s="533"/>
      <c r="Z21" s="532"/>
      <c r="AA21" s="532" t="s">
        <v>53</v>
      </c>
      <c r="AB21" s="532"/>
      <c r="AC21" s="532"/>
      <c r="AD21" s="532" t="s">
        <v>53</v>
      </c>
      <c r="AE21" s="533"/>
      <c r="AF21" s="533"/>
      <c r="AG21" s="532" t="s">
        <v>53</v>
      </c>
      <c r="AH21" s="532"/>
      <c r="AI21" s="536">
        <f t="shared" si="53"/>
        <v>132</v>
      </c>
      <c r="AJ21" s="537">
        <f t="shared" si="54"/>
        <v>132</v>
      </c>
      <c r="AK21" s="537">
        <f t="shared" si="55"/>
        <v>0</v>
      </c>
      <c r="AL21" s="538" t="s">
        <v>128</v>
      </c>
      <c r="AM21" s="539">
        <f t="shared" si="56"/>
        <v>132</v>
      </c>
      <c r="AN21" s="539">
        <f t="shared" si="57"/>
        <v>0</v>
      </c>
      <c r="AO21" s="59"/>
      <c r="AP21" s="526"/>
      <c r="AQ21" s="526"/>
      <c r="AR21" s="526"/>
      <c r="AS21" s="526"/>
      <c r="AT21" s="526"/>
      <c r="AU21" s="540">
        <f t="shared" si="30"/>
        <v>0</v>
      </c>
      <c r="AV21" s="540">
        <f t="shared" si="31"/>
        <v>0</v>
      </c>
      <c r="AW21" s="540">
        <f t="shared" si="32"/>
        <v>0</v>
      </c>
      <c r="AX21" s="540">
        <f t="shared" si="33"/>
        <v>11</v>
      </c>
      <c r="AY21" s="540">
        <f t="shared" si="34"/>
        <v>0</v>
      </c>
      <c r="AZ21" s="540">
        <f t="shared" si="35"/>
        <v>0</v>
      </c>
      <c r="BA21" s="540">
        <f t="shared" si="36"/>
        <v>0</v>
      </c>
      <c r="BB21" s="540">
        <f t="shared" si="37"/>
        <v>0</v>
      </c>
      <c r="BC21" s="540">
        <f t="shared" si="38"/>
        <v>0</v>
      </c>
      <c r="BD21" s="540">
        <f t="shared" si="39"/>
        <v>0</v>
      </c>
      <c r="BE21" s="540">
        <f t="shared" si="40"/>
        <v>0</v>
      </c>
      <c r="BF21" s="540">
        <f t="shared" si="41"/>
        <v>0</v>
      </c>
      <c r="BG21" s="540">
        <f t="shared" si="42"/>
        <v>0</v>
      </c>
      <c r="BH21" s="540">
        <f t="shared" si="43"/>
        <v>0</v>
      </c>
      <c r="BI21" s="540">
        <f t="shared" si="44"/>
        <v>0</v>
      </c>
      <c r="BJ21" s="540">
        <f t="shared" si="45"/>
        <v>0</v>
      </c>
      <c r="BK21" s="540">
        <f t="shared" si="46"/>
        <v>0</v>
      </c>
      <c r="BL21" s="540">
        <f t="shared" si="47"/>
        <v>0</v>
      </c>
      <c r="BM21" s="540">
        <f t="shared" si="48"/>
        <v>0</v>
      </c>
      <c r="BN21" s="540">
        <f t="shared" si="49"/>
        <v>0</v>
      </c>
      <c r="BO21" s="540">
        <f t="shared" si="50"/>
        <v>0</v>
      </c>
      <c r="BP21" s="540">
        <f t="shared" si="51"/>
        <v>0</v>
      </c>
      <c r="BQ21" s="540">
        <f t="shared" si="52"/>
        <v>0</v>
      </c>
      <c r="BR21" s="540">
        <f t="shared" si="58"/>
        <v>0</v>
      </c>
      <c r="BS21" s="541">
        <f t="shared" si="59"/>
        <v>132</v>
      </c>
      <c r="BT21" s="519"/>
    </row>
    <row r="22" spans="1:73" ht="15.75">
      <c r="A22" s="560" t="s">
        <v>418</v>
      </c>
      <c r="B22" s="560" t="s">
        <v>419</v>
      </c>
      <c r="C22" s="561">
        <v>408802</v>
      </c>
      <c r="D22" s="562" t="s">
        <v>196</v>
      </c>
      <c r="E22" s="532"/>
      <c r="F22" s="532" t="s">
        <v>53</v>
      </c>
      <c r="G22" s="544" t="s">
        <v>118</v>
      </c>
      <c r="H22" s="532"/>
      <c r="I22" s="532"/>
      <c r="J22" s="533"/>
      <c r="K22" s="533"/>
      <c r="L22" s="532" t="s">
        <v>53</v>
      </c>
      <c r="M22" s="532"/>
      <c r="N22" s="532" t="s">
        <v>53</v>
      </c>
      <c r="O22" s="532"/>
      <c r="P22" s="534" t="s">
        <v>53</v>
      </c>
      <c r="Q22" s="533" t="s">
        <v>53</v>
      </c>
      <c r="R22" s="533"/>
      <c r="S22" s="532" t="s">
        <v>53</v>
      </c>
      <c r="T22" s="534" t="s">
        <v>27</v>
      </c>
      <c r="U22" s="532" t="s">
        <v>53</v>
      </c>
      <c r="V22" s="532"/>
      <c r="W22" s="532"/>
      <c r="X22" s="533" t="s">
        <v>53</v>
      </c>
      <c r="Y22" s="533"/>
      <c r="Z22" s="534" t="s">
        <v>53</v>
      </c>
      <c r="AA22" s="532" t="s">
        <v>53</v>
      </c>
      <c r="AB22" s="534" t="s">
        <v>232</v>
      </c>
      <c r="AC22" s="532"/>
      <c r="AD22" s="532" t="s">
        <v>53</v>
      </c>
      <c r="AE22" s="533"/>
      <c r="AF22" s="533"/>
      <c r="AG22" s="532" t="s">
        <v>53</v>
      </c>
      <c r="AH22" s="534" t="s">
        <v>53</v>
      </c>
      <c r="AI22" s="536">
        <f t="shared" si="53"/>
        <v>120</v>
      </c>
      <c r="AJ22" s="537">
        <f t="shared" si="54"/>
        <v>168</v>
      </c>
      <c r="AK22" s="537">
        <f t="shared" si="55"/>
        <v>48</v>
      </c>
      <c r="AL22" s="538" t="s">
        <v>127</v>
      </c>
      <c r="AM22" s="539">
        <f t="shared" si="56"/>
        <v>120</v>
      </c>
      <c r="AN22" s="539">
        <f t="shared" si="57"/>
        <v>48</v>
      </c>
      <c r="AO22" s="53"/>
      <c r="AP22" s="526"/>
      <c r="AQ22" s="526"/>
      <c r="AR22" s="526"/>
      <c r="AS22" s="526">
        <v>2</v>
      </c>
      <c r="AT22" s="526"/>
      <c r="AU22" s="540">
        <f t="shared" si="30"/>
        <v>1</v>
      </c>
      <c r="AV22" s="540">
        <f t="shared" si="31"/>
        <v>0</v>
      </c>
      <c r="AW22" s="540">
        <f t="shared" si="32"/>
        <v>0</v>
      </c>
      <c r="AX22" s="540">
        <f t="shared" si="33"/>
        <v>13</v>
      </c>
      <c r="AY22" s="540">
        <f t="shared" si="34"/>
        <v>0</v>
      </c>
      <c r="AZ22" s="540">
        <f t="shared" si="35"/>
        <v>0</v>
      </c>
      <c r="BA22" s="540">
        <f t="shared" si="36"/>
        <v>1</v>
      </c>
      <c r="BB22" s="540">
        <f t="shared" si="37"/>
        <v>0</v>
      </c>
      <c r="BC22" s="540">
        <f t="shared" si="38"/>
        <v>0</v>
      </c>
      <c r="BD22" s="540">
        <f t="shared" si="39"/>
        <v>0</v>
      </c>
      <c r="BE22" s="540">
        <f t="shared" si="40"/>
        <v>0</v>
      </c>
      <c r="BF22" s="540">
        <f t="shared" si="41"/>
        <v>0</v>
      </c>
      <c r="BG22" s="540">
        <f t="shared" si="42"/>
        <v>0</v>
      </c>
      <c r="BH22" s="540">
        <f t="shared" si="43"/>
        <v>0</v>
      </c>
      <c r="BI22" s="540">
        <f t="shared" si="44"/>
        <v>0</v>
      </c>
      <c r="BJ22" s="540">
        <f t="shared" si="45"/>
        <v>0</v>
      </c>
      <c r="BK22" s="540">
        <f t="shared" si="46"/>
        <v>0</v>
      </c>
      <c r="BL22" s="540">
        <f t="shared" si="47"/>
        <v>0</v>
      </c>
      <c r="BM22" s="540">
        <f t="shared" si="48"/>
        <v>0</v>
      </c>
      <c r="BN22" s="540">
        <f t="shared" si="49"/>
        <v>0</v>
      </c>
      <c r="BO22" s="540">
        <f t="shared" si="50"/>
        <v>0</v>
      </c>
      <c r="BP22" s="540">
        <f t="shared" si="51"/>
        <v>0</v>
      </c>
      <c r="BQ22" s="540">
        <f t="shared" si="52"/>
        <v>0</v>
      </c>
      <c r="BR22" s="540">
        <f t="shared" si="58"/>
        <v>12</v>
      </c>
      <c r="BS22" s="541">
        <f t="shared" si="59"/>
        <v>168</v>
      </c>
      <c r="BT22" s="519"/>
    </row>
    <row r="23" spans="1:73" ht="15.75">
      <c r="A23" s="560" t="s">
        <v>420</v>
      </c>
      <c r="B23" s="560" t="s">
        <v>421</v>
      </c>
      <c r="C23" s="561">
        <v>530322</v>
      </c>
      <c r="D23" s="562" t="s">
        <v>196</v>
      </c>
      <c r="E23" s="532"/>
      <c r="F23" s="532" t="s">
        <v>53</v>
      </c>
      <c r="G23" s="532"/>
      <c r="H23" s="534" t="s">
        <v>53</v>
      </c>
      <c r="I23" s="532" t="s">
        <v>53</v>
      </c>
      <c r="J23" s="535" t="s">
        <v>232</v>
      </c>
      <c r="K23" s="533"/>
      <c r="L23" s="532" t="s">
        <v>53</v>
      </c>
      <c r="M23" s="532"/>
      <c r="N23" s="532"/>
      <c r="O23" s="532" t="s">
        <v>53</v>
      </c>
      <c r="P23" s="534" t="s">
        <v>53</v>
      </c>
      <c r="Q23" s="535" t="s">
        <v>62</v>
      </c>
      <c r="R23" s="533" t="s">
        <v>53</v>
      </c>
      <c r="S23" s="532"/>
      <c r="T23" s="532"/>
      <c r="U23" s="534" t="s">
        <v>53</v>
      </c>
      <c r="V23" s="534" t="s">
        <v>53</v>
      </c>
      <c r="W23" s="534" t="s">
        <v>232</v>
      </c>
      <c r="X23" s="533" t="s">
        <v>53</v>
      </c>
      <c r="Y23" s="533" t="s">
        <v>53</v>
      </c>
      <c r="Z23" s="532" t="s">
        <v>53</v>
      </c>
      <c r="AA23" s="532" t="s">
        <v>53</v>
      </c>
      <c r="AB23" s="532"/>
      <c r="AC23" s="534" t="s">
        <v>53</v>
      </c>
      <c r="AD23" s="532" t="s">
        <v>53</v>
      </c>
      <c r="AE23" s="535" t="s">
        <v>53</v>
      </c>
      <c r="AF23" s="535" t="s">
        <v>53</v>
      </c>
      <c r="AG23" s="532"/>
      <c r="AH23" s="532"/>
      <c r="AI23" s="536">
        <f t="shared" si="53"/>
        <v>132</v>
      </c>
      <c r="AJ23" s="537">
        <f t="shared" si="54"/>
        <v>228</v>
      </c>
      <c r="AK23" s="537">
        <f t="shared" si="55"/>
        <v>96</v>
      </c>
      <c r="AL23" s="538" t="s">
        <v>128</v>
      </c>
      <c r="AM23" s="539">
        <f t="shared" si="56"/>
        <v>132</v>
      </c>
      <c r="AN23" s="539">
        <f t="shared" si="57"/>
        <v>96</v>
      </c>
      <c r="AO23" s="53"/>
      <c r="AP23" s="526"/>
      <c r="AQ23" s="526"/>
      <c r="AR23" s="526"/>
      <c r="AS23" s="526"/>
      <c r="AT23" s="526"/>
      <c r="AU23" s="540">
        <f t="shared" si="30"/>
        <v>0</v>
      </c>
      <c r="AV23" s="540">
        <f t="shared" si="31"/>
        <v>0</v>
      </c>
      <c r="AW23" s="540">
        <f t="shared" si="32"/>
        <v>0</v>
      </c>
      <c r="AX23" s="540">
        <f t="shared" si="33"/>
        <v>17</v>
      </c>
      <c r="AY23" s="540">
        <f t="shared" si="34"/>
        <v>0</v>
      </c>
      <c r="AZ23" s="540">
        <f t="shared" si="35"/>
        <v>0</v>
      </c>
      <c r="BA23" s="540">
        <f t="shared" si="36"/>
        <v>2</v>
      </c>
      <c r="BB23" s="540">
        <f t="shared" si="37"/>
        <v>0</v>
      </c>
      <c r="BC23" s="540">
        <f t="shared" si="38"/>
        <v>0</v>
      </c>
      <c r="BD23" s="540">
        <f t="shared" si="39"/>
        <v>0</v>
      </c>
      <c r="BE23" s="540">
        <f t="shared" si="40"/>
        <v>0</v>
      </c>
      <c r="BF23" s="540">
        <f t="shared" si="41"/>
        <v>0</v>
      </c>
      <c r="BG23" s="540">
        <f t="shared" si="42"/>
        <v>1</v>
      </c>
      <c r="BH23" s="540">
        <f t="shared" si="43"/>
        <v>0</v>
      </c>
      <c r="BI23" s="540">
        <f t="shared" si="44"/>
        <v>0</v>
      </c>
      <c r="BJ23" s="540">
        <f t="shared" si="45"/>
        <v>0</v>
      </c>
      <c r="BK23" s="540">
        <f t="shared" si="46"/>
        <v>0</v>
      </c>
      <c r="BL23" s="540">
        <f t="shared" si="47"/>
        <v>0</v>
      </c>
      <c r="BM23" s="540">
        <f t="shared" si="48"/>
        <v>0</v>
      </c>
      <c r="BN23" s="540">
        <f t="shared" si="49"/>
        <v>0</v>
      </c>
      <c r="BO23" s="540">
        <f t="shared" si="50"/>
        <v>0</v>
      </c>
      <c r="BP23" s="540">
        <f t="shared" si="51"/>
        <v>0</v>
      </c>
      <c r="BQ23" s="540">
        <f t="shared" si="52"/>
        <v>0</v>
      </c>
      <c r="BR23" s="540">
        <f t="shared" si="58"/>
        <v>0</v>
      </c>
      <c r="BS23" s="541">
        <f t="shared" si="59"/>
        <v>228</v>
      </c>
      <c r="BT23" s="519"/>
    </row>
    <row r="24" spans="1:73" ht="15.75">
      <c r="A24" s="560" t="s">
        <v>422</v>
      </c>
      <c r="B24" s="560" t="s">
        <v>423</v>
      </c>
      <c r="C24" s="561">
        <v>698638</v>
      </c>
      <c r="D24" s="562" t="s">
        <v>196</v>
      </c>
      <c r="E24" s="532"/>
      <c r="F24" s="532"/>
      <c r="G24" s="532" t="s">
        <v>53</v>
      </c>
      <c r="H24" s="532"/>
      <c r="I24" s="532" t="s">
        <v>390</v>
      </c>
      <c r="J24" s="533"/>
      <c r="K24" s="533"/>
      <c r="L24" s="544" t="s">
        <v>118</v>
      </c>
      <c r="M24" s="532"/>
      <c r="N24" s="532"/>
      <c r="O24" s="532" t="s">
        <v>53</v>
      </c>
      <c r="P24" s="532"/>
      <c r="Q24" s="533"/>
      <c r="R24" s="533" t="s">
        <v>53</v>
      </c>
      <c r="S24" s="532"/>
      <c r="T24" s="532" t="s">
        <v>53</v>
      </c>
      <c r="U24" s="532" t="s">
        <v>53</v>
      </c>
      <c r="V24" s="532"/>
      <c r="W24" s="532"/>
      <c r="X24" s="533"/>
      <c r="Y24" s="535" t="s">
        <v>53</v>
      </c>
      <c r="Z24" s="532"/>
      <c r="AA24" s="532" t="s">
        <v>53</v>
      </c>
      <c r="AB24" s="534" t="s">
        <v>38</v>
      </c>
      <c r="AC24" s="532"/>
      <c r="AD24" s="532" t="s">
        <v>53</v>
      </c>
      <c r="AE24" s="533" t="s">
        <v>53</v>
      </c>
      <c r="AF24" s="533"/>
      <c r="AG24" s="532" t="s">
        <v>53</v>
      </c>
      <c r="AH24" s="534" t="s">
        <v>53</v>
      </c>
      <c r="AI24" s="536">
        <f t="shared" si="53"/>
        <v>120</v>
      </c>
      <c r="AJ24" s="537">
        <f t="shared" si="54"/>
        <v>156</v>
      </c>
      <c r="AK24" s="537">
        <f t="shared" si="55"/>
        <v>36</v>
      </c>
      <c r="AL24" s="538" t="s">
        <v>128</v>
      </c>
      <c r="AM24" s="539">
        <f t="shared" si="56"/>
        <v>120</v>
      </c>
      <c r="AN24" s="539">
        <f t="shared" si="57"/>
        <v>36</v>
      </c>
      <c r="AO24" s="53"/>
      <c r="AP24" s="526"/>
      <c r="AQ24" s="526"/>
      <c r="AR24" s="526"/>
      <c r="AS24" s="526">
        <v>2</v>
      </c>
      <c r="AT24" s="526"/>
      <c r="AU24" s="540">
        <f t="shared" si="30"/>
        <v>0</v>
      </c>
      <c r="AV24" s="540">
        <f t="shared" si="31"/>
        <v>1</v>
      </c>
      <c r="AW24" s="540">
        <f t="shared" si="32"/>
        <v>0</v>
      </c>
      <c r="AX24" s="540">
        <f t="shared" si="33"/>
        <v>11</v>
      </c>
      <c r="AY24" s="540">
        <f t="shared" si="34"/>
        <v>0</v>
      </c>
      <c r="AZ24" s="540">
        <f t="shared" si="35"/>
        <v>0</v>
      </c>
      <c r="BA24" s="540">
        <f t="shared" si="36"/>
        <v>0</v>
      </c>
      <c r="BB24" s="540">
        <f t="shared" si="37"/>
        <v>0</v>
      </c>
      <c r="BC24" s="540">
        <f t="shared" si="38"/>
        <v>0</v>
      </c>
      <c r="BD24" s="540">
        <f t="shared" si="39"/>
        <v>0</v>
      </c>
      <c r="BE24" s="540">
        <f t="shared" si="40"/>
        <v>1</v>
      </c>
      <c r="BF24" s="540">
        <f t="shared" si="41"/>
        <v>0</v>
      </c>
      <c r="BG24" s="540">
        <f t="shared" si="42"/>
        <v>0</v>
      </c>
      <c r="BH24" s="540">
        <f t="shared" si="43"/>
        <v>0</v>
      </c>
      <c r="BI24" s="540">
        <f t="shared" si="44"/>
        <v>0</v>
      </c>
      <c r="BJ24" s="540">
        <f t="shared" si="45"/>
        <v>0</v>
      </c>
      <c r="BK24" s="540">
        <f t="shared" si="46"/>
        <v>0</v>
      </c>
      <c r="BL24" s="540">
        <f t="shared" si="47"/>
        <v>0</v>
      </c>
      <c r="BM24" s="540">
        <f t="shared" si="48"/>
        <v>0</v>
      </c>
      <c r="BN24" s="540">
        <f t="shared" si="49"/>
        <v>0</v>
      </c>
      <c r="BO24" s="540">
        <f t="shared" si="50"/>
        <v>0</v>
      </c>
      <c r="BP24" s="540">
        <f t="shared" si="51"/>
        <v>0</v>
      </c>
      <c r="BQ24" s="540">
        <f t="shared" si="52"/>
        <v>0</v>
      </c>
      <c r="BR24" s="540">
        <f t="shared" si="58"/>
        <v>12</v>
      </c>
      <c r="BS24" s="541">
        <f t="shared" si="59"/>
        <v>156</v>
      </c>
      <c r="BT24" s="519"/>
    </row>
    <row r="25" spans="1:73" ht="15.75">
      <c r="A25" s="560">
        <v>154911</v>
      </c>
      <c r="B25" s="560" t="s">
        <v>424</v>
      </c>
      <c r="C25" s="561">
        <v>1189571</v>
      </c>
      <c r="D25" s="562" t="s">
        <v>196</v>
      </c>
      <c r="E25" s="532"/>
      <c r="F25" s="532" t="s">
        <v>53</v>
      </c>
      <c r="G25" s="532"/>
      <c r="H25" s="532"/>
      <c r="I25" s="532" t="s">
        <v>53</v>
      </c>
      <c r="J25" s="533"/>
      <c r="K25" s="533"/>
      <c r="L25" s="532" t="s">
        <v>53</v>
      </c>
      <c r="M25" s="532"/>
      <c r="N25" s="532"/>
      <c r="O25" s="532" t="s">
        <v>53</v>
      </c>
      <c r="P25" s="532"/>
      <c r="Q25" s="533"/>
      <c r="R25" s="533" t="s">
        <v>53</v>
      </c>
      <c r="S25" s="532"/>
      <c r="T25" s="532"/>
      <c r="U25" s="532" t="s">
        <v>53</v>
      </c>
      <c r="V25" s="532"/>
      <c r="W25" s="532" t="s">
        <v>53</v>
      </c>
      <c r="X25" s="533" t="s">
        <v>53</v>
      </c>
      <c r="Y25" s="533"/>
      <c r="Z25" s="532"/>
      <c r="AA25" s="532" t="s">
        <v>53</v>
      </c>
      <c r="AB25" s="532"/>
      <c r="AC25" s="532"/>
      <c r="AD25" s="532" t="s">
        <v>53</v>
      </c>
      <c r="AE25" s="533"/>
      <c r="AF25" s="533"/>
      <c r="AG25" s="532"/>
      <c r="AH25" s="532"/>
      <c r="AI25" s="536">
        <f t="shared" si="53"/>
        <v>132</v>
      </c>
      <c r="AJ25" s="537">
        <f t="shared" si="54"/>
        <v>120</v>
      </c>
      <c r="AK25" s="537">
        <f t="shared" si="55"/>
        <v>-12</v>
      </c>
      <c r="AL25" s="538"/>
      <c r="AM25" s="539">
        <f t="shared" si="56"/>
        <v>132</v>
      </c>
      <c r="AN25" s="539">
        <f t="shared" si="57"/>
        <v>-12</v>
      </c>
      <c r="AO25" s="53"/>
      <c r="AP25" s="526"/>
      <c r="AQ25" s="526"/>
      <c r="AR25" s="526"/>
      <c r="AS25" s="526"/>
      <c r="AT25" s="526"/>
      <c r="AU25" s="540">
        <f t="shared" si="30"/>
        <v>0</v>
      </c>
      <c r="AV25" s="540">
        <f t="shared" si="31"/>
        <v>0</v>
      </c>
      <c r="AW25" s="540">
        <f t="shared" si="32"/>
        <v>0</v>
      </c>
      <c r="AX25" s="540">
        <f t="shared" si="33"/>
        <v>10</v>
      </c>
      <c r="AY25" s="540">
        <f t="shared" si="34"/>
        <v>0</v>
      </c>
      <c r="AZ25" s="540">
        <f t="shared" si="35"/>
        <v>0</v>
      </c>
      <c r="BA25" s="540">
        <f t="shared" si="36"/>
        <v>0</v>
      </c>
      <c r="BB25" s="540">
        <f t="shared" si="37"/>
        <v>0</v>
      </c>
      <c r="BC25" s="540">
        <f t="shared" si="38"/>
        <v>0</v>
      </c>
      <c r="BD25" s="540">
        <f t="shared" si="39"/>
        <v>0</v>
      </c>
      <c r="BE25" s="540">
        <f t="shared" si="40"/>
        <v>0</v>
      </c>
      <c r="BF25" s="540">
        <f t="shared" si="41"/>
        <v>0</v>
      </c>
      <c r="BG25" s="540">
        <f t="shared" si="42"/>
        <v>0</v>
      </c>
      <c r="BH25" s="540">
        <f t="shared" si="43"/>
        <v>0</v>
      </c>
      <c r="BI25" s="540">
        <f t="shared" si="44"/>
        <v>0</v>
      </c>
      <c r="BJ25" s="540">
        <f t="shared" si="45"/>
        <v>0</v>
      </c>
      <c r="BK25" s="540">
        <f t="shared" si="46"/>
        <v>0</v>
      </c>
      <c r="BL25" s="540">
        <f t="shared" si="47"/>
        <v>0</v>
      </c>
      <c r="BM25" s="540">
        <f t="shared" si="48"/>
        <v>0</v>
      </c>
      <c r="BN25" s="540">
        <f t="shared" si="49"/>
        <v>0</v>
      </c>
      <c r="BO25" s="540">
        <f t="shared" si="50"/>
        <v>0</v>
      </c>
      <c r="BP25" s="540">
        <f t="shared" si="51"/>
        <v>0</v>
      </c>
      <c r="BQ25" s="540">
        <f t="shared" si="52"/>
        <v>0</v>
      </c>
      <c r="BR25" s="540">
        <f t="shared" si="58"/>
        <v>0</v>
      </c>
      <c r="BS25" s="541">
        <f t="shared" si="59"/>
        <v>120</v>
      </c>
      <c r="BT25" s="519"/>
    </row>
    <row r="26" spans="1:73" ht="15.75">
      <c r="A26" s="560" t="s">
        <v>425</v>
      </c>
      <c r="B26" s="560" t="s">
        <v>426</v>
      </c>
      <c r="C26" s="561">
        <v>731501</v>
      </c>
      <c r="D26" s="562" t="s">
        <v>196</v>
      </c>
      <c r="E26" s="532"/>
      <c r="F26" s="532" t="s">
        <v>53</v>
      </c>
      <c r="G26" s="534" t="s">
        <v>53</v>
      </c>
      <c r="H26" s="532"/>
      <c r="I26" s="532" t="s">
        <v>53</v>
      </c>
      <c r="J26" s="535" t="s">
        <v>232</v>
      </c>
      <c r="K26" s="535" t="s">
        <v>232</v>
      </c>
      <c r="L26" s="532" t="s">
        <v>53</v>
      </c>
      <c r="M26" s="532"/>
      <c r="N26" s="532"/>
      <c r="O26" s="532" t="s">
        <v>53</v>
      </c>
      <c r="P26" s="532" t="s">
        <v>27</v>
      </c>
      <c r="Q26" s="535" t="s">
        <v>64</v>
      </c>
      <c r="R26" s="533" t="s">
        <v>53</v>
      </c>
      <c r="S26" s="532" t="s">
        <v>53</v>
      </c>
      <c r="T26" s="534" t="s">
        <v>27</v>
      </c>
      <c r="U26" s="532" t="s">
        <v>53</v>
      </c>
      <c r="V26" s="532"/>
      <c r="W26" s="534" t="s">
        <v>62</v>
      </c>
      <c r="X26" s="533"/>
      <c r="Y26" s="535" t="s">
        <v>270</v>
      </c>
      <c r="Z26" s="532"/>
      <c r="AA26" s="532" t="s">
        <v>53</v>
      </c>
      <c r="AB26" s="532"/>
      <c r="AC26" s="534" t="s">
        <v>33</v>
      </c>
      <c r="AD26" s="532" t="s">
        <v>401</v>
      </c>
      <c r="AE26" s="535" t="s">
        <v>53</v>
      </c>
      <c r="AF26" s="533" t="s">
        <v>53</v>
      </c>
      <c r="AG26" s="532" t="s">
        <v>53</v>
      </c>
      <c r="AH26" s="532"/>
      <c r="AI26" s="536">
        <f t="shared" si="53"/>
        <v>132</v>
      </c>
      <c r="AJ26" s="537">
        <f t="shared" si="54"/>
        <v>240</v>
      </c>
      <c r="AK26" s="537">
        <f t="shared" si="55"/>
        <v>108</v>
      </c>
      <c r="AL26" s="538" t="s">
        <v>128</v>
      </c>
      <c r="AM26" s="539">
        <f t="shared" si="56"/>
        <v>132</v>
      </c>
      <c r="AN26" s="539">
        <f t="shared" si="57"/>
        <v>108</v>
      </c>
      <c r="AO26" s="53"/>
      <c r="AP26" s="526"/>
      <c r="AQ26" s="526"/>
      <c r="AR26" s="526"/>
      <c r="AS26" s="526"/>
      <c r="AT26" s="526"/>
      <c r="AU26" s="540">
        <f t="shared" si="30"/>
        <v>2</v>
      </c>
      <c r="AV26" s="540">
        <f t="shared" si="31"/>
        <v>0</v>
      </c>
      <c r="AW26" s="540">
        <f t="shared" si="32"/>
        <v>1</v>
      </c>
      <c r="AX26" s="540">
        <f t="shared" si="33"/>
        <v>12</v>
      </c>
      <c r="AY26" s="540">
        <f t="shared" si="34"/>
        <v>0</v>
      </c>
      <c r="AZ26" s="540">
        <f t="shared" si="35"/>
        <v>0</v>
      </c>
      <c r="BA26" s="540">
        <f t="shared" si="36"/>
        <v>2</v>
      </c>
      <c r="BB26" s="540">
        <f t="shared" si="37"/>
        <v>0</v>
      </c>
      <c r="BC26" s="540">
        <f t="shared" si="38"/>
        <v>0</v>
      </c>
      <c r="BD26" s="540">
        <f t="shared" si="39"/>
        <v>0</v>
      </c>
      <c r="BE26" s="540">
        <f t="shared" si="40"/>
        <v>0</v>
      </c>
      <c r="BF26" s="540">
        <f t="shared" si="41"/>
        <v>2</v>
      </c>
      <c r="BG26" s="540">
        <f t="shared" si="42"/>
        <v>1</v>
      </c>
      <c r="BH26" s="540">
        <f t="shared" si="43"/>
        <v>0</v>
      </c>
      <c r="BI26" s="540">
        <f t="shared" si="44"/>
        <v>1</v>
      </c>
      <c r="BJ26" s="540">
        <f t="shared" si="45"/>
        <v>0</v>
      </c>
      <c r="BK26" s="540">
        <f t="shared" si="46"/>
        <v>0</v>
      </c>
      <c r="BL26" s="540">
        <f t="shared" si="47"/>
        <v>0</v>
      </c>
      <c r="BM26" s="540">
        <f t="shared" si="48"/>
        <v>0</v>
      </c>
      <c r="BN26" s="540">
        <f t="shared" si="49"/>
        <v>0</v>
      </c>
      <c r="BO26" s="540">
        <f t="shared" si="50"/>
        <v>0</v>
      </c>
      <c r="BP26" s="540">
        <f t="shared" si="51"/>
        <v>0</v>
      </c>
      <c r="BQ26" s="540">
        <f t="shared" si="52"/>
        <v>0</v>
      </c>
      <c r="BR26" s="540">
        <f t="shared" si="58"/>
        <v>0</v>
      </c>
      <c r="BS26" s="541">
        <f t="shared" si="59"/>
        <v>240</v>
      </c>
      <c r="BT26" s="519"/>
    </row>
    <row r="27" spans="1:73" ht="15.75">
      <c r="A27" s="560" t="s">
        <v>427</v>
      </c>
      <c r="B27" s="560" t="s">
        <v>428</v>
      </c>
      <c r="C27" s="561">
        <v>675643</v>
      </c>
      <c r="D27" s="562" t="s">
        <v>196</v>
      </c>
      <c r="E27" s="532"/>
      <c r="F27" s="532" t="s">
        <v>53</v>
      </c>
      <c r="G27" s="532"/>
      <c r="H27" s="532"/>
      <c r="I27" s="532" t="s">
        <v>53</v>
      </c>
      <c r="J27" s="533"/>
      <c r="K27" s="533"/>
      <c r="L27" s="532" t="s">
        <v>53</v>
      </c>
      <c r="M27" s="532"/>
      <c r="N27" s="532"/>
      <c r="O27" s="532" t="s">
        <v>53</v>
      </c>
      <c r="P27" s="532"/>
      <c r="Q27" s="533"/>
      <c r="R27" s="533" t="s">
        <v>53</v>
      </c>
      <c r="S27" s="532"/>
      <c r="T27" s="532"/>
      <c r="U27" s="532"/>
      <c r="V27" s="532"/>
      <c r="W27" s="532" t="s">
        <v>53</v>
      </c>
      <c r="X27" s="533"/>
      <c r="Y27" s="535" t="s">
        <v>53</v>
      </c>
      <c r="Z27" s="532"/>
      <c r="AA27" s="532" t="s">
        <v>53</v>
      </c>
      <c r="AB27" s="532"/>
      <c r="AC27" s="532" t="s">
        <v>53</v>
      </c>
      <c r="AD27" s="532" t="s">
        <v>53</v>
      </c>
      <c r="AE27" s="533"/>
      <c r="AF27" s="533" t="s">
        <v>53</v>
      </c>
      <c r="AG27" s="532" t="s">
        <v>53</v>
      </c>
      <c r="AH27" s="534" t="s">
        <v>53</v>
      </c>
      <c r="AI27" s="536">
        <f t="shared" si="53"/>
        <v>132</v>
      </c>
      <c r="AJ27" s="563">
        <f t="shared" si="54"/>
        <v>156</v>
      </c>
      <c r="AK27" s="537">
        <f t="shared" si="55"/>
        <v>24</v>
      </c>
      <c r="AL27" s="538" t="s">
        <v>128</v>
      </c>
      <c r="AM27" s="539">
        <f t="shared" si="56"/>
        <v>132</v>
      </c>
      <c r="AN27" s="539">
        <f t="shared" si="57"/>
        <v>24</v>
      </c>
      <c r="AO27" s="53"/>
      <c r="AP27" s="526"/>
      <c r="AQ27" s="526"/>
      <c r="AR27" s="526"/>
      <c r="AS27" s="526"/>
      <c r="AT27" s="526"/>
      <c r="AU27" s="540">
        <f t="shared" si="30"/>
        <v>0</v>
      </c>
      <c r="AV27" s="540">
        <f t="shared" si="31"/>
        <v>0</v>
      </c>
      <c r="AW27" s="540">
        <f t="shared" si="32"/>
        <v>0</v>
      </c>
      <c r="AX27" s="540">
        <f t="shared" si="33"/>
        <v>13</v>
      </c>
      <c r="AY27" s="540">
        <f t="shared" si="34"/>
        <v>0</v>
      </c>
      <c r="AZ27" s="540">
        <f t="shared" si="35"/>
        <v>0</v>
      </c>
      <c r="BA27" s="540">
        <f t="shared" si="36"/>
        <v>0</v>
      </c>
      <c r="BB27" s="540">
        <f t="shared" si="37"/>
        <v>0</v>
      </c>
      <c r="BC27" s="540">
        <f t="shared" si="38"/>
        <v>0</v>
      </c>
      <c r="BD27" s="540">
        <f t="shared" si="39"/>
        <v>0</v>
      </c>
      <c r="BE27" s="540">
        <f t="shared" si="40"/>
        <v>0</v>
      </c>
      <c r="BF27" s="540">
        <f t="shared" si="41"/>
        <v>0</v>
      </c>
      <c r="BG27" s="540">
        <f t="shared" si="42"/>
        <v>0</v>
      </c>
      <c r="BH27" s="540">
        <f t="shared" si="43"/>
        <v>0</v>
      </c>
      <c r="BI27" s="540">
        <f t="shared" si="44"/>
        <v>0</v>
      </c>
      <c r="BJ27" s="540">
        <f t="shared" si="45"/>
        <v>0</v>
      </c>
      <c r="BK27" s="540">
        <f t="shared" si="46"/>
        <v>0</v>
      </c>
      <c r="BL27" s="540">
        <f t="shared" si="47"/>
        <v>0</v>
      </c>
      <c r="BM27" s="540">
        <f t="shared" si="48"/>
        <v>0</v>
      </c>
      <c r="BN27" s="540">
        <f t="shared" si="49"/>
        <v>0</v>
      </c>
      <c r="BO27" s="540">
        <f t="shared" si="50"/>
        <v>0</v>
      </c>
      <c r="BP27" s="540">
        <f t="shared" si="51"/>
        <v>0</v>
      </c>
      <c r="BQ27" s="540">
        <f t="shared" si="52"/>
        <v>0</v>
      </c>
      <c r="BR27" s="540">
        <f t="shared" si="58"/>
        <v>0</v>
      </c>
      <c r="BS27" s="541">
        <f t="shared" si="59"/>
        <v>156</v>
      </c>
      <c r="BT27" s="519"/>
    </row>
    <row r="28" spans="1:73" ht="15.75">
      <c r="A28" s="560" t="s">
        <v>429</v>
      </c>
      <c r="B28" s="560" t="s">
        <v>430</v>
      </c>
      <c r="C28" s="561">
        <v>64760</v>
      </c>
      <c r="D28" s="562" t="s">
        <v>196</v>
      </c>
      <c r="E28" s="532"/>
      <c r="F28" s="532" t="s">
        <v>232</v>
      </c>
      <c r="G28" s="534" t="s">
        <v>62</v>
      </c>
      <c r="H28" s="542"/>
      <c r="I28" s="532" t="s">
        <v>232</v>
      </c>
      <c r="J28" s="535" t="s">
        <v>53</v>
      </c>
      <c r="K28" s="533"/>
      <c r="L28" s="532" t="s">
        <v>53</v>
      </c>
      <c r="M28" s="534" t="s">
        <v>232</v>
      </c>
      <c r="N28" s="534" t="s">
        <v>232</v>
      </c>
      <c r="O28" s="544" t="s">
        <v>118</v>
      </c>
      <c r="P28" s="534" t="s">
        <v>232</v>
      </c>
      <c r="Q28" s="533"/>
      <c r="R28" s="543" t="s">
        <v>118</v>
      </c>
      <c r="S28" s="532"/>
      <c r="T28" s="532"/>
      <c r="U28" s="544" t="s">
        <v>118</v>
      </c>
      <c r="V28" s="544" t="s">
        <v>118</v>
      </c>
      <c r="W28" s="532"/>
      <c r="X28" s="543" t="s">
        <v>118</v>
      </c>
      <c r="Y28" s="533"/>
      <c r="Z28" s="532"/>
      <c r="AA28" s="544" t="s">
        <v>118</v>
      </c>
      <c r="AB28" s="532"/>
      <c r="AC28" s="544"/>
      <c r="AD28" s="544" t="s">
        <v>118</v>
      </c>
      <c r="AE28" s="533"/>
      <c r="AF28" s="533"/>
      <c r="AG28" s="544" t="s">
        <v>118</v>
      </c>
      <c r="AH28" s="532"/>
      <c r="AI28" s="536">
        <f t="shared" si="53"/>
        <v>36</v>
      </c>
      <c r="AJ28" s="563">
        <f t="shared" si="54"/>
        <v>66</v>
      </c>
      <c r="AK28" s="537">
        <f t="shared" si="55"/>
        <v>30</v>
      </c>
      <c r="AL28" s="538" t="s">
        <v>128</v>
      </c>
      <c r="AM28" s="564">
        <f t="shared" si="56"/>
        <v>36</v>
      </c>
      <c r="AN28" s="564">
        <f t="shared" si="57"/>
        <v>30</v>
      </c>
      <c r="AO28" s="53"/>
      <c r="AP28" s="565"/>
      <c r="AQ28" s="565"/>
      <c r="AR28" s="565"/>
      <c r="AS28" s="565">
        <v>16</v>
      </c>
      <c r="AT28" s="565"/>
      <c r="AU28" s="540">
        <f t="shared" si="30"/>
        <v>0</v>
      </c>
      <c r="AV28" s="540">
        <f t="shared" si="31"/>
        <v>0</v>
      </c>
      <c r="AW28" s="540">
        <f t="shared" si="32"/>
        <v>0</v>
      </c>
      <c r="AX28" s="540">
        <f t="shared" si="33"/>
        <v>2</v>
      </c>
      <c r="AY28" s="540">
        <f t="shared" si="34"/>
        <v>0</v>
      </c>
      <c r="AZ28" s="540">
        <f t="shared" si="35"/>
        <v>0</v>
      </c>
      <c r="BA28" s="540">
        <f t="shared" si="36"/>
        <v>5</v>
      </c>
      <c r="BB28" s="540">
        <f t="shared" si="37"/>
        <v>0</v>
      </c>
      <c r="BC28" s="540">
        <f t="shared" si="38"/>
        <v>0</v>
      </c>
      <c r="BD28" s="540">
        <f t="shared" si="39"/>
        <v>0</v>
      </c>
      <c r="BE28" s="540">
        <f t="shared" si="40"/>
        <v>0</v>
      </c>
      <c r="BF28" s="540">
        <f t="shared" si="41"/>
        <v>0</v>
      </c>
      <c r="BG28" s="540">
        <f t="shared" si="42"/>
        <v>1</v>
      </c>
      <c r="BH28" s="540">
        <f t="shared" si="43"/>
        <v>0</v>
      </c>
      <c r="BI28" s="540">
        <f t="shared" si="44"/>
        <v>0</v>
      </c>
      <c r="BJ28" s="540">
        <f t="shared" si="45"/>
        <v>0</v>
      </c>
      <c r="BK28" s="540">
        <f t="shared" si="46"/>
        <v>0</v>
      </c>
      <c r="BL28" s="540">
        <f t="shared" si="47"/>
        <v>0</v>
      </c>
      <c r="BM28" s="540">
        <f t="shared" si="48"/>
        <v>0</v>
      </c>
      <c r="BN28" s="540">
        <f t="shared" si="49"/>
        <v>0</v>
      </c>
      <c r="BO28" s="540">
        <f t="shared" si="50"/>
        <v>0</v>
      </c>
      <c r="BP28" s="540">
        <f t="shared" si="51"/>
        <v>0</v>
      </c>
      <c r="BQ28" s="540">
        <f t="shared" si="52"/>
        <v>0</v>
      </c>
      <c r="BR28" s="566">
        <f t="shared" si="58"/>
        <v>96</v>
      </c>
      <c r="BS28" s="541">
        <f t="shared" si="59"/>
        <v>66</v>
      </c>
      <c r="BT28" s="519"/>
    </row>
    <row r="29" spans="1:73" ht="15.75">
      <c r="A29" s="560" t="s">
        <v>431</v>
      </c>
      <c r="B29" s="560" t="s">
        <v>432</v>
      </c>
      <c r="C29" s="561"/>
      <c r="D29" s="562" t="s">
        <v>393</v>
      </c>
      <c r="E29" s="532"/>
      <c r="F29" s="532" t="s">
        <v>53</v>
      </c>
      <c r="G29" s="532"/>
      <c r="H29" s="532"/>
      <c r="I29" s="532" t="s">
        <v>53</v>
      </c>
      <c r="J29" s="533"/>
      <c r="K29" s="533" t="s">
        <v>53</v>
      </c>
      <c r="L29" s="532" t="s">
        <v>53</v>
      </c>
      <c r="M29" s="532"/>
      <c r="N29" s="532"/>
      <c r="O29" s="532" t="s">
        <v>53</v>
      </c>
      <c r="P29" s="532"/>
      <c r="Q29" s="533" t="s">
        <v>433</v>
      </c>
      <c r="R29" s="533" t="s">
        <v>53</v>
      </c>
      <c r="S29" s="532"/>
      <c r="T29" s="532"/>
      <c r="U29" s="532" t="s">
        <v>53</v>
      </c>
      <c r="V29" s="532"/>
      <c r="W29" s="532"/>
      <c r="X29" s="535" t="s">
        <v>270</v>
      </c>
      <c r="Y29" s="533" t="s">
        <v>53</v>
      </c>
      <c r="Z29" s="532"/>
      <c r="AA29" s="532" t="s">
        <v>53</v>
      </c>
      <c r="AB29" s="532"/>
      <c r="AC29" s="532"/>
      <c r="AD29" s="532" t="s">
        <v>53</v>
      </c>
      <c r="AE29" s="533"/>
      <c r="AF29" s="533"/>
      <c r="AG29" s="544" t="s">
        <v>118</v>
      </c>
      <c r="AH29" s="532"/>
      <c r="AI29" s="536">
        <f t="shared" si="53"/>
        <v>120</v>
      </c>
      <c r="AJ29" s="537">
        <f t="shared" si="54"/>
        <v>150</v>
      </c>
      <c r="AK29" s="567">
        <f t="shared" si="55"/>
        <v>30</v>
      </c>
      <c r="AL29" s="538" t="s">
        <v>128</v>
      </c>
      <c r="AM29" s="539">
        <f t="shared" si="56"/>
        <v>120</v>
      </c>
      <c r="AN29" s="539">
        <f t="shared" si="57"/>
        <v>30</v>
      </c>
      <c r="AO29" s="59"/>
      <c r="AP29" s="526"/>
      <c r="AQ29" s="526"/>
      <c r="AR29" s="526"/>
      <c r="AS29" s="526">
        <v>2</v>
      </c>
      <c r="AT29" s="526"/>
      <c r="AU29" s="540">
        <f t="shared" si="30"/>
        <v>0</v>
      </c>
      <c r="AV29" s="540">
        <f t="shared" si="31"/>
        <v>0</v>
      </c>
      <c r="AW29" s="540">
        <f t="shared" si="32"/>
        <v>0</v>
      </c>
      <c r="AX29" s="540">
        <f t="shared" si="33"/>
        <v>10</v>
      </c>
      <c r="AY29" s="540">
        <f t="shared" si="34"/>
        <v>0</v>
      </c>
      <c r="AZ29" s="540">
        <f t="shared" si="35"/>
        <v>0</v>
      </c>
      <c r="BA29" s="540">
        <f t="shared" si="36"/>
        <v>0</v>
      </c>
      <c r="BB29" s="540">
        <f t="shared" si="37"/>
        <v>0</v>
      </c>
      <c r="BC29" s="540">
        <f t="shared" si="38"/>
        <v>0</v>
      </c>
      <c r="BD29" s="540">
        <f t="shared" si="39"/>
        <v>0</v>
      </c>
      <c r="BE29" s="540">
        <f t="shared" si="40"/>
        <v>0</v>
      </c>
      <c r="BF29" s="540">
        <f t="shared" si="41"/>
        <v>1</v>
      </c>
      <c r="BG29" s="540">
        <f t="shared" si="42"/>
        <v>1</v>
      </c>
      <c r="BH29" s="540">
        <f t="shared" si="43"/>
        <v>0</v>
      </c>
      <c r="BI29" s="540">
        <f t="shared" si="44"/>
        <v>0</v>
      </c>
      <c r="BJ29" s="540">
        <f t="shared" si="45"/>
        <v>0</v>
      </c>
      <c r="BK29" s="540">
        <f t="shared" si="46"/>
        <v>0</v>
      </c>
      <c r="BL29" s="540">
        <f t="shared" si="47"/>
        <v>0</v>
      </c>
      <c r="BM29" s="540">
        <f t="shared" si="48"/>
        <v>0</v>
      </c>
      <c r="BN29" s="540">
        <f t="shared" si="49"/>
        <v>0</v>
      </c>
      <c r="BO29" s="540">
        <f t="shared" si="50"/>
        <v>0</v>
      </c>
      <c r="BP29" s="540">
        <f t="shared" si="51"/>
        <v>0</v>
      </c>
      <c r="BQ29" s="540">
        <f t="shared" si="52"/>
        <v>0</v>
      </c>
      <c r="BR29" s="540">
        <f t="shared" si="58"/>
        <v>12</v>
      </c>
      <c r="BS29" s="541">
        <f t="shared" si="59"/>
        <v>150</v>
      </c>
      <c r="BT29" s="519"/>
    </row>
    <row r="30" spans="1:73" ht="15.75" customHeight="1">
      <c r="A30" s="560" t="s">
        <v>434</v>
      </c>
      <c r="B30" s="560" t="s">
        <v>435</v>
      </c>
      <c r="C30" s="561">
        <v>657849</v>
      </c>
      <c r="D30" s="562" t="s">
        <v>393</v>
      </c>
      <c r="E30" s="534" t="s">
        <v>232</v>
      </c>
      <c r="F30" s="544" t="s">
        <v>118</v>
      </c>
      <c r="G30" s="544" t="s">
        <v>118</v>
      </c>
      <c r="H30" s="532"/>
      <c r="I30" s="532"/>
      <c r="J30" s="535" t="s">
        <v>53</v>
      </c>
      <c r="K30" s="533"/>
      <c r="L30" s="544" t="s">
        <v>118</v>
      </c>
      <c r="M30" s="544" t="s">
        <v>118</v>
      </c>
      <c r="N30" s="532"/>
      <c r="O30" s="534" t="s">
        <v>232</v>
      </c>
      <c r="P30" s="534" t="s">
        <v>38</v>
      </c>
      <c r="Q30" s="533"/>
      <c r="R30" s="533" t="s">
        <v>53</v>
      </c>
      <c r="S30" s="532"/>
      <c r="T30" s="532" t="s">
        <v>53</v>
      </c>
      <c r="U30" s="532" t="s">
        <v>401</v>
      </c>
      <c r="V30" s="532"/>
      <c r="W30" s="532"/>
      <c r="X30" s="533"/>
      <c r="Y30" s="535" t="s">
        <v>53</v>
      </c>
      <c r="Z30" s="532"/>
      <c r="AA30" s="532" t="s">
        <v>53</v>
      </c>
      <c r="AB30" s="532"/>
      <c r="AC30" s="532" t="s">
        <v>53</v>
      </c>
      <c r="AD30" s="532"/>
      <c r="AE30" s="543" t="s">
        <v>118</v>
      </c>
      <c r="AF30" s="533"/>
      <c r="AG30" s="532" t="s">
        <v>53</v>
      </c>
      <c r="AH30" s="534" t="s">
        <v>53</v>
      </c>
      <c r="AI30" s="536">
        <f t="shared" si="53"/>
        <v>72</v>
      </c>
      <c r="AJ30" s="537">
        <f t="shared" si="54"/>
        <v>132</v>
      </c>
      <c r="AK30" s="567">
        <f t="shared" si="55"/>
        <v>60</v>
      </c>
      <c r="AL30" s="538" t="s">
        <v>128</v>
      </c>
      <c r="AM30" s="539">
        <f t="shared" si="56"/>
        <v>72</v>
      </c>
      <c r="AN30" s="539">
        <f t="shared" si="57"/>
        <v>60</v>
      </c>
      <c r="AO30" s="59"/>
      <c r="AP30" s="526"/>
      <c r="AQ30" s="526"/>
      <c r="AR30" s="526"/>
      <c r="AS30" s="526">
        <v>10</v>
      </c>
      <c r="AT30" s="526"/>
      <c r="AU30" s="540">
        <f t="shared" si="30"/>
        <v>0</v>
      </c>
      <c r="AV30" s="540">
        <f t="shared" si="31"/>
        <v>1</v>
      </c>
      <c r="AW30" s="540">
        <f t="shared" si="32"/>
        <v>0</v>
      </c>
      <c r="AX30" s="540">
        <f t="shared" si="33"/>
        <v>8</v>
      </c>
      <c r="AY30" s="540">
        <f t="shared" si="34"/>
        <v>0</v>
      </c>
      <c r="AZ30" s="540">
        <f t="shared" si="35"/>
        <v>0</v>
      </c>
      <c r="BA30" s="540">
        <f t="shared" si="36"/>
        <v>2</v>
      </c>
      <c r="BB30" s="540">
        <f t="shared" si="37"/>
        <v>0</v>
      </c>
      <c r="BC30" s="540">
        <f t="shared" si="38"/>
        <v>0</v>
      </c>
      <c r="BD30" s="540">
        <f t="shared" si="39"/>
        <v>0</v>
      </c>
      <c r="BE30" s="540">
        <f t="shared" si="40"/>
        <v>0</v>
      </c>
      <c r="BF30" s="540">
        <f t="shared" si="41"/>
        <v>1</v>
      </c>
      <c r="BG30" s="540">
        <f t="shared" si="42"/>
        <v>0</v>
      </c>
      <c r="BH30" s="540">
        <f t="shared" si="43"/>
        <v>0</v>
      </c>
      <c r="BI30" s="540">
        <f t="shared" si="44"/>
        <v>0</v>
      </c>
      <c r="BJ30" s="540">
        <f t="shared" si="45"/>
        <v>0</v>
      </c>
      <c r="BK30" s="540">
        <f t="shared" si="46"/>
        <v>0</v>
      </c>
      <c r="BL30" s="540">
        <f t="shared" si="47"/>
        <v>0</v>
      </c>
      <c r="BM30" s="540">
        <f t="shared" si="48"/>
        <v>0</v>
      </c>
      <c r="BN30" s="540">
        <f t="shared" si="49"/>
        <v>0</v>
      </c>
      <c r="BO30" s="540">
        <f t="shared" si="50"/>
        <v>0</v>
      </c>
      <c r="BP30" s="540">
        <f t="shared" si="51"/>
        <v>0</v>
      </c>
      <c r="BQ30" s="540">
        <f t="shared" si="52"/>
        <v>0</v>
      </c>
      <c r="BR30" s="540">
        <f t="shared" si="58"/>
        <v>60</v>
      </c>
      <c r="BS30" s="541">
        <f t="shared" si="59"/>
        <v>132</v>
      </c>
      <c r="BT30" s="519"/>
    </row>
    <row r="31" spans="1:73" ht="15.75">
      <c r="A31" s="560" t="s">
        <v>436</v>
      </c>
      <c r="B31" s="560" t="s">
        <v>437</v>
      </c>
      <c r="C31" s="561">
        <v>106143</v>
      </c>
      <c r="D31" s="562" t="s">
        <v>196</v>
      </c>
      <c r="E31" s="532" t="s">
        <v>53</v>
      </c>
      <c r="F31" s="532" t="s">
        <v>53</v>
      </c>
      <c r="G31" s="534" t="s">
        <v>27</v>
      </c>
      <c r="H31" s="532"/>
      <c r="I31" s="532" t="s">
        <v>401</v>
      </c>
      <c r="J31" s="533"/>
      <c r="K31" s="533"/>
      <c r="L31" s="532" t="s">
        <v>53</v>
      </c>
      <c r="M31" s="534" t="s">
        <v>232</v>
      </c>
      <c r="N31" s="534" t="s">
        <v>232</v>
      </c>
      <c r="O31" s="532" t="s">
        <v>390</v>
      </c>
      <c r="P31" s="532"/>
      <c r="Q31" s="533"/>
      <c r="R31" s="533" t="s">
        <v>53</v>
      </c>
      <c r="S31" s="534" t="s">
        <v>27</v>
      </c>
      <c r="T31" s="532" t="s">
        <v>390</v>
      </c>
      <c r="U31" s="534" t="s">
        <v>27</v>
      </c>
      <c r="V31" s="534" t="s">
        <v>53</v>
      </c>
      <c r="W31" s="532"/>
      <c r="X31" s="533"/>
      <c r="Y31" s="533"/>
      <c r="Z31" s="534" t="s">
        <v>33</v>
      </c>
      <c r="AA31" s="532" t="s">
        <v>53</v>
      </c>
      <c r="AB31" s="532"/>
      <c r="AC31" s="534" t="s">
        <v>27</v>
      </c>
      <c r="AD31" s="532" t="s">
        <v>389</v>
      </c>
      <c r="AE31" s="533" t="s">
        <v>53</v>
      </c>
      <c r="AF31" s="533"/>
      <c r="AG31" s="532" t="s">
        <v>53</v>
      </c>
      <c r="AH31" s="534" t="s">
        <v>232</v>
      </c>
      <c r="AI31" s="536">
        <f t="shared" si="53"/>
        <v>132</v>
      </c>
      <c r="AJ31" s="567">
        <f t="shared" si="54"/>
        <v>222</v>
      </c>
      <c r="AK31" s="567">
        <f t="shared" si="55"/>
        <v>90</v>
      </c>
      <c r="AL31" s="538" t="s">
        <v>128</v>
      </c>
      <c r="AM31" s="539">
        <f t="shared" si="56"/>
        <v>132</v>
      </c>
      <c r="AN31" s="539">
        <f t="shared" si="57"/>
        <v>90</v>
      </c>
      <c r="AO31" s="568"/>
      <c r="AP31" s="526"/>
      <c r="AQ31" s="526"/>
      <c r="AR31" s="526"/>
      <c r="AS31" s="526"/>
      <c r="AT31" s="526"/>
      <c r="AU31" s="540">
        <f t="shared" si="30"/>
        <v>4</v>
      </c>
      <c r="AV31" s="540">
        <f t="shared" si="31"/>
        <v>0</v>
      </c>
      <c r="AW31" s="540">
        <f t="shared" si="32"/>
        <v>1</v>
      </c>
      <c r="AX31" s="540">
        <f t="shared" si="33"/>
        <v>8</v>
      </c>
      <c r="AY31" s="540">
        <f t="shared" si="34"/>
        <v>0</v>
      </c>
      <c r="AZ31" s="540">
        <f t="shared" si="35"/>
        <v>0</v>
      </c>
      <c r="BA31" s="540">
        <f t="shared" si="36"/>
        <v>3</v>
      </c>
      <c r="BB31" s="540">
        <f t="shared" si="37"/>
        <v>0</v>
      </c>
      <c r="BC31" s="540">
        <f t="shared" si="38"/>
        <v>0</v>
      </c>
      <c r="BD31" s="540">
        <f t="shared" si="39"/>
        <v>0</v>
      </c>
      <c r="BE31" s="540">
        <f t="shared" si="40"/>
        <v>3</v>
      </c>
      <c r="BF31" s="540">
        <f t="shared" si="41"/>
        <v>1</v>
      </c>
      <c r="BG31" s="540">
        <f t="shared" si="42"/>
        <v>0</v>
      </c>
      <c r="BH31" s="540">
        <f t="shared" si="43"/>
        <v>0</v>
      </c>
      <c r="BI31" s="540">
        <f t="shared" si="44"/>
        <v>0</v>
      </c>
      <c r="BJ31" s="540">
        <f t="shared" si="45"/>
        <v>0</v>
      </c>
      <c r="BK31" s="540">
        <f t="shared" si="46"/>
        <v>0</v>
      </c>
      <c r="BL31" s="540">
        <f t="shared" si="47"/>
        <v>0</v>
      </c>
      <c r="BM31" s="540">
        <f t="shared" si="48"/>
        <v>0</v>
      </c>
      <c r="BN31" s="540">
        <f t="shared" si="49"/>
        <v>0</v>
      </c>
      <c r="BO31" s="540">
        <f t="shared" si="50"/>
        <v>0</v>
      </c>
      <c r="BP31" s="540">
        <f t="shared" si="51"/>
        <v>0</v>
      </c>
      <c r="BQ31" s="540">
        <f t="shared" si="52"/>
        <v>0</v>
      </c>
      <c r="BR31" s="540">
        <f t="shared" si="58"/>
        <v>0</v>
      </c>
      <c r="BS31" s="541">
        <f>(AU31*$BU$6)+(AV31*$BV$6)+(AW31*$BW$6)+(AX31*$BX$6)+(AY31*$BY$6)+(AZ31*$BZ$6)+(BA31*$CA$6)+(BB31*$CB$6)+(BC31*$CC$6)+(BD31*$CD$6)+(BE31*$CE$6)+(BF31*$CF$6+(BG31*$CG$6)+(BH31*$CH$6)+(BI31*$CI$6)+(BJ31*$CJ$6)+(BK31*$CK$6)+(BL31*$CL$6)+(BM31*$CM$6)+(BN31*$CN$6)+(BO31*$CO$6)+(BP31*$CP$6)+(BQ31*$CQ$6))</f>
        <v>222</v>
      </c>
      <c r="BT31" s="519"/>
    </row>
    <row r="32" spans="1:73" ht="15.75">
      <c r="A32" s="549"/>
      <c r="B32" s="550" t="s">
        <v>2</v>
      </c>
      <c r="C32" s="551" t="s">
        <v>3</v>
      </c>
      <c r="D32" s="552" t="s">
        <v>4</v>
      </c>
      <c r="E32" s="515">
        <v>1</v>
      </c>
      <c r="F32" s="515">
        <v>2</v>
      </c>
      <c r="G32" s="515">
        <v>3</v>
      </c>
      <c r="H32" s="515">
        <v>4</v>
      </c>
      <c r="I32" s="515">
        <v>5</v>
      </c>
      <c r="J32" s="515">
        <v>6</v>
      </c>
      <c r="K32" s="515">
        <v>7</v>
      </c>
      <c r="L32" s="515">
        <v>8</v>
      </c>
      <c r="M32" s="515">
        <v>9</v>
      </c>
      <c r="N32" s="515">
        <v>10</v>
      </c>
      <c r="O32" s="515">
        <v>11</v>
      </c>
      <c r="P32" s="515">
        <v>12</v>
      </c>
      <c r="Q32" s="515">
        <v>13</v>
      </c>
      <c r="R32" s="515">
        <v>14</v>
      </c>
      <c r="S32" s="515">
        <v>15</v>
      </c>
      <c r="T32" s="515">
        <v>16</v>
      </c>
      <c r="U32" s="515">
        <v>17</v>
      </c>
      <c r="V32" s="515">
        <v>18</v>
      </c>
      <c r="W32" s="515">
        <v>19</v>
      </c>
      <c r="X32" s="515">
        <v>20</v>
      </c>
      <c r="Y32" s="515">
        <v>21</v>
      </c>
      <c r="Z32" s="515">
        <v>22</v>
      </c>
      <c r="AA32" s="515">
        <v>23</v>
      </c>
      <c r="AB32" s="515">
        <v>24</v>
      </c>
      <c r="AC32" s="515">
        <v>25</v>
      </c>
      <c r="AD32" s="515">
        <v>26</v>
      </c>
      <c r="AE32" s="515">
        <v>27</v>
      </c>
      <c r="AF32" s="515">
        <v>28</v>
      </c>
      <c r="AG32" s="515">
        <v>29</v>
      </c>
      <c r="AH32" s="515">
        <v>30</v>
      </c>
      <c r="AI32" s="516" t="s">
        <v>5</v>
      </c>
      <c r="AJ32" s="517" t="s">
        <v>6</v>
      </c>
      <c r="AK32" s="517" t="s">
        <v>7</v>
      </c>
      <c r="AL32" s="553"/>
      <c r="AM32" s="569"/>
      <c r="AN32" s="569"/>
      <c r="AO32" s="59"/>
      <c r="AP32" s="555"/>
      <c r="AQ32" s="555"/>
      <c r="AR32" s="555"/>
      <c r="AS32" s="555"/>
      <c r="AT32" s="556"/>
      <c r="AU32" s="557"/>
      <c r="AV32" s="557"/>
      <c r="AW32" s="557"/>
      <c r="AX32" s="557"/>
      <c r="AY32" s="557"/>
      <c r="AZ32" s="557"/>
      <c r="BA32" s="557"/>
      <c r="BB32" s="557"/>
      <c r="BC32" s="557"/>
      <c r="BD32" s="557"/>
      <c r="BE32" s="557"/>
      <c r="BF32" s="557"/>
      <c r="BG32" s="557"/>
      <c r="BH32" s="557"/>
      <c r="BI32" s="557"/>
      <c r="BJ32" s="557"/>
      <c r="BK32" s="557"/>
      <c r="BL32" s="557"/>
      <c r="BM32" s="557"/>
      <c r="BN32" s="557"/>
      <c r="BO32" s="557"/>
      <c r="BP32" s="557"/>
      <c r="BQ32" s="557"/>
      <c r="BR32" s="557"/>
      <c r="BS32" s="558"/>
      <c r="BT32" s="559"/>
    </row>
    <row r="33" spans="1:72" ht="15.75">
      <c r="A33" s="549"/>
      <c r="B33" s="550" t="s">
        <v>269</v>
      </c>
      <c r="C33" s="551" t="s">
        <v>200</v>
      </c>
      <c r="D33" s="552"/>
      <c r="E33" s="524" t="s">
        <v>10</v>
      </c>
      <c r="F33" s="524" t="s">
        <v>11</v>
      </c>
      <c r="G33" s="524" t="s">
        <v>12</v>
      </c>
      <c r="H33" s="524" t="s">
        <v>13</v>
      </c>
      <c r="I33" s="524" t="s">
        <v>14</v>
      </c>
      <c r="J33" s="524" t="s">
        <v>15</v>
      </c>
      <c r="K33" s="524" t="s">
        <v>16</v>
      </c>
      <c r="L33" s="524" t="s">
        <v>10</v>
      </c>
      <c r="M33" s="524" t="s">
        <v>11</v>
      </c>
      <c r="N33" s="524" t="s">
        <v>12</v>
      </c>
      <c r="O33" s="524" t="s">
        <v>13</v>
      </c>
      <c r="P33" s="524" t="s">
        <v>14</v>
      </c>
      <c r="Q33" s="524" t="s">
        <v>15</v>
      </c>
      <c r="R33" s="524" t="s">
        <v>16</v>
      </c>
      <c r="S33" s="524" t="s">
        <v>10</v>
      </c>
      <c r="T33" s="524" t="s">
        <v>11</v>
      </c>
      <c r="U33" s="524" t="s">
        <v>12</v>
      </c>
      <c r="V33" s="524" t="s">
        <v>13</v>
      </c>
      <c r="W33" s="524" t="s">
        <v>14</v>
      </c>
      <c r="X33" s="524" t="s">
        <v>15</v>
      </c>
      <c r="Y33" s="524" t="s">
        <v>16</v>
      </c>
      <c r="Z33" s="524" t="s">
        <v>10</v>
      </c>
      <c r="AA33" s="524" t="s">
        <v>11</v>
      </c>
      <c r="AB33" s="524" t="s">
        <v>12</v>
      </c>
      <c r="AC33" s="524" t="s">
        <v>13</v>
      </c>
      <c r="AD33" s="524" t="s">
        <v>14</v>
      </c>
      <c r="AE33" s="524" t="s">
        <v>15</v>
      </c>
      <c r="AF33" s="524" t="s">
        <v>16</v>
      </c>
      <c r="AG33" s="524" t="s">
        <v>10</v>
      </c>
      <c r="AH33" s="524" t="s">
        <v>11</v>
      </c>
      <c r="AI33" s="516"/>
      <c r="AJ33" s="517"/>
      <c r="AK33" s="517"/>
      <c r="AL33" s="553"/>
      <c r="AM33" s="525" t="s">
        <v>5</v>
      </c>
      <c r="AN33" s="525" t="s">
        <v>7</v>
      </c>
      <c r="AO33" s="59"/>
      <c r="AP33" s="526" t="s">
        <v>32</v>
      </c>
      <c r="AQ33" s="526" t="s">
        <v>121</v>
      </c>
      <c r="AR33" s="526" t="s">
        <v>122</v>
      </c>
      <c r="AS33" s="526" t="s">
        <v>118</v>
      </c>
      <c r="AT33" s="526" t="s">
        <v>123</v>
      </c>
      <c r="AU33" s="540">
        <f t="shared" ref="AU33:AU44" si="60">COUNTIF(E33:AH33,"M")</f>
        <v>0</v>
      </c>
      <c r="AV33" s="540">
        <f t="shared" ref="AV33:AV44" si="61">COUNTIF(E33:AH33,"T")</f>
        <v>0</v>
      </c>
      <c r="AW33" s="540">
        <f t="shared" ref="AW33:AW44" si="62">COUNTIF(E33:AH33,"P")</f>
        <v>0</v>
      </c>
      <c r="AX33" s="540">
        <f t="shared" ref="AX33:AX44" si="63">COUNTIF(E33:AH33,"SN")</f>
        <v>0</v>
      </c>
      <c r="AY33" s="540">
        <f t="shared" ref="AY33:AY44" si="64">COUNTIF(E33:AH33,"M/T")</f>
        <v>0</v>
      </c>
      <c r="AZ33" s="540">
        <f t="shared" ref="AZ33:AZ44" si="65">COUNTIF(E33:AH33,"I/I")</f>
        <v>0</v>
      </c>
      <c r="BA33" s="540">
        <f t="shared" ref="BA33:BA44" si="66">COUNTIF(E33:AH33,"I")</f>
        <v>0</v>
      </c>
      <c r="BB33" s="540">
        <f t="shared" ref="BB33:BB44" si="67">COUNTIF(E33:AH33,"I²")</f>
        <v>0</v>
      </c>
      <c r="BC33" s="540">
        <f t="shared" ref="BC33:BC44" si="68">COUNTIF(E33:AH33,"M4")</f>
        <v>0</v>
      </c>
      <c r="BD33" s="540">
        <f t="shared" ref="BD33:BD44" si="69">COUNTIF(E33:AH33,"T5")</f>
        <v>0</v>
      </c>
      <c r="BE33" s="540">
        <f t="shared" ref="BE33:BE44" si="70">COUNTIF(E33:AH33,"M/N")</f>
        <v>0</v>
      </c>
      <c r="BF33" s="540">
        <f t="shared" ref="BF33:BF44" si="71">COUNTIF(E33:AH33,"T/N")</f>
        <v>0</v>
      </c>
      <c r="BG33" s="540">
        <f t="shared" ref="BG33:BG44" si="72">COUNTIF(E33:AH33,"T/I")</f>
        <v>0</v>
      </c>
      <c r="BH33" s="540">
        <f t="shared" ref="BH33:BH44" si="73">COUNTIF(E33:AH33,"P/I")</f>
        <v>0</v>
      </c>
      <c r="BI33" s="540">
        <f t="shared" ref="BI33:BI44" si="74">COUNTIF(E33:AH33,"M/I")</f>
        <v>0</v>
      </c>
      <c r="BJ33" s="540">
        <f t="shared" ref="BJ33:BJ44" si="75">COUNTIF(E33:AH33,"M4/T")</f>
        <v>0</v>
      </c>
      <c r="BK33" s="540">
        <f t="shared" ref="BK33:BK47" si="76">COUNTIF(E33:AH33,"I2/N")</f>
        <v>0</v>
      </c>
      <c r="BL33" s="540">
        <f t="shared" ref="BL33:BL44" si="77">COUNTIF(E33:AH33,"M5")</f>
        <v>0</v>
      </c>
      <c r="BM33" s="540">
        <f t="shared" ref="BM33:BM44" si="78">COUNTIF(E33:AH33,"M6")</f>
        <v>0</v>
      </c>
      <c r="BN33" s="540">
        <f t="shared" ref="BN33:BN44" si="79">COUNTIF(E33:AH33,"T2/N")</f>
        <v>0</v>
      </c>
      <c r="BO33" s="540">
        <f t="shared" ref="BO33:BO44" si="80">COUNTIF(E33:AH33,"P2")</f>
        <v>0</v>
      </c>
      <c r="BP33" s="540">
        <f t="shared" ref="BP33:BP44" si="81">COUNTIF(E33:AH33,"T5/N")</f>
        <v>0</v>
      </c>
      <c r="BQ33" s="540">
        <f t="shared" ref="BQ33:BQ44" si="82">COUNTIF(E33:AH33,"M5/I")</f>
        <v>0</v>
      </c>
      <c r="BR33" s="527" t="s">
        <v>124</v>
      </c>
      <c r="BS33" s="527" t="s">
        <v>66</v>
      </c>
      <c r="BT33" s="519"/>
    </row>
    <row r="34" spans="1:72" ht="18" customHeight="1">
      <c r="A34" s="560" t="s">
        <v>438</v>
      </c>
      <c r="B34" s="560" t="s">
        <v>439</v>
      </c>
      <c r="C34" s="561"/>
      <c r="D34" s="562" t="s">
        <v>196</v>
      </c>
      <c r="E34" s="532"/>
      <c r="F34" s="532"/>
      <c r="G34" s="532" t="s">
        <v>53</v>
      </c>
      <c r="H34" s="532"/>
      <c r="I34" s="532"/>
      <c r="J34" s="533" t="s">
        <v>53</v>
      </c>
      <c r="K34" s="533" t="s">
        <v>53</v>
      </c>
      <c r="L34" s="532"/>
      <c r="M34" s="532" t="s">
        <v>53</v>
      </c>
      <c r="N34" s="532"/>
      <c r="O34" s="532"/>
      <c r="P34" s="532" t="s">
        <v>53</v>
      </c>
      <c r="Q34" s="533"/>
      <c r="R34" s="533"/>
      <c r="S34" s="532" t="s">
        <v>53</v>
      </c>
      <c r="T34" s="532"/>
      <c r="U34" s="532"/>
      <c r="V34" s="532" t="s">
        <v>53</v>
      </c>
      <c r="W34" s="532"/>
      <c r="X34" s="533"/>
      <c r="Y34" s="533" t="s">
        <v>53</v>
      </c>
      <c r="Z34" s="532"/>
      <c r="AA34" s="532"/>
      <c r="AB34" s="532" t="s">
        <v>53</v>
      </c>
      <c r="AC34" s="532"/>
      <c r="AD34" s="532"/>
      <c r="AE34" s="533" t="s">
        <v>53</v>
      </c>
      <c r="AF34" s="533"/>
      <c r="AG34" s="532" t="s">
        <v>53</v>
      </c>
      <c r="AH34" s="532"/>
      <c r="AI34" s="536">
        <f t="shared" ref="AI34:AI44" si="83">AM34</f>
        <v>132</v>
      </c>
      <c r="AJ34" s="537">
        <f t="shared" ref="AJ34:AJ44" si="84">AI34+AK34</f>
        <v>132</v>
      </c>
      <c r="AK34" s="537">
        <f t="shared" ref="AK34:AK44" si="85">AN34</f>
        <v>0</v>
      </c>
      <c r="AL34" s="538" t="s">
        <v>128</v>
      </c>
      <c r="AM34" s="539">
        <f t="shared" ref="AM34:AM44" si="86">$AM$2-BR34</f>
        <v>132</v>
      </c>
      <c r="AN34" s="539">
        <f t="shared" ref="AN34:AN44" si="87">(BS34-AM34)</f>
        <v>0</v>
      </c>
      <c r="AO34" s="59"/>
      <c r="AP34" s="526"/>
      <c r="AQ34" s="526"/>
      <c r="AR34" s="526"/>
      <c r="AS34" s="526"/>
      <c r="AT34" s="526"/>
      <c r="AU34" s="540">
        <f t="shared" si="60"/>
        <v>0</v>
      </c>
      <c r="AV34" s="540">
        <f t="shared" si="61"/>
        <v>0</v>
      </c>
      <c r="AW34" s="540">
        <f t="shared" si="62"/>
        <v>0</v>
      </c>
      <c r="AX34" s="540">
        <f t="shared" si="63"/>
        <v>11</v>
      </c>
      <c r="AY34" s="540">
        <f t="shared" si="64"/>
        <v>0</v>
      </c>
      <c r="AZ34" s="540">
        <f t="shared" si="65"/>
        <v>0</v>
      </c>
      <c r="BA34" s="540">
        <f t="shared" si="66"/>
        <v>0</v>
      </c>
      <c r="BB34" s="540">
        <f t="shared" si="67"/>
        <v>0</v>
      </c>
      <c r="BC34" s="540">
        <f t="shared" si="68"/>
        <v>0</v>
      </c>
      <c r="BD34" s="540">
        <f t="shared" si="69"/>
        <v>0</v>
      </c>
      <c r="BE34" s="540">
        <f t="shared" si="70"/>
        <v>0</v>
      </c>
      <c r="BF34" s="540">
        <f t="shared" si="71"/>
        <v>0</v>
      </c>
      <c r="BG34" s="540">
        <f t="shared" si="72"/>
        <v>0</v>
      </c>
      <c r="BH34" s="540">
        <f t="shared" si="73"/>
        <v>0</v>
      </c>
      <c r="BI34" s="540">
        <f t="shared" si="74"/>
        <v>0</v>
      </c>
      <c r="BJ34" s="540">
        <f t="shared" si="75"/>
        <v>0</v>
      </c>
      <c r="BK34" s="540">
        <f t="shared" si="76"/>
        <v>0</v>
      </c>
      <c r="BL34" s="540">
        <f t="shared" si="77"/>
        <v>0</v>
      </c>
      <c r="BM34" s="540">
        <f t="shared" si="78"/>
        <v>0</v>
      </c>
      <c r="BN34" s="540">
        <f t="shared" si="79"/>
        <v>0</v>
      </c>
      <c r="BO34" s="540">
        <f t="shared" si="80"/>
        <v>0</v>
      </c>
      <c r="BP34" s="540">
        <f t="shared" si="81"/>
        <v>0</v>
      </c>
      <c r="BQ34" s="540">
        <f t="shared" si="82"/>
        <v>0</v>
      </c>
      <c r="BR34" s="540">
        <f t="shared" ref="BR34:BR44" si="88">((AQ34*6)+(AR34*6)+(AS34*6)+(AT34)+(AP34*6))</f>
        <v>0</v>
      </c>
      <c r="BS34" s="541">
        <f t="shared" ref="BS34:BS44" si="89">(AU34*$BU$6)+(AV34*$BV$6)+(AW34*$BW$6)+(AX34*$BX$6)+(AY34*$BY$6)+(AZ34*$BZ$6)+(BA34*$CA$6)+(BB34*$CB$6)+(BC34*$CC$6)+(BD34*$CD$6)+(BE34*$CE$6)+(BF34*$CF$6+(BG34*$CG$6)+(BH34*$CH$6)+(BI34*$CI$6)+(BJ34*$CJ$6)+(BK34*$CK$6)+(BL34*$CL$6)+(BM34*$CM34)+(BN34*$CN$6)+(BO34*$CO$6)+(BP34*$CP$6)+(BQ34*$CQ$6))</f>
        <v>132</v>
      </c>
      <c r="BT34" s="519"/>
    </row>
    <row r="35" spans="1:72" ht="15.75">
      <c r="A35" s="560" t="s">
        <v>440</v>
      </c>
      <c r="B35" s="560" t="s">
        <v>441</v>
      </c>
      <c r="C35" s="561">
        <v>660604</v>
      </c>
      <c r="D35" s="562" t="s">
        <v>196</v>
      </c>
      <c r="E35" s="532"/>
      <c r="F35" s="532" t="s">
        <v>53</v>
      </c>
      <c r="G35" s="532"/>
      <c r="H35" s="544" t="s">
        <v>118</v>
      </c>
      <c r="I35" s="532"/>
      <c r="J35" s="533" t="s">
        <v>53</v>
      </c>
      <c r="K35" s="533"/>
      <c r="L35" s="532" t="s">
        <v>53</v>
      </c>
      <c r="M35" s="532"/>
      <c r="N35" s="532" t="s">
        <v>53</v>
      </c>
      <c r="O35" s="532"/>
      <c r="P35" s="532"/>
      <c r="Q35" s="533"/>
      <c r="R35" s="533" t="s">
        <v>53</v>
      </c>
      <c r="S35" s="532"/>
      <c r="T35" s="532"/>
      <c r="U35" s="532"/>
      <c r="V35" s="532" t="s">
        <v>53</v>
      </c>
      <c r="W35" s="532"/>
      <c r="X35" s="533" t="s">
        <v>53</v>
      </c>
      <c r="Y35" s="533"/>
      <c r="Z35" s="532"/>
      <c r="AA35" s="532"/>
      <c r="AB35" s="532" t="s">
        <v>53</v>
      </c>
      <c r="AC35" s="532"/>
      <c r="AD35" s="532" t="s">
        <v>53</v>
      </c>
      <c r="AE35" s="533"/>
      <c r="AF35" s="533"/>
      <c r="AG35" s="532"/>
      <c r="AH35" s="532" t="s">
        <v>53</v>
      </c>
      <c r="AI35" s="536">
        <f t="shared" si="83"/>
        <v>120</v>
      </c>
      <c r="AJ35" s="537">
        <f t="shared" si="84"/>
        <v>120</v>
      </c>
      <c r="AK35" s="537">
        <f t="shared" si="85"/>
        <v>0</v>
      </c>
      <c r="AL35" s="538" t="s">
        <v>128</v>
      </c>
      <c r="AM35" s="539">
        <f t="shared" si="86"/>
        <v>120</v>
      </c>
      <c r="AN35" s="539">
        <f t="shared" si="87"/>
        <v>0</v>
      </c>
      <c r="AO35" s="59"/>
      <c r="AP35" s="526"/>
      <c r="AQ35" s="526"/>
      <c r="AR35" s="526"/>
      <c r="AS35" s="526">
        <v>2</v>
      </c>
      <c r="AT35" s="526"/>
      <c r="AU35" s="540">
        <f t="shared" si="60"/>
        <v>0</v>
      </c>
      <c r="AV35" s="540">
        <f t="shared" si="61"/>
        <v>0</v>
      </c>
      <c r="AW35" s="540">
        <f t="shared" si="62"/>
        <v>0</v>
      </c>
      <c r="AX35" s="540">
        <f t="shared" si="63"/>
        <v>10</v>
      </c>
      <c r="AY35" s="540">
        <f t="shared" si="64"/>
        <v>0</v>
      </c>
      <c r="AZ35" s="540">
        <f t="shared" si="65"/>
        <v>0</v>
      </c>
      <c r="BA35" s="540">
        <f t="shared" si="66"/>
        <v>0</v>
      </c>
      <c r="BB35" s="540">
        <f t="shared" si="67"/>
        <v>0</v>
      </c>
      <c r="BC35" s="540">
        <f t="shared" si="68"/>
        <v>0</v>
      </c>
      <c r="BD35" s="540">
        <f t="shared" si="69"/>
        <v>0</v>
      </c>
      <c r="BE35" s="540">
        <f t="shared" si="70"/>
        <v>0</v>
      </c>
      <c r="BF35" s="540">
        <f t="shared" si="71"/>
        <v>0</v>
      </c>
      <c r="BG35" s="540">
        <f t="shared" si="72"/>
        <v>0</v>
      </c>
      <c r="BH35" s="540">
        <f t="shared" si="73"/>
        <v>0</v>
      </c>
      <c r="BI35" s="540">
        <f t="shared" si="74"/>
        <v>0</v>
      </c>
      <c r="BJ35" s="540">
        <f t="shared" si="75"/>
        <v>0</v>
      </c>
      <c r="BK35" s="540">
        <f t="shared" si="76"/>
        <v>0</v>
      </c>
      <c r="BL35" s="540">
        <f t="shared" si="77"/>
        <v>0</v>
      </c>
      <c r="BM35" s="540">
        <f t="shared" si="78"/>
        <v>0</v>
      </c>
      <c r="BN35" s="540">
        <f t="shared" si="79"/>
        <v>0</v>
      </c>
      <c r="BO35" s="540">
        <f t="shared" si="80"/>
        <v>0</v>
      </c>
      <c r="BP35" s="540">
        <f t="shared" si="81"/>
        <v>0</v>
      </c>
      <c r="BQ35" s="540">
        <f t="shared" si="82"/>
        <v>0</v>
      </c>
      <c r="BR35" s="540">
        <f t="shared" si="88"/>
        <v>12</v>
      </c>
      <c r="BS35" s="541">
        <f t="shared" si="89"/>
        <v>120</v>
      </c>
      <c r="BT35" s="519"/>
    </row>
    <row r="36" spans="1:72" ht="15.75">
      <c r="A36" s="560" t="s">
        <v>442</v>
      </c>
      <c r="B36" s="560" t="s">
        <v>443</v>
      </c>
      <c r="C36" s="561" t="s">
        <v>400</v>
      </c>
      <c r="D36" s="562" t="s">
        <v>196</v>
      </c>
      <c r="E36" s="534" t="s">
        <v>53</v>
      </c>
      <c r="F36" s="532"/>
      <c r="G36" s="532" t="s">
        <v>53</v>
      </c>
      <c r="H36" s="534" t="s">
        <v>53</v>
      </c>
      <c r="I36" s="534" t="s">
        <v>232</v>
      </c>
      <c r="J36" s="543" t="s">
        <v>123</v>
      </c>
      <c r="K36" s="543" t="s">
        <v>123</v>
      </c>
      <c r="L36" s="532"/>
      <c r="M36" s="532" t="s">
        <v>53</v>
      </c>
      <c r="N36" s="532"/>
      <c r="O36" s="534" t="s">
        <v>53</v>
      </c>
      <c r="P36" s="532" t="s">
        <v>53</v>
      </c>
      <c r="Q36" s="535" t="s">
        <v>27</v>
      </c>
      <c r="R36" s="535" t="s">
        <v>232</v>
      </c>
      <c r="S36" s="532" t="s">
        <v>53</v>
      </c>
      <c r="T36" s="534" t="s">
        <v>232</v>
      </c>
      <c r="U36" s="534" t="s">
        <v>232</v>
      </c>
      <c r="V36" s="532" t="s">
        <v>53</v>
      </c>
      <c r="W36" s="534" t="s">
        <v>232</v>
      </c>
      <c r="X36" s="543" t="s">
        <v>123</v>
      </c>
      <c r="Y36" s="543" t="s">
        <v>123</v>
      </c>
      <c r="Z36" s="534" t="s">
        <v>232</v>
      </c>
      <c r="AA36" s="534" t="s">
        <v>232</v>
      </c>
      <c r="AB36" s="532" t="s">
        <v>53</v>
      </c>
      <c r="AC36" s="532"/>
      <c r="AD36" s="532"/>
      <c r="AE36" s="533" t="s">
        <v>53</v>
      </c>
      <c r="AF36" s="535" t="s">
        <v>232</v>
      </c>
      <c r="AG36" s="544" t="s">
        <v>118</v>
      </c>
      <c r="AH36" s="544" t="s">
        <v>118</v>
      </c>
      <c r="AI36" s="536">
        <f t="shared" si="83"/>
        <v>84</v>
      </c>
      <c r="AJ36" s="537">
        <f t="shared" si="84"/>
        <v>174</v>
      </c>
      <c r="AK36" s="537">
        <f t="shared" si="85"/>
        <v>90</v>
      </c>
      <c r="AL36" s="538" t="s">
        <v>128</v>
      </c>
      <c r="AM36" s="539">
        <f t="shared" si="86"/>
        <v>84</v>
      </c>
      <c r="AN36" s="539">
        <f t="shared" si="87"/>
        <v>90</v>
      </c>
      <c r="AO36" s="59"/>
      <c r="AP36" s="526"/>
      <c r="AQ36" s="526"/>
      <c r="AR36" s="526"/>
      <c r="AS36" s="526">
        <v>4</v>
      </c>
      <c r="AT36" s="526">
        <v>24</v>
      </c>
      <c r="AU36" s="540">
        <f t="shared" si="60"/>
        <v>1</v>
      </c>
      <c r="AV36" s="540">
        <f t="shared" si="61"/>
        <v>0</v>
      </c>
      <c r="AW36" s="540">
        <f t="shared" si="62"/>
        <v>0</v>
      </c>
      <c r="AX36" s="540">
        <f t="shared" si="63"/>
        <v>10</v>
      </c>
      <c r="AY36" s="540">
        <f t="shared" si="64"/>
        <v>0</v>
      </c>
      <c r="AZ36" s="540">
        <f t="shared" si="65"/>
        <v>0</v>
      </c>
      <c r="BA36" s="540">
        <f t="shared" si="66"/>
        <v>8</v>
      </c>
      <c r="BB36" s="540">
        <f t="shared" si="67"/>
        <v>0</v>
      </c>
      <c r="BC36" s="540">
        <f t="shared" si="68"/>
        <v>0</v>
      </c>
      <c r="BD36" s="540">
        <f t="shared" si="69"/>
        <v>0</v>
      </c>
      <c r="BE36" s="540">
        <f t="shared" si="70"/>
        <v>0</v>
      </c>
      <c r="BF36" s="540">
        <f t="shared" si="71"/>
        <v>0</v>
      </c>
      <c r="BG36" s="540">
        <f t="shared" si="72"/>
        <v>0</v>
      </c>
      <c r="BH36" s="540">
        <f t="shared" si="73"/>
        <v>0</v>
      </c>
      <c r="BI36" s="540">
        <f t="shared" si="74"/>
        <v>0</v>
      </c>
      <c r="BJ36" s="540">
        <f t="shared" si="75"/>
        <v>0</v>
      </c>
      <c r="BK36" s="540">
        <f t="shared" si="76"/>
        <v>0</v>
      </c>
      <c r="BL36" s="540">
        <f t="shared" si="77"/>
        <v>0</v>
      </c>
      <c r="BM36" s="540">
        <f t="shared" si="78"/>
        <v>0</v>
      </c>
      <c r="BN36" s="540">
        <f t="shared" si="79"/>
        <v>0</v>
      </c>
      <c r="BO36" s="540">
        <f t="shared" si="80"/>
        <v>0</v>
      </c>
      <c r="BP36" s="540">
        <f t="shared" si="81"/>
        <v>0</v>
      </c>
      <c r="BQ36" s="540">
        <f t="shared" si="82"/>
        <v>0</v>
      </c>
      <c r="BR36" s="540">
        <f t="shared" si="88"/>
        <v>48</v>
      </c>
      <c r="BS36" s="541">
        <f t="shared" si="89"/>
        <v>174</v>
      </c>
      <c r="BT36" s="519"/>
    </row>
    <row r="37" spans="1:72" ht="15.75">
      <c r="A37" s="560" t="s">
        <v>444</v>
      </c>
      <c r="B37" s="560" t="s">
        <v>445</v>
      </c>
      <c r="C37" s="561">
        <v>589842</v>
      </c>
      <c r="D37" s="562" t="s">
        <v>196</v>
      </c>
      <c r="E37" s="532" t="s">
        <v>232</v>
      </c>
      <c r="F37" s="532"/>
      <c r="G37" s="532" t="s">
        <v>53</v>
      </c>
      <c r="H37" s="534" t="s">
        <v>232</v>
      </c>
      <c r="I37" s="532"/>
      <c r="J37" s="533" t="s">
        <v>53</v>
      </c>
      <c r="K37" s="535" t="s">
        <v>232</v>
      </c>
      <c r="L37" s="534" t="s">
        <v>232</v>
      </c>
      <c r="M37" s="532" t="s">
        <v>53</v>
      </c>
      <c r="N37" s="532"/>
      <c r="O37" s="532" t="s">
        <v>53</v>
      </c>
      <c r="P37" s="532" t="s">
        <v>53</v>
      </c>
      <c r="Q37" s="533"/>
      <c r="R37" s="535" t="s">
        <v>232</v>
      </c>
      <c r="S37" s="532" t="s">
        <v>55</v>
      </c>
      <c r="T37" s="534"/>
      <c r="U37" s="534" t="s">
        <v>33</v>
      </c>
      <c r="V37" s="570" t="s">
        <v>213</v>
      </c>
      <c r="W37" s="571"/>
      <c r="X37" s="571"/>
      <c r="Y37" s="571"/>
      <c r="Z37" s="571"/>
      <c r="AA37" s="571"/>
      <c r="AB37" s="571"/>
      <c r="AC37" s="571"/>
      <c r="AD37" s="571"/>
      <c r="AE37" s="571"/>
      <c r="AF37" s="571"/>
      <c r="AG37" s="571"/>
      <c r="AH37" s="572"/>
      <c r="AI37" s="536">
        <f t="shared" si="83"/>
        <v>78</v>
      </c>
      <c r="AJ37" s="537">
        <f t="shared" si="84"/>
        <v>114</v>
      </c>
      <c r="AK37" s="537">
        <f t="shared" si="85"/>
        <v>36</v>
      </c>
      <c r="AL37" s="538" t="s">
        <v>128</v>
      </c>
      <c r="AM37" s="539">
        <f t="shared" si="86"/>
        <v>78</v>
      </c>
      <c r="AN37" s="539">
        <f t="shared" si="87"/>
        <v>36</v>
      </c>
      <c r="AO37" s="59"/>
      <c r="AP37" s="526"/>
      <c r="AQ37" s="526">
        <v>9</v>
      </c>
      <c r="AR37" s="526"/>
      <c r="AS37" s="526"/>
      <c r="AT37" s="526"/>
      <c r="AU37" s="540">
        <f t="shared" si="60"/>
        <v>0</v>
      </c>
      <c r="AV37" s="540">
        <f t="shared" si="61"/>
        <v>0</v>
      </c>
      <c r="AW37" s="540">
        <f t="shared" si="62"/>
        <v>1</v>
      </c>
      <c r="AX37" s="540">
        <f t="shared" si="63"/>
        <v>5</v>
      </c>
      <c r="AY37" s="540">
        <f t="shared" si="64"/>
        <v>0</v>
      </c>
      <c r="AZ37" s="540">
        <f t="shared" si="65"/>
        <v>1</v>
      </c>
      <c r="BA37" s="540">
        <f t="shared" si="66"/>
        <v>5</v>
      </c>
      <c r="BB37" s="540">
        <f t="shared" si="67"/>
        <v>0</v>
      </c>
      <c r="BC37" s="540">
        <f t="shared" si="68"/>
        <v>0</v>
      </c>
      <c r="BD37" s="540">
        <f t="shared" si="69"/>
        <v>0</v>
      </c>
      <c r="BE37" s="540">
        <f t="shared" si="70"/>
        <v>0</v>
      </c>
      <c r="BF37" s="540">
        <f t="shared" si="71"/>
        <v>0</v>
      </c>
      <c r="BG37" s="540">
        <f t="shared" si="72"/>
        <v>0</v>
      </c>
      <c r="BH37" s="540">
        <f t="shared" si="73"/>
        <v>0</v>
      </c>
      <c r="BI37" s="540">
        <f t="shared" si="74"/>
        <v>0</v>
      </c>
      <c r="BJ37" s="540">
        <f t="shared" si="75"/>
        <v>0</v>
      </c>
      <c r="BK37" s="540">
        <f t="shared" si="76"/>
        <v>0</v>
      </c>
      <c r="BL37" s="540">
        <f t="shared" si="77"/>
        <v>0</v>
      </c>
      <c r="BM37" s="540">
        <f t="shared" si="78"/>
        <v>0</v>
      </c>
      <c r="BN37" s="540">
        <f t="shared" si="79"/>
        <v>0</v>
      </c>
      <c r="BO37" s="540">
        <f t="shared" si="80"/>
        <v>0</v>
      </c>
      <c r="BP37" s="540">
        <f t="shared" si="81"/>
        <v>0</v>
      </c>
      <c r="BQ37" s="540">
        <f t="shared" si="82"/>
        <v>0</v>
      </c>
      <c r="BR37" s="540">
        <f t="shared" si="88"/>
        <v>54</v>
      </c>
      <c r="BS37" s="541">
        <f t="shared" si="89"/>
        <v>114</v>
      </c>
      <c r="BT37" s="519"/>
    </row>
    <row r="38" spans="1:72" ht="15.75">
      <c r="A38" s="560" t="s">
        <v>446</v>
      </c>
      <c r="B38" s="560" t="s">
        <v>447</v>
      </c>
      <c r="C38" s="561">
        <v>589842</v>
      </c>
      <c r="D38" s="562"/>
      <c r="E38" s="534" t="s">
        <v>53</v>
      </c>
      <c r="F38" s="534" t="s">
        <v>53</v>
      </c>
      <c r="G38" s="532" t="s">
        <v>53</v>
      </c>
      <c r="H38" s="534" t="s">
        <v>53</v>
      </c>
      <c r="I38" s="534" t="s">
        <v>232</v>
      </c>
      <c r="J38" s="533" t="s">
        <v>53</v>
      </c>
      <c r="K38" s="535" t="s">
        <v>53</v>
      </c>
      <c r="L38" s="534" t="s">
        <v>53</v>
      </c>
      <c r="M38" s="532" t="s">
        <v>53</v>
      </c>
      <c r="N38" s="532"/>
      <c r="O38" s="534" t="s">
        <v>53</v>
      </c>
      <c r="P38" s="532" t="s">
        <v>53</v>
      </c>
      <c r="Q38" s="535" t="s">
        <v>53</v>
      </c>
      <c r="R38" s="535" t="s">
        <v>53</v>
      </c>
      <c r="S38" s="544" t="s">
        <v>118</v>
      </c>
      <c r="T38" s="544"/>
      <c r="U38" s="534" t="s">
        <v>64</v>
      </c>
      <c r="V38" s="544" t="s">
        <v>118</v>
      </c>
      <c r="W38" s="544" t="s">
        <v>118</v>
      </c>
      <c r="X38" s="535" t="s">
        <v>232</v>
      </c>
      <c r="Y38" s="533" t="s">
        <v>53</v>
      </c>
      <c r="Z38" s="534" t="s">
        <v>53</v>
      </c>
      <c r="AA38" s="534" t="s">
        <v>232</v>
      </c>
      <c r="AB38" s="532" t="s">
        <v>53</v>
      </c>
      <c r="AC38" s="534" t="s">
        <v>232</v>
      </c>
      <c r="AD38" s="534" t="s">
        <v>232</v>
      </c>
      <c r="AE38" s="533" t="s">
        <v>53</v>
      </c>
      <c r="AF38" s="535" t="s">
        <v>53</v>
      </c>
      <c r="AG38" s="532"/>
      <c r="AH38" s="532" t="s">
        <v>53</v>
      </c>
      <c r="AI38" s="536">
        <f t="shared" si="83"/>
        <v>96</v>
      </c>
      <c r="AJ38" s="537">
        <f t="shared" si="84"/>
        <v>258</v>
      </c>
      <c r="AK38" s="537">
        <f t="shared" si="85"/>
        <v>162</v>
      </c>
      <c r="AL38" s="538" t="s">
        <v>128</v>
      </c>
      <c r="AM38" s="539">
        <f t="shared" si="86"/>
        <v>96</v>
      </c>
      <c r="AN38" s="539">
        <f t="shared" si="87"/>
        <v>162</v>
      </c>
      <c r="AO38" s="59"/>
      <c r="AP38" s="526"/>
      <c r="AQ38" s="526"/>
      <c r="AR38" s="526"/>
      <c r="AS38" s="526">
        <v>6</v>
      </c>
      <c r="AT38" s="526"/>
      <c r="AU38" s="540">
        <f t="shared" si="60"/>
        <v>0</v>
      </c>
      <c r="AV38" s="540">
        <f t="shared" si="61"/>
        <v>0</v>
      </c>
      <c r="AW38" s="540">
        <f t="shared" si="62"/>
        <v>0</v>
      </c>
      <c r="AX38" s="540">
        <f t="shared" si="63"/>
        <v>18</v>
      </c>
      <c r="AY38" s="540">
        <f t="shared" si="64"/>
        <v>0</v>
      </c>
      <c r="AZ38" s="540">
        <f t="shared" si="65"/>
        <v>0</v>
      </c>
      <c r="BA38" s="540">
        <f t="shared" si="66"/>
        <v>5</v>
      </c>
      <c r="BB38" s="540">
        <f t="shared" si="67"/>
        <v>0</v>
      </c>
      <c r="BC38" s="540">
        <f t="shared" si="68"/>
        <v>0</v>
      </c>
      <c r="BD38" s="540">
        <f t="shared" si="69"/>
        <v>0</v>
      </c>
      <c r="BE38" s="540">
        <f t="shared" si="70"/>
        <v>0</v>
      </c>
      <c r="BF38" s="540">
        <f t="shared" si="71"/>
        <v>0</v>
      </c>
      <c r="BG38" s="540">
        <f t="shared" si="72"/>
        <v>0</v>
      </c>
      <c r="BH38" s="540">
        <f t="shared" si="73"/>
        <v>0</v>
      </c>
      <c r="BI38" s="540">
        <f t="shared" si="74"/>
        <v>1</v>
      </c>
      <c r="BJ38" s="540">
        <f t="shared" si="75"/>
        <v>0</v>
      </c>
      <c r="BK38" s="540">
        <f t="shared" si="76"/>
        <v>0</v>
      </c>
      <c r="BL38" s="540">
        <f t="shared" si="77"/>
        <v>0</v>
      </c>
      <c r="BM38" s="540">
        <f t="shared" si="78"/>
        <v>0</v>
      </c>
      <c r="BN38" s="540">
        <f t="shared" si="79"/>
        <v>0</v>
      </c>
      <c r="BO38" s="540">
        <f t="shared" si="80"/>
        <v>0</v>
      </c>
      <c r="BP38" s="540">
        <f t="shared" si="81"/>
        <v>0</v>
      </c>
      <c r="BQ38" s="540">
        <f t="shared" si="82"/>
        <v>0</v>
      </c>
      <c r="BR38" s="540">
        <f t="shared" si="88"/>
        <v>36</v>
      </c>
      <c r="BS38" s="541">
        <f t="shared" si="89"/>
        <v>258</v>
      </c>
      <c r="BT38" s="519"/>
    </row>
    <row r="39" spans="1:72" ht="15.75" customHeight="1">
      <c r="A39" s="560" t="s">
        <v>448</v>
      </c>
      <c r="B39" s="560" t="s">
        <v>449</v>
      </c>
      <c r="C39" s="561" t="s">
        <v>450</v>
      </c>
      <c r="D39" s="562" t="s">
        <v>196</v>
      </c>
      <c r="E39" s="532"/>
      <c r="F39" s="532" t="s">
        <v>53</v>
      </c>
      <c r="G39" s="544" t="s">
        <v>118</v>
      </c>
      <c r="H39" s="532"/>
      <c r="I39" s="544" t="s">
        <v>118</v>
      </c>
      <c r="J39" s="535" t="s">
        <v>53</v>
      </c>
      <c r="K39" s="533" t="s">
        <v>232</v>
      </c>
      <c r="L39" s="532"/>
      <c r="M39" s="532" t="s">
        <v>53</v>
      </c>
      <c r="N39" s="534" t="s">
        <v>232</v>
      </c>
      <c r="O39" s="534" t="s">
        <v>232</v>
      </c>
      <c r="P39" s="532" t="s">
        <v>53</v>
      </c>
      <c r="Q39" s="533" t="s">
        <v>53</v>
      </c>
      <c r="R39" s="535" t="s">
        <v>232</v>
      </c>
      <c r="S39" s="532" t="s">
        <v>53</v>
      </c>
      <c r="T39" s="534" t="s">
        <v>53</v>
      </c>
      <c r="U39" s="532" t="s">
        <v>53</v>
      </c>
      <c r="V39" s="532" t="s">
        <v>53</v>
      </c>
      <c r="W39" s="534" t="s">
        <v>53</v>
      </c>
      <c r="X39" s="535" t="s">
        <v>53</v>
      </c>
      <c r="Y39" s="533" t="s">
        <v>53</v>
      </c>
      <c r="Z39" s="532"/>
      <c r="AA39" s="534" t="s">
        <v>232</v>
      </c>
      <c r="AB39" s="534" t="s">
        <v>53</v>
      </c>
      <c r="AC39" s="534" t="s">
        <v>232</v>
      </c>
      <c r="AD39" s="534" t="s">
        <v>232</v>
      </c>
      <c r="AE39" s="533"/>
      <c r="AF39" s="533"/>
      <c r="AG39" s="532"/>
      <c r="AH39" s="532"/>
      <c r="AI39" s="573">
        <f t="shared" si="83"/>
        <v>108</v>
      </c>
      <c r="AJ39" s="574">
        <f t="shared" si="84"/>
        <v>198</v>
      </c>
      <c r="AK39" s="574">
        <f t="shared" si="85"/>
        <v>90</v>
      </c>
      <c r="AL39" s="538" t="s">
        <v>128</v>
      </c>
      <c r="AM39" s="539">
        <f t="shared" si="86"/>
        <v>108</v>
      </c>
      <c r="AN39" s="539">
        <f t="shared" si="87"/>
        <v>90</v>
      </c>
      <c r="AO39" s="59"/>
      <c r="AP39" s="526"/>
      <c r="AQ39" s="526"/>
      <c r="AR39" s="526"/>
      <c r="AS39" s="526">
        <v>4</v>
      </c>
      <c r="AT39" s="526"/>
      <c r="AU39" s="540">
        <f t="shared" si="60"/>
        <v>0</v>
      </c>
      <c r="AV39" s="540">
        <f t="shared" si="61"/>
        <v>0</v>
      </c>
      <c r="AW39" s="540">
        <f t="shared" si="62"/>
        <v>0</v>
      </c>
      <c r="AX39" s="540">
        <f t="shared" si="63"/>
        <v>13</v>
      </c>
      <c r="AY39" s="540">
        <f t="shared" si="64"/>
        <v>0</v>
      </c>
      <c r="AZ39" s="540">
        <f t="shared" si="65"/>
        <v>0</v>
      </c>
      <c r="BA39" s="540">
        <f t="shared" si="66"/>
        <v>7</v>
      </c>
      <c r="BB39" s="540">
        <f t="shared" si="67"/>
        <v>0</v>
      </c>
      <c r="BC39" s="540">
        <f t="shared" si="68"/>
        <v>0</v>
      </c>
      <c r="BD39" s="540">
        <f t="shared" si="69"/>
        <v>0</v>
      </c>
      <c r="BE39" s="540">
        <f t="shared" si="70"/>
        <v>0</v>
      </c>
      <c r="BF39" s="540">
        <f t="shared" si="71"/>
        <v>0</v>
      </c>
      <c r="BG39" s="540">
        <f t="shared" si="72"/>
        <v>0</v>
      </c>
      <c r="BH39" s="540">
        <f t="shared" si="73"/>
        <v>0</v>
      </c>
      <c r="BI39" s="540">
        <f t="shared" si="74"/>
        <v>0</v>
      </c>
      <c r="BJ39" s="540">
        <f t="shared" si="75"/>
        <v>0</v>
      </c>
      <c r="BK39" s="540">
        <f t="shared" si="76"/>
        <v>0</v>
      </c>
      <c r="BL39" s="540">
        <f t="shared" si="77"/>
        <v>0</v>
      </c>
      <c r="BM39" s="540">
        <f t="shared" si="78"/>
        <v>0</v>
      </c>
      <c r="BN39" s="540">
        <f t="shared" si="79"/>
        <v>0</v>
      </c>
      <c r="BO39" s="540">
        <f t="shared" si="80"/>
        <v>0</v>
      </c>
      <c r="BP39" s="540">
        <f t="shared" si="81"/>
        <v>0</v>
      </c>
      <c r="BQ39" s="540">
        <f t="shared" si="82"/>
        <v>0</v>
      </c>
      <c r="BR39" s="540">
        <f t="shared" si="88"/>
        <v>24</v>
      </c>
      <c r="BS39" s="541">
        <f t="shared" si="89"/>
        <v>198</v>
      </c>
      <c r="BT39" s="519"/>
    </row>
    <row r="40" spans="1:72" ht="15.75" customHeight="1">
      <c r="A40" s="560">
        <v>431966</v>
      </c>
      <c r="B40" s="560" t="s">
        <v>451</v>
      </c>
      <c r="C40" s="561">
        <v>593018</v>
      </c>
      <c r="D40" s="562" t="s">
        <v>196</v>
      </c>
      <c r="E40" s="532"/>
      <c r="F40" s="532"/>
      <c r="G40" s="532" t="s">
        <v>53</v>
      </c>
      <c r="H40" s="532"/>
      <c r="I40" s="532" t="s">
        <v>53</v>
      </c>
      <c r="J40" s="533" t="s">
        <v>53</v>
      </c>
      <c r="K40" s="533"/>
      <c r="L40" s="532"/>
      <c r="M40" s="532" t="s">
        <v>53</v>
      </c>
      <c r="N40" s="532"/>
      <c r="O40" s="532"/>
      <c r="P40" s="532" t="s">
        <v>53</v>
      </c>
      <c r="Q40" s="533"/>
      <c r="R40" s="533"/>
      <c r="S40" s="532" t="s">
        <v>53</v>
      </c>
      <c r="T40" s="532"/>
      <c r="U40" s="532"/>
      <c r="V40" s="532" t="s">
        <v>53</v>
      </c>
      <c r="W40" s="532"/>
      <c r="X40" s="533"/>
      <c r="Y40" s="533" t="s">
        <v>53</v>
      </c>
      <c r="Z40" s="532"/>
      <c r="AA40" s="532"/>
      <c r="AB40" s="532" t="s">
        <v>53</v>
      </c>
      <c r="AC40" s="532"/>
      <c r="AD40" s="532"/>
      <c r="AE40" s="533" t="s">
        <v>53</v>
      </c>
      <c r="AF40" s="533"/>
      <c r="AG40" s="532"/>
      <c r="AH40" s="532" t="s">
        <v>53</v>
      </c>
      <c r="AI40" s="573">
        <f t="shared" si="83"/>
        <v>132</v>
      </c>
      <c r="AJ40" s="574">
        <f t="shared" si="84"/>
        <v>132</v>
      </c>
      <c r="AK40" s="574">
        <f t="shared" si="85"/>
        <v>0</v>
      </c>
      <c r="AL40" s="538" t="s">
        <v>128</v>
      </c>
      <c r="AM40" s="539">
        <f t="shared" si="86"/>
        <v>132</v>
      </c>
      <c r="AN40" s="539">
        <f t="shared" si="87"/>
        <v>0</v>
      </c>
      <c r="AO40" s="59"/>
      <c r="AP40" s="526"/>
      <c r="AQ40" s="526"/>
      <c r="AR40" s="526"/>
      <c r="AS40" s="526"/>
      <c r="AT40" s="526"/>
      <c r="AU40" s="540">
        <f t="shared" si="60"/>
        <v>0</v>
      </c>
      <c r="AV40" s="540">
        <f t="shared" si="61"/>
        <v>0</v>
      </c>
      <c r="AW40" s="540">
        <f t="shared" si="62"/>
        <v>0</v>
      </c>
      <c r="AX40" s="540">
        <f t="shared" si="63"/>
        <v>11</v>
      </c>
      <c r="AY40" s="540">
        <f t="shared" si="64"/>
        <v>0</v>
      </c>
      <c r="AZ40" s="540">
        <f t="shared" si="65"/>
        <v>0</v>
      </c>
      <c r="BA40" s="540">
        <f t="shared" si="66"/>
        <v>0</v>
      </c>
      <c r="BB40" s="540">
        <f t="shared" si="67"/>
        <v>0</v>
      </c>
      <c r="BC40" s="540">
        <f t="shared" si="68"/>
        <v>0</v>
      </c>
      <c r="BD40" s="540">
        <f t="shared" si="69"/>
        <v>0</v>
      </c>
      <c r="BE40" s="540">
        <f t="shared" si="70"/>
        <v>0</v>
      </c>
      <c r="BF40" s="540">
        <f t="shared" si="71"/>
        <v>0</v>
      </c>
      <c r="BG40" s="540">
        <f t="shared" si="72"/>
        <v>0</v>
      </c>
      <c r="BH40" s="540">
        <f t="shared" si="73"/>
        <v>0</v>
      </c>
      <c r="BI40" s="540">
        <f t="shared" si="74"/>
        <v>0</v>
      </c>
      <c r="BJ40" s="540">
        <f t="shared" si="75"/>
        <v>0</v>
      </c>
      <c r="BK40" s="540">
        <f t="shared" si="76"/>
        <v>0</v>
      </c>
      <c r="BL40" s="540">
        <f t="shared" si="77"/>
        <v>0</v>
      </c>
      <c r="BM40" s="540">
        <f t="shared" si="78"/>
        <v>0</v>
      </c>
      <c r="BN40" s="540">
        <f t="shared" si="79"/>
        <v>0</v>
      </c>
      <c r="BO40" s="540">
        <f t="shared" si="80"/>
        <v>0</v>
      </c>
      <c r="BP40" s="540">
        <f t="shared" si="81"/>
        <v>0</v>
      </c>
      <c r="BQ40" s="540">
        <f t="shared" si="82"/>
        <v>0</v>
      </c>
      <c r="BR40" s="540">
        <f t="shared" si="88"/>
        <v>0</v>
      </c>
      <c r="BS40" s="541">
        <f t="shared" si="89"/>
        <v>132</v>
      </c>
      <c r="BT40" s="519"/>
    </row>
    <row r="41" spans="1:72" ht="15.75">
      <c r="A41" s="560">
        <v>124648</v>
      </c>
      <c r="B41" s="560" t="s">
        <v>452</v>
      </c>
      <c r="C41" s="561">
        <v>344524</v>
      </c>
      <c r="D41" s="562" t="s">
        <v>196</v>
      </c>
      <c r="E41" s="534" t="s">
        <v>232</v>
      </c>
      <c r="F41" s="534" t="s">
        <v>53</v>
      </c>
      <c r="G41" s="532" t="s">
        <v>53</v>
      </c>
      <c r="H41" s="532"/>
      <c r="I41" s="532" t="s">
        <v>53</v>
      </c>
      <c r="J41" s="533" t="s">
        <v>53</v>
      </c>
      <c r="K41" s="533"/>
      <c r="L41" s="532"/>
      <c r="M41" s="532" t="s">
        <v>53</v>
      </c>
      <c r="N41" s="532"/>
      <c r="O41" s="532"/>
      <c r="P41" s="532" t="s">
        <v>53</v>
      </c>
      <c r="Q41" s="533" t="s">
        <v>53</v>
      </c>
      <c r="R41" s="533"/>
      <c r="S41" s="532" t="s">
        <v>53</v>
      </c>
      <c r="T41" s="532"/>
      <c r="U41" s="532"/>
      <c r="V41" s="532" t="s">
        <v>53</v>
      </c>
      <c r="W41" s="534" t="s">
        <v>53</v>
      </c>
      <c r="X41" s="533"/>
      <c r="Y41" s="533"/>
      <c r="Z41" s="532"/>
      <c r="AA41" s="532"/>
      <c r="AB41" s="532" t="s">
        <v>53</v>
      </c>
      <c r="AC41" s="532"/>
      <c r="AD41" s="534" t="s">
        <v>53</v>
      </c>
      <c r="AE41" s="533"/>
      <c r="AF41" s="533" t="s">
        <v>53</v>
      </c>
      <c r="AG41" s="532"/>
      <c r="AH41" s="532" t="s">
        <v>53</v>
      </c>
      <c r="AI41" s="573">
        <f t="shared" si="83"/>
        <v>132</v>
      </c>
      <c r="AJ41" s="574">
        <f t="shared" si="84"/>
        <v>174</v>
      </c>
      <c r="AK41" s="574">
        <f t="shared" si="85"/>
        <v>42</v>
      </c>
      <c r="AL41" s="538" t="s">
        <v>128</v>
      </c>
      <c r="AM41" s="539">
        <f t="shared" si="86"/>
        <v>132</v>
      </c>
      <c r="AN41" s="539">
        <f t="shared" si="87"/>
        <v>42</v>
      </c>
      <c r="AO41" s="59"/>
      <c r="AP41" s="526"/>
      <c r="AQ41" s="526"/>
      <c r="AR41" s="526"/>
      <c r="AS41" s="526"/>
      <c r="AT41" s="526"/>
      <c r="AU41" s="540">
        <f t="shared" si="60"/>
        <v>0</v>
      </c>
      <c r="AV41" s="540">
        <f t="shared" si="61"/>
        <v>0</v>
      </c>
      <c r="AW41" s="540">
        <f t="shared" si="62"/>
        <v>0</v>
      </c>
      <c r="AX41" s="540">
        <f t="shared" si="63"/>
        <v>14</v>
      </c>
      <c r="AY41" s="540">
        <f t="shared" si="64"/>
        <v>0</v>
      </c>
      <c r="AZ41" s="540">
        <f t="shared" si="65"/>
        <v>0</v>
      </c>
      <c r="BA41" s="540">
        <f t="shared" si="66"/>
        <v>1</v>
      </c>
      <c r="BB41" s="540">
        <f t="shared" si="67"/>
        <v>0</v>
      </c>
      <c r="BC41" s="540">
        <f t="shared" si="68"/>
        <v>0</v>
      </c>
      <c r="BD41" s="540">
        <f t="shared" si="69"/>
        <v>0</v>
      </c>
      <c r="BE41" s="540">
        <f t="shared" si="70"/>
        <v>0</v>
      </c>
      <c r="BF41" s="540">
        <f t="shared" si="71"/>
        <v>0</v>
      </c>
      <c r="BG41" s="540">
        <f t="shared" si="72"/>
        <v>0</v>
      </c>
      <c r="BH41" s="540">
        <f t="shared" si="73"/>
        <v>0</v>
      </c>
      <c r="BI41" s="540">
        <f t="shared" si="74"/>
        <v>0</v>
      </c>
      <c r="BJ41" s="540">
        <f t="shared" si="75"/>
        <v>0</v>
      </c>
      <c r="BK41" s="540">
        <f t="shared" si="76"/>
        <v>0</v>
      </c>
      <c r="BL41" s="540">
        <f t="shared" si="77"/>
        <v>0</v>
      </c>
      <c r="BM41" s="540">
        <f t="shared" si="78"/>
        <v>0</v>
      </c>
      <c r="BN41" s="540">
        <f t="shared" si="79"/>
        <v>0</v>
      </c>
      <c r="BO41" s="540">
        <f t="shared" si="80"/>
        <v>0</v>
      </c>
      <c r="BP41" s="540">
        <f t="shared" si="81"/>
        <v>0</v>
      </c>
      <c r="BQ41" s="540">
        <f t="shared" si="82"/>
        <v>0</v>
      </c>
      <c r="BR41" s="566">
        <f t="shared" si="88"/>
        <v>0</v>
      </c>
      <c r="BS41" s="541">
        <f t="shared" si="89"/>
        <v>174</v>
      </c>
      <c r="BT41" s="505"/>
    </row>
    <row r="42" spans="1:72" ht="15.75">
      <c r="A42" s="560" t="s">
        <v>453</v>
      </c>
      <c r="B42" s="560" t="s">
        <v>454</v>
      </c>
      <c r="C42" s="561">
        <v>708696</v>
      </c>
      <c r="D42" s="562" t="s">
        <v>196</v>
      </c>
      <c r="E42" s="534" t="s">
        <v>232</v>
      </c>
      <c r="F42" s="532"/>
      <c r="G42" s="532" t="s">
        <v>53</v>
      </c>
      <c r="H42" s="534" t="s">
        <v>232</v>
      </c>
      <c r="I42" s="532"/>
      <c r="J42" s="533" t="s">
        <v>53</v>
      </c>
      <c r="K42" s="535" t="s">
        <v>53</v>
      </c>
      <c r="L42" s="534" t="s">
        <v>232</v>
      </c>
      <c r="M42" s="532" t="s">
        <v>53</v>
      </c>
      <c r="N42" s="534" t="s">
        <v>232</v>
      </c>
      <c r="O42" s="534" t="s">
        <v>232</v>
      </c>
      <c r="P42" s="532" t="s">
        <v>53</v>
      </c>
      <c r="Q42" s="533"/>
      <c r="R42" s="533"/>
      <c r="S42" s="532" t="s">
        <v>53</v>
      </c>
      <c r="T42" s="532"/>
      <c r="U42" s="532" t="s">
        <v>53</v>
      </c>
      <c r="V42" s="532" t="s">
        <v>53</v>
      </c>
      <c r="W42" s="532"/>
      <c r="X42" s="533" t="s">
        <v>53</v>
      </c>
      <c r="Y42" s="533"/>
      <c r="Z42" s="534" t="s">
        <v>38</v>
      </c>
      <c r="AA42" s="532"/>
      <c r="AB42" s="532" t="s">
        <v>53</v>
      </c>
      <c r="AC42" s="534" t="s">
        <v>232</v>
      </c>
      <c r="AD42" s="534" t="s">
        <v>53</v>
      </c>
      <c r="AE42" s="533" t="s">
        <v>53</v>
      </c>
      <c r="AF42" s="533"/>
      <c r="AG42" s="534" t="s">
        <v>53</v>
      </c>
      <c r="AH42" s="532"/>
      <c r="AI42" s="536">
        <f t="shared" si="83"/>
        <v>126</v>
      </c>
      <c r="AJ42" s="537">
        <f t="shared" si="84"/>
        <v>198</v>
      </c>
      <c r="AK42" s="537">
        <f t="shared" si="85"/>
        <v>72</v>
      </c>
      <c r="AL42" s="538" t="s">
        <v>128</v>
      </c>
      <c r="AM42" s="539">
        <f t="shared" si="86"/>
        <v>126</v>
      </c>
      <c r="AN42" s="539">
        <f t="shared" si="87"/>
        <v>72</v>
      </c>
      <c r="AO42" s="53"/>
      <c r="AP42" s="526"/>
      <c r="AQ42" s="526"/>
      <c r="AR42" s="526"/>
      <c r="AS42" s="526">
        <v>1</v>
      </c>
      <c r="AT42" s="526"/>
      <c r="AU42" s="540">
        <f t="shared" si="60"/>
        <v>0</v>
      </c>
      <c r="AV42" s="540">
        <f t="shared" si="61"/>
        <v>1</v>
      </c>
      <c r="AW42" s="540">
        <f t="shared" si="62"/>
        <v>0</v>
      </c>
      <c r="AX42" s="540">
        <f t="shared" si="63"/>
        <v>13</v>
      </c>
      <c r="AY42" s="540">
        <f t="shared" si="64"/>
        <v>0</v>
      </c>
      <c r="AZ42" s="540">
        <f t="shared" si="65"/>
        <v>0</v>
      </c>
      <c r="BA42" s="540">
        <f t="shared" si="66"/>
        <v>6</v>
      </c>
      <c r="BB42" s="540">
        <f t="shared" si="67"/>
        <v>0</v>
      </c>
      <c r="BC42" s="540">
        <f t="shared" si="68"/>
        <v>0</v>
      </c>
      <c r="BD42" s="540">
        <f t="shared" si="69"/>
        <v>0</v>
      </c>
      <c r="BE42" s="540">
        <f t="shared" si="70"/>
        <v>0</v>
      </c>
      <c r="BF42" s="540">
        <f t="shared" si="71"/>
        <v>0</v>
      </c>
      <c r="BG42" s="540">
        <f t="shared" si="72"/>
        <v>0</v>
      </c>
      <c r="BH42" s="540">
        <f t="shared" si="73"/>
        <v>0</v>
      </c>
      <c r="BI42" s="540">
        <f t="shared" si="74"/>
        <v>0</v>
      </c>
      <c r="BJ42" s="540">
        <f t="shared" si="75"/>
        <v>0</v>
      </c>
      <c r="BK42" s="540">
        <f t="shared" si="76"/>
        <v>0</v>
      </c>
      <c r="BL42" s="540">
        <f t="shared" si="77"/>
        <v>0</v>
      </c>
      <c r="BM42" s="540">
        <f t="shared" si="78"/>
        <v>0</v>
      </c>
      <c r="BN42" s="540">
        <f t="shared" si="79"/>
        <v>0</v>
      </c>
      <c r="BO42" s="540">
        <f t="shared" si="80"/>
        <v>0</v>
      </c>
      <c r="BP42" s="540">
        <f t="shared" si="81"/>
        <v>0</v>
      </c>
      <c r="BQ42" s="540">
        <f t="shared" si="82"/>
        <v>0</v>
      </c>
      <c r="BR42" s="540">
        <f t="shared" si="88"/>
        <v>6</v>
      </c>
      <c r="BS42" s="541">
        <f t="shared" si="89"/>
        <v>198</v>
      </c>
      <c r="BT42" s="505"/>
    </row>
    <row r="43" spans="1:72" ht="15.75">
      <c r="A43" s="560" t="s">
        <v>455</v>
      </c>
      <c r="B43" s="560" t="s">
        <v>456</v>
      </c>
      <c r="C43" s="561">
        <v>634291</v>
      </c>
      <c r="D43" s="562" t="s">
        <v>196</v>
      </c>
      <c r="E43" s="532"/>
      <c r="F43" s="532" t="s">
        <v>53</v>
      </c>
      <c r="G43" s="532"/>
      <c r="H43" s="532" t="s">
        <v>53</v>
      </c>
      <c r="I43" s="532"/>
      <c r="J43" s="533"/>
      <c r="K43" s="533"/>
      <c r="L43" s="532" t="s">
        <v>53</v>
      </c>
      <c r="M43" s="532"/>
      <c r="N43" s="532" t="s">
        <v>53</v>
      </c>
      <c r="O43" s="532"/>
      <c r="P43" s="532" t="s">
        <v>53</v>
      </c>
      <c r="Q43" s="533"/>
      <c r="R43" s="533" t="s">
        <v>53</v>
      </c>
      <c r="S43" s="532"/>
      <c r="T43" s="532"/>
      <c r="U43" s="532"/>
      <c r="V43" s="532" t="s">
        <v>53</v>
      </c>
      <c r="W43" s="532"/>
      <c r="X43" s="533"/>
      <c r="Y43" s="533"/>
      <c r="Z43" s="532" t="s">
        <v>53</v>
      </c>
      <c r="AA43" s="532"/>
      <c r="AB43" s="532"/>
      <c r="AC43" s="532"/>
      <c r="AD43" s="532" t="s">
        <v>53</v>
      </c>
      <c r="AE43" s="533"/>
      <c r="AF43" s="533" t="s">
        <v>53</v>
      </c>
      <c r="AG43" s="532"/>
      <c r="AH43" s="532" t="s">
        <v>53</v>
      </c>
      <c r="AI43" s="536">
        <f t="shared" si="83"/>
        <v>132</v>
      </c>
      <c r="AJ43" s="537">
        <f t="shared" si="84"/>
        <v>132</v>
      </c>
      <c r="AK43" s="537">
        <f t="shared" si="85"/>
        <v>0</v>
      </c>
      <c r="AL43" s="538" t="s">
        <v>128</v>
      </c>
      <c r="AM43" s="539">
        <f t="shared" si="86"/>
        <v>132</v>
      </c>
      <c r="AN43" s="539">
        <f t="shared" si="87"/>
        <v>0</v>
      </c>
      <c r="AO43" s="59"/>
      <c r="AP43" s="526"/>
      <c r="AQ43" s="526"/>
      <c r="AR43" s="526"/>
      <c r="AS43" s="526"/>
      <c r="AT43" s="526"/>
      <c r="AU43" s="540">
        <f t="shared" si="60"/>
        <v>0</v>
      </c>
      <c r="AV43" s="540">
        <f t="shared" si="61"/>
        <v>0</v>
      </c>
      <c r="AW43" s="540">
        <f t="shared" si="62"/>
        <v>0</v>
      </c>
      <c r="AX43" s="540">
        <f t="shared" si="63"/>
        <v>11</v>
      </c>
      <c r="AY43" s="540">
        <f t="shared" si="64"/>
        <v>0</v>
      </c>
      <c r="AZ43" s="540">
        <f t="shared" si="65"/>
        <v>0</v>
      </c>
      <c r="BA43" s="540">
        <f t="shared" si="66"/>
        <v>0</v>
      </c>
      <c r="BB43" s="540">
        <f t="shared" si="67"/>
        <v>0</v>
      </c>
      <c r="BC43" s="540">
        <f t="shared" si="68"/>
        <v>0</v>
      </c>
      <c r="BD43" s="540">
        <f t="shared" si="69"/>
        <v>0</v>
      </c>
      <c r="BE43" s="540">
        <f t="shared" si="70"/>
        <v>0</v>
      </c>
      <c r="BF43" s="540">
        <f t="shared" si="71"/>
        <v>0</v>
      </c>
      <c r="BG43" s="540">
        <f t="shared" si="72"/>
        <v>0</v>
      </c>
      <c r="BH43" s="540">
        <f t="shared" si="73"/>
        <v>0</v>
      </c>
      <c r="BI43" s="540">
        <f t="shared" si="74"/>
        <v>0</v>
      </c>
      <c r="BJ43" s="540">
        <f t="shared" si="75"/>
        <v>0</v>
      </c>
      <c r="BK43" s="540">
        <f t="shared" si="76"/>
        <v>0</v>
      </c>
      <c r="BL43" s="540">
        <f t="shared" si="77"/>
        <v>0</v>
      </c>
      <c r="BM43" s="540">
        <f t="shared" si="78"/>
        <v>0</v>
      </c>
      <c r="BN43" s="540">
        <f t="shared" si="79"/>
        <v>0</v>
      </c>
      <c r="BO43" s="540">
        <f t="shared" si="80"/>
        <v>0</v>
      </c>
      <c r="BP43" s="540">
        <f t="shared" si="81"/>
        <v>0</v>
      </c>
      <c r="BQ43" s="540">
        <f t="shared" si="82"/>
        <v>0</v>
      </c>
      <c r="BR43" s="540">
        <f t="shared" si="88"/>
        <v>0</v>
      </c>
      <c r="BS43" s="541">
        <f t="shared" si="89"/>
        <v>132</v>
      </c>
      <c r="BT43" s="505"/>
    </row>
    <row r="44" spans="1:72" ht="16.5" customHeight="1">
      <c r="A44" s="560" t="s">
        <v>457</v>
      </c>
      <c r="B44" s="560" t="s">
        <v>458</v>
      </c>
      <c r="C44" s="561">
        <v>530542</v>
      </c>
      <c r="D44" s="562" t="s">
        <v>196</v>
      </c>
      <c r="E44" s="532"/>
      <c r="F44" s="532" t="s">
        <v>53</v>
      </c>
      <c r="G44" s="534" t="s">
        <v>27</v>
      </c>
      <c r="H44" s="534" t="s">
        <v>27</v>
      </c>
      <c r="I44" s="534" t="s">
        <v>27</v>
      </c>
      <c r="J44" s="533" t="s">
        <v>53</v>
      </c>
      <c r="K44" s="533"/>
      <c r="L44" s="532"/>
      <c r="M44" s="532" t="s">
        <v>53</v>
      </c>
      <c r="N44" s="534" t="s">
        <v>27</v>
      </c>
      <c r="O44" s="532"/>
      <c r="P44" s="532" t="s">
        <v>53</v>
      </c>
      <c r="Q44" s="535" t="s">
        <v>27</v>
      </c>
      <c r="R44" s="535" t="s">
        <v>232</v>
      </c>
      <c r="S44" s="532" t="s">
        <v>390</v>
      </c>
      <c r="T44" s="534" t="s">
        <v>27</v>
      </c>
      <c r="U44" s="534" t="s">
        <v>27</v>
      </c>
      <c r="V44" s="544" t="s">
        <v>118</v>
      </c>
      <c r="W44" s="532"/>
      <c r="X44" s="533"/>
      <c r="Y44" s="543" t="s">
        <v>118</v>
      </c>
      <c r="Z44" s="532"/>
      <c r="AA44" s="544" t="s">
        <v>118</v>
      </c>
      <c r="AB44" s="544" t="s">
        <v>118</v>
      </c>
      <c r="AC44" s="532"/>
      <c r="AD44" s="532"/>
      <c r="AE44" s="533"/>
      <c r="AF44" s="533" t="s">
        <v>53</v>
      </c>
      <c r="AG44" s="534" t="s">
        <v>27</v>
      </c>
      <c r="AH44" s="532" t="s">
        <v>53</v>
      </c>
      <c r="AI44" s="536">
        <f t="shared" si="83"/>
        <v>84</v>
      </c>
      <c r="AJ44" s="537">
        <f t="shared" si="84"/>
        <v>144</v>
      </c>
      <c r="AK44" s="537">
        <f t="shared" si="85"/>
        <v>60</v>
      </c>
      <c r="AL44" s="538" t="s">
        <v>128</v>
      </c>
      <c r="AM44" s="539">
        <f t="shared" si="86"/>
        <v>84</v>
      </c>
      <c r="AN44" s="539">
        <f t="shared" si="87"/>
        <v>60</v>
      </c>
      <c r="AO44" s="59"/>
      <c r="AP44" s="526"/>
      <c r="AQ44" s="526"/>
      <c r="AR44" s="526"/>
      <c r="AS44" s="526">
        <v>8</v>
      </c>
      <c r="AT44" s="526"/>
      <c r="AU44" s="540">
        <f t="shared" si="60"/>
        <v>8</v>
      </c>
      <c r="AV44" s="540">
        <f t="shared" si="61"/>
        <v>0</v>
      </c>
      <c r="AW44" s="540">
        <f t="shared" si="62"/>
        <v>0</v>
      </c>
      <c r="AX44" s="540">
        <f t="shared" si="63"/>
        <v>6</v>
      </c>
      <c r="AY44" s="540">
        <f t="shared" si="64"/>
        <v>0</v>
      </c>
      <c r="AZ44" s="540">
        <f t="shared" si="65"/>
        <v>0</v>
      </c>
      <c r="BA44" s="540">
        <f t="shared" si="66"/>
        <v>1</v>
      </c>
      <c r="BB44" s="540">
        <f t="shared" si="67"/>
        <v>0</v>
      </c>
      <c r="BC44" s="540">
        <f t="shared" si="68"/>
        <v>0</v>
      </c>
      <c r="BD44" s="540">
        <f t="shared" si="69"/>
        <v>0</v>
      </c>
      <c r="BE44" s="540">
        <f t="shared" si="70"/>
        <v>1</v>
      </c>
      <c r="BF44" s="540">
        <f t="shared" si="71"/>
        <v>0</v>
      </c>
      <c r="BG44" s="540">
        <f t="shared" si="72"/>
        <v>0</v>
      </c>
      <c r="BH44" s="540">
        <f t="shared" si="73"/>
        <v>0</v>
      </c>
      <c r="BI44" s="540">
        <f t="shared" si="74"/>
        <v>0</v>
      </c>
      <c r="BJ44" s="540">
        <f t="shared" si="75"/>
        <v>0</v>
      </c>
      <c r="BK44" s="540">
        <f t="shared" si="76"/>
        <v>0</v>
      </c>
      <c r="BL44" s="540">
        <f t="shared" si="77"/>
        <v>0</v>
      </c>
      <c r="BM44" s="540">
        <f t="shared" si="78"/>
        <v>0</v>
      </c>
      <c r="BN44" s="540">
        <f t="shared" si="79"/>
        <v>0</v>
      </c>
      <c r="BO44" s="540">
        <f t="shared" si="80"/>
        <v>0</v>
      </c>
      <c r="BP44" s="540">
        <f t="shared" si="81"/>
        <v>0</v>
      </c>
      <c r="BQ44" s="540">
        <f t="shared" si="82"/>
        <v>0</v>
      </c>
      <c r="BR44" s="540">
        <f t="shared" si="88"/>
        <v>48</v>
      </c>
      <c r="BS44" s="541">
        <f t="shared" si="89"/>
        <v>144</v>
      </c>
      <c r="BT44" s="505"/>
    </row>
    <row r="45" spans="1:72" ht="15.75">
      <c r="A45" s="549" t="s">
        <v>459</v>
      </c>
      <c r="B45" s="550" t="s">
        <v>2</v>
      </c>
      <c r="C45" s="551" t="s">
        <v>3</v>
      </c>
      <c r="D45" s="575" t="s">
        <v>4</v>
      </c>
      <c r="E45" s="515">
        <v>1</v>
      </c>
      <c r="F45" s="515">
        <v>2</v>
      </c>
      <c r="G45" s="515">
        <v>3</v>
      </c>
      <c r="H45" s="515">
        <v>4</v>
      </c>
      <c r="I45" s="515">
        <v>5</v>
      </c>
      <c r="J45" s="515">
        <v>6</v>
      </c>
      <c r="K45" s="515">
        <v>7</v>
      </c>
      <c r="L45" s="515">
        <v>8</v>
      </c>
      <c r="M45" s="515">
        <v>9</v>
      </c>
      <c r="N45" s="515">
        <v>10</v>
      </c>
      <c r="O45" s="515">
        <v>11</v>
      </c>
      <c r="P45" s="515">
        <v>12</v>
      </c>
      <c r="Q45" s="515">
        <v>13</v>
      </c>
      <c r="R45" s="515">
        <v>14</v>
      </c>
      <c r="S45" s="515">
        <v>15</v>
      </c>
      <c r="T45" s="515">
        <v>16</v>
      </c>
      <c r="U45" s="515">
        <v>17</v>
      </c>
      <c r="V45" s="515">
        <v>18</v>
      </c>
      <c r="W45" s="515">
        <v>19</v>
      </c>
      <c r="X45" s="515">
        <v>20</v>
      </c>
      <c r="Y45" s="515">
        <v>21</v>
      </c>
      <c r="Z45" s="515">
        <v>22</v>
      </c>
      <c r="AA45" s="515">
        <v>23</v>
      </c>
      <c r="AB45" s="515">
        <v>24</v>
      </c>
      <c r="AC45" s="515">
        <v>25</v>
      </c>
      <c r="AD45" s="515">
        <v>26</v>
      </c>
      <c r="AE45" s="515">
        <v>27</v>
      </c>
      <c r="AF45" s="515">
        <v>28</v>
      </c>
      <c r="AG45" s="515">
        <v>29</v>
      </c>
      <c r="AH45" s="515">
        <v>30</v>
      </c>
      <c r="AI45" s="516" t="s">
        <v>5</v>
      </c>
      <c r="AJ45" s="517" t="s">
        <v>6</v>
      </c>
      <c r="AK45" s="517" t="s">
        <v>7</v>
      </c>
      <c r="AL45" s="576"/>
      <c r="AM45" s="577"/>
      <c r="AN45" s="577"/>
      <c r="AO45" s="577"/>
      <c r="AP45" s="412"/>
      <c r="AQ45" s="412"/>
      <c r="AR45" s="412"/>
      <c r="AS45" s="578"/>
      <c r="AT45" s="578"/>
      <c r="AU45" s="557"/>
      <c r="AV45" s="557"/>
      <c r="AW45" s="557"/>
      <c r="AX45" s="557"/>
      <c r="AY45" s="557"/>
      <c r="AZ45" s="557"/>
      <c r="BA45" s="557"/>
      <c r="BB45" s="557"/>
      <c r="BC45" s="557"/>
      <c r="BD45" s="557"/>
      <c r="BE45" s="557"/>
      <c r="BF45" s="557"/>
      <c r="BG45" s="557"/>
      <c r="BH45" s="557"/>
      <c r="BI45" s="557"/>
      <c r="BJ45" s="557"/>
      <c r="BK45" s="557">
        <f t="shared" si="76"/>
        <v>0</v>
      </c>
      <c r="BL45" s="557"/>
      <c r="BM45" s="557"/>
      <c r="BN45" s="557"/>
      <c r="BO45" s="557"/>
      <c r="BP45" s="557"/>
      <c r="BQ45" s="557"/>
      <c r="BR45" s="578"/>
      <c r="BS45" s="558"/>
      <c r="BT45" s="579"/>
    </row>
    <row r="46" spans="1:72" ht="15.75">
      <c r="A46" s="549"/>
      <c r="B46" s="550" t="s">
        <v>269</v>
      </c>
      <c r="C46" s="551" t="s">
        <v>200</v>
      </c>
      <c r="D46" s="580"/>
      <c r="E46" s="524" t="s">
        <v>10</v>
      </c>
      <c r="F46" s="524" t="s">
        <v>11</v>
      </c>
      <c r="G46" s="524" t="s">
        <v>12</v>
      </c>
      <c r="H46" s="524" t="s">
        <v>13</v>
      </c>
      <c r="I46" s="524" t="s">
        <v>14</v>
      </c>
      <c r="J46" s="524" t="s">
        <v>15</v>
      </c>
      <c r="K46" s="524" t="s">
        <v>16</v>
      </c>
      <c r="L46" s="524" t="s">
        <v>10</v>
      </c>
      <c r="M46" s="524" t="s">
        <v>11</v>
      </c>
      <c r="N46" s="524" t="s">
        <v>12</v>
      </c>
      <c r="O46" s="524" t="s">
        <v>13</v>
      </c>
      <c r="P46" s="524" t="s">
        <v>14</v>
      </c>
      <c r="Q46" s="524" t="s">
        <v>15</v>
      </c>
      <c r="R46" s="524" t="s">
        <v>16</v>
      </c>
      <c r="S46" s="524" t="s">
        <v>10</v>
      </c>
      <c r="T46" s="524" t="s">
        <v>11</v>
      </c>
      <c r="U46" s="524" t="s">
        <v>12</v>
      </c>
      <c r="V46" s="524" t="s">
        <v>13</v>
      </c>
      <c r="W46" s="524" t="s">
        <v>14</v>
      </c>
      <c r="X46" s="524" t="s">
        <v>15</v>
      </c>
      <c r="Y46" s="524" t="s">
        <v>16</v>
      </c>
      <c r="Z46" s="524" t="s">
        <v>10</v>
      </c>
      <c r="AA46" s="524" t="s">
        <v>11</v>
      </c>
      <c r="AB46" s="524" t="s">
        <v>12</v>
      </c>
      <c r="AC46" s="524" t="s">
        <v>13</v>
      </c>
      <c r="AD46" s="524" t="s">
        <v>14</v>
      </c>
      <c r="AE46" s="524" t="s">
        <v>15</v>
      </c>
      <c r="AF46" s="524" t="s">
        <v>16</v>
      </c>
      <c r="AG46" s="524" t="s">
        <v>10</v>
      </c>
      <c r="AH46" s="524" t="s">
        <v>11</v>
      </c>
      <c r="AI46" s="516"/>
      <c r="AJ46" s="517"/>
      <c r="AK46" s="517"/>
      <c r="AL46" s="553"/>
      <c r="AM46" s="525" t="s">
        <v>5</v>
      </c>
      <c r="AN46" s="525" t="s">
        <v>7</v>
      </c>
      <c r="AO46" s="59"/>
      <c r="AP46" s="526" t="s">
        <v>32</v>
      </c>
      <c r="AQ46" s="526" t="s">
        <v>121</v>
      </c>
      <c r="AR46" s="526" t="s">
        <v>122</v>
      </c>
      <c r="AS46" s="526" t="s">
        <v>118</v>
      </c>
      <c r="AT46" s="526" t="s">
        <v>123</v>
      </c>
      <c r="AU46" s="540">
        <f>COUNTIF(E46:AH46,"M")</f>
        <v>0</v>
      </c>
      <c r="AV46" s="540">
        <f>COUNTIF(E46:AH46,"T")</f>
        <v>0</v>
      </c>
      <c r="AW46" s="540">
        <f>COUNTIF(E46:AH46,"P")</f>
        <v>0</v>
      </c>
      <c r="AX46" s="540">
        <f>COUNTIF(E46:AH46,"SN")</f>
        <v>0</v>
      </c>
      <c r="AY46" s="540">
        <f>COUNTIF(E46:AH46,"M/T")</f>
        <v>0</v>
      </c>
      <c r="AZ46" s="540">
        <f>COUNTIF(E46:AH46,"I/I")</f>
        <v>0</v>
      </c>
      <c r="BA46" s="540">
        <f>COUNTIF(E46:AH46,"I")</f>
        <v>0</v>
      </c>
      <c r="BB46" s="540">
        <f>COUNTIF(E46:AH46,"I²")</f>
        <v>0</v>
      </c>
      <c r="BC46" s="540">
        <f>COUNTIF(E46:AH46,"M4")</f>
        <v>0</v>
      </c>
      <c r="BD46" s="540">
        <f>COUNTIF(E46:AH46,"T5")</f>
        <v>0</v>
      </c>
      <c r="BE46" s="540">
        <f>COUNTIF(E46:AH46,"M/N")</f>
        <v>0</v>
      </c>
      <c r="BF46" s="540">
        <f>COUNTIF(E46:AH46,"T/N")</f>
        <v>0</v>
      </c>
      <c r="BG46" s="540">
        <f>COUNTIF(E46:AH46,"T/I")</f>
        <v>0</v>
      </c>
      <c r="BH46" s="540">
        <f>COUNTIF(E46:AH46,"P/I")</f>
        <v>0</v>
      </c>
      <c r="BI46" s="540">
        <f>COUNTIF(E46:AH46,"M/I")</f>
        <v>0</v>
      </c>
      <c r="BJ46" s="540">
        <f>COUNTIF(E46:AH46,"M4/T")</f>
        <v>0</v>
      </c>
      <c r="BK46" s="540">
        <f t="shared" si="76"/>
        <v>0</v>
      </c>
      <c r="BL46" s="540">
        <f>COUNTIF(E46:AH46,"M5")</f>
        <v>0</v>
      </c>
      <c r="BM46" s="540">
        <f>COUNTIF(E46:AH46,"M6")</f>
        <v>0</v>
      </c>
      <c r="BN46" s="540">
        <f>COUNTIF(E46:AH46,"T2/N")</f>
        <v>0</v>
      </c>
      <c r="BO46" s="540">
        <f>COUNTIF(E46:AH46,"P2")</f>
        <v>0</v>
      </c>
      <c r="BP46" s="540">
        <f>COUNTIF(E46:AH46,"T5/N")</f>
        <v>0</v>
      </c>
      <c r="BQ46" s="540">
        <f>COUNTIF(E46:AH46,"M5/I")</f>
        <v>0</v>
      </c>
      <c r="BR46" s="527" t="s">
        <v>124</v>
      </c>
      <c r="BS46" s="527" t="s">
        <v>66</v>
      </c>
      <c r="BT46" s="519"/>
    </row>
    <row r="47" spans="1:72" ht="15.75">
      <c r="A47" s="581" t="s">
        <v>460</v>
      </c>
      <c r="B47" s="582" t="s">
        <v>461</v>
      </c>
      <c r="C47" s="561"/>
      <c r="D47" s="562" t="s">
        <v>393</v>
      </c>
      <c r="E47" s="532" t="s">
        <v>232</v>
      </c>
      <c r="F47" s="532"/>
      <c r="G47" s="532" t="s">
        <v>232</v>
      </c>
      <c r="H47" s="532" t="s">
        <v>232</v>
      </c>
      <c r="I47" s="532" t="s">
        <v>232</v>
      </c>
      <c r="J47" s="533" t="s">
        <v>232</v>
      </c>
      <c r="K47" s="533"/>
      <c r="L47" s="532"/>
      <c r="M47" s="532" t="s">
        <v>232</v>
      </c>
      <c r="N47" s="532" t="s">
        <v>232</v>
      </c>
      <c r="O47" s="532"/>
      <c r="P47" s="532" t="s">
        <v>232</v>
      </c>
      <c r="Q47" s="533" t="s">
        <v>232</v>
      </c>
      <c r="R47" s="533"/>
      <c r="S47" s="532" t="s">
        <v>232</v>
      </c>
      <c r="T47" s="532" t="s">
        <v>232</v>
      </c>
      <c r="U47" s="532" t="s">
        <v>232</v>
      </c>
      <c r="V47" s="532"/>
      <c r="W47" s="532" t="s">
        <v>232</v>
      </c>
      <c r="X47" s="533" t="s">
        <v>232</v>
      </c>
      <c r="Y47" s="533"/>
      <c r="Z47" s="532" t="s">
        <v>232</v>
      </c>
      <c r="AA47" s="532" t="s">
        <v>232</v>
      </c>
      <c r="AB47" s="532" t="s">
        <v>232</v>
      </c>
      <c r="AC47" s="532" t="s">
        <v>232</v>
      </c>
      <c r="AD47" s="532" t="s">
        <v>232</v>
      </c>
      <c r="AE47" s="533"/>
      <c r="AF47" s="533" t="s">
        <v>232</v>
      </c>
      <c r="AG47" s="532" t="s">
        <v>232</v>
      </c>
      <c r="AH47" s="532" t="s">
        <v>232</v>
      </c>
      <c r="AI47" s="536">
        <f>AM47</f>
        <v>132</v>
      </c>
      <c r="AJ47" s="537">
        <f>AI47+AK47</f>
        <v>132</v>
      </c>
      <c r="AK47" s="537">
        <f>AN47</f>
        <v>0</v>
      </c>
      <c r="AL47" s="538" t="s">
        <v>128</v>
      </c>
      <c r="AM47" s="539">
        <f>$AM$2-BR47</f>
        <v>132</v>
      </c>
      <c r="AN47" s="539">
        <f>(BS47-AM47)</f>
        <v>0</v>
      </c>
      <c r="AO47" s="59"/>
      <c r="AP47" s="526"/>
      <c r="AQ47" s="526"/>
      <c r="AR47" s="526"/>
      <c r="AS47" s="526"/>
      <c r="AT47" s="526"/>
      <c r="AU47" s="540">
        <f>COUNTIF(E47:AH47,"M")</f>
        <v>0</v>
      </c>
      <c r="AV47" s="540">
        <f>COUNTIF(E47:AH47,"T")</f>
        <v>0</v>
      </c>
      <c r="AW47" s="540">
        <f>COUNTIF(E47:AH47,"P")</f>
        <v>0</v>
      </c>
      <c r="AX47" s="540">
        <f>COUNTIF(E47:AH47,"SN")</f>
        <v>0</v>
      </c>
      <c r="AY47" s="540">
        <f>COUNTIF(E47:AH47,"M/T")</f>
        <v>0</v>
      </c>
      <c r="AZ47" s="540">
        <f>COUNTIF(E47:AH47,"I/I")</f>
        <v>0</v>
      </c>
      <c r="BA47" s="540">
        <f>COUNTIF(E47:AH47,"I")</f>
        <v>22</v>
      </c>
      <c r="BB47" s="540">
        <f>COUNTIF(E47:AH47,"I²")</f>
        <v>0</v>
      </c>
      <c r="BC47" s="540">
        <f>COUNTIF(E47:AH47,"M4")</f>
        <v>0</v>
      </c>
      <c r="BD47" s="540">
        <f>COUNTIF(E47:AH47,"T5")</f>
        <v>0</v>
      </c>
      <c r="BE47" s="540">
        <f>COUNTIF(E47:AH47,"M/N")</f>
        <v>0</v>
      </c>
      <c r="BF47" s="540">
        <f>COUNTIF(E47:AH47,"T/N")</f>
        <v>0</v>
      </c>
      <c r="BG47" s="540">
        <f>COUNTIF(E47:AH47,"T/I")</f>
        <v>0</v>
      </c>
      <c r="BH47" s="540">
        <f>COUNTIF(E47:AH47,"P/I")</f>
        <v>0</v>
      </c>
      <c r="BI47" s="540">
        <f>COUNTIF(E47:AH47,"M/I")</f>
        <v>0</v>
      </c>
      <c r="BJ47" s="540">
        <f>COUNTIF(E47:AH47,"M4/T")</f>
        <v>0</v>
      </c>
      <c r="BK47" s="540">
        <f t="shared" si="76"/>
        <v>0</v>
      </c>
      <c r="BL47" s="540">
        <f>COUNTIF(E47:AH47,"M5")</f>
        <v>0</v>
      </c>
      <c r="BM47" s="540">
        <f>COUNTIF(E47:AH47,"M6")</f>
        <v>0</v>
      </c>
      <c r="BN47" s="540">
        <f>COUNTIF(E47:AH47,"T2/N")</f>
        <v>0</v>
      </c>
      <c r="BO47" s="540">
        <f>COUNTIF(E47:AH47,"P2")</f>
        <v>0</v>
      </c>
      <c r="BP47" s="540">
        <f>COUNTIF(E47:AH47,"T5/N")</f>
        <v>0</v>
      </c>
      <c r="BQ47" s="540">
        <f>COUNTIF(E47:AH47,"M5/I")</f>
        <v>0</v>
      </c>
      <c r="BR47" s="540">
        <f>((AQ47*6)+(AR47*6)+(AS47*6)+(AT47)+(AP47*6))</f>
        <v>0</v>
      </c>
      <c r="BS47" s="541">
        <f>(AU47*$BU$6)+(AV47*$BV$6)+(AW47*$BW$6)+(AX47*$BX$6)+(AY47*$BY$6)+(AZ47*$BZ$6)+(BA47*$CA$6)+(BB47*$CB$6)+(BC47*$CC$6)+(BD47*$CD$6)+(BE47*$CE$6)+(BF47*$CF$6+(BG47*$CG$6)+(BH47*$CH$6)+(BI47*$CI$6)+(BJ47*$CJ$6)+(BK47*$CK$6)+(BL47*$CL$6)+(BM47*$CM47)+(BN47*$CN$6)+(BO47*$CO$6)+(BP47*$CP$6)+(BQ47*$CQ$6))</f>
        <v>132</v>
      </c>
      <c r="BT47" s="505"/>
    </row>
  </sheetData>
  <mergeCells count="19">
    <mergeCell ref="V37:AH37"/>
    <mergeCell ref="AI45:AI46"/>
    <mergeCell ref="AJ45:AJ46"/>
    <mergeCell ref="AK45:AK46"/>
    <mergeCell ref="AK4:AK5"/>
    <mergeCell ref="D17:D18"/>
    <mergeCell ref="AI17:AI18"/>
    <mergeCell ref="AJ17:AJ18"/>
    <mergeCell ref="AK17:AK18"/>
    <mergeCell ref="D32:D33"/>
    <mergeCell ref="AI32:AI33"/>
    <mergeCell ref="AJ32:AJ33"/>
    <mergeCell ref="AK32:AK33"/>
    <mergeCell ref="A1:AH1"/>
    <mergeCell ref="A2:AH2"/>
    <mergeCell ref="A3:AH3"/>
    <mergeCell ref="D4:D5"/>
    <mergeCell ref="AI4:AI5"/>
    <mergeCell ref="AJ4:AJ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43"/>
  <sheetViews>
    <sheetView workbookViewId="0">
      <selection activeCell="E24" sqref="E24:AH24"/>
    </sheetView>
  </sheetViews>
  <sheetFormatPr defaultColWidth="8.7109375" defaultRowHeight="15"/>
  <cols>
    <col min="2" max="2" width="31.7109375" customWidth="1"/>
    <col min="3" max="3" width="15.28515625" customWidth="1"/>
    <col min="5" max="11" width="3.7109375" customWidth="1"/>
    <col min="12" max="12" width="5" customWidth="1"/>
    <col min="13" max="14" width="3.7109375" customWidth="1"/>
    <col min="15" max="15" width="4.7109375" customWidth="1"/>
    <col min="16" max="17" width="5.140625" customWidth="1"/>
    <col min="18" max="18" width="3.85546875" customWidth="1"/>
    <col min="19" max="23" width="3.7109375" customWidth="1"/>
    <col min="24" max="24" width="5.5703125" customWidth="1"/>
    <col min="25" max="25" width="4.28515625" customWidth="1"/>
    <col min="26" max="38" width="3.7109375" customWidth="1"/>
    <col min="39" max="39" width="3.28515625" customWidth="1"/>
  </cols>
  <sheetData>
    <row r="1" spans="1:85" ht="15.75" customHeight="1">
      <c r="A1" s="243" t="s">
        <v>120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74"/>
      <c r="AK1" s="74"/>
      <c r="AL1" s="75"/>
    </row>
    <row r="2" spans="1:85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74"/>
      <c r="AK2" s="74"/>
      <c r="AL2" s="75"/>
    </row>
    <row r="3" spans="1:85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74"/>
      <c r="AK3" s="74"/>
      <c r="AL3" s="75"/>
    </row>
    <row r="4" spans="1:85">
      <c r="A4" s="239" t="s">
        <v>1</v>
      </c>
      <c r="B4" s="240" t="s">
        <v>2</v>
      </c>
      <c r="C4" s="97" t="s">
        <v>51</v>
      </c>
      <c r="D4" s="241" t="s">
        <v>4</v>
      </c>
      <c r="E4" s="83">
        <v>1</v>
      </c>
      <c r="F4" s="83">
        <v>2</v>
      </c>
      <c r="G4" s="83">
        <v>3</v>
      </c>
      <c r="H4" s="83">
        <v>4</v>
      </c>
      <c r="I4" s="83">
        <v>5</v>
      </c>
      <c r="J4" s="83">
        <v>6</v>
      </c>
      <c r="K4" s="83">
        <v>7</v>
      </c>
      <c r="L4" s="83">
        <v>8</v>
      </c>
      <c r="M4" s="83">
        <v>9</v>
      </c>
      <c r="N4" s="83">
        <v>10</v>
      </c>
      <c r="O4" s="83">
        <v>11</v>
      </c>
      <c r="P4" s="83">
        <v>12</v>
      </c>
      <c r="Q4" s="83">
        <v>13</v>
      </c>
      <c r="R4" s="83">
        <v>14</v>
      </c>
      <c r="S4" s="83">
        <v>15</v>
      </c>
      <c r="T4" s="83">
        <v>16</v>
      </c>
      <c r="U4" s="83">
        <v>17</v>
      </c>
      <c r="V4" s="83">
        <v>18</v>
      </c>
      <c r="W4" s="83">
        <v>19</v>
      </c>
      <c r="X4" s="83">
        <v>20</v>
      </c>
      <c r="Y4" s="83">
        <v>21</v>
      </c>
      <c r="Z4" s="83">
        <v>22</v>
      </c>
      <c r="AA4" s="83">
        <v>23</v>
      </c>
      <c r="AB4" s="83">
        <v>24</v>
      </c>
      <c r="AC4" s="83">
        <v>25</v>
      </c>
      <c r="AD4" s="83">
        <v>26</v>
      </c>
      <c r="AE4" s="83">
        <v>27</v>
      </c>
      <c r="AF4" s="83">
        <v>28</v>
      </c>
      <c r="AG4" s="83">
        <v>29</v>
      </c>
      <c r="AH4" s="83">
        <v>30</v>
      </c>
      <c r="AI4" s="242" t="s">
        <v>5</v>
      </c>
      <c r="AJ4" s="238" t="s">
        <v>6</v>
      </c>
      <c r="AK4" s="237" t="s">
        <v>7</v>
      </c>
      <c r="AL4" s="75"/>
    </row>
    <row r="5" spans="1:85">
      <c r="A5" s="239"/>
      <c r="B5" s="240"/>
      <c r="C5" s="97" t="s">
        <v>52</v>
      </c>
      <c r="D5" s="241"/>
      <c r="E5" s="83" t="s">
        <v>10</v>
      </c>
      <c r="F5" s="83" t="s">
        <v>11</v>
      </c>
      <c r="G5" s="83" t="s">
        <v>12</v>
      </c>
      <c r="H5" s="83" t="s">
        <v>13</v>
      </c>
      <c r="I5" s="83" t="s">
        <v>14</v>
      </c>
      <c r="J5" s="83" t="s">
        <v>108</v>
      </c>
      <c r="K5" s="83" t="s">
        <v>16</v>
      </c>
      <c r="L5" s="83" t="s">
        <v>10</v>
      </c>
      <c r="M5" s="83" t="s">
        <v>11</v>
      </c>
      <c r="N5" s="83" t="s">
        <v>12</v>
      </c>
      <c r="O5" s="83" t="s">
        <v>13</v>
      </c>
      <c r="P5" s="83" t="s">
        <v>14</v>
      </c>
      <c r="Q5" s="83" t="s">
        <v>108</v>
      </c>
      <c r="R5" s="83" t="s">
        <v>16</v>
      </c>
      <c r="S5" s="83" t="s">
        <v>10</v>
      </c>
      <c r="T5" s="83" t="s">
        <v>11</v>
      </c>
      <c r="U5" s="83" t="s">
        <v>12</v>
      </c>
      <c r="V5" s="83" t="s">
        <v>13</v>
      </c>
      <c r="W5" s="83" t="s">
        <v>14</v>
      </c>
      <c r="X5" s="83" t="s">
        <v>108</v>
      </c>
      <c r="Y5" s="83" t="s">
        <v>16</v>
      </c>
      <c r="Z5" s="83" t="s">
        <v>10</v>
      </c>
      <c r="AA5" s="83" t="s">
        <v>11</v>
      </c>
      <c r="AB5" s="83" t="s">
        <v>12</v>
      </c>
      <c r="AC5" s="83" t="s">
        <v>13</v>
      </c>
      <c r="AD5" s="83" t="s">
        <v>14</v>
      </c>
      <c r="AE5" s="83" t="s">
        <v>108</v>
      </c>
      <c r="AF5" s="83" t="s">
        <v>16</v>
      </c>
      <c r="AG5" s="83" t="s">
        <v>10</v>
      </c>
      <c r="AH5" s="83" t="s">
        <v>11</v>
      </c>
      <c r="AI5" s="242"/>
      <c r="AJ5" s="238"/>
      <c r="AK5" s="237"/>
      <c r="AL5" s="75"/>
      <c r="AN5" s="52" t="s">
        <v>5</v>
      </c>
      <c r="AO5" s="52" t="s">
        <v>7</v>
      </c>
      <c r="AP5" s="53"/>
      <c r="AQ5" s="52" t="s">
        <v>32</v>
      </c>
      <c r="AR5" s="52" t="s">
        <v>121</v>
      </c>
      <c r="AS5" s="52" t="s">
        <v>122</v>
      </c>
      <c r="AT5" s="52" t="s">
        <v>118</v>
      </c>
      <c r="AU5" s="52" t="s">
        <v>123</v>
      </c>
      <c r="AV5" s="54" t="s">
        <v>27</v>
      </c>
      <c r="AW5" s="54" t="s">
        <v>38</v>
      </c>
      <c r="AX5" s="54" t="s">
        <v>33</v>
      </c>
      <c r="AY5" s="54" t="s">
        <v>53</v>
      </c>
      <c r="AZ5" s="54" t="s">
        <v>54</v>
      </c>
      <c r="BA5" s="54" t="s">
        <v>55</v>
      </c>
      <c r="BB5" s="54" t="s">
        <v>56</v>
      </c>
      <c r="BC5" s="54" t="s">
        <v>57</v>
      </c>
      <c r="BD5" s="54" t="s">
        <v>58</v>
      </c>
      <c r="BE5" s="54" t="s">
        <v>59</v>
      </c>
      <c r="BF5" s="54" t="s">
        <v>60</v>
      </c>
      <c r="BG5" s="54" t="s">
        <v>61</v>
      </c>
      <c r="BH5" s="54" t="s">
        <v>62</v>
      </c>
      <c r="BI5" s="54" t="s">
        <v>63</v>
      </c>
      <c r="BJ5" s="54" t="s">
        <v>64</v>
      </c>
      <c r="BK5" s="54" t="s">
        <v>65</v>
      </c>
      <c r="BL5" s="54"/>
      <c r="BM5" s="54"/>
      <c r="BN5" s="55" t="s">
        <v>124</v>
      </c>
      <c r="BO5" s="55" t="s">
        <v>66</v>
      </c>
      <c r="BP5" s="71"/>
      <c r="BQ5" s="54" t="s">
        <v>27</v>
      </c>
      <c r="BR5" s="54" t="s">
        <v>38</v>
      </c>
      <c r="BS5" s="54" t="s">
        <v>33</v>
      </c>
      <c r="BT5" s="54" t="s">
        <v>53</v>
      </c>
      <c r="BU5" s="54" t="s">
        <v>54</v>
      </c>
      <c r="BV5" s="54" t="s">
        <v>55</v>
      </c>
      <c r="BW5" s="54" t="s">
        <v>56</v>
      </c>
      <c r="BX5" s="54" t="s">
        <v>57</v>
      </c>
      <c r="BY5" s="54" t="s">
        <v>58</v>
      </c>
      <c r="BZ5" s="54" t="s">
        <v>59</v>
      </c>
      <c r="CA5" s="54" t="s">
        <v>60</v>
      </c>
      <c r="CB5" s="54" t="s">
        <v>61</v>
      </c>
      <c r="CC5" s="54" t="s">
        <v>62</v>
      </c>
      <c r="CD5" s="54" t="s">
        <v>63</v>
      </c>
      <c r="CE5" s="54" t="s">
        <v>64</v>
      </c>
      <c r="CF5" s="54" t="s">
        <v>65</v>
      </c>
      <c r="CG5" s="54" t="s">
        <v>67</v>
      </c>
    </row>
    <row r="6" spans="1:85">
      <c r="A6" s="101" t="s">
        <v>109</v>
      </c>
      <c r="B6" s="84" t="s">
        <v>110</v>
      </c>
      <c r="C6" s="106" t="s">
        <v>52</v>
      </c>
      <c r="D6" s="107" t="s">
        <v>111</v>
      </c>
      <c r="E6" s="87" t="s">
        <v>27</v>
      </c>
      <c r="F6" s="87" t="s">
        <v>27</v>
      </c>
      <c r="G6" s="87" t="s">
        <v>27</v>
      </c>
      <c r="H6" s="87" t="s">
        <v>27</v>
      </c>
      <c r="I6" s="87" t="s">
        <v>27</v>
      </c>
      <c r="J6" s="89"/>
      <c r="K6" s="89"/>
      <c r="L6" s="87" t="s">
        <v>27</v>
      </c>
      <c r="M6" s="87" t="s">
        <v>27</v>
      </c>
      <c r="N6" s="87" t="s">
        <v>27</v>
      </c>
      <c r="O6" s="87" t="s">
        <v>27</v>
      </c>
      <c r="P6" s="87" t="s">
        <v>27</v>
      </c>
      <c r="Q6" s="89"/>
      <c r="R6" s="89"/>
      <c r="S6" s="87" t="s">
        <v>27</v>
      </c>
      <c r="T6" s="87" t="s">
        <v>27</v>
      </c>
      <c r="U6" s="87" t="s">
        <v>27</v>
      </c>
      <c r="V6" s="87" t="s">
        <v>27</v>
      </c>
      <c r="W6" s="87" t="s">
        <v>27</v>
      </c>
      <c r="X6" s="89"/>
      <c r="Y6" s="89"/>
      <c r="Z6" s="87" t="s">
        <v>27</v>
      </c>
      <c r="AA6" s="87" t="s">
        <v>27</v>
      </c>
      <c r="AB6" s="87" t="s">
        <v>27</v>
      </c>
      <c r="AC6" s="87" t="s">
        <v>27</v>
      </c>
      <c r="AD6" s="87" t="s">
        <v>27</v>
      </c>
      <c r="AE6" s="89"/>
      <c r="AF6" s="89"/>
      <c r="AG6" s="87" t="s">
        <v>27</v>
      </c>
      <c r="AH6" s="87" t="s">
        <v>27</v>
      </c>
      <c r="AI6" s="90">
        <v>132</v>
      </c>
      <c r="AJ6" s="91">
        <v>0</v>
      </c>
      <c r="AK6" s="92">
        <v>0</v>
      </c>
      <c r="AL6" s="75"/>
      <c r="AN6" s="56">
        <v>132</v>
      </c>
      <c r="AO6" s="56" t="e">
        <f>(BO6-AN6)</f>
        <v>#REF!</v>
      </c>
      <c r="AP6" s="53"/>
      <c r="AQ6" s="52"/>
      <c r="AR6" s="52"/>
      <c r="AS6" s="52"/>
      <c r="AT6" s="52"/>
      <c r="AU6" s="52"/>
      <c r="AV6" s="54">
        <f>COUNTIF(E5:AI5,"M")</f>
        <v>0</v>
      </c>
      <c r="AW6" s="54">
        <f>COUNTIF(E5:AI5,"T")</f>
        <v>0</v>
      </c>
      <c r="AX6" s="54">
        <f>COUNTIF(E5:AI5,"P")</f>
        <v>0</v>
      </c>
      <c r="AY6" s="54">
        <f>COUNTIF(E5:AI5,"SN")</f>
        <v>0</v>
      </c>
      <c r="AZ6" s="54">
        <f>COUNTIF(E5:AI5,"M/T")</f>
        <v>0</v>
      </c>
      <c r="BA6" s="54">
        <f>COUNTIF(E5:AI5,"I/I")</f>
        <v>0</v>
      </c>
      <c r="BB6" s="54">
        <f>COUNTIF(E5:AI5,"I")</f>
        <v>0</v>
      </c>
      <c r="BC6" s="54">
        <f>COUNTIF(E5:AI5,"I²")</f>
        <v>0</v>
      </c>
      <c r="BD6" s="54">
        <f>COUNTIF(E5:AI5,"M4")</f>
        <v>0</v>
      </c>
      <c r="BE6" s="54">
        <f>COUNTIF(E5:AI5,"T5")</f>
        <v>0</v>
      </c>
      <c r="BF6" s="54">
        <f>COUNTIF(E5:AI5,"M/SN")</f>
        <v>0</v>
      </c>
      <c r="BG6" s="54">
        <f>COUNTIF(E5:AI5,"T/SNDa")</f>
        <v>0</v>
      </c>
      <c r="BH6" s="54">
        <f>COUNTIF(E5:AI5,"T/I")</f>
        <v>0</v>
      </c>
      <c r="BI6" s="54">
        <f>COUNTIF(E5:AI5,"P/i")</f>
        <v>0</v>
      </c>
      <c r="BJ6" s="54">
        <f>COUNTIF(E5:AI5,"m/i")</f>
        <v>0</v>
      </c>
      <c r="BK6" s="54">
        <f>COUNTIF(E5:AI5,"M4/t")</f>
        <v>0</v>
      </c>
      <c r="BL6" s="54">
        <f>COUNTIF(E5:AI5,"MTa")</f>
        <v>0</v>
      </c>
      <c r="BM6" s="54">
        <f>COUNTIF(E5:AI5,"MTa")</f>
        <v>0</v>
      </c>
      <c r="BN6" s="54">
        <f>((AR6*6)+(AS6*6)+(AT6*6)+(AU6)+(AQ6*6))</f>
        <v>0</v>
      </c>
      <c r="BO6" s="57" t="e">
        <f>(AV6*#REF!)+(AW6*#REF!)+(AX6*#REF!)+(AY6*#REF!)+(AZ6*#REF!)+(BA6*#REF!)+(BB6*#REF!)+(BC6*#REF!)+(BD6*#REF!)+(BE6*#REF!)+(BF6*#REF!)+(BG6*#REF!)+(BH6*#REF!)+(BI6*$CD6)+(BJ6*#REF!)+(BK6*#REF!)+(BL6*#REF!)+(BM6*$CH$6)</f>
        <v>#REF!</v>
      </c>
      <c r="BP6" s="71"/>
      <c r="BQ6" s="52">
        <v>6</v>
      </c>
      <c r="BR6" s="52">
        <v>6</v>
      </c>
      <c r="BS6" s="52">
        <v>12</v>
      </c>
      <c r="BT6" s="52">
        <v>12</v>
      </c>
      <c r="BU6" s="52">
        <v>12</v>
      </c>
      <c r="BV6" s="52">
        <v>12</v>
      </c>
      <c r="BW6" s="52">
        <v>6</v>
      </c>
      <c r="BX6" s="52">
        <v>6</v>
      </c>
      <c r="BY6" s="52">
        <v>6</v>
      </c>
      <c r="BZ6" s="52">
        <v>6</v>
      </c>
      <c r="CA6" s="52">
        <v>18</v>
      </c>
      <c r="CB6" s="52">
        <v>18</v>
      </c>
      <c r="CC6" s="52">
        <v>12</v>
      </c>
      <c r="CD6" s="52">
        <v>18</v>
      </c>
      <c r="CE6" s="52">
        <v>12</v>
      </c>
      <c r="CF6" s="52">
        <v>8</v>
      </c>
      <c r="CG6" s="52">
        <v>12</v>
      </c>
    </row>
    <row r="7" spans="1:85">
      <c r="A7" s="239" t="s">
        <v>1</v>
      </c>
      <c r="B7" s="240" t="s">
        <v>2</v>
      </c>
      <c r="C7" s="97" t="s">
        <v>51</v>
      </c>
      <c r="D7" s="241" t="s">
        <v>4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3">
        <v>8</v>
      </c>
      <c r="M7" s="83">
        <v>9</v>
      </c>
      <c r="N7" s="83">
        <v>10</v>
      </c>
      <c r="O7" s="83">
        <v>11</v>
      </c>
      <c r="P7" s="83">
        <v>12</v>
      </c>
      <c r="Q7" s="83">
        <v>13</v>
      </c>
      <c r="R7" s="83">
        <v>14</v>
      </c>
      <c r="S7" s="83">
        <v>15</v>
      </c>
      <c r="T7" s="83">
        <v>16</v>
      </c>
      <c r="U7" s="83">
        <v>17</v>
      </c>
      <c r="V7" s="83">
        <v>18</v>
      </c>
      <c r="W7" s="83">
        <v>19</v>
      </c>
      <c r="X7" s="83">
        <v>20</v>
      </c>
      <c r="Y7" s="83">
        <v>21</v>
      </c>
      <c r="Z7" s="83">
        <v>22</v>
      </c>
      <c r="AA7" s="83">
        <v>23</v>
      </c>
      <c r="AB7" s="83">
        <v>24</v>
      </c>
      <c r="AC7" s="83">
        <v>25</v>
      </c>
      <c r="AD7" s="83">
        <v>26</v>
      </c>
      <c r="AE7" s="83">
        <v>27</v>
      </c>
      <c r="AF7" s="83">
        <v>28</v>
      </c>
      <c r="AG7" s="83">
        <v>29</v>
      </c>
      <c r="AH7" s="83">
        <v>30</v>
      </c>
      <c r="AI7" s="242" t="s">
        <v>5</v>
      </c>
      <c r="AJ7" s="238" t="s">
        <v>6</v>
      </c>
      <c r="AK7" s="237" t="s">
        <v>7</v>
      </c>
      <c r="AL7" s="75"/>
      <c r="AN7" s="63"/>
      <c r="AO7" s="63"/>
      <c r="AP7" s="59"/>
      <c r="AQ7" s="64"/>
      <c r="AR7" s="64"/>
      <c r="AS7" s="64"/>
      <c r="AT7" s="64"/>
      <c r="AU7" s="64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6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</row>
    <row r="8" spans="1:85">
      <c r="A8" s="239"/>
      <c r="B8" s="240"/>
      <c r="C8" s="82" t="s">
        <v>68</v>
      </c>
      <c r="D8" s="241"/>
      <c r="E8" s="83" t="s">
        <v>10</v>
      </c>
      <c r="F8" s="83" t="s">
        <v>11</v>
      </c>
      <c r="G8" s="83" t="s">
        <v>12</v>
      </c>
      <c r="H8" s="83" t="s">
        <v>13</v>
      </c>
      <c r="I8" s="83" t="s">
        <v>14</v>
      </c>
      <c r="J8" s="83" t="s">
        <v>108</v>
      </c>
      <c r="K8" s="83" t="s">
        <v>16</v>
      </c>
      <c r="L8" s="83" t="s">
        <v>10</v>
      </c>
      <c r="M8" s="83" t="s">
        <v>11</v>
      </c>
      <c r="N8" s="83" t="s">
        <v>12</v>
      </c>
      <c r="O8" s="83" t="s">
        <v>13</v>
      </c>
      <c r="P8" s="83" t="s">
        <v>14</v>
      </c>
      <c r="Q8" s="83" t="s">
        <v>108</v>
      </c>
      <c r="R8" s="83" t="s">
        <v>16</v>
      </c>
      <c r="S8" s="83" t="s">
        <v>10</v>
      </c>
      <c r="T8" s="83" t="s">
        <v>11</v>
      </c>
      <c r="U8" s="83" t="s">
        <v>12</v>
      </c>
      <c r="V8" s="83" t="s">
        <v>13</v>
      </c>
      <c r="W8" s="83" t="s">
        <v>14</v>
      </c>
      <c r="X8" s="83" t="s">
        <v>108</v>
      </c>
      <c r="Y8" s="83" t="s">
        <v>16</v>
      </c>
      <c r="Z8" s="83" t="s">
        <v>10</v>
      </c>
      <c r="AA8" s="83" t="s">
        <v>11</v>
      </c>
      <c r="AB8" s="83" t="s">
        <v>12</v>
      </c>
      <c r="AC8" s="83" t="s">
        <v>13</v>
      </c>
      <c r="AD8" s="83" t="s">
        <v>14</v>
      </c>
      <c r="AE8" s="83" t="s">
        <v>108</v>
      </c>
      <c r="AF8" s="83" t="s">
        <v>16</v>
      </c>
      <c r="AG8" s="83" t="s">
        <v>10</v>
      </c>
      <c r="AH8" s="83" t="s">
        <v>11</v>
      </c>
      <c r="AI8" s="242"/>
      <c r="AJ8" s="238"/>
      <c r="AK8" s="237"/>
      <c r="AL8" s="75"/>
      <c r="AN8" s="56">
        <v>132</v>
      </c>
      <c r="AO8" s="56" t="e">
        <f>(BO8-AN8)</f>
        <v>#REF!</v>
      </c>
      <c r="AP8" s="53"/>
      <c r="AQ8" s="52"/>
      <c r="AR8" s="52"/>
      <c r="AS8" s="52"/>
      <c r="AT8" s="52"/>
      <c r="AU8" s="52"/>
      <c r="AV8" s="54">
        <f>COUNTIF(E8:AI8,"M")</f>
        <v>0</v>
      </c>
      <c r="AW8" s="54">
        <f>COUNTIF(E8:AI8,"T")</f>
        <v>0</v>
      </c>
      <c r="AX8" s="54">
        <f>COUNTIF(E8:AI8,"P")</f>
        <v>0</v>
      </c>
      <c r="AY8" s="54">
        <f>COUNTIF(E8:AI8,"SN")</f>
        <v>0</v>
      </c>
      <c r="AZ8" s="54">
        <f>COUNTIF(E8:AI8,"M/T")</f>
        <v>0</v>
      </c>
      <c r="BA8" s="54">
        <f>COUNTIF(E8:AI8,"I/I")</f>
        <v>0</v>
      </c>
      <c r="BB8" s="54">
        <f>COUNTIF(E8:AI8,"I")</f>
        <v>0</v>
      </c>
      <c r="BC8" s="54">
        <f>COUNTIF(E8:AI8,"I²")</f>
        <v>0</v>
      </c>
      <c r="BD8" s="54">
        <f>COUNTIF(E8:AI8,"M4")</f>
        <v>0</v>
      </c>
      <c r="BE8" s="54">
        <f>COUNTIF(E8:AI8,"T5")</f>
        <v>0</v>
      </c>
      <c r="BF8" s="54">
        <f>COUNTIF(E8:AI8,"M/SN")</f>
        <v>0</v>
      </c>
      <c r="BG8" s="54">
        <f>COUNTIF(E8:AI8,"T/SNDa")</f>
        <v>0</v>
      </c>
      <c r="BH8" s="54">
        <f>COUNTIF(E8:AI8,"T/I")</f>
        <v>0</v>
      </c>
      <c r="BI8" s="54">
        <f>COUNTIF(E8:AI8,"P/i")</f>
        <v>0</v>
      </c>
      <c r="BJ8" s="54">
        <f>COUNTIF(E8:AI8,"m/i")</f>
        <v>0</v>
      </c>
      <c r="BK8" s="54">
        <f>COUNTIF(E8:AI8,"M4/t")</f>
        <v>0</v>
      </c>
      <c r="BL8" s="54">
        <f>COUNTIF(E8:AI8,"MTa")</f>
        <v>0</v>
      </c>
      <c r="BM8" s="54">
        <f>COUNTIF(E8:AI8,"MTa")</f>
        <v>0</v>
      </c>
      <c r="BN8" s="54">
        <f>((AR8*6)+(AS8*6)+(AT8*6)+(AU8)+(AQ8*6))</f>
        <v>0</v>
      </c>
      <c r="BO8" s="57" t="e">
        <f>(AV8*#REF!)+(AW8*#REF!)+(AX8*#REF!)+(AY8*#REF!)+(AZ8*#REF!)+(BA8*#REF!)+(BB8*#REF!)+(BC8*#REF!)+(BD8*#REF!)+(BE8*#REF!)+(BF8*#REF!)+(BG8*#REF!)+(BH8*#REF!)+(BI8*$CD8)+(BJ8*#REF!)+(BK8*#REF!)+(BL8*#REF!)+(BM8*$CH$6)</f>
        <v>#REF!</v>
      </c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</row>
    <row r="9" spans="1:85">
      <c r="A9" s="71">
        <v>153605</v>
      </c>
      <c r="B9" s="84" t="s">
        <v>112</v>
      </c>
      <c r="C9" s="85" t="s">
        <v>69</v>
      </c>
      <c r="D9" s="86" t="s">
        <v>70</v>
      </c>
      <c r="E9" s="87" t="s">
        <v>33</v>
      </c>
      <c r="F9" s="87" t="s">
        <v>27</v>
      </c>
      <c r="G9" s="87" t="s">
        <v>27</v>
      </c>
      <c r="H9" s="87" t="s">
        <v>27</v>
      </c>
      <c r="I9" s="87" t="s">
        <v>27</v>
      </c>
      <c r="J9" s="88"/>
      <c r="K9" s="89"/>
      <c r="L9" s="99" t="s">
        <v>33</v>
      </c>
      <c r="M9" s="87" t="s">
        <v>27</v>
      </c>
      <c r="N9" s="87" t="s">
        <v>27</v>
      </c>
      <c r="O9" s="87" t="s">
        <v>47</v>
      </c>
      <c r="P9" s="87" t="s">
        <v>27</v>
      </c>
      <c r="Q9" s="88"/>
      <c r="R9" s="89"/>
      <c r="S9" s="87" t="s">
        <v>33</v>
      </c>
      <c r="T9" s="87" t="s">
        <v>27</v>
      </c>
      <c r="U9" s="87" t="s">
        <v>27</v>
      </c>
      <c r="V9" s="87" t="s">
        <v>27</v>
      </c>
      <c r="W9" s="87" t="s">
        <v>27</v>
      </c>
      <c r="X9" s="88"/>
      <c r="Y9" s="88"/>
      <c r="Z9" s="123" t="s">
        <v>33</v>
      </c>
      <c r="AA9" s="87" t="s">
        <v>27</v>
      </c>
      <c r="AB9" s="87" t="s">
        <v>27</v>
      </c>
      <c r="AC9" s="87" t="s">
        <v>27</v>
      </c>
      <c r="AD9" s="87" t="s">
        <v>27</v>
      </c>
      <c r="AE9" s="89"/>
      <c r="AF9" s="89"/>
      <c r="AG9" s="87" t="s">
        <v>33</v>
      </c>
      <c r="AH9" s="99" t="s">
        <v>27</v>
      </c>
      <c r="AI9" s="90">
        <v>132</v>
      </c>
      <c r="AJ9" s="91">
        <v>162</v>
      </c>
      <c r="AK9" s="92">
        <v>30</v>
      </c>
      <c r="AL9" s="75" t="s">
        <v>128</v>
      </c>
      <c r="AN9" s="56">
        <v>132</v>
      </c>
      <c r="AO9" s="56" t="e">
        <f>(BO9-AN9)</f>
        <v>#REF!</v>
      </c>
      <c r="AP9" s="53"/>
      <c r="AQ9" s="52"/>
      <c r="AR9" s="52"/>
      <c r="AS9" s="52"/>
      <c r="AT9" s="52"/>
      <c r="AU9" s="52"/>
      <c r="AV9" s="54">
        <f>COUNTIF(E9:AI9,"M")</f>
        <v>16</v>
      </c>
      <c r="AW9" s="54">
        <f>COUNTIF(E9:AI9,"T")</f>
        <v>0</v>
      </c>
      <c r="AX9" s="54">
        <f>COUNTIF(E9:AI9,"P")</f>
        <v>5</v>
      </c>
      <c r="AY9" s="54">
        <f>COUNTIF(E9:AI9,"SN")</f>
        <v>0</v>
      </c>
      <c r="AZ9" s="54">
        <f>COUNTIF(E9:AI9,"M/T")</f>
        <v>0</v>
      </c>
      <c r="BA9" s="54">
        <f>COUNTIF(E9:AI9,"I/I")</f>
        <v>0</v>
      </c>
      <c r="BB9" s="54">
        <f>COUNTIF(E9:AI9,"I")</f>
        <v>0</v>
      </c>
      <c r="BC9" s="54">
        <f>COUNTIF(E9:AI9,"I²")</f>
        <v>0</v>
      </c>
      <c r="BD9" s="54">
        <f>COUNTIF(E9:AI9,"M4")</f>
        <v>0</v>
      </c>
      <c r="BE9" s="54">
        <f>COUNTIF(E9:AI9,"T5")</f>
        <v>0</v>
      </c>
      <c r="BF9" s="54">
        <f>COUNTIF(E9:AI9,"M/SN")</f>
        <v>0</v>
      </c>
      <c r="BG9" s="54">
        <f>COUNTIF(E9:AI9,"T/SNDa")</f>
        <v>0</v>
      </c>
      <c r="BH9" s="54">
        <f>COUNTIF(E9:AI9,"T/I")</f>
        <v>0</v>
      </c>
      <c r="BI9" s="54">
        <f>COUNTIF(E9:AI9,"P/i")</f>
        <v>0</v>
      </c>
      <c r="BJ9" s="54">
        <f>COUNTIF(E9:AI9,"m/i")</f>
        <v>0</v>
      </c>
      <c r="BK9" s="54">
        <f>COUNTIF(E9:AI9,"M4/t")</f>
        <v>0</v>
      </c>
      <c r="BL9" s="54">
        <f>COUNTIF(E9:AI9,"MTa")</f>
        <v>0</v>
      </c>
      <c r="BM9" s="54">
        <f>COUNTIF(E9:AI9,"MTa")</f>
        <v>0</v>
      </c>
      <c r="BN9" s="54">
        <f>((AR9*6)+(AS9*6)+(AT9*6)+(AU9)+(AQ9*6))</f>
        <v>0</v>
      </c>
      <c r="BO9" s="57" t="e">
        <f>(AV9*#REF!)+(AW9*#REF!)+(AX9*#REF!)+(AY9*#REF!)+(AZ9*#REF!)+(BA9*#REF!)+(BB9*#REF!)+(BC9*#REF!)+(BD9*#REF!)+(BE9*#REF!)+(BF9*#REF!)+(BG9*#REF!)+(BH9*#REF!)+(BI9*$CD9)+(BJ9*#REF!)+(BK9*#REF!)+(BL9*#REF!)+(BM9*$CH$6)</f>
        <v>#REF!</v>
      </c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</row>
    <row r="10" spans="1:85">
      <c r="A10" s="94">
        <v>113549</v>
      </c>
      <c r="B10" s="84" t="s">
        <v>76</v>
      </c>
      <c r="C10" s="95" t="s">
        <v>68</v>
      </c>
      <c r="D10" s="86" t="s">
        <v>70</v>
      </c>
      <c r="E10" s="87" t="s">
        <v>27</v>
      </c>
      <c r="F10" s="87" t="s">
        <v>27</v>
      </c>
      <c r="G10" s="87" t="s">
        <v>27</v>
      </c>
      <c r="H10" s="87" t="s">
        <v>27</v>
      </c>
      <c r="I10" s="87" t="s">
        <v>27</v>
      </c>
      <c r="J10" s="88" t="s">
        <v>27</v>
      </c>
      <c r="K10" s="89"/>
      <c r="L10" s="123" t="s">
        <v>118</v>
      </c>
      <c r="M10" s="123" t="s">
        <v>118</v>
      </c>
      <c r="N10" s="123" t="s">
        <v>118</v>
      </c>
      <c r="O10" s="123" t="s">
        <v>118</v>
      </c>
      <c r="P10" s="123" t="s">
        <v>118</v>
      </c>
      <c r="Q10" s="88"/>
      <c r="R10" s="88"/>
      <c r="S10" s="87" t="s">
        <v>27</v>
      </c>
      <c r="T10" s="87" t="s">
        <v>27</v>
      </c>
      <c r="U10" s="87" t="s">
        <v>27</v>
      </c>
      <c r="V10" s="87" t="s">
        <v>27</v>
      </c>
      <c r="W10" s="87" t="s">
        <v>27</v>
      </c>
      <c r="X10" s="88"/>
      <c r="Y10" s="88" t="s">
        <v>27</v>
      </c>
      <c r="Z10" s="87" t="s">
        <v>27</v>
      </c>
      <c r="AA10" s="87" t="s">
        <v>27</v>
      </c>
      <c r="AB10" s="87" t="s">
        <v>27</v>
      </c>
      <c r="AC10" s="87" t="s">
        <v>27</v>
      </c>
      <c r="AD10" s="87" t="s">
        <v>27</v>
      </c>
      <c r="AE10" s="88" t="s">
        <v>27</v>
      </c>
      <c r="AF10" s="89"/>
      <c r="AG10" s="87" t="s">
        <v>27</v>
      </c>
      <c r="AH10" s="87" t="s">
        <v>27</v>
      </c>
      <c r="AI10" s="90">
        <v>132</v>
      </c>
      <c r="AJ10" s="91">
        <v>0</v>
      </c>
      <c r="AK10" s="92">
        <v>0</v>
      </c>
      <c r="AL10" s="75"/>
      <c r="AN10" s="56">
        <v>132</v>
      </c>
      <c r="AO10" s="56" t="e">
        <f>(BO10-AN10)</f>
        <v>#REF!</v>
      </c>
      <c r="AP10" s="53"/>
      <c r="AQ10" s="52"/>
      <c r="AR10" s="52"/>
      <c r="AS10" s="52"/>
      <c r="AT10" s="52"/>
      <c r="AU10" s="52"/>
      <c r="AV10" s="54">
        <f>COUNTIF(E10:AI10,"M")</f>
        <v>20</v>
      </c>
      <c r="AW10" s="54">
        <f>COUNTIF(E10:AI10,"T")</f>
        <v>0</v>
      </c>
      <c r="AX10" s="54">
        <f>COUNTIF(E10:AI10,"P")</f>
        <v>0</v>
      </c>
      <c r="AY10" s="54">
        <f>COUNTIF(E10:AI10,"SN")</f>
        <v>0</v>
      </c>
      <c r="AZ10" s="54">
        <f>COUNTIF(E10:AI10,"M/T")</f>
        <v>0</v>
      </c>
      <c r="BA10" s="54">
        <f>COUNTIF(E10:AI10,"I/I")</f>
        <v>0</v>
      </c>
      <c r="BB10" s="54">
        <f>COUNTIF(E10:AI10,"I")</f>
        <v>0</v>
      </c>
      <c r="BC10" s="54">
        <f>COUNTIF(E10:AI10,"I²")</f>
        <v>0</v>
      </c>
      <c r="BD10" s="54">
        <f>COUNTIF(E10:AI10,"M4")</f>
        <v>0</v>
      </c>
      <c r="BE10" s="54">
        <f>COUNTIF(E10:AI10,"T5")</f>
        <v>0</v>
      </c>
      <c r="BF10" s="54">
        <f>COUNTIF(E10:AI10,"M/SN")</f>
        <v>0</v>
      </c>
      <c r="BG10" s="54">
        <f>COUNTIF(E10:AI10,"T/SNDa")</f>
        <v>0</v>
      </c>
      <c r="BH10" s="54">
        <f>COUNTIF(E10:AI10,"T/I")</f>
        <v>0</v>
      </c>
      <c r="BI10" s="54">
        <f>COUNTIF(E10:AI10,"P/i")</f>
        <v>0</v>
      </c>
      <c r="BJ10" s="54">
        <f>COUNTIF(E10:AI10,"m/i")</f>
        <v>0</v>
      </c>
      <c r="BK10" s="54">
        <f>COUNTIF(E10:AI10,"M4/t")</f>
        <v>0</v>
      </c>
      <c r="BL10" s="54">
        <f>COUNTIF(E10:AI10,"MTa")</f>
        <v>0</v>
      </c>
      <c r="BM10" s="54">
        <f>COUNTIF(E10:AI10,"MTa")</f>
        <v>0</v>
      </c>
      <c r="BN10" s="54">
        <f>((AR10*6)+(AS10*6)+(AT10*6)+(AU10)+(AQ10*6))</f>
        <v>0</v>
      </c>
      <c r="BO10" s="57" t="e">
        <f>(AV10*#REF!)+(AW10*#REF!)+(AX10*#REF!)+(AY10*#REF!)+(AZ10*#REF!)+(BA10*#REF!)+(BB10*#REF!)+(BC10*#REF!)+(BD10*#REF!)+(BE10*#REF!)+(BF10*#REF!)+(BG10*#REF!)+(BH10*#REF!)+(BI10*$CD10)+(BJ10*#REF!)+(BK10*#REF!)+(BL10*#REF!)+(BM10*$CH$6)</f>
        <v>#REF!</v>
      </c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</row>
    <row r="11" spans="1:85">
      <c r="A11" s="96" t="s">
        <v>71</v>
      </c>
      <c r="B11" s="84" t="s">
        <v>72</v>
      </c>
      <c r="C11" s="85" t="s">
        <v>73</v>
      </c>
      <c r="D11" s="86" t="s">
        <v>74</v>
      </c>
      <c r="E11" s="87" t="s">
        <v>59</v>
      </c>
      <c r="F11" s="87" t="s">
        <v>59</v>
      </c>
      <c r="G11" s="87" t="s">
        <v>59</v>
      </c>
      <c r="H11" s="87" t="s">
        <v>59</v>
      </c>
      <c r="I11" s="87" t="s">
        <v>130</v>
      </c>
      <c r="J11" s="89"/>
      <c r="K11" s="89"/>
      <c r="L11" s="87" t="s">
        <v>59</v>
      </c>
      <c r="M11" s="87" t="s">
        <v>59</v>
      </c>
      <c r="N11" s="87" t="s">
        <v>59</v>
      </c>
      <c r="O11" s="87" t="s">
        <v>59</v>
      </c>
      <c r="P11" s="87" t="s">
        <v>59</v>
      </c>
      <c r="Q11" s="89"/>
      <c r="R11" s="89"/>
      <c r="S11" s="87" t="s">
        <v>59</v>
      </c>
      <c r="T11" s="87" t="s">
        <v>59</v>
      </c>
      <c r="U11" s="87" t="s">
        <v>59</v>
      </c>
      <c r="V11" s="87" t="s">
        <v>59</v>
      </c>
      <c r="W11" s="87" t="s">
        <v>59</v>
      </c>
      <c r="X11" s="89"/>
      <c r="Y11" s="89"/>
      <c r="Z11" s="87" t="s">
        <v>59</v>
      </c>
      <c r="AA11" s="87" t="s">
        <v>59</v>
      </c>
      <c r="AB11" s="87" t="s">
        <v>59</v>
      </c>
      <c r="AC11" s="87" t="s">
        <v>59</v>
      </c>
      <c r="AD11" s="87" t="s">
        <v>59</v>
      </c>
      <c r="AE11" s="89"/>
      <c r="AF11" s="89"/>
      <c r="AG11" s="87" t="s">
        <v>59</v>
      </c>
      <c r="AH11" s="87" t="s">
        <v>59</v>
      </c>
      <c r="AI11" s="90">
        <v>132</v>
      </c>
      <c r="AJ11" s="91">
        <v>132</v>
      </c>
      <c r="AK11" s="92">
        <v>0</v>
      </c>
      <c r="AL11" s="75"/>
      <c r="AN11" s="58"/>
      <c r="AO11" s="58"/>
      <c r="AP11" s="59"/>
      <c r="AQ11" s="60"/>
      <c r="AR11" s="60"/>
      <c r="AS11" s="60"/>
      <c r="AT11" s="60"/>
      <c r="AU11" s="60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2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</row>
    <row r="12" spans="1:85">
      <c r="A12" s="239" t="s">
        <v>1</v>
      </c>
      <c r="B12" s="240" t="s">
        <v>2</v>
      </c>
      <c r="C12" s="97" t="s">
        <v>51</v>
      </c>
      <c r="D12" s="241" t="s">
        <v>4</v>
      </c>
      <c r="E12" s="83">
        <v>1</v>
      </c>
      <c r="F12" s="83">
        <v>2</v>
      </c>
      <c r="G12" s="83">
        <v>3</v>
      </c>
      <c r="H12" s="83">
        <v>4</v>
      </c>
      <c r="I12" s="83">
        <v>5</v>
      </c>
      <c r="J12" s="83">
        <v>6</v>
      </c>
      <c r="K12" s="83">
        <v>7</v>
      </c>
      <c r="L12" s="83">
        <v>8</v>
      </c>
      <c r="M12" s="83">
        <v>9</v>
      </c>
      <c r="N12" s="83">
        <v>10</v>
      </c>
      <c r="O12" s="83">
        <v>11</v>
      </c>
      <c r="P12" s="83">
        <v>12</v>
      </c>
      <c r="Q12" s="83">
        <v>13</v>
      </c>
      <c r="R12" s="83">
        <v>14</v>
      </c>
      <c r="S12" s="83">
        <v>15</v>
      </c>
      <c r="T12" s="83">
        <v>16</v>
      </c>
      <c r="U12" s="83">
        <v>17</v>
      </c>
      <c r="V12" s="83">
        <v>18</v>
      </c>
      <c r="W12" s="83">
        <v>19</v>
      </c>
      <c r="X12" s="83">
        <v>20</v>
      </c>
      <c r="Y12" s="83">
        <v>21</v>
      </c>
      <c r="Z12" s="83">
        <v>22</v>
      </c>
      <c r="AA12" s="83">
        <v>23</v>
      </c>
      <c r="AB12" s="83">
        <v>24</v>
      </c>
      <c r="AC12" s="83">
        <v>25</v>
      </c>
      <c r="AD12" s="83">
        <v>26</v>
      </c>
      <c r="AE12" s="83">
        <v>27</v>
      </c>
      <c r="AF12" s="83">
        <v>28</v>
      </c>
      <c r="AG12" s="83">
        <v>29</v>
      </c>
      <c r="AH12" s="83">
        <v>30</v>
      </c>
      <c r="AI12" s="242" t="s">
        <v>5</v>
      </c>
      <c r="AJ12" s="238" t="s">
        <v>6</v>
      </c>
      <c r="AK12" s="237" t="s">
        <v>7</v>
      </c>
      <c r="AL12" s="75"/>
      <c r="AN12" s="63"/>
      <c r="AO12" s="63"/>
      <c r="AP12" s="59"/>
      <c r="AQ12" s="64"/>
      <c r="AR12" s="64"/>
      <c r="AS12" s="64"/>
      <c r="AT12" s="64"/>
      <c r="AU12" s="64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6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</row>
    <row r="13" spans="1:85">
      <c r="A13" s="239"/>
      <c r="B13" s="240"/>
      <c r="C13" s="82" t="s">
        <v>75</v>
      </c>
      <c r="D13" s="241"/>
      <c r="E13" s="83" t="s">
        <v>10</v>
      </c>
      <c r="F13" s="83" t="s">
        <v>11</v>
      </c>
      <c r="G13" s="83" t="s">
        <v>12</v>
      </c>
      <c r="H13" s="83" t="s">
        <v>13</v>
      </c>
      <c r="I13" s="83" t="s">
        <v>14</v>
      </c>
      <c r="J13" s="83" t="s">
        <v>108</v>
      </c>
      <c r="K13" s="83" t="s">
        <v>16</v>
      </c>
      <c r="L13" s="83" t="s">
        <v>10</v>
      </c>
      <c r="M13" s="83" t="s">
        <v>11</v>
      </c>
      <c r="N13" s="83" t="s">
        <v>12</v>
      </c>
      <c r="O13" s="83" t="s">
        <v>13</v>
      </c>
      <c r="P13" s="83" t="s">
        <v>14</v>
      </c>
      <c r="Q13" s="83" t="s">
        <v>108</v>
      </c>
      <c r="R13" s="83" t="s">
        <v>16</v>
      </c>
      <c r="S13" s="83" t="s">
        <v>10</v>
      </c>
      <c r="T13" s="83" t="s">
        <v>11</v>
      </c>
      <c r="U13" s="83" t="s">
        <v>12</v>
      </c>
      <c r="V13" s="83" t="s">
        <v>13</v>
      </c>
      <c r="W13" s="83" t="s">
        <v>14</v>
      </c>
      <c r="X13" s="83" t="s">
        <v>108</v>
      </c>
      <c r="Y13" s="83" t="s">
        <v>16</v>
      </c>
      <c r="Z13" s="83" t="s">
        <v>10</v>
      </c>
      <c r="AA13" s="83" t="s">
        <v>11</v>
      </c>
      <c r="AB13" s="83" t="s">
        <v>12</v>
      </c>
      <c r="AC13" s="83" t="s">
        <v>13</v>
      </c>
      <c r="AD13" s="83" t="s">
        <v>14</v>
      </c>
      <c r="AE13" s="83" t="s">
        <v>108</v>
      </c>
      <c r="AF13" s="83" t="s">
        <v>16</v>
      </c>
      <c r="AG13" s="83" t="s">
        <v>10</v>
      </c>
      <c r="AH13" s="83" t="s">
        <v>11</v>
      </c>
      <c r="AI13" s="242"/>
      <c r="AJ13" s="238"/>
      <c r="AK13" s="237"/>
      <c r="AL13" s="75"/>
      <c r="AN13" s="56">
        <v>132</v>
      </c>
      <c r="AO13" s="56" t="e">
        <f>(BO13-AN13)</f>
        <v>#REF!</v>
      </c>
      <c r="AP13" s="53"/>
      <c r="AQ13" s="52"/>
      <c r="AR13" s="52"/>
      <c r="AS13" s="52"/>
      <c r="AT13" s="52"/>
      <c r="AU13" s="52"/>
      <c r="AV13" s="54">
        <f>COUNTIF(E13:AI13,"M")</f>
        <v>0</v>
      </c>
      <c r="AW13" s="54">
        <f>COUNTIF(E13:AI13,"T")</f>
        <v>0</v>
      </c>
      <c r="AX13" s="54">
        <f>COUNTIF(E13:AI13,"P")</f>
        <v>0</v>
      </c>
      <c r="AY13" s="54">
        <f>COUNTIF(E13:AI13,"SN")</f>
        <v>0</v>
      </c>
      <c r="AZ13" s="54">
        <f>COUNTIF(E13:AI13,"M/T")</f>
        <v>0</v>
      </c>
      <c r="BA13" s="54">
        <f>COUNTIF(E13:AI13,"I/I")</f>
        <v>0</v>
      </c>
      <c r="BB13" s="54">
        <f>COUNTIF(E13:AI13,"I")</f>
        <v>0</v>
      </c>
      <c r="BC13" s="54">
        <f>COUNTIF(E13:AI13,"I²")</f>
        <v>0</v>
      </c>
      <c r="BD13" s="54">
        <f>COUNTIF(E13:AI13,"M4")</f>
        <v>0</v>
      </c>
      <c r="BE13" s="54">
        <f>COUNTIF(E13:AI13,"T5")</f>
        <v>0</v>
      </c>
      <c r="BF13" s="54">
        <f>COUNTIF(E13:AI13,"M/SN")</f>
        <v>0</v>
      </c>
      <c r="BG13" s="54">
        <f>COUNTIF(E13:AI13,"T/SNDa")</f>
        <v>0</v>
      </c>
      <c r="BH13" s="54">
        <f>COUNTIF(E13:AI13,"T/I")</f>
        <v>0</v>
      </c>
      <c r="BI13" s="54">
        <f>COUNTIF(E13:AI13,"P/i")</f>
        <v>0</v>
      </c>
      <c r="BJ13" s="54">
        <f>COUNTIF(E13:AI13,"m/i")</f>
        <v>0</v>
      </c>
      <c r="BK13" s="54">
        <f>COUNTIF(E13:AI13,"M4/t")</f>
        <v>0</v>
      </c>
      <c r="BL13" s="54">
        <f>COUNTIF(E13:AI13,"MTa")</f>
        <v>0</v>
      </c>
      <c r="BM13" s="54">
        <f>COUNTIF(E13:AI13,"MTa")</f>
        <v>0</v>
      </c>
      <c r="BN13" s="54">
        <f>((AR13*6)+(AS13*6)+(AT13*6)+(AU13)+(AQ13*6))</f>
        <v>0</v>
      </c>
      <c r="BO13" s="57" t="e">
        <f>(AV13*#REF!)+(AW13*#REF!)+(AX13*#REF!)+(AY13*#REF!)+(AZ13*#REF!)+(BA13*#REF!)+(BB13*#REF!)+(BC13*#REF!)+(BD13*#REF!)+(BE13*#REF!)+(BF13*#REF!)+(BG13*#REF!)+(BH13*#REF!)+(BI13*$CD13)+(BJ13*#REF!)+(BK13*#REF!)+(BL13*#REF!)+(BM13*$CH$6)</f>
        <v>#REF!</v>
      </c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</row>
    <row r="14" spans="1:85">
      <c r="A14" s="96" t="s">
        <v>77</v>
      </c>
      <c r="B14" s="84" t="s">
        <v>78</v>
      </c>
      <c r="C14" s="95" t="s">
        <v>75</v>
      </c>
      <c r="D14" s="86" t="s">
        <v>70</v>
      </c>
      <c r="E14" s="87" t="s">
        <v>27</v>
      </c>
      <c r="F14" s="87" t="s">
        <v>27</v>
      </c>
      <c r="G14" s="87" t="s">
        <v>27</v>
      </c>
      <c r="H14" s="87" t="s">
        <v>27</v>
      </c>
      <c r="I14" s="87" t="s">
        <v>27</v>
      </c>
      <c r="J14" s="88" t="s">
        <v>27</v>
      </c>
      <c r="K14" s="88"/>
      <c r="L14" s="87" t="s">
        <v>27</v>
      </c>
      <c r="M14" s="87" t="s">
        <v>27</v>
      </c>
      <c r="N14" s="87" t="s">
        <v>27</v>
      </c>
      <c r="O14" s="87" t="s">
        <v>27</v>
      </c>
      <c r="P14" s="87" t="s">
        <v>27</v>
      </c>
      <c r="Q14" s="89"/>
      <c r="R14" s="88" t="s">
        <v>27</v>
      </c>
      <c r="S14" s="87" t="s">
        <v>27</v>
      </c>
      <c r="T14" s="87" t="s">
        <v>27</v>
      </c>
      <c r="U14" s="87" t="s">
        <v>27</v>
      </c>
      <c r="V14" s="87" t="s">
        <v>27</v>
      </c>
      <c r="W14" s="87" t="s">
        <v>27</v>
      </c>
      <c r="X14" s="88" t="s">
        <v>27</v>
      </c>
      <c r="Y14" s="88" t="s">
        <v>27</v>
      </c>
      <c r="Z14" s="87" t="s">
        <v>27</v>
      </c>
      <c r="AA14" s="87" t="s">
        <v>27</v>
      </c>
      <c r="AB14" s="87" t="s">
        <v>27</v>
      </c>
      <c r="AC14" s="87" t="s">
        <v>27</v>
      </c>
      <c r="AD14" s="87" t="s">
        <v>27</v>
      </c>
      <c r="AE14" s="98"/>
      <c r="AF14" s="88" t="s">
        <v>27</v>
      </c>
      <c r="AG14" s="87" t="s">
        <v>27</v>
      </c>
      <c r="AH14" s="87" t="s">
        <v>27</v>
      </c>
      <c r="AI14" s="90">
        <v>132</v>
      </c>
      <c r="AJ14" s="91">
        <v>162</v>
      </c>
      <c r="AK14" s="92">
        <v>30</v>
      </c>
      <c r="AL14" s="75" t="s">
        <v>128</v>
      </c>
      <c r="AN14" s="56">
        <v>132</v>
      </c>
      <c r="AO14" s="56" t="e">
        <f>(BO14-AN14)</f>
        <v>#REF!</v>
      </c>
      <c r="AP14" s="53"/>
      <c r="AQ14" s="52"/>
      <c r="AR14" s="52"/>
      <c r="AS14" s="52"/>
      <c r="AT14" s="52"/>
      <c r="AU14" s="52"/>
      <c r="AV14" s="54">
        <f>COUNTIF(E14:AI14,"M")</f>
        <v>27</v>
      </c>
      <c r="AW14" s="54">
        <f>COUNTIF(E14:AI14,"T")</f>
        <v>0</v>
      </c>
      <c r="AX14" s="54">
        <f>COUNTIF(E14:AI14,"P")</f>
        <v>0</v>
      </c>
      <c r="AY14" s="54">
        <f>COUNTIF(E14:AI14,"SN")</f>
        <v>0</v>
      </c>
      <c r="AZ14" s="54">
        <f>COUNTIF(E14:AI14,"M/T")</f>
        <v>0</v>
      </c>
      <c r="BA14" s="54">
        <f>COUNTIF(E14:AI14,"I/I")</f>
        <v>0</v>
      </c>
      <c r="BB14" s="54">
        <f>COUNTIF(E14:AI14,"I")</f>
        <v>0</v>
      </c>
      <c r="BC14" s="54">
        <f>COUNTIF(E14:AI14,"I²")</f>
        <v>0</v>
      </c>
      <c r="BD14" s="54">
        <f>COUNTIF(E14:AI14,"M4")</f>
        <v>0</v>
      </c>
      <c r="BE14" s="54">
        <f>COUNTIF(E14:AI14,"T5")</f>
        <v>0</v>
      </c>
      <c r="BF14" s="54">
        <f>COUNTIF(E14:AI14,"M/SN")</f>
        <v>0</v>
      </c>
      <c r="BG14" s="54">
        <f>COUNTIF(E14:AI14,"T/SNDa")</f>
        <v>0</v>
      </c>
      <c r="BH14" s="54">
        <f>COUNTIF(E14:AI14,"T/I")</f>
        <v>0</v>
      </c>
      <c r="BI14" s="54">
        <f>COUNTIF(E14:AI14,"P/i")</f>
        <v>0</v>
      </c>
      <c r="BJ14" s="54">
        <f>COUNTIF(E14:AI14,"m/i")</f>
        <v>0</v>
      </c>
      <c r="BK14" s="54">
        <f>COUNTIF(E14:AI14,"M4/t")</f>
        <v>0</v>
      </c>
      <c r="BL14" s="54">
        <f>COUNTIF(E14:AI14,"MTa")</f>
        <v>0</v>
      </c>
      <c r="BM14" s="54">
        <f>COUNTIF(E14:AI14,"MTa")</f>
        <v>0</v>
      </c>
      <c r="BN14" s="54">
        <f>((AR14*6)+(AS14*6)+(AT14*6)+(AU14)+(AQ14*6))</f>
        <v>0</v>
      </c>
      <c r="BO14" s="57" t="e">
        <f>(AV14*#REF!)+(AW14*#REF!)+(AX14*#REF!)+(AY14*#REF!)+(AZ14*#REF!)+(BA14*#REF!)+(BB14*#REF!)+(BC14*#REF!)+(BD14*#REF!)+(BE14*#REF!)+(BF14*#REF!)+(BG14*#REF!)+(BH14*#REF!)+(BI14*$CD14)+(BJ14*#REF!)+(BK14*#REF!)+(BL14*#REF!)+(BM14*$CH$6)</f>
        <v>#REF!</v>
      </c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</row>
    <row r="15" spans="1:85">
      <c r="A15" s="239" t="s">
        <v>1</v>
      </c>
      <c r="B15" s="240" t="s">
        <v>2</v>
      </c>
      <c r="C15" s="97" t="s">
        <v>51</v>
      </c>
      <c r="D15" s="241" t="s">
        <v>4</v>
      </c>
      <c r="E15" s="83">
        <v>1</v>
      </c>
      <c r="F15" s="83">
        <v>2</v>
      </c>
      <c r="G15" s="83">
        <v>3</v>
      </c>
      <c r="H15" s="83">
        <v>4</v>
      </c>
      <c r="I15" s="83">
        <v>5</v>
      </c>
      <c r="J15" s="83">
        <v>6</v>
      </c>
      <c r="K15" s="83">
        <v>7</v>
      </c>
      <c r="L15" s="83">
        <v>8</v>
      </c>
      <c r="M15" s="83">
        <v>9</v>
      </c>
      <c r="N15" s="83">
        <v>10</v>
      </c>
      <c r="O15" s="83">
        <v>11</v>
      </c>
      <c r="P15" s="83">
        <v>12</v>
      </c>
      <c r="Q15" s="83">
        <v>13</v>
      </c>
      <c r="R15" s="83">
        <v>14</v>
      </c>
      <c r="S15" s="83">
        <v>15</v>
      </c>
      <c r="T15" s="83">
        <v>16</v>
      </c>
      <c r="U15" s="83">
        <v>17</v>
      </c>
      <c r="V15" s="83">
        <v>18</v>
      </c>
      <c r="W15" s="83">
        <v>19</v>
      </c>
      <c r="X15" s="83">
        <v>20</v>
      </c>
      <c r="Y15" s="83">
        <v>21</v>
      </c>
      <c r="Z15" s="83">
        <v>22</v>
      </c>
      <c r="AA15" s="83">
        <v>23</v>
      </c>
      <c r="AB15" s="83">
        <v>24</v>
      </c>
      <c r="AC15" s="83">
        <v>25</v>
      </c>
      <c r="AD15" s="83">
        <v>26</v>
      </c>
      <c r="AE15" s="83">
        <v>27</v>
      </c>
      <c r="AF15" s="83">
        <v>28</v>
      </c>
      <c r="AG15" s="83">
        <v>29</v>
      </c>
      <c r="AH15" s="83">
        <v>30</v>
      </c>
      <c r="AI15" s="242" t="s">
        <v>5</v>
      </c>
      <c r="AJ15" s="238" t="s">
        <v>6</v>
      </c>
      <c r="AK15" s="237" t="s">
        <v>7</v>
      </c>
      <c r="AL15" s="75"/>
      <c r="AN15" s="58"/>
      <c r="AO15" s="58"/>
      <c r="AP15" s="59"/>
      <c r="AQ15" s="60"/>
      <c r="AR15" s="60"/>
      <c r="AS15" s="60"/>
      <c r="AT15" s="60"/>
      <c r="AU15" s="60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2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</row>
    <row r="16" spans="1:85">
      <c r="A16" s="239"/>
      <c r="B16" s="240"/>
      <c r="C16" s="82" t="s">
        <v>75</v>
      </c>
      <c r="D16" s="241"/>
      <c r="E16" s="83" t="s">
        <v>10</v>
      </c>
      <c r="F16" s="83" t="s">
        <v>11</v>
      </c>
      <c r="G16" s="83" t="s">
        <v>12</v>
      </c>
      <c r="H16" s="83" t="s">
        <v>13</v>
      </c>
      <c r="I16" s="83" t="s">
        <v>14</v>
      </c>
      <c r="J16" s="83" t="s">
        <v>108</v>
      </c>
      <c r="K16" s="83" t="s">
        <v>16</v>
      </c>
      <c r="L16" s="83" t="s">
        <v>10</v>
      </c>
      <c r="M16" s="83" t="s">
        <v>11</v>
      </c>
      <c r="N16" s="83" t="s">
        <v>12</v>
      </c>
      <c r="O16" s="83" t="s">
        <v>13</v>
      </c>
      <c r="P16" s="83" t="s">
        <v>14</v>
      </c>
      <c r="Q16" s="83" t="s">
        <v>108</v>
      </c>
      <c r="R16" s="83" t="s">
        <v>16</v>
      </c>
      <c r="S16" s="83" t="s">
        <v>10</v>
      </c>
      <c r="T16" s="83" t="s">
        <v>11</v>
      </c>
      <c r="U16" s="83" t="s">
        <v>12</v>
      </c>
      <c r="V16" s="83" t="s">
        <v>13</v>
      </c>
      <c r="W16" s="83" t="s">
        <v>14</v>
      </c>
      <c r="X16" s="83" t="s">
        <v>108</v>
      </c>
      <c r="Y16" s="83" t="s">
        <v>16</v>
      </c>
      <c r="Z16" s="83" t="s">
        <v>10</v>
      </c>
      <c r="AA16" s="83" t="s">
        <v>11</v>
      </c>
      <c r="AB16" s="83" t="s">
        <v>12</v>
      </c>
      <c r="AC16" s="83" t="s">
        <v>13</v>
      </c>
      <c r="AD16" s="83" t="s">
        <v>14</v>
      </c>
      <c r="AE16" s="83" t="s">
        <v>108</v>
      </c>
      <c r="AF16" s="83" t="s">
        <v>16</v>
      </c>
      <c r="AG16" s="83" t="s">
        <v>10</v>
      </c>
      <c r="AH16" s="83" t="s">
        <v>11</v>
      </c>
      <c r="AI16" s="242"/>
      <c r="AJ16" s="238"/>
      <c r="AK16" s="237"/>
      <c r="AL16" s="75"/>
      <c r="AN16" s="63"/>
      <c r="AO16" s="63"/>
      <c r="AP16" s="59"/>
      <c r="AQ16" s="64"/>
      <c r="AR16" s="64"/>
      <c r="AS16" s="64"/>
      <c r="AT16" s="64"/>
      <c r="AU16" s="64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6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</row>
    <row r="17" spans="1:85">
      <c r="A17" s="96" t="s">
        <v>79</v>
      </c>
      <c r="B17" s="84" t="s">
        <v>80</v>
      </c>
      <c r="C17" s="95" t="s">
        <v>75</v>
      </c>
      <c r="D17" s="86" t="s">
        <v>81</v>
      </c>
      <c r="E17" s="99" t="s">
        <v>113</v>
      </c>
      <c r="F17" s="87" t="s">
        <v>38</v>
      </c>
      <c r="G17" s="87" t="s">
        <v>38</v>
      </c>
      <c r="H17" s="87" t="s">
        <v>38</v>
      </c>
      <c r="I17" s="99" t="s">
        <v>113</v>
      </c>
      <c r="J17" s="89"/>
      <c r="K17" s="88" t="s">
        <v>33</v>
      </c>
      <c r="L17" s="87" t="s">
        <v>38</v>
      </c>
      <c r="M17" s="87" t="s">
        <v>38</v>
      </c>
      <c r="N17" s="87" t="s">
        <v>38</v>
      </c>
      <c r="O17" s="87" t="s">
        <v>38</v>
      </c>
      <c r="P17" s="87" t="s">
        <v>38</v>
      </c>
      <c r="Q17" s="88"/>
      <c r="R17" s="89"/>
      <c r="S17" s="87" t="s">
        <v>38</v>
      </c>
      <c r="T17" s="87" t="s">
        <v>54</v>
      </c>
      <c r="U17" s="87" t="s">
        <v>38</v>
      </c>
      <c r="V17" s="87" t="s">
        <v>38</v>
      </c>
      <c r="W17" s="87" t="s">
        <v>54</v>
      </c>
      <c r="X17" s="88"/>
      <c r="Y17" s="89"/>
      <c r="Z17" s="87" t="s">
        <v>38</v>
      </c>
      <c r="AA17" s="87" t="s">
        <v>38</v>
      </c>
      <c r="AB17" s="87" t="s">
        <v>38</v>
      </c>
      <c r="AC17" s="87" t="s">
        <v>38</v>
      </c>
      <c r="AD17" s="87" t="s">
        <v>38</v>
      </c>
      <c r="AE17" s="88"/>
      <c r="AF17" s="88"/>
      <c r="AG17" s="87" t="s">
        <v>38</v>
      </c>
      <c r="AH17" s="87" t="s">
        <v>38</v>
      </c>
      <c r="AI17" s="90">
        <v>132</v>
      </c>
      <c r="AJ17" s="91">
        <v>0</v>
      </c>
      <c r="AK17" s="92">
        <v>0</v>
      </c>
      <c r="AL17" s="75"/>
      <c r="AM17" s="71"/>
      <c r="AN17" s="56">
        <v>132</v>
      </c>
      <c r="AO17" s="56" t="e">
        <f>(BO17-AN17)</f>
        <v>#REF!</v>
      </c>
      <c r="AP17" s="53"/>
      <c r="AQ17" s="52"/>
      <c r="AR17" s="52"/>
      <c r="AS17" s="52"/>
      <c r="AT17" s="52"/>
      <c r="AU17" s="52"/>
      <c r="AV17" s="54">
        <f>COUNTIF(E17:AI17,"M")</f>
        <v>0</v>
      </c>
      <c r="AW17" s="54">
        <f>COUNTIF(E17:AI17,"T")</f>
        <v>18</v>
      </c>
      <c r="AX17" s="54">
        <f>COUNTIF(E17:AI17,"P")</f>
        <v>1</v>
      </c>
      <c r="AY17" s="54">
        <f>COUNTIF(E17:AI17,"SN")</f>
        <v>0</v>
      </c>
      <c r="AZ17" s="54">
        <f>COUNTIF(E17:AI17,"M/T")</f>
        <v>4</v>
      </c>
      <c r="BA17" s="54">
        <f>COUNTIF(E17:AI17,"I/I")</f>
        <v>0</v>
      </c>
      <c r="BB17" s="54">
        <f>COUNTIF(E17:AI17,"I")</f>
        <v>0</v>
      </c>
      <c r="BC17" s="54">
        <f>COUNTIF(E17:AI17,"I²")</f>
        <v>0</v>
      </c>
      <c r="BD17" s="54">
        <f>COUNTIF(E17:AI17,"M4")</f>
        <v>0</v>
      </c>
      <c r="BE17" s="54">
        <f>COUNTIF(E17:AI17,"T5")</f>
        <v>0</v>
      </c>
      <c r="BF17" s="54">
        <f>COUNTIF(E17:AI17,"M/SN")</f>
        <v>0</v>
      </c>
      <c r="BG17" s="54">
        <f>COUNTIF(E17:AI17,"T/SNDa")</f>
        <v>0</v>
      </c>
      <c r="BH17" s="54">
        <f>COUNTIF(E17:AI17,"T/I")</f>
        <v>0</v>
      </c>
      <c r="BI17" s="54">
        <f>COUNTIF(E17:AI17,"P/i")</f>
        <v>0</v>
      </c>
      <c r="BJ17" s="54">
        <f>COUNTIF(E17:AI17,"m/i")</f>
        <v>0</v>
      </c>
      <c r="BK17" s="54">
        <f>COUNTIF(E17:AI17,"M4/t")</f>
        <v>0</v>
      </c>
      <c r="BL17" s="54">
        <f>COUNTIF(E17:AI17,"MTa")</f>
        <v>0</v>
      </c>
      <c r="BM17" s="54">
        <f>COUNTIF(E17:AI17,"MTa")</f>
        <v>0</v>
      </c>
      <c r="BN17" s="54">
        <f>((AR17*6)+(AS17*6)+(AT17*6)+(AU17)+(AQ17*6))</f>
        <v>0</v>
      </c>
      <c r="BO17" s="57" t="e">
        <f>(AV17*#REF!)+(AW17*#REF!)+(AX17*#REF!)+(AY17*#REF!)+(AZ17*#REF!)+(BA17*#REF!)+(BB17*#REF!)+(BC17*#REF!)+(BD17*#REF!)+(BE17*#REF!)+(BF17*#REF!)+(BG17*#REF!)+(BH17*#REF!)+(BI17*$CD17)+(BJ17*#REF!)+(BK17*#REF!)+(BL17*#REF!)+(BM17*$CH$6)</f>
        <v>#REF!</v>
      </c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</row>
    <row r="18" spans="1:85">
      <c r="A18" s="96" t="s">
        <v>82</v>
      </c>
      <c r="B18" s="84" t="s">
        <v>83</v>
      </c>
      <c r="C18" s="95" t="s">
        <v>75</v>
      </c>
      <c r="D18" s="86" t="s">
        <v>81</v>
      </c>
      <c r="E18" s="87" t="s">
        <v>38</v>
      </c>
      <c r="F18" s="87" t="s">
        <v>38</v>
      </c>
      <c r="G18" s="87" t="s">
        <v>38</v>
      </c>
      <c r="H18" s="87" t="s">
        <v>38</v>
      </c>
      <c r="I18" s="87" t="s">
        <v>38</v>
      </c>
      <c r="J18" s="89" t="s">
        <v>38</v>
      </c>
      <c r="K18" s="88" t="s">
        <v>27</v>
      </c>
      <c r="L18" s="87" t="s">
        <v>38</v>
      </c>
      <c r="M18" s="87" t="s">
        <v>38</v>
      </c>
      <c r="N18" s="87" t="s">
        <v>38</v>
      </c>
      <c r="O18" s="87" t="s">
        <v>38</v>
      </c>
      <c r="P18" s="87" t="s">
        <v>38</v>
      </c>
      <c r="Q18" s="88" t="s">
        <v>33</v>
      </c>
      <c r="R18" s="88" t="s">
        <v>38</v>
      </c>
      <c r="S18" s="87" t="s">
        <v>38</v>
      </c>
      <c r="T18" s="87" t="s">
        <v>38</v>
      </c>
      <c r="U18" s="87" t="s">
        <v>38</v>
      </c>
      <c r="V18" s="87" t="s">
        <v>38</v>
      </c>
      <c r="W18" s="87" t="s">
        <v>38</v>
      </c>
      <c r="X18" s="88" t="s">
        <v>38</v>
      </c>
      <c r="Y18" s="88" t="s">
        <v>38</v>
      </c>
      <c r="Z18" s="87" t="s">
        <v>38</v>
      </c>
      <c r="AA18" s="99" t="s">
        <v>113</v>
      </c>
      <c r="AB18" s="99" t="s">
        <v>113</v>
      </c>
      <c r="AC18" s="87" t="s">
        <v>38</v>
      </c>
      <c r="AD18" s="87" t="s">
        <v>38</v>
      </c>
      <c r="AE18" s="88" t="s">
        <v>38</v>
      </c>
      <c r="AF18" s="88" t="s">
        <v>33</v>
      </c>
      <c r="AG18" s="99" t="s">
        <v>113</v>
      </c>
      <c r="AH18" s="87" t="s">
        <v>38</v>
      </c>
      <c r="AI18" s="90">
        <v>132</v>
      </c>
      <c r="AJ18" s="91">
        <v>0</v>
      </c>
      <c r="AK18" s="92">
        <v>0</v>
      </c>
      <c r="AL18" s="75" t="s">
        <v>127</v>
      </c>
      <c r="AM18" s="71"/>
      <c r="AN18" s="56">
        <v>132</v>
      </c>
      <c r="AO18" s="56" t="e">
        <f>(BO18-AN18)</f>
        <v>#REF!</v>
      </c>
      <c r="AP18" s="53"/>
      <c r="AQ18" s="52"/>
      <c r="AR18" s="52"/>
      <c r="AS18" s="52"/>
      <c r="AT18" s="52"/>
      <c r="AU18" s="52"/>
      <c r="AV18" s="54">
        <f>COUNTIF(E18:AI18,"M")</f>
        <v>1</v>
      </c>
      <c r="AW18" s="54">
        <f>COUNTIF(E18:AI18,"T")</f>
        <v>24</v>
      </c>
      <c r="AX18" s="54">
        <f>COUNTIF(E18:AI18,"P")</f>
        <v>2</v>
      </c>
      <c r="AY18" s="54">
        <f>COUNTIF(E18:AI18,"SN")</f>
        <v>0</v>
      </c>
      <c r="AZ18" s="54">
        <f>COUNTIF(E18:AI18,"M/T")</f>
        <v>3</v>
      </c>
      <c r="BA18" s="54">
        <f>COUNTIF(E18:AI18,"I/I")</f>
        <v>0</v>
      </c>
      <c r="BB18" s="54">
        <f>COUNTIF(E18:AI18,"I")</f>
        <v>0</v>
      </c>
      <c r="BC18" s="54">
        <f>COUNTIF(E18:AI18,"I²")</f>
        <v>0</v>
      </c>
      <c r="BD18" s="54">
        <f>COUNTIF(E18:AI18,"M4")</f>
        <v>0</v>
      </c>
      <c r="BE18" s="54">
        <f>COUNTIF(E18:AI18,"T5")</f>
        <v>0</v>
      </c>
      <c r="BF18" s="54">
        <f>COUNTIF(E18:AI18,"M/SN")</f>
        <v>0</v>
      </c>
      <c r="BG18" s="54">
        <f>COUNTIF(E18:AI18,"T/SNDa")</f>
        <v>0</v>
      </c>
      <c r="BH18" s="54">
        <f>COUNTIF(E18:AI18,"T/I")</f>
        <v>0</v>
      </c>
      <c r="BI18" s="54">
        <f>COUNTIF(E18:AI18,"P/i")</f>
        <v>0</v>
      </c>
      <c r="BJ18" s="54">
        <f>COUNTIF(E18:AI18,"m/i")</f>
        <v>0</v>
      </c>
      <c r="BK18" s="54">
        <f>COUNTIF(E18:AI18,"M4/t")</f>
        <v>0</v>
      </c>
      <c r="BL18" s="54">
        <f>COUNTIF(E18:AI18,"MTa")</f>
        <v>0</v>
      </c>
      <c r="BM18" s="54">
        <f>COUNTIF(E18:AI18,"MTa")</f>
        <v>0</v>
      </c>
      <c r="BN18" s="54">
        <f>((AR18*6)+(AS18*6)+(AT18*6)+(AU18)+(AQ18*6))</f>
        <v>0</v>
      </c>
      <c r="BO18" s="57" t="e">
        <f>(AV18*#REF!)+(AW18*#REF!)+(AX18*#REF!)+(AY18*#REF!)+(AZ18*#REF!)+(BA18*#REF!)+(BB18*#REF!)+(BC18*#REF!)+(BD18*#REF!)+(BE18*#REF!)+(BF18*#REF!)+(BG18*#REF!)+(BH18*#REF!)+(BI18*$CD18)+(BJ18*#REF!)+(BK18*#REF!)+(BL18*#REF!)+(BM18*$CH$6)</f>
        <v>#REF!</v>
      </c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</row>
    <row r="19" spans="1:85">
      <c r="A19" s="239" t="s">
        <v>1</v>
      </c>
      <c r="B19" s="240" t="s">
        <v>2</v>
      </c>
      <c r="C19" s="97" t="s">
        <v>51</v>
      </c>
      <c r="D19" s="241" t="s">
        <v>4</v>
      </c>
      <c r="E19" s="83">
        <v>1</v>
      </c>
      <c r="F19" s="83">
        <v>2</v>
      </c>
      <c r="G19" s="83">
        <v>3</v>
      </c>
      <c r="H19" s="83">
        <v>4</v>
      </c>
      <c r="I19" s="83">
        <v>5</v>
      </c>
      <c r="J19" s="83">
        <v>6</v>
      </c>
      <c r="K19" s="83">
        <v>7</v>
      </c>
      <c r="L19" s="83">
        <v>8</v>
      </c>
      <c r="M19" s="83">
        <v>9</v>
      </c>
      <c r="N19" s="83">
        <v>10</v>
      </c>
      <c r="O19" s="83">
        <v>11</v>
      </c>
      <c r="P19" s="83">
        <v>12</v>
      </c>
      <c r="Q19" s="83">
        <v>13</v>
      </c>
      <c r="R19" s="83">
        <v>14</v>
      </c>
      <c r="S19" s="83">
        <v>15</v>
      </c>
      <c r="T19" s="83">
        <v>16</v>
      </c>
      <c r="U19" s="83">
        <v>17</v>
      </c>
      <c r="V19" s="83">
        <v>18</v>
      </c>
      <c r="W19" s="83">
        <v>19</v>
      </c>
      <c r="X19" s="83">
        <v>20</v>
      </c>
      <c r="Y19" s="83">
        <v>21</v>
      </c>
      <c r="Z19" s="83">
        <v>22</v>
      </c>
      <c r="AA19" s="83">
        <v>23</v>
      </c>
      <c r="AB19" s="83">
        <v>24</v>
      </c>
      <c r="AC19" s="83">
        <v>25</v>
      </c>
      <c r="AD19" s="83">
        <v>26</v>
      </c>
      <c r="AE19" s="83">
        <v>27</v>
      </c>
      <c r="AF19" s="83">
        <v>28</v>
      </c>
      <c r="AG19" s="83">
        <v>29</v>
      </c>
      <c r="AH19" s="83">
        <v>30</v>
      </c>
      <c r="AI19" s="242" t="s">
        <v>5</v>
      </c>
      <c r="AJ19" s="238" t="s">
        <v>6</v>
      </c>
      <c r="AK19" s="237" t="s">
        <v>7</v>
      </c>
      <c r="AL19" s="75"/>
      <c r="AM19" s="71"/>
      <c r="AN19" s="58"/>
      <c r="AO19" s="58"/>
      <c r="AP19" s="59"/>
      <c r="AQ19" s="60"/>
      <c r="AR19" s="60"/>
      <c r="AS19" s="60"/>
      <c r="AT19" s="60"/>
      <c r="AU19" s="60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2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</row>
    <row r="20" spans="1:85">
      <c r="A20" s="239"/>
      <c r="B20" s="240"/>
      <c r="C20" s="82" t="s">
        <v>75</v>
      </c>
      <c r="D20" s="241"/>
      <c r="E20" s="83" t="s">
        <v>10</v>
      </c>
      <c r="F20" s="83" t="s">
        <v>11</v>
      </c>
      <c r="G20" s="83" t="s">
        <v>12</v>
      </c>
      <c r="H20" s="83" t="s">
        <v>13</v>
      </c>
      <c r="I20" s="83" t="s">
        <v>14</v>
      </c>
      <c r="J20" s="83" t="s">
        <v>108</v>
      </c>
      <c r="K20" s="83" t="s">
        <v>16</v>
      </c>
      <c r="L20" s="83" t="s">
        <v>10</v>
      </c>
      <c r="M20" s="83" t="s">
        <v>11</v>
      </c>
      <c r="N20" s="83" t="s">
        <v>12</v>
      </c>
      <c r="O20" s="83" t="s">
        <v>13</v>
      </c>
      <c r="P20" s="83" t="s">
        <v>14</v>
      </c>
      <c r="Q20" s="83" t="s">
        <v>108</v>
      </c>
      <c r="R20" s="83" t="s">
        <v>16</v>
      </c>
      <c r="S20" s="83" t="s">
        <v>10</v>
      </c>
      <c r="T20" s="83" t="s">
        <v>11</v>
      </c>
      <c r="U20" s="83" t="s">
        <v>12</v>
      </c>
      <c r="V20" s="83" t="s">
        <v>13</v>
      </c>
      <c r="W20" s="83" t="s">
        <v>14</v>
      </c>
      <c r="X20" s="83" t="s">
        <v>108</v>
      </c>
      <c r="Y20" s="83" t="s">
        <v>16</v>
      </c>
      <c r="Z20" s="83" t="s">
        <v>10</v>
      </c>
      <c r="AA20" s="83" t="s">
        <v>11</v>
      </c>
      <c r="AB20" s="83" t="s">
        <v>12</v>
      </c>
      <c r="AC20" s="83" t="s">
        <v>13</v>
      </c>
      <c r="AD20" s="83" t="s">
        <v>14</v>
      </c>
      <c r="AE20" s="83" t="s">
        <v>108</v>
      </c>
      <c r="AF20" s="83" t="s">
        <v>16</v>
      </c>
      <c r="AG20" s="83" t="s">
        <v>10</v>
      </c>
      <c r="AH20" s="83" t="s">
        <v>11</v>
      </c>
      <c r="AI20" s="242"/>
      <c r="AJ20" s="238"/>
      <c r="AK20" s="237"/>
      <c r="AL20" s="75"/>
      <c r="AM20" s="71"/>
      <c r="AN20" s="63"/>
      <c r="AO20" s="63"/>
      <c r="AP20" s="59"/>
      <c r="AQ20" s="64"/>
      <c r="AR20" s="64"/>
      <c r="AS20" s="64"/>
      <c r="AT20" s="64"/>
      <c r="AU20" s="64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6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</row>
    <row r="21" spans="1:85">
      <c r="A21" s="96" t="s">
        <v>84</v>
      </c>
      <c r="B21" s="84" t="s">
        <v>85</v>
      </c>
      <c r="C21" s="95" t="s">
        <v>75</v>
      </c>
      <c r="D21" s="86" t="s">
        <v>86</v>
      </c>
      <c r="E21" s="87"/>
      <c r="F21" s="87" t="s">
        <v>53</v>
      </c>
      <c r="G21" s="87" t="s">
        <v>53</v>
      </c>
      <c r="H21" s="87"/>
      <c r="I21" s="87" t="s">
        <v>53</v>
      </c>
      <c r="J21" s="88" t="s">
        <v>38</v>
      </c>
      <c r="K21" s="88" t="s">
        <v>38</v>
      </c>
      <c r="L21" s="87" t="s">
        <v>53</v>
      </c>
      <c r="M21" s="99" t="s">
        <v>53</v>
      </c>
      <c r="N21" s="87"/>
      <c r="O21" s="87" t="s">
        <v>53</v>
      </c>
      <c r="P21" s="87"/>
      <c r="Q21" s="89"/>
      <c r="R21" s="229" t="s">
        <v>135</v>
      </c>
      <c r="S21" s="230"/>
      <c r="T21" s="230"/>
      <c r="U21" s="230"/>
      <c r="V21" s="230"/>
      <c r="W21" s="230"/>
      <c r="X21" s="230"/>
      <c r="Y21" s="230"/>
      <c r="Z21" s="231"/>
      <c r="AA21" s="87" t="s">
        <v>53</v>
      </c>
      <c r="AB21" s="87"/>
      <c r="AC21" s="99" t="s">
        <v>27</v>
      </c>
      <c r="AD21" s="87"/>
      <c r="AE21" s="89"/>
      <c r="AF21" s="89" t="s">
        <v>53</v>
      </c>
      <c r="AG21" s="87" t="s">
        <v>53</v>
      </c>
      <c r="AH21" s="87"/>
      <c r="AI21" s="90">
        <v>132</v>
      </c>
      <c r="AJ21" s="91">
        <v>0</v>
      </c>
      <c r="AK21" s="92">
        <v>0</v>
      </c>
      <c r="AL21" s="75" t="s">
        <v>128</v>
      </c>
      <c r="AM21" s="71"/>
      <c r="AN21" s="56">
        <v>132</v>
      </c>
      <c r="AO21" s="56" t="e">
        <f>(BO21-AN21)</f>
        <v>#REF!</v>
      </c>
      <c r="AP21" s="53"/>
      <c r="AQ21" s="52"/>
      <c r="AR21" s="52"/>
      <c r="AS21" s="52"/>
      <c r="AT21" s="52"/>
      <c r="AU21" s="52"/>
      <c r="AV21" s="54">
        <f t="shared" ref="AV21:AV26" si="0">COUNTIF(E21:AI21,"M")</f>
        <v>1</v>
      </c>
      <c r="AW21" s="54">
        <f t="shared" ref="AW21:AW26" si="1">COUNTIF(E21:AI21,"T")</f>
        <v>2</v>
      </c>
      <c r="AX21" s="54">
        <f t="shared" ref="AX21:AX26" si="2">COUNTIF(E21:AI21,"P")</f>
        <v>0</v>
      </c>
      <c r="AY21" s="54">
        <f t="shared" ref="AY21:AY26" si="3">COUNTIF(E21:AI21,"SN")</f>
        <v>9</v>
      </c>
      <c r="AZ21" s="54">
        <f t="shared" ref="AZ21:AZ26" si="4">COUNTIF(E21:AI21,"M/T")</f>
        <v>0</v>
      </c>
      <c r="BA21" s="54">
        <f t="shared" ref="BA21:BA26" si="5">COUNTIF(E21:AI21,"I/I")</f>
        <v>0</v>
      </c>
      <c r="BB21" s="54">
        <f t="shared" ref="BB21:BB26" si="6">COUNTIF(E21:AI21,"I")</f>
        <v>0</v>
      </c>
      <c r="BC21" s="54">
        <f t="shared" ref="BC21:BC26" si="7">COUNTIF(E21:AI21,"I²")</f>
        <v>0</v>
      </c>
      <c r="BD21" s="54">
        <f t="shared" ref="BD21:BD26" si="8">COUNTIF(E21:AI21,"M4")</f>
        <v>0</v>
      </c>
      <c r="BE21" s="54">
        <f t="shared" ref="BE21:BE26" si="9">COUNTIF(E21:AI21,"T5")</f>
        <v>0</v>
      </c>
      <c r="BF21" s="54">
        <f t="shared" ref="BF21:BF26" si="10">COUNTIF(E21:AI21,"M/SN")</f>
        <v>0</v>
      </c>
      <c r="BG21" s="54">
        <f t="shared" ref="BG21:BG26" si="11">COUNTIF(E21:AI21,"T/SNDa")</f>
        <v>0</v>
      </c>
      <c r="BH21" s="54">
        <f t="shared" ref="BH21:BH26" si="12">COUNTIF(E21:AI21,"T/I")</f>
        <v>0</v>
      </c>
      <c r="BI21" s="54">
        <f t="shared" ref="BI21:BI26" si="13">COUNTIF(E21:AI21,"P/i")</f>
        <v>0</v>
      </c>
      <c r="BJ21" s="54">
        <f t="shared" ref="BJ21:BJ26" si="14">COUNTIF(E21:AI21,"m/i")</f>
        <v>0</v>
      </c>
      <c r="BK21" s="54">
        <f t="shared" ref="BK21:BK26" si="15">COUNTIF(E21:AI21,"M4/t")</f>
        <v>0</v>
      </c>
      <c r="BL21" s="54">
        <f t="shared" ref="BL21:BL26" si="16">COUNTIF(E21:AI21,"MTa")</f>
        <v>0</v>
      </c>
      <c r="BM21" s="54">
        <f t="shared" ref="BM21:BM26" si="17">COUNTIF(E21:AI21,"MTa")</f>
        <v>0</v>
      </c>
      <c r="BN21" s="54">
        <f t="shared" ref="BN21:BN26" si="18">((AR21*6)+(AS21*6)+(AT21*6)+(AU21)+(AQ21*6))</f>
        <v>0</v>
      </c>
      <c r="BO21" s="57" t="e">
        <f>(AV21*#REF!)+(AW21*#REF!)+(AX21*#REF!)+(AY21*#REF!)+(AZ21*#REF!)+(BA21*#REF!)+(BB21*#REF!)+(BC21*#REF!)+(BD21*#REF!)+(BE21*#REF!)+(BF21*#REF!)+(BG21*#REF!)+(BH21*#REF!)+(BI21*$CD21)+(BJ21*#REF!)+(BK21*#REF!)+(BL21*#REF!)+(BM21*$CH$6)</f>
        <v>#REF!</v>
      </c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</row>
    <row r="22" spans="1:85">
      <c r="A22" s="96" t="s">
        <v>87</v>
      </c>
      <c r="B22" s="84" t="s">
        <v>88</v>
      </c>
      <c r="C22" s="95" t="s">
        <v>75</v>
      </c>
      <c r="D22" s="86" t="s">
        <v>86</v>
      </c>
      <c r="E22" s="99"/>
      <c r="F22" s="99" t="s">
        <v>27</v>
      </c>
      <c r="G22" s="87"/>
      <c r="H22" s="99"/>
      <c r="I22" s="87" t="s">
        <v>53</v>
      </c>
      <c r="J22" s="89" t="s">
        <v>53</v>
      </c>
      <c r="K22" s="89"/>
      <c r="L22" s="99" t="s">
        <v>117</v>
      </c>
      <c r="M22" s="87"/>
      <c r="N22" s="99"/>
      <c r="O22" s="99" t="s">
        <v>27</v>
      </c>
      <c r="P22" s="87" t="s">
        <v>53</v>
      </c>
      <c r="Q22" s="89"/>
      <c r="R22" s="89" t="s">
        <v>125</v>
      </c>
      <c r="S22" s="99" t="s">
        <v>53</v>
      </c>
      <c r="T22" s="87"/>
      <c r="U22" s="87" t="s">
        <v>53</v>
      </c>
      <c r="V22" s="87"/>
      <c r="W22" s="87"/>
      <c r="X22" s="88" t="s">
        <v>119</v>
      </c>
      <c r="Y22" s="89" t="s">
        <v>126</v>
      </c>
      <c r="Z22" s="99" t="s">
        <v>53</v>
      </c>
      <c r="AA22" s="87" t="s">
        <v>53</v>
      </c>
      <c r="AB22" s="99" t="s">
        <v>53</v>
      </c>
      <c r="AC22" s="87"/>
      <c r="AD22" s="87" t="s">
        <v>53</v>
      </c>
      <c r="AE22" s="88" t="s">
        <v>53</v>
      </c>
      <c r="AF22" s="89"/>
      <c r="AG22" s="87" t="s">
        <v>53</v>
      </c>
      <c r="AH22" s="87"/>
      <c r="AI22" s="90">
        <v>132</v>
      </c>
      <c r="AJ22" s="91">
        <v>66</v>
      </c>
      <c r="AK22" s="92">
        <v>66</v>
      </c>
      <c r="AL22" s="75" t="s">
        <v>127</v>
      </c>
      <c r="AM22" s="71"/>
      <c r="AN22" s="56">
        <v>132</v>
      </c>
      <c r="AO22" s="56" t="e">
        <f>(BO22-AN22)</f>
        <v>#REF!</v>
      </c>
      <c r="AP22" s="53"/>
      <c r="AQ22" s="52"/>
      <c r="AR22" s="52"/>
      <c r="AS22" s="52"/>
      <c r="AT22" s="52"/>
      <c r="AU22" s="52"/>
      <c r="AV22" s="54">
        <f t="shared" si="0"/>
        <v>2</v>
      </c>
      <c r="AW22" s="54">
        <f t="shared" si="1"/>
        <v>0</v>
      </c>
      <c r="AX22" s="54">
        <f t="shared" si="2"/>
        <v>0</v>
      </c>
      <c r="AY22" s="54">
        <f t="shared" si="3"/>
        <v>11</v>
      </c>
      <c r="AZ22" s="54">
        <f t="shared" si="4"/>
        <v>0</v>
      </c>
      <c r="BA22" s="54">
        <f t="shared" si="5"/>
        <v>0</v>
      </c>
      <c r="BB22" s="54">
        <f t="shared" si="6"/>
        <v>0</v>
      </c>
      <c r="BC22" s="54">
        <f t="shared" si="7"/>
        <v>0</v>
      </c>
      <c r="BD22" s="54">
        <f t="shared" si="8"/>
        <v>0</v>
      </c>
      <c r="BE22" s="54">
        <f t="shared" si="9"/>
        <v>0</v>
      </c>
      <c r="BF22" s="54">
        <f t="shared" si="10"/>
        <v>1</v>
      </c>
      <c r="BG22" s="54">
        <f t="shared" si="11"/>
        <v>0</v>
      </c>
      <c r="BH22" s="54">
        <f t="shared" si="12"/>
        <v>0</v>
      </c>
      <c r="BI22" s="54">
        <f t="shared" si="13"/>
        <v>0</v>
      </c>
      <c r="BJ22" s="54">
        <f t="shared" si="14"/>
        <v>0</v>
      </c>
      <c r="BK22" s="54">
        <f t="shared" si="15"/>
        <v>0</v>
      </c>
      <c r="BL22" s="54">
        <f t="shared" si="16"/>
        <v>0</v>
      </c>
      <c r="BM22" s="54">
        <f t="shared" si="17"/>
        <v>0</v>
      </c>
      <c r="BN22" s="54">
        <f t="shared" si="18"/>
        <v>0</v>
      </c>
      <c r="BO22" s="57" t="e">
        <f>(AV22*#REF!)+(AW22*#REF!)+(AX22*#REF!)+(AY22*#REF!)+(AZ22*#REF!)+(BA22*#REF!)+(BB22*#REF!)+(BC22*#REF!)+(BD22*#REF!)+(BE22*#REF!)+(BF22*#REF!)+(BG22*#REF!)+(BH22*#REF!)+(BI22*$CD22)+(BJ22*#REF!)+(BK22*#REF!)+(BL22*#REF!)+(BM22*$CH$6)</f>
        <v>#REF!</v>
      </c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</row>
    <row r="23" spans="1:85">
      <c r="A23" s="96" t="s">
        <v>89</v>
      </c>
      <c r="B23" s="84" t="s">
        <v>90</v>
      </c>
      <c r="C23" s="95" t="s">
        <v>75</v>
      </c>
      <c r="D23" s="86" t="s">
        <v>86</v>
      </c>
      <c r="E23" s="87"/>
      <c r="F23" s="87" t="s">
        <v>53</v>
      </c>
      <c r="G23" s="87"/>
      <c r="H23" s="87" t="s">
        <v>53</v>
      </c>
      <c r="I23" s="87"/>
      <c r="J23" s="89" t="s">
        <v>53</v>
      </c>
      <c r="K23" s="89"/>
      <c r="L23" s="87"/>
      <c r="M23" s="87" t="s">
        <v>53</v>
      </c>
      <c r="N23" s="87"/>
      <c r="O23" s="87" t="s">
        <v>53</v>
      </c>
      <c r="P23" s="87"/>
      <c r="Q23" s="89"/>
      <c r="R23" s="88"/>
      <c r="S23" s="87"/>
      <c r="T23" s="87" t="s">
        <v>53</v>
      </c>
      <c r="U23" s="87"/>
      <c r="V23" s="87" t="s">
        <v>53</v>
      </c>
      <c r="W23" s="99" t="s">
        <v>53</v>
      </c>
      <c r="X23" s="89" t="s">
        <v>53</v>
      </c>
      <c r="Y23" s="89"/>
      <c r="Z23" s="87"/>
      <c r="AA23" s="87"/>
      <c r="AB23" s="99"/>
      <c r="AC23" s="87" t="s">
        <v>53</v>
      </c>
      <c r="AD23" s="87"/>
      <c r="AE23" s="89" t="s">
        <v>33</v>
      </c>
      <c r="AF23" s="100"/>
      <c r="AG23" s="87"/>
      <c r="AH23" s="87" t="s">
        <v>53</v>
      </c>
      <c r="AI23" s="90">
        <v>132</v>
      </c>
      <c r="AJ23" s="91">
        <v>0</v>
      </c>
      <c r="AK23" s="92">
        <v>0</v>
      </c>
      <c r="AL23" s="75" t="s">
        <v>127</v>
      </c>
      <c r="AM23" s="71"/>
      <c r="AN23" s="56">
        <v>132</v>
      </c>
      <c r="AO23" s="56" t="e">
        <f>(BO23-AN23)</f>
        <v>#REF!</v>
      </c>
      <c r="AP23" s="53"/>
      <c r="AQ23" s="52"/>
      <c r="AR23" s="52"/>
      <c r="AS23" s="52"/>
      <c r="AT23" s="52"/>
      <c r="AU23" s="52"/>
      <c r="AV23" s="54">
        <f t="shared" si="0"/>
        <v>0</v>
      </c>
      <c r="AW23" s="54">
        <f t="shared" si="1"/>
        <v>0</v>
      </c>
      <c r="AX23" s="54">
        <f t="shared" si="2"/>
        <v>1</v>
      </c>
      <c r="AY23" s="54">
        <f t="shared" si="3"/>
        <v>11</v>
      </c>
      <c r="AZ23" s="54">
        <f t="shared" si="4"/>
        <v>0</v>
      </c>
      <c r="BA23" s="54">
        <f t="shared" si="5"/>
        <v>0</v>
      </c>
      <c r="BB23" s="54">
        <f t="shared" si="6"/>
        <v>0</v>
      </c>
      <c r="BC23" s="54">
        <f t="shared" si="7"/>
        <v>0</v>
      </c>
      <c r="BD23" s="54">
        <f t="shared" si="8"/>
        <v>0</v>
      </c>
      <c r="BE23" s="54">
        <f t="shared" si="9"/>
        <v>0</v>
      </c>
      <c r="BF23" s="54">
        <f t="shared" si="10"/>
        <v>0</v>
      </c>
      <c r="BG23" s="54">
        <f t="shared" si="11"/>
        <v>0</v>
      </c>
      <c r="BH23" s="54">
        <f t="shared" si="12"/>
        <v>0</v>
      </c>
      <c r="BI23" s="54">
        <f t="shared" si="13"/>
        <v>0</v>
      </c>
      <c r="BJ23" s="54">
        <f t="shared" si="14"/>
        <v>0</v>
      </c>
      <c r="BK23" s="54">
        <f t="shared" si="15"/>
        <v>0</v>
      </c>
      <c r="BL23" s="54">
        <f t="shared" si="16"/>
        <v>0</v>
      </c>
      <c r="BM23" s="54">
        <f t="shared" si="17"/>
        <v>0</v>
      </c>
      <c r="BN23" s="54">
        <f t="shared" si="18"/>
        <v>0</v>
      </c>
      <c r="BO23" s="57" t="e">
        <f>(AV23*#REF!)+(AW23*#REF!)+(AX23*#REF!)+(AY23*#REF!)+(AZ23*#REF!)+(BA23*#REF!)+(BB23*#REF!)+(BC23*#REF!)+(BD23*#REF!)+(BE23*#REF!)+(BF23*#REF!)+(BG23*#REF!)+(BH23*#REF!)+(BI23*$CD23)+(BJ23*#REF!)+(BK23*#REF!)+(BL23*#REF!)+(BM23*$CH$6)</f>
        <v>#REF!</v>
      </c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</row>
    <row r="24" spans="1:85">
      <c r="A24" s="96" t="s">
        <v>91</v>
      </c>
      <c r="B24" s="84" t="s">
        <v>92</v>
      </c>
      <c r="C24" s="95" t="s">
        <v>75</v>
      </c>
      <c r="D24" s="86" t="s">
        <v>86</v>
      </c>
      <c r="E24" s="229" t="s">
        <v>116</v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90">
        <v>0</v>
      </c>
      <c r="AJ24" s="91">
        <v>0</v>
      </c>
      <c r="AK24" s="92">
        <v>0</v>
      </c>
      <c r="AL24" s="75" t="s">
        <v>127</v>
      </c>
      <c r="AM24" s="71"/>
      <c r="AN24" s="56">
        <v>132</v>
      </c>
      <c r="AO24" s="56" t="e">
        <f>(BO24-AN24)</f>
        <v>#REF!</v>
      </c>
      <c r="AP24" s="53"/>
      <c r="AQ24" s="52"/>
      <c r="AR24" s="52"/>
      <c r="AS24" s="52"/>
      <c r="AT24" s="52"/>
      <c r="AU24" s="52"/>
      <c r="AV24" s="54">
        <f t="shared" si="0"/>
        <v>0</v>
      </c>
      <c r="AW24" s="54">
        <f t="shared" si="1"/>
        <v>0</v>
      </c>
      <c r="AX24" s="54">
        <f t="shared" si="2"/>
        <v>0</v>
      </c>
      <c r="AY24" s="54">
        <f t="shared" si="3"/>
        <v>0</v>
      </c>
      <c r="AZ24" s="54">
        <f t="shared" si="4"/>
        <v>0</v>
      </c>
      <c r="BA24" s="54">
        <f t="shared" si="5"/>
        <v>0</v>
      </c>
      <c r="BB24" s="54">
        <f t="shared" si="6"/>
        <v>0</v>
      </c>
      <c r="BC24" s="54">
        <f t="shared" si="7"/>
        <v>0</v>
      </c>
      <c r="BD24" s="54">
        <f>COUNTIF(E24:AI24,"M4")</f>
        <v>0</v>
      </c>
      <c r="BE24" s="54">
        <f t="shared" si="9"/>
        <v>0</v>
      </c>
      <c r="BF24" s="54">
        <f t="shared" si="10"/>
        <v>0</v>
      </c>
      <c r="BG24" s="54">
        <f t="shared" si="11"/>
        <v>0</v>
      </c>
      <c r="BH24" s="54">
        <f t="shared" si="12"/>
        <v>0</v>
      </c>
      <c r="BI24" s="54">
        <f t="shared" si="13"/>
        <v>0</v>
      </c>
      <c r="BJ24" s="54">
        <f t="shared" si="14"/>
        <v>0</v>
      </c>
      <c r="BK24" s="54">
        <f t="shared" si="15"/>
        <v>0</v>
      </c>
      <c r="BL24" s="54">
        <f t="shared" si="16"/>
        <v>0</v>
      </c>
      <c r="BM24" s="54">
        <f t="shared" si="17"/>
        <v>0</v>
      </c>
      <c r="BN24" s="54">
        <f t="shared" si="18"/>
        <v>0</v>
      </c>
      <c r="BO24" s="57" t="e">
        <f>(AV24*#REF!)+(AW24*#REF!)+(AX24*#REF!)+(AY24*#REF!)+(AZ24*#REF!)+(BA24*#REF!)+(BB24*#REF!)+(BC24*#REF!)+(BD24*#REF!)+(BE24*#REF!)+(BF24*#REF!)+(BG24*#REF!)+(BH24*#REF!)+(BI24*$CD24)+(BJ24*#REF!)+(BK24*#REF!)+(BL24*#REF!)+(BM24*$CH$6)</f>
        <v>#REF!</v>
      </c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</row>
    <row r="25" spans="1:85">
      <c r="A25" s="96" t="s">
        <v>93</v>
      </c>
      <c r="B25" s="84" t="s">
        <v>94</v>
      </c>
      <c r="C25" s="95" t="s">
        <v>75</v>
      </c>
      <c r="D25" s="86" t="s">
        <v>86</v>
      </c>
      <c r="E25" s="87" t="s">
        <v>53</v>
      </c>
      <c r="F25" s="87"/>
      <c r="G25" s="87"/>
      <c r="H25" s="99" t="s">
        <v>27</v>
      </c>
      <c r="I25" s="87"/>
      <c r="J25" s="89"/>
      <c r="K25" s="89" t="s">
        <v>53</v>
      </c>
      <c r="L25" s="87"/>
      <c r="M25" s="99"/>
      <c r="N25" s="87" t="s">
        <v>53</v>
      </c>
      <c r="O25" s="87"/>
      <c r="P25" s="87" t="s">
        <v>53</v>
      </c>
      <c r="Q25" s="89" t="s">
        <v>61</v>
      </c>
      <c r="R25" s="89" t="s">
        <v>53</v>
      </c>
      <c r="S25" s="99" t="s">
        <v>27</v>
      </c>
      <c r="T25" s="99" t="s">
        <v>114</v>
      </c>
      <c r="U25" s="87"/>
      <c r="V25" s="99" t="s">
        <v>53</v>
      </c>
      <c r="W25" s="87" t="s">
        <v>53</v>
      </c>
      <c r="X25" s="100"/>
      <c r="Y25" s="100"/>
      <c r="Z25" s="124" t="s">
        <v>134</v>
      </c>
      <c r="AA25" s="99"/>
      <c r="AB25" s="87"/>
      <c r="AC25" s="87" t="s">
        <v>53</v>
      </c>
      <c r="AD25" s="87"/>
      <c r="AE25" s="88"/>
      <c r="AF25" s="125" t="s">
        <v>134</v>
      </c>
      <c r="AG25" s="87"/>
      <c r="AH25" s="99" t="s">
        <v>27</v>
      </c>
      <c r="AI25" s="90">
        <v>132</v>
      </c>
      <c r="AJ25" s="91">
        <v>0</v>
      </c>
      <c r="AK25" s="92">
        <v>0</v>
      </c>
      <c r="AL25" s="75" t="s">
        <v>127</v>
      </c>
      <c r="AM25" s="71"/>
      <c r="AN25" s="56">
        <v>132</v>
      </c>
      <c r="AO25" s="56" t="e">
        <f>(BO25-AN25)</f>
        <v>#REF!</v>
      </c>
      <c r="AP25" s="53"/>
      <c r="AQ25" s="52"/>
      <c r="AR25" s="52"/>
      <c r="AS25" s="52"/>
      <c r="AT25" s="52"/>
      <c r="AU25" s="52"/>
      <c r="AV25" s="54">
        <f t="shared" si="0"/>
        <v>3</v>
      </c>
      <c r="AW25" s="54">
        <f t="shared" si="1"/>
        <v>0</v>
      </c>
      <c r="AX25" s="54">
        <f t="shared" si="2"/>
        <v>0</v>
      </c>
      <c r="AY25" s="54">
        <f t="shared" si="3"/>
        <v>8</v>
      </c>
      <c r="AZ25" s="54">
        <f t="shared" si="4"/>
        <v>0</v>
      </c>
      <c r="BA25" s="54">
        <f t="shared" si="5"/>
        <v>0</v>
      </c>
      <c r="BB25" s="54">
        <f t="shared" si="6"/>
        <v>0</v>
      </c>
      <c r="BC25" s="54">
        <f t="shared" si="7"/>
        <v>0</v>
      </c>
      <c r="BD25" s="54">
        <f t="shared" si="8"/>
        <v>0</v>
      </c>
      <c r="BE25" s="54">
        <f t="shared" si="9"/>
        <v>0</v>
      </c>
      <c r="BF25" s="54">
        <f t="shared" si="10"/>
        <v>3</v>
      </c>
      <c r="BG25" s="54">
        <f t="shared" si="11"/>
        <v>0</v>
      </c>
      <c r="BH25" s="54">
        <f t="shared" si="12"/>
        <v>0</v>
      </c>
      <c r="BI25" s="54">
        <f t="shared" si="13"/>
        <v>0</v>
      </c>
      <c r="BJ25" s="54">
        <f t="shared" si="14"/>
        <v>0</v>
      </c>
      <c r="BK25" s="54">
        <f t="shared" si="15"/>
        <v>0</v>
      </c>
      <c r="BL25" s="54">
        <f t="shared" si="16"/>
        <v>0</v>
      </c>
      <c r="BM25" s="54">
        <f t="shared" si="17"/>
        <v>0</v>
      </c>
      <c r="BN25" s="54">
        <f t="shared" si="18"/>
        <v>0</v>
      </c>
      <c r="BO25" s="57" t="e">
        <f>(AV25*#REF!)+(AW25*#REF!)+(AX25*#REF!)+(AY25*#REF!)+(AZ25*#REF!)+(BA25*#REF!)+(BB25*#REF!)+(BC25*#REF!)+(BD25*#REF!)+(BE25*#REF!)+(BF25*#REF!)+(BG25*#REF!)+(BH25*#REF!)+(BI25*$CD25)+(BJ25*#REF!)+(BK25*#REF!)+(BL25*#REF!)+(BM25*$CH$6)</f>
        <v>#REF!</v>
      </c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</row>
    <row r="26" spans="1:85">
      <c r="A26" s="96" t="s">
        <v>95</v>
      </c>
      <c r="B26" s="84" t="s">
        <v>96</v>
      </c>
      <c r="C26" s="95" t="s">
        <v>75</v>
      </c>
      <c r="D26" s="86" t="s">
        <v>86</v>
      </c>
      <c r="E26" s="87" t="s">
        <v>53</v>
      </c>
      <c r="F26" s="87"/>
      <c r="G26" s="99" t="s">
        <v>115</v>
      </c>
      <c r="H26" s="87" t="s">
        <v>53</v>
      </c>
      <c r="I26" s="87"/>
      <c r="J26" s="89"/>
      <c r="K26" s="89" t="s">
        <v>53</v>
      </c>
      <c r="L26" s="87"/>
      <c r="M26" s="99" t="s">
        <v>27</v>
      </c>
      <c r="N26" s="99" t="s">
        <v>114</v>
      </c>
      <c r="O26" s="87"/>
      <c r="P26" s="99"/>
      <c r="Q26" s="88" t="s">
        <v>114</v>
      </c>
      <c r="R26" s="89"/>
      <c r="S26" s="87" t="s">
        <v>53</v>
      </c>
      <c r="T26" s="87"/>
      <c r="U26" s="99" t="s">
        <v>27</v>
      </c>
      <c r="V26" s="99" t="s">
        <v>27</v>
      </c>
      <c r="W26" s="99"/>
      <c r="X26" s="100"/>
      <c r="Y26" s="100"/>
      <c r="Z26" s="87"/>
      <c r="AA26" s="87"/>
      <c r="AB26" s="87" t="s">
        <v>53</v>
      </c>
      <c r="AC26" s="87"/>
      <c r="AD26" s="99" t="s">
        <v>60</v>
      </c>
      <c r="AE26" s="89" t="s">
        <v>53</v>
      </c>
      <c r="AF26" s="89"/>
      <c r="AG26" s="87"/>
      <c r="AH26" s="99" t="s">
        <v>53</v>
      </c>
      <c r="AI26" s="90">
        <v>132</v>
      </c>
      <c r="AJ26" s="91">
        <v>0</v>
      </c>
      <c r="AK26" s="92">
        <v>0</v>
      </c>
      <c r="AL26" s="75" t="s">
        <v>127</v>
      </c>
      <c r="AM26" s="71"/>
      <c r="AN26" s="56">
        <v>132</v>
      </c>
      <c r="AO26" s="56">
        <v>48</v>
      </c>
      <c r="AP26" s="53"/>
      <c r="AQ26" s="52"/>
      <c r="AR26" s="52"/>
      <c r="AS26" s="52"/>
      <c r="AT26" s="52"/>
      <c r="AU26" s="52"/>
      <c r="AV26" s="54">
        <f t="shared" si="0"/>
        <v>3</v>
      </c>
      <c r="AW26" s="54">
        <f t="shared" si="1"/>
        <v>0</v>
      </c>
      <c r="AX26" s="54">
        <f t="shared" si="2"/>
        <v>0</v>
      </c>
      <c r="AY26" s="54">
        <f t="shared" si="3"/>
        <v>7</v>
      </c>
      <c r="AZ26" s="54">
        <f t="shared" si="4"/>
        <v>0</v>
      </c>
      <c r="BA26" s="54">
        <f t="shared" si="5"/>
        <v>0</v>
      </c>
      <c r="BB26" s="54">
        <f t="shared" si="6"/>
        <v>0</v>
      </c>
      <c r="BC26" s="54">
        <f t="shared" si="7"/>
        <v>0</v>
      </c>
      <c r="BD26" s="54">
        <f t="shared" si="8"/>
        <v>0</v>
      </c>
      <c r="BE26" s="54">
        <f t="shared" si="9"/>
        <v>0</v>
      </c>
      <c r="BF26" s="54">
        <f t="shared" si="10"/>
        <v>4</v>
      </c>
      <c r="BG26" s="54">
        <f t="shared" si="11"/>
        <v>0</v>
      </c>
      <c r="BH26" s="54">
        <f t="shared" si="12"/>
        <v>0</v>
      </c>
      <c r="BI26" s="54">
        <f t="shared" si="13"/>
        <v>0</v>
      </c>
      <c r="BJ26" s="54">
        <f t="shared" si="14"/>
        <v>0</v>
      </c>
      <c r="BK26" s="54">
        <f t="shared" si="15"/>
        <v>0</v>
      </c>
      <c r="BL26" s="54">
        <f t="shared" si="16"/>
        <v>0</v>
      </c>
      <c r="BM26" s="54">
        <f t="shared" si="17"/>
        <v>0</v>
      </c>
      <c r="BN26" s="54">
        <f t="shared" si="18"/>
        <v>0</v>
      </c>
      <c r="BO26" s="57" t="e">
        <f>(AV26*#REF!)+(AW26*#REF!)+(AX26*#REF!)+(AY26*#REF!)+(AZ26*#REF!)+(BA26*#REF!)+(BB26*#REF!)+(BC26*#REF!)+(BD26*#REF!)+(BE26*#REF!)+(BF26*#REF!)+(BG26*#REF!)+(BH26*#REF!)+(BI26*$CD26)+(BJ26*#REF!)+(BK26*#REF!)+(BL26*#REF!)+(BM26*$CH$6)</f>
        <v>#REF!</v>
      </c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</row>
    <row r="27" spans="1:85">
      <c r="A27" s="239" t="s">
        <v>1</v>
      </c>
      <c r="B27" s="240" t="s">
        <v>2</v>
      </c>
      <c r="C27" s="97" t="s">
        <v>51</v>
      </c>
      <c r="D27" s="241" t="s">
        <v>4</v>
      </c>
      <c r="E27" s="83">
        <v>1</v>
      </c>
      <c r="F27" s="83">
        <v>2</v>
      </c>
      <c r="G27" s="83">
        <v>3</v>
      </c>
      <c r="H27" s="83">
        <v>4</v>
      </c>
      <c r="I27" s="83">
        <v>5</v>
      </c>
      <c r="J27" s="83">
        <v>6</v>
      </c>
      <c r="K27" s="83">
        <v>7</v>
      </c>
      <c r="L27" s="83">
        <v>8</v>
      </c>
      <c r="M27" s="83">
        <v>9</v>
      </c>
      <c r="N27" s="83">
        <v>10</v>
      </c>
      <c r="O27" s="83">
        <v>11</v>
      </c>
      <c r="P27" s="83">
        <v>12</v>
      </c>
      <c r="Q27" s="83">
        <v>13</v>
      </c>
      <c r="R27" s="83">
        <v>14</v>
      </c>
      <c r="S27" s="83">
        <v>15</v>
      </c>
      <c r="T27" s="83">
        <v>16</v>
      </c>
      <c r="U27" s="83">
        <v>17</v>
      </c>
      <c r="V27" s="83">
        <v>18</v>
      </c>
      <c r="W27" s="83">
        <v>19</v>
      </c>
      <c r="X27" s="83">
        <v>20</v>
      </c>
      <c r="Y27" s="83">
        <v>21</v>
      </c>
      <c r="Z27" s="83">
        <v>22</v>
      </c>
      <c r="AA27" s="83">
        <v>23</v>
      </c>
      <c r="AB27" s="83">
        <v>24</v>
      </c>
      <c r="AC27" s="83">
        <v>25</v>
      </c>
      <c r="AD27" s="83">
        <v>26</v>
      </c>
      <c r="AE27" s="83">
        <v>27</v>
      </c>
      <c r="AF27" s="83">
        <v>28</v>
      </c>
      <c r="AG27" s="83">
        <v>29</v>
      </c>
      <c r="AH27" s="83">
        <v>30</v>
      </c>
      <c r="AI27" s="242" t="s">
        <v>5</v>
      </c>
      <c r="AJ27" s="238" t="s">
        <v>6</v>
      </c>
      <c r="AK27" s="237" t="s">
        <v>7</v>
      </c>
      <c r="AL27" s="80"/>
      <c r="AM27" s="93"/>
      <c r="AN27" s="56"/>
      <c r="AO27" s="56"/>
      <c r="AP27" s="53"/>
      <c r="AQ27" s="52"/>
      <c r="AR27" s="52"/>
      <c r="AS27" s="52"/>
      <c r="AT27" s="52"/>
      <c r="AU27" s="52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7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</row>
    <row r="28" spans="1:85">
      <c r="A28" s="239"/>
      <c r="B28" s="240"/>
      <c r="C28" s="82" t="s">
        <v>75</v>
      </c>
      <c r="D28" s="241"/>
      <c r="E28" s="83" t="s">
        <v>10</v>
      </c>
      <c r="F28" s="83" t="s">
        <v>11</v>
      </c>
      <c r="G28" s="83" t="s">
        <v>12</v>
      </c>
      <c r="H28" s="83" t="s">
        <v>13</v>
      </c>
      <c r="I28" s="83" t="s">
        <v>14</v>
      </c>
      <c r="J28" s="83" t="s">
        <v>108</v>
      </c>
      <c r="K28" s="83" t="s">
        <v>16</v>
      </c>
      <c r="L28" s="83" t="s">
        <v>10</v>
      </c>
      <c r="M28" s="83" t="s">
        <v>11</v>
      </c>
      <c r="N28" s="83" t="s">
        <v>12</v>
      </c>
      <c r="O28" s="83" t="s">
        <v>13</v>
      </c>
      <c r="P28" s="83" t="s">
        <v>14</v>
      </c>
      <c r="Q28" s="83" t="s">
        <v>108</v>
      </c>
      <c r="R28" s="83" t="s">
        <v>16</v>
      </c>
      <c r="S28" s="83" t="s">
        <v>10</v>
      </c>
      <c r="T28" s="83" t="s">
        <v>11</v>
      </c>
      <c r="U28" s="83" t="s">
        <v>12</v>
      </c>
      <c r="V28" s="83" t="s">
        <v>13</v>
      </c>
      <c r="W28" s="83" t="s">
        <v>14</v>
      </c>
      <c r="X28" s="83" t="s">
        <v>108</v>
      </c>
      <c r="Y28" s="83" t="s">
        <v>16</v>
      </c>
      <c r="Z28" s="83" t="s">
        <v>10</v>
      </c>
      <c r="AA28" s="83" t="s">
        <v>11</v>
      </c>
      <c r="AB28" s="83" t="s">
        <v>12</v>
      </c>
      <c r="AC28" s="83" t="s">
        <v>13</v>
      </c>
      <c r="AD28" s="83" t="s">
        <v>14</v>
      </c>
      <c r="AE28" s="83" t="s">
        <v>108</v>
      </c>
      <c r="AF28" s="83" t="s">
        <v>16</v>
      </c>
      <c r="AG28" s="83" t="s">
        <v>10</v>
      </c>
      <c r="AH28" s="83" t="s">
        <v>11</v>
      </c>
      <c r="AI28" s="242"/>
      <c r="AJ28" s="238"/>
      <c r="AK28" s="237"/>
      <c r="AL28" s="80"/>
      <c r="AM28" s="81"/>
    </row>
    <row r="29" spans="1:85" s="71" customFormat="1">
      <c r="A29" s="101"/>
      <c r="B29" s="102" t="s">
        <v>132</v>
      </c>
      <c r="C29" s="84" t="s">
        <v>133</v>
      </c>
      <c r="D29" s="103"/>
      <c r="E29" s="87"/>
      <c r="F29" s="87"/>
      <c r="G29" s="87"/>
      <c r="H29" s="87"/>
      <c r="I29" s="87"/>
      <c r="J29" s="89"/>
      <c r="K29" s="89"/>
      <c r="L29" s="87"/>
      <c r="M29" s="87"/>
      <c r="N29" s="87"/>
      <c r="O29" s="87"/>
      <c r="P29" s="87" t="s">
        <v>27</v>
      </c>
      <c r="Q29" s="89"/>
      <c r="R29" s="89"/>
      <c r="S29" s="87"/>
      <c r="T29" s="87"/>
      <c r="U29" s="87"/>
      <c r="V29" s="87"/>
      <c r="W29" s="87"/>
      <c r="X29" s="89"/>
      <c r="Y29" s="89"/>
      <c r="Z29" s="87"/>
      <c r="AA29" s="87"/>
      <c r="AB29" s="87"/>
      <c r="AC29" s="87"/>
      <c r="AD29" s="87"/>
      <c r="AE29" s="89"/>
      <c r="AF29" s="89"/>
      <c r="AG29" s="87"/>
      <c r="AH29" s="87"/>
      <c r="AI29" s="104"/>
      <c r="AJ29" s="104"/>
      <c r="AK29" s="105"/>
      <c r="AL29" s="80"/>
      <c r="AM29" s="81"/>
    </row>
    <row r="30" spans="1:85">
      <c r="A30" s="101"/>
      <c r="B30" s="102"/>
      <c r="C30" s="84"/>
      <c r="D30" s="103"/>
      <c r="E30" s="87"/>
      <c r="F30" s="87"/>
      <c r="G30" s="87"/>
      <c r="H30" s="87"/>
      <c r="I30" s="87"/>
      <c r="J30" s="89"/>
      <c r="K30" s="89"/>
      <c r="L30" s="87"/>
      <c r="M30" s="87"/>
      <c r="N30" s="87"/>
      <c r="O30" s="87"/>
      <c r="P30" s="87"/>
      <c r="Q30" s="89"/>
      <c r="R30" s="89"/>
      <c r="S30" s="87"/>
      <c r="T30" s="87"/>
      <c r="U30" s="87"/>
      <c r="V30" s="87"/>
      <c r="W30" s="87"/>
      <c r="X30" s="89"/>
      <c r="Y30" s="89"/>
      <c r="Z30" s="87"/>
      <c r="AA30" s="87"/>
      <c r="AB30" s="87"/>
      <c r="AC30" s="87"/>
      <c r="AD30" s="87"/>
      <c r="AE30" s="89"/>
      <c r="AF30" s="89"/>
      <c r="AG30" s="87"/>
      <c r="AH30" s="87"/>
      <c r="AI30" s="104"/>
      <c r="AJ30" s="104"/>
      <c r="AK30" s="105"/>
      <c r="AL30" s="80"/>
      <c r="AM30" s="81"/>
    </row>
    <row r="31" spans="1:85" ht="15.75" thickBot="1">
      <c r="A31" s="78"/>
      <c r="B31" s="79"/>
      <c r="C31" s="72"/>
      <c r="D31" s="72"/>
      <c r="E31" s="72"/>
      <c r="F31" s="72"/>
      <c r="G31" s="72"/>
      <c r="H31" s="72"/>
      <c r="I31" s="72"/>
      <c r="J31" s="73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1"/>
      <c r="AL31" s="71"/>
      <c r="AM31" s="71"/>
    </row>
    <row r="32" spans="1:85">
      <c r="A32" s="213" t="s">
        <v>97</v>
      </c>
      <c r="B32" s="214"/>
      <c r="C32" s="215"/>
      <c r="D32" s="216"/>
      <c r="E32" s="217"/>
      <c r="F32" s="217"/>
      <c r="G32" s="218"/>
      <c r="H32" s="219"/>
      <c r="I32" s="109"/>
      <c r="J32" s="236" t="s">
        <v>98</v>
      </c>
      <c r="K32" s="236"/>
      <c r="L32" s="236"/>
      <c r="M32" s="236"/>
      <c r="N32" s="236"/>
      <c r="O32" s="109"/>
      <c r="P32" s="109"/>
      <c r="Q32" s="109"/>
      <c r="R32" s="108"/>
      <c r="S32" s="108"/>
      <c r="T32" s="108"/>
      <c r="U32" s="109"/>
      <c r="V32" s="109"/>
      <c r="W32" s="109"/>
      <c r="X32" s="109"/>
      <c r="Y32" s="109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</row>
    <row r="33" spans="1:39">
      <c r="A33" s="220" t="s">
        <v>27</v>
      </c>
      <c r="B33" s="118" t="s">
        <v>99</v>
      </c>
      <c r="C33" s="212" t="s">
        <v>57</v>
      </c>
      <c r="D33" s="212" t="s">
        <v>100</v>
      </c>
      <c r="E33" s="212"/>
      <c r="F33" s="212"/>
      <c r="G33" s="212"/>
      <c r="H33" s="221"/>
      <c r="I33" s="110"/>
      <c r="J33" s="111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3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</row>
    <row r="34" spans="1:39">
      <c r="A34" s="220" t="s">
        <v>38</v>
      </c>
      <c r="B34" s="118" t="s">
        <v>101</v>
      </c>
      <c r="C34" s="119" t="s">
        <v>53</v>
      </c>
      <c r="D34" s="119" t="s">
        <v>103</v>
      </c>
      <c r="E34" s="119"/>
      <c r="F34" s="119"/>
      <c r="G34" s="119"/>
      <c r="H34" s="222"/>
      <c r="I34" s="114"/>
      <c r="J34" s="115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7"/>
      <c r="Z34" s="71"/>
      <c r="AA34" s="71"/>
      <c r="AB34" s="234" t="s">
        <v>43</v>
      </c>
      <c r="AC34" s="234"/>
      <c r="AD34" s="234"/>
      <c r="AE34" s="234"/>
      <c r="AF34" s="234"/>
      <c r="AG34" s="234"/>
      <c r="AH34" s="234"/>
      <c r="AI34" s="234"/>
      <c r="AJ34" s="234"/>
      <c r="AK34" s="234"/>
    </row>
    <row r="35" spans="1:39">
      <c r="A35" s="220" t="s">
        <v>59</v>
      </c>
      <c r="B35" s="118" t="s">
        <v>102</v>
      </c>
      <c r="C35" s="120" t="s">
        <v>55</v>
      </c>
      <c r="D35" s="120" t="s">
        <v>103</v>
      </c>
      <c r="E35" s="120"/>
      <c r="F35" s="119"/>
      <c r="G35" s="120"/>
      <c r="H35" s="222"/>
      <c r="I35" s="114"/>
      <c r="J35" s="115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7"/>
      <c r="Z35" s="71"/>
      <c r="AA35" s="71"/>
      <c r="AB35" s="235" t="s">
        <v>106</v>
      </c>
      <c r="AC35" s="235"/>
      <c r="AD35" s="235"/>
      <c r="AE35" s="235"/>
      <c r="AF35" s="235"/>
      <c r="AG35" s="235"/>
      <c r="AH35" s="235"/>
      <c r="AI35" s="235"/>
      <c r="AJ35" s="235"/>
      <c r="AK35" s="235"/>
    </row>
    <row r="36" spans="1:39">
      <c r="A36" s="223" t="s">
        <v>33</v>
      </c>
      <c r="B36" s="120" t="s">
        <v>104</v>
      </c>
      <c r="C36" s="120" t="s">
        <v>56</v>
      </c>
      <c r="D36" s="120" t="s">
        <v>105</v>
      </c>
      <c r="E36" s="120"/>
      <c r="F36" s="120"/>
      <c r="G36" s="120"/>
      <c r="H36" s="224"/>
      <c r="I36" s="7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71"/>
      <c r="AA36" s="71"/>
      <c r="AB36" s="234" t="s">
        <v>49</v>
      </c>
      <c r="AC36" s="234"/>
      <c r="AD36" s="234"/>
      <c r="AE36" s="234"/>
      <c r="AF36" s="234"/>
      <c r="AG36" s="234"/>
      <c r="AH36" s="234"/>
      <c r="AI36" s="234"/>
      <c r="AJ36" s="234"/>
      <c r="AK36" s="234"/>
    </row>
    <row r="37" spans="1:39">
      <c r="A37" s="223" t="s">
        <v>54</v>
      </c>
      <c r="B37" s="120" t="s">
        <v>104</v>
      </c>
      <c r="C37" s="120" t="s">
        <v>129</v>
      </c>
      <c r="D37" s="120"/>
      <c r="E37" s="120"/>
      <c r="F37" s="120"/>
      <c r="G37" s="120"/>
      <c r="H37" s="224"/>
      <c r="I37" s="7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71"/>
      <c r="AA37" s="71"/>
      <c r="AB37" s="234" t="s">
        <v>107</v>
      </c>
      <c r="AC37" s="234"/>
      <c r="AD37" s="234"/>
      <c r="AE37" s="234"/>
      <c r="AF37" s="234"/>
      <c r="AG37" s="234"/>
      <c r="AH37" s="234"/>
      <c r="AI37" s="234"/>
      <c r="AJ37" s="234"/>
      <c r="AK37" s="234"/>
    </row>
    <row r="38" spans="1:39" ht="15.75" thickBot="1">
      <c r="A38" s="225" t="s">
        <v>118</v>
      </c>
      <c r="B38" s="226" t="s">
        <v>131</v>
      </c>
      <c r="C38" s="227"/>
      <c r="D38" s="227"/>
      <c r="E38" s="227"/>
      <c r="F38" s="227"/>
      <c r="G38" s="227"/>
      <c r="H38" s="228"/>
      <c r="I38" s="121"/>
      <c r="J38" s="73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</row>
    <row r="39" spans="1:39">
      <c r="B39" s="122"/>
      <c r="C39" s="68"/>
      <c r="D39" s="69"/>
      <c r="E39" s="69"/>
      <c r="F39" s="69"/>
      <c r="G39" s="69"/>
      <c r="H39" s="69"/>
      <c r="I39" s="69"/>
      <c r="J39" s="69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</row>
    <row r="40" spans="1:39">
      <c r="B40" s="122"/>
      <c r="C40" s="68"/>
      <c r="D40" s="69"/>
      <c r="E40" s="72"/>
      <c r="F40" s="72"/>
      <c r="G40" s="72"/>
      <c r="H40" s="72"/>
      <c r="I40" s="69"/>
      <c r="J40" s="69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</row>
    <row r="41" spans="1:39">
      <c r="B41" s="79"/>
      <c r="C41" s="72"/>
      <c r="D41" s="72"/>
      <c r="E41" s="72"/>
      <c r="F41" s="72"/>
      <c r="G41" s="72"/>
      <c r="H41" s="72"/>
      <c r="I41" s="72"/>
      <c r="J41" s="73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</row>
    <row r="42" spans="1:39">
      <c r="B42" s="79"/>
      <c r="C42" s="72"/>
      <c r="D42" s="72"/>
      <c r="E42" s="72"/>
      <c r="F42" s="72"/>
      <c r="G42" s="72"/>
      <c r="H42" s="72"/>
      <c r="I42" s="72"/>
      <c r="J42" s="73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</row>
    <row r="43" spans="1:39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51">
    <mergeCell ref="AK4:AK5"/>
    <mergeCell ref="A7:A8"/>
    <mergeCell ref="B7:B8"/>
    <mergeCell ref="D7:D8"/>
    <mergeCell ref="AI7:AI8"/>
    <mergeCell ref="AJ4:AJ5"/>
    <mergeCell ref="B4:B5"/>
    <mergeCell ref="AJ7:AJ8"/>
    <mergeCell ref="AK7:AK8"/>
    <mergeCell ref="A27:A28"/>
    <mergeCell ref="E24:AH24"/>
    <mergeCell ref="B27:B28"/>
    <mergeCell ref="D27:D28"/>
    <mergeCell ref="AI27:AI28"/>
    <mergeCell ref="A1:AI3"/>
    <mergeCell ref="A15:A16"/>
    <mergeCell ref="B15:B16"/>
    <mergeCell ref="D15:D16"/>
    <mergeCell ref="AI15:AI16"/>
    <mergeCell ref="AI12:AI13"/>
    <mergeCell ref="A4:A5"/>
    <mergeCell ref="D4:D5"/>
    <mergeCell ref="AI4:AI5"/>
    <mergeCell ref="AJ15:AJ16"/>
    <mergeCell ref="AK15:AK16"/>
    <mergeCell ref="A12:A13"/>
    <mergeCell ref="B12:B13"/>
    <mergeCell ref="D12:D13"/>
    <mergeCell ref="AJ12:AJ13"/>
    <mergeCell ref="AK12:AK13"/>
    <mergeCell ref="A19:A20"/>
    <mergeCell ref="B19:B20"/>
    <mergeCell ref="D19:D20"/>
    <mergeCell ref="AI19:AI20"/>
    <mergeCell ref="AJ19:AJ20"/>
    <mergeCell ref="AK19:AK20"/>
    <mergeCell ref="AA39:AJ39"/>
    <mergeCell ref="AA40:AJ40"/>
    <mergeCell ref="AA41:AJ41"/>
    <mergeCell ref="AA42:AJ42"/>
    <mergeCell ref="AK27:AK28"/>
    <mergeCell ref="AJ27:AJ28"/>
    <mergeCell ref="R21:Z21"/>
    <mergeCell ref="K38:Z38"/>
    <mergeCell ref="J37:Y37"/>
    <mergeCell ref="AB34:AK34"/>
    <mergeCell ref="AB35:AK35"/>
    <mergeCell ref="AB36:AK36"/>
    <mergeCell ref="AB37:AK37"/>
    <mergeCell ref="J32:N32"/>
    <mergeCell ref="J36:Y36"/>
  </mergeCells>
  <pageMargins left="0.511811024" right="0.511811024" top="0.78740157499999996" bottom="0.78740157499999996" header="0.31496062000000002" footer="0.31496062000000002"/>
  <pageSetup paperSize="9" scale="22" fitToHeight="0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33"/>
  <sheetViews>
    <sheetView workbookViewId="0">
      <selection activeCell="AJ16" sqref="AJ16"/>
    </sheetView>
  </sheetViews>
  <sheetFormatPr defaultColWidth="9.140625" defaultRowHeight="15"/>
  <cols>
    <col min="1" max="1" width="11.5703125" style="127" customWidth="1"/>
    <col min="2" max="2" width="20" style="127" customWidth="1"/>
    <col min="3" max="3" width="9.140625" style="211"/>
    <col min="4" max="4" width="9.5703125" style="127" customWidth="1"/>
    <col min="5" max="5" width="6.28515625" style="127" customWidth="1"/>
    <col min="6" max="6" width="6.7109375" style="127" customWidth="1"/>
    <col min="7" max="34" width="6.28515625" style="127" customWidth="1"/>
    <col min="35" max="35" width="7" style="127" customWidth="1"/>
    <col min="36" max="38" width="5.42578125" style="127" customWidth="1"/>
    <col min="39" max="39" width="4.85546875" style="127" customWidth="1"/>
    <col min="40" max="52" width="5.28515625" style="127" customWidth="1"/>
    <col min="53" max="53" width="7.28515625" style="127" bestFit="1" customWidth="1"/>
    <col min="54" max="59" width="5.28515625" style="127" customWidth="1"/>
    <col min="60" max="60" width="3.5703125" style="127" customWidth="1"/>
    <col min="61" max="61" width="7.28515625" style="127" bestFit="1" customWidth="1"/>
    <col min="62" max="62" width="6.28515625" style="127" customWidth="1"/>
    <col min="63" max="63" width="8.140625" style="127" customWidth="1"/>
    <col min="64" max="66" width="9.140625" style="127"/>
    <col min="67" max="67" width="9.7109375" style="127" bestFit="1" customWidth="1"/>
    <col min="68" max="232" width="9.140625" style="127"/>
    <col min="233" max="233" width="20.28515625" style="127" customWidth="1"/>
    <col min="234" max="234" width="10.42578125" style="127" customWidth="1"/>
    <col min="235" max="235" width="15.140625" style="127" customWidth="1"/>
    <col min="236" max="266" width="4.42578125" style="127" customWidth="1"/>
    <col min="267" max="488" width="9.140625" style="127"/>
    <col min="489" max="489" width="20.28515625" style="127" customWidth="1"/>
    <col min="490" max="490" width="10.42578125" style="127" customWidth="1"/>
    <col min="491" max="491" width="15.140625" style="127" customWidth="1"/>
    <col min="492" max="522" width="4.42578125" style="127" customWidth="1"/>
    <col min="523" max="744" width="9.140625" style="127"/>
    <col min="745" max="745" width="20.28515625" style="127" customWidth="1"/>
    <col min="746" max="746" width="10.42578125" style="127" customWidth="1"/>
    <col min="747" max="747" width="15.140625" style="127" customWidth="1"/>
    <col min="748" max="778" width="4.42578125" style="127" customWidth="1"/>
    <col min="779" max="1000" width="9.140625" style="127"/>
    <col min="1001" max="1001" width="20.28515625" style="127" customWidth="1"/>
    <col min="1002" max="1002" width="10.42578125" style="127" customWidth="1"/>
    <col min="1003" max="1003" width="15.140625" style="127" customWidth="1"/>
    <col min="1004" max="1023" width="4.42578125" style="127" customWidth="1"/>
    <col min="1024" max="16384" width="9.140625" style="71"/>
  </cols>
  <sheetData>
    <row r="1" spans="1:1023" ht="25.5" customHeight="1">
      <c r="A1" s="251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3"/>
      <c r="AL1" s="126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71"/>
      <c r="JO1" s="71"/>
      <c r="JP1" s="71"/>
      <c r="JQ1" s="71"/>
      <c r="JR1" s="71"/>
      <c r="JS1" s="71"/>
      <c r="JT1" s="71"/>
      <c r="JU1" s="71"/>
      <c r="JV1" s="71"/>
      <c r="JW1" s="71"/>
      <c r="JX1" s="71"/>
      <c r="JY1" s="71"/>
      <c r="JZ1" s="71"/>
      <c r="KA1" s="71"/>
      <c r="KB1" s="71"/>
      <c r="KC1" s="71"/>
      <c r="KD1" s="71"/>
      <c r="KE1" s="71"/>
      <c r="KF1" s="71"/>
      <c r="KG1" s="71"/>
      <c r="KH1" s="71"/>
      <c r="KI1" s="71"/>
      <c r="KJ1" s="71"/>
      <c r="KK1" s="71"/>
      <c r="KL1" s="71"/>
      <c r="KM1" s="71"/>
      <c r="KN1" s="71"/>
      <c r="KO1" s="71"/>
      <c r="KP1" s="71"/>
      <c r="KQ1" s="71"/>
      <c r="KR1" s="71"/>
      <c r="KS1" s="71"/>
      <c r="KT1" s="71"/>
      <c r="KU1" s="71"/>
      <c r="KV1" s="71"/>
      <c r="KW1" s="71"/>
      <c r="KX1" s="71"/>
      <c r="KY1" s="71"/>
      <c r="KZ1" s="71"/>
      <c r="LA1" s="71"/>
      <c r="LB1" s="71"/>
      <c r="LC1" s="71"/>
      <c r="LD1" s="71"/>
      <c r="LE1" s="71"/>
      <c r="LF1" s="71"/>
      <c r="LG1" s="71"/>
      <c r="LH1" s="71"/>
      <c r="LI1" s="71"/>
      <c r="LJ1" s="71"/>
      <c r="LK1" s="71"/>
      <c r="LL1" s="71"/>
      <c r="LM1" s="71"/>
      <c r="LN1" s="71"/>
      <c r="LO1" s="71"/>
      <c r="LP1" s="71"/>
      <c r="LQ1" s="71"/>
      <c r="LR1" s="71"/>
      <c r="LS1" s="71"/>
      <c r="LT1" s="71"/>
      <c r="LU1" s="71"/>
      <c r="LV1" s="71"/>
      <c r="LW1" s="71"/>
      <c r="LX1" s="71"/>
      <c r="LY1" s="71"/>
      <c r="LZ1" s="71"/>
      <c r="MA1" s="71"/>
      <c r="MB1" s="71"/>
      <c r="MC1" s="71"/>
      <c r="MD1" s="71"/>
      <c r="ME1" s="71"/>
      <c r="MF1" s="71"/>
      <c r="MG1" s="71"/>
      <c r="MH1" s="71"/>
      <c r="MI1" s="71"/>
      <c r="MJ1" s="71"/>
      <c r="MK1" s="71"/>
      <c r="ML1" s="71"/>
      <c r="MM1" s="71"/>
      <c r="MN1" s="71"/>
      <c r="MO1" s="71"/>
      <c r="MP1" s="71"/>
      <c r="MQ1" s="71"/>
      <c r="MR1" s="71"/>
      <c r="MS1" s="71"/>
      <c r="MT1" s="71"/>
      <c r="MU1" s="71"/>
      <c r="MV1" s="71"/>
      <c r="MW1" s="71"/>
      <c r="MX1" s="71"/>
      <c r="MY1" s="71"/>
      <c r="MZ1" s="71"/>
      <c r="NA1" s="71"/>
      <c r="NB1" s="71"/>
      <c r="NC1" s="71"/>
      <c r="ND1" s="71"/>
      <c r="NE1" s="71"/>
      <c r="NF1" s="71"/>
      <c r="NG1" s="71"/>
      <c r="NH1" s="71"/>
      <c r="NI1" s="71"/>
      <c r="NJ1" s="71"/>
      <c r="NK1" s="71"/>
      <c r="NL1" s="71"/>
      <c r="NM1" s="71"/>
      <c r="NN1" s="71"/>
      <c r="NO1" s="71"/>
      <c r="NP1" s="71"/>
      <c r="NQ1" s="71"/>
      <c r="NR1" s="71"/>
      <c r="NS1" s="71"/>
      <c r="NT1" s="71"/>
      <c r="NU1" s="71"/>
      <c r="NV1" s="71"/>
      <c r="NW1" s="71"/>
      <c r="NX1" s="71"/>
      <c r="NY1" s="71"/>
      <c r="NZ1" s="71"/>
      <c r="OA1" s="71"/>
      <c r="OB1" s="71"/>
      <c r="OC1" s="71"/>
      <c r="OD1" s="71"/>
      <c r="OE1" s="71"/>
      <c r="OF1" s="71"/>
      <c r="OG1" s="71"/>
      <c r="OH1" s="71"/>
      <c r="OI1" s="71"/>
      <c r="OJ1" s="71"/>
      <c r="OK1" s="71"/>
      <c r="OL1" s="71"/>
      <c r="OM1" s="71"/>
      <c r="ON1" s="71"/>
      <c r="OO1" s="71"/>
      <c r="OP1" s="71"/>
      <c r="OQ1" s="71"/>
      <c r="OR1" s="71"/>
      <c r="OS1" s="71"/>
      <c r="OT1" s="71"/>
      <c r="OU1" s="71"/>
      <c r="OV1" s="71"/>
      <c r="OW1" s="71"/>
      <c r="OX1" s="71"/>
      <c r="OY1" s="71"/>
      <c r="OZ1" s="71"/>
      <c r="PA1" s="71"/>
      <c r="PB1" s="71"/>
      <c r="PC1" s="71"/>
      <c r="PD1" s="71"/>
      <c r="PE1" s="71"/>
      <c r="PF1" s="71"/>
      <c r="PG1" s="71"/>
      <c r="PH1" s="71"/>
      <c r="PI1" s="71"/>
      <c r="PJ1" s="71"/>
      <c r="PK1" s="71"/>
      <c r="PL1" s="71"/>
      <c r="PM1" s="71"/>
      <c r="PN1" s="71"/>
      <c r="PO1" s="71"/>
      <c r="PP1" s="71"/>
      <c r="PQ1" s="71"/>
      <c r="PR1" s="71"/>
      <c r="PS1" s="71"/>
      <c r="PT1" s="71"/>
      <c r="PU1" s="71"/>
      <c r="PV1" s="71"/>
      <c r="PW1" s="71"/>
      <c r="PX1" s="71"/>
      <c r="PY1" s="71"/>
      <c r="PZ1" s="71"/>
      <c r="QA1" s="71"/>
      <c r="QB1" s="71"/>
      <c r="QC1" s="71"/>
      <c r="QD1" s="71"/>
      <c r="QE1" s="71"/>
      <c r="QF1" s="71"/>
      <c r="QG1" s="71"/>
      <c r="QH1" s="71"/>
      <c r="QI1" s="71"/>
      <c r="QJ1" s="71"/>
      <c r="QK1" s="71"/>
      <c r="QL1" s="71"/>
      <c r="QM1" s="71"/>
      <c r="QN1" s="71"/>
      <c r="QO1" s="71"/>
      <c r="QP1" s="71"/>
      <c r="QQ1" s="71"/>
      <c r="QR1" s="71"/>
      <c r="QS1" s="71"/>
      <c r="QT1" s="71"/>
      <c r="QU1" s="71"/>
      <c r="QV1" s="71"/>
      <c r="QW1" s="71"/>
      <c r="QX1" s="71"/>
      <c r="QY1" s="71"/>
      <c r="QZ1" s="71"/>
      <c r="RA1" s="71"/>
      <c r="RB1" s="71"/>
      <c r="RC1" s="71"/>
      <c r="RD1" s="71"/>
      <c r="RE1" s="71"/>
      <c r="RF1" s="71"/>
      <c r="RG1" s="71"/>
      <c r="RH1" s="71"/>
      <c r="RI1" s="71"/>
      <c r="RJ1" s="71"/>
      <c r="RK1" s="71"/>
      <c r="RL1" s="71"/>
      <c r="RM1" s="71"/>
      <c r="RN1" s="71"/>
      <c r="RO1" s="71"/>
      <c r="RP1" s="71"/>
      <c r="RQ1" s="71"/>
      <c r="RR1" s="71"/>
      <c r="RS1" s="71"/>
      <c r="RT1" s="71"/>
      <c r="RU1" s="71"/>
      <c r="RV1" s="71"/>
      <c r="RW1" s="71"/>
      <c r="RX1" s="71"/>
      <c r="RY1" s="71"/>
      <c r="RZ1" s="71"/>
      <c r="SA1" s="71"/>
      <c r="SB1" s="71"/>
      <c r="SC1" s="71"/>
      <c r="SD1" s="71"/>
      <c r="SE1" s="71"/>
      <c r="SF1" s="71"/>
      <c r="SG1" s="71"/>
      <c r="SH1" s="71"/>
      <c r="SI1" s="71"/>
      <c r="SJ1" s="71"/>
      <c r="SK1" s="71"/>
      <c r="SL1" s="71"/>
      <c r="SM1" s="71"/>
      <c r="SN1" s="71"/>
      <c r="SO1" s="71"/>
      <c r="SP1" s="71"/>
      <c r="SQ1" s="71"/>
      <c r="SR1" s="71"/>
      <c r="SS1" s="71"/>
      <c r="ST1" s="71"/>
      <c r="SU1" s="71"/>
      <c r="SV1" s="71"/>
      <c r="SW1" s="71"/>
      <c r="SX1" s="71"/>
      <c r="SY1" s="71"/>
      <c r="SZ1" s="71"/>
      <c r="TA1" s="71"/>
      <c r="TB1" s="71"/>
      <c r="TC1" s="71"/>
      <c r="TD1" s="71"/>
      <c r="TE1" s="71"/>
      <c r="TF1" s="71"/>
      <c r="TG1" s="71"/>
      <c r="TH1" s="71"/>
      <c r="TI1" s="71"/>
      <c r="TJ1" s="71"/>
      <c r="TK1" s="71"/>
      <c r="TL1" s="71"/>
      <c r="TM1" s="71"/>
      <c r="TN1" s="71"/>
      <c r="TO1" s="71"/>
      <c r="TP1" s="71"/>
      <c r="TQ1" s="71"/>
      <c r="TR1" s="71"/>
      <c r="TS1" s="71"/>
      <c r="TT1" s="71"/>
      <c r="TU1" s="71"/>
      <c r="TV1" s="71"/>
      <c r="TW1" s="71"/>
      <c r="TX1" s="71"/>
      <c r="TY1" s="71"/>
      <c r="TZ1" s="71"/>
      <c r="UA1" s="71"/>
      <c r="UB1" s="71"/>
      <c r="UC1" s="71"/>
      <c r="UD1" s="71"/>
      <c r="UE1" s="71"/>
      <c r="UF1" s="71"/>
      <c r="UG1" s="71"/>
      <c r="UH1" s="71"/>
      <c r="UI1" s="71"/>
      <c r="UJ1" s="71"/>
      <c r="UK1" s="71"/>
      <c r="UL1" s="71"/>
      <c r="UM1" s="71"/>
      <c r="UN1" s="71"/>
      <c r="UO1" s="71"/>
      <c r="UP1" s="71"/>
      <c r="UQ1" s="71"/>
      <c r="UR1" s="71"/>
      <c r="US1" s="71"/>
      <c r="UT1" s="71"/>
      <c r="UU1" s="71"/>
      <c r="UV1" s="71"/>
      <c r="UW1" s="71"/>
      <c r="UX1" s="71"/>
      <c r="UY1" s="71"/>
      <c r="UZ1" s="71"/>
      <c r="VA1" s="71"/>
      <c r="VB1" s="71"/>
      <c r="VC1" s="71"/>
      <c r="VD1" s="71"/>
      <c r="VE1" s="71"/>
      <c r="VF1" s="71"/>
      <c r="VG1" s="71"/>
      <c r="VH1" s="71"/>
      <c r="VI1" s="71"/>
      <c r="VJ1" s="71"/>
      <c r="VK1" s="71"/>
      <c r="VL1" s="71"/>
      <c r="VM1" s="71"/>
      <c r="VN1" s="71"/>
      <c r="VO1" s="71"/>
      <c r="VP1" s="71"/>
      <c r="VQ1" s="71"/>
      <c r="VR1" s="71"/>
      <c r="VS1" s="71"/>
      <c r="VT1" s="71"/>
      <c r="VU1" s="71"/>
      <c r="VV1" s="71"/>
      <c r="VW1" s="71"/>
      <c r="VX1" s="71"/>
      <c r="VY1" s="71"/>
      <c r="VZ1" s="71"/>
      <c r="WA1" s="71"/>
      <c r="WB1" s="71"/>
      <c r="WC1" s="71"/>
      <c r="WD1" s="71"/>
      <c r="WE1" s="71"/>
      <c r="WF1" s="71"/>
      <c r="WG1" s="71"/>
      <c r="WH1" s="71"/>
      <c r="WI1" s="71"/>
      <c r="WJ1" s="71"/>
      <c r="WK1" s="71"/>
      <c r="WL1" s="71"/>
      <c r="WM1" s="71"/>
      <c r="WN1" s="71"/>
      <c r="WO1" s="71"/>
      <c r="WP1" s="71"/>
      <c r="WQ1" s="71"/>
      <c r="WR1" s="71"/>
      <c r="WS1" s="71"/>
      <c r="WT1" s="71"/>
      <c r="WU1" s="71"/>
      <c r="WV1" s="71"/>
      <c r="WW1" s="71"/>
      <c r="WX1" s="71"/>
      <c r="WY1" s="71"/>
      <c r="WZ1" s="71"/>
      <c r="XA1" s="71"/>
      <c r="XB1" s="71"/>
      <c r="XC1" s="71"/>
      <c r="XD1" s="71"/>
      <c r="XE1" s="71"/>
      <c r="XF1" s="71"/>
      <c r="XG1" s="71"/>
      <c r="XH1" s="71"/>
      <c r="XI1" s="71"/>
      <c r="XJ1" s="71"/>
      <c r="XK1" s="71"/>
      <c r="XL1" s="71"/>
      <c r="XM1" s="71"/>
      <c r="XN1" s="71"/>
      <c r="XO1" s="71"/>
      <c r="XP1" s="71"/>
      <c r="XQ1" s="71"/>
      <c r="XR1" s="71"/>
      <c r="XS1" s="71"/>
      <c r="XT1" s="71"/>
      <c r="XU1" s="71"/>
      <c r="XV1" s="71"/>
      <c r="XW1" s="71"/>
      <c r="XX1" s="71"/>
      <c r="XY1" s="71"/>
      <c r="XZ1" s="71"/>
      <c r="YA1" s="71"/>
      <c r="YB1" s="71"/>
      <c r="YC1" s="71"/>
      <c r="YD1" s="71"/>
      <c r="YE1" s="71"/>
      <c r="YF1" s="71"/>
      <c r="YG1" s="71"/>
      <c r="YH1" s="71"/>
      <c r="YI1" s="71"/>
      <c r="YJ1" s="71"/>
      <c r="YK1" s="71"/>
      <c r="YL1" s="71"/>
      <c r="YM1" s="71"/>
      <c r="YN1" s="71"/>
      <c r="YO1" s="71"/>
      <c r="YP1" s="71"/>
      <c r="YQ1" s="71"/>
      <c r="YR1" s="71"/>
      <c r="YS1" s="71"/>
      <c r="YT1" s="71"/>
      <c r="YU1" s="71"/>
      <c r="YV1" s="71"/>
      <c r="YW1" s="71"/>
      <c r="YX1" s="71"/>
      <c r="YY1" s="71"/>
      <c r="YZ1" s="71"/>
      <c r="ZA1" s="71"/>
      <c r="ZB1" s="71"/>
      <c r="ZC1" s="71"/>
      <c r="ZD1" s="71"/>
      <c r="ZE1" s="71"/>
      <c r="ZF1" s="71"/>
      <c r="ZG1" s="71"/>
      <c r="ZH1" s="71"/>
      <c r="ZI1" s="71"/>
      <c r="ZJ1" s="71"/>
      <c r="ZK1" s="71"/>
      <c r="ZL1" s="71"/>
      <c r="ZM1" s="71"/>
      <c r="ZN1" s="71"/>
      <c r="ZO1" s="71"/>
      <c r="ZP1" s="71"/>
      <c r="ZQ1" s="71"/>
      <c r="ZR1" s="71"/>
      <c r="ZS1" s="71"/>
      <c r="ZT1" s="71"/>
      <c r="ZU1" s="71"/>
      <c r="ZV1" s="71"/>
      <c r="ZW1" s="71"/>
      <c r="ZX1" s="71"/>
      <c r="ZY1" s="71"/>
      <c r="ZZ1" s="71"/>
      <c r="AAA1" s="71"/>
      <c r="AAB1" s="71"/>
      <c r="AAC1" s="71"/>
      <c r="AAD1" s="71"/>
      <c r="AAE1" s="71"/>
      <c r="AAF1" s="71"/>
      <c r="AAG1" s="71"/>
      <c r="AAH1" s="71"/>
      <c r="AAI1" s="71"/>
      <c r="AAJ1" s="71"/>
      <c r="AAK1" s="71"/>
      <c r="AAL1" s="71"/>
      <c r="AAM1" s="71"/>
      <c r="AAN1" s="71"/>
      <c r="AAO1" s="71"/>
      <c r="AAP1" s="71"/>
      <c r="AAQ1" s="71"/>
      <c r="AAR1" s="71"/>
      <c r="AAS1" s="71"/>
      <c r="AAT1" s="71"/>
      <c r="AAU1" s="71"/>
      <c r="AAV1" s="71"/>
      <c r="AAW1" s="71"/>
      <c r="AAX1" s="71"/>
      <c r="AAY1" s="71"/>
      <c r="AAZ1" s="71"/>
      <c r="ABA1" s="71"/>
      <c r="ABB1" s="71"/>
      <c r="ABC1" s="71"/>
      <c r="ABD1" s="71"/>
      <c r="ABE1" s="71"/>
      <c r="ABF1" s="71"/>
      <c r="ABG1" s="71"/>
      <c r="ABH1" s="71"/>
      <c r="ABI1" s="71"/>
      <c r="ABJ1" s="71"/>
      <c r="ABK1" s="71"/>
      <c r="ABL1" s="71"/>
      <c r="ABM1" s="71"/>
      <c r="ABN1" s="71"/>
      <c r="ABO1" s="71"/>
      <c r="ABP1" s="71"/>
      <c r="ABQ1" s="71"/>
      <c r="ABR1" s="71"/>
      <c r="ABS1" s="71"/>
      <c r="ABT1" s="71"/>
      <c r="ABU1" s="71"/>
      <c r="ABV1" s="71"/>
      <c r="ABW1" s="71"/>
      <c r="ABX1" s="71"/>
      <c r="ABY1" s="71"/>
      <c r="ABZ1" s="71"/>
      <c r="ACA1" s="71"/>
      <c r="ACB1" s="71"/>
      <c r="ACC1" s="71"/>
      <c r="ACD1" s="71"/>
      <c r="ACE1" s="71"/>
      <c r="ACF1" s="71"/>
      <c r="ACG1" s="71"/>
      <c r="ACH1" s="71"/>
      <c r="ACI1" s="71"/>
      <c r="ACJ1" s="71"/>
      <c r="ACK1" s="71"/>
      <c r="ACL1" s="71"/>
      <c r="ACM1" s="71"/>
      <c r="ACN1" s="71"/>
      <c r="ACO1" s="71"/>
      <c r="ACP1" s="71"/>
      <c r="ACQ1" s="71"/>
      <c r="ACR1" s="71"/>
      <c r="ACS1" s="71"/>
      <c r="ACT1" s="71"/>
      <c r="ACU1" s="71"/>
      <c r="ACV1" s="71"/>
      <c r="ACW1" s="71"/>
      <c r="ACX1" s="71"/>
      <c r="ACY1" s="71"/>
      <c r="ACZ1" s="71"/>
      <c r="ADA1" s="71"/>
      <c r="ADB1" s="71"/>
      <c r="ADC1" s="71"/>
      <c r="ADD1" s="71"/>
      <c r="ADE1" s="71"/>
      <c r="ADF1" s="71"/>
      <c r="ADG1" s="71"/>
      <c r="ADH1" s="71"/>
      <c r="ADI1" s="71"/>
      <c r="ADJ1" s="71"/>
      <c r="ADK1" s="71"/>
      <c r="ADL1" s="71"/>
      <c r="ADM1" s="71"/>
      <c r="ADN1" s="71"/>
      <c r="ADO1" s="71"/>
      <c r="ADP1" s="71"/>
      <c r="ADQ1" s="71"/>
      <c r="ADR1" s="71"/>
      <c r="ADS1" s="71"/>
      <c r="ADT1" s="71"/>
      <c r="ADU1" s="71"/>
      <c r="ADV1" s="71"/>
      <c r="ADW1" s="71"/>
      <c r="ADX1" s="71"/>
      <c r="ADY1" s="71"/>
      <c r="ADZ1" s="71"/>
      <c r="AEA1" s="71"/>
      <c r="AEB1" s="71"/>
      <c r="AEC1" s="71"/>
      <c r="AED1" s="71"/>
      <c r="AEE1" s="71"/>
      <c r="AEF1" s="71"/>
      <c r="AEG1" s="71"/>
      <c r="AEH1" s="71"/>
      <c r="AEI1" s="71"/>
      <c r="AEJ1" s="71"/>
      <c r="AEK1" s="71"/>
      <c r="AEL1" s="71"/>
      <c r="AEM1" s="71"/>
      <c r="AEN1" s="71"/>
      <c r="AEO1" s="71"/>
      <c r="AEP1" s="71"/>
      <c r="AEQ1" s="71"/>
      <c r="AER1" s="71"/>
      <c r="AES1" s="71"/>
      <c r="AET1" s="71"/>
      <c r="AEU1" s="71"/>
      <c r="AEV1" s="71"/>
      <c r="AEW1" s="71"/>
      <c r="AEX1" s="71"/>
      <c r="AEY1" s="71"/>
      <c r="AEZ1" s="71"/>
      <c r="AFA1" s="71"/>
      <c r="AFB1" s="71"/>
      <c r="AFC1" s="71"/>
      <c r="AFD1" s="71"/>
      <c r="AFE1" s="71"/>
      <c r="AFF1" s="71"/>
      <c r="AFG1" s="71"/>
      <c r="AFH1" s="71"/>
      <c r="AFI1" s="71"/>
      <c r="AFJ1" s="71"/>
      <c r="AFK1" s="71"/>
      <c r="AFL1" s="71"/>
      <c r="AFM1" s="71"/>
      <c r="AFN1" s="71"/>
      <c r="AFO1" s="71"/>
      <c r="AFP1" s="71"/>
      <c r="AFQ1" s="71"/>
      <c r="AFR1" s="71"/>
      <c r="AFS1" s="71"/>
      <c r="AFT1" s="71"/>
      <c r="AFU1" s="71"/>
      <c r="AFV1" s="71"/>
      <c r="AFW1" s="71"/>
      <c r="AFX1" s="71"/>
      <c r="AFY1" s="71"/>
      <c r="AFZ1" s="71"/>
      <c r="AGA1" s="71"/>
      <c r="AGB1" s="71"/>
      <c r="AGC1" s="71"/>
      <c r="AGD1" s="71"/>
      <c r="AGE1" s="71"/>
      <c r="AGF1" s="71"/>
      <c r="AGG1" s="71"/>
      <c r="AGH1" s="71"/>
      <c r="AGI1" s="71"/>
      <c r="AGJ1" s="71"/>
      <c r="AGK1" s="71"/>
      <c r="AGL1" s="71"/>
      <c r="AGM1" s="71"/>
      <c r="AGN1" s="71"/>
      <c r="AGO1" s="71"/>
      <c r="AGP1" s="71"/>
      <c r="AGQ1" s="71"/>
      <c r="AGR1" s="71"/>
      <c r="AGS1" s="71"/>
      <c r="AGT1" s="71"/>
      <c r="AGU1" s="71"/>
      <c r="AGV1" s="71"/>
      <c r="AGW1" s="71"/>
      <c r="AGX1" s="71"/>
      <c r="AGY1" s="71"/>
      <c r="AGZ1" s="71"/>
      <c r="AHA1" s="71"/>
      <c r="AHB1" s="71"/>
      <c r="AHC1" s="71"/>
      <c r="AHD1" s="71"/>
      <c r="AHE1" s="71"/>
      <c r="AHF1" s="71"/>
      <c r="AHG1" s="71"/>
      <c r="AHH1" s="71"/>
      <c r="AHI1" s="71"/>
      <c r="AHJ1" s="71"/>
      <c r="AHK1" s="71"/>
      <c r="AHL1" s="71"/>
      <c r="AHM1" s="71"/>
      <c r="AHN1" s="71"/>
      <c r="AHO1" s="71"/>
      <c r="AHP1" s="71"/>
      <c r="AHQ1" s="71"/>
      <c r="AHR1" s="71"/>
      <c r="AHS1" s="71"/>
      <c r="AHT1" s="71"/>
      <c r="AHU1" s="71"/>
      <c r="AHV1" s="71"/>
      <c r="AHW1" s="71"/>
      <c r="AHX1" s="71"/>
      <c r="AHY1" s="71"/>
      <c r="AHZ1" s="71"/>
      <c r="AIA1" s="71"/>
      <c r="AIB1" s="71"/>
      <c r="AIC1" s="71"/>
      <c r="AID1" s="71"/>
      <c r="AIE1" s="71"/>
      <c r="AIF1" s="71"/>
      <c r="AIG1" s="71"/>
      <c r="AIH1" s="71"/>
      <c r="AII1" s="71"/>
      <c r="AIJ1" s="71"/>
      <c r="AIK1" s="71"/>
      <c r="AIL1" s="71"/>
      <c r="AIM1" s="71"/>
      <c r="AIN1" s="71"/>
      <c r="AIO1" s="71"/>
      <c r="AIP1" s="71"/>
      <c r="AIQ1" s="71"/>
      <c r="AIR1" s="71"/>
      <c r="AIS1" s="71"/>
      <c r="AIT1" s="71"/>
      <c r="AIU1" s="71"/>
      <c r="AIV1" s="71"/>
      <c r="AIW1" s="71"/>
      <c r="AIX1" s="71"/>
      <c r="AIY1" s="71"/>
      <c r="AIZ1" s="71"/>
      <c r="AJA1" s="71"/>
      <c r="AJB1" s="71"/>
      <c r="AJC1" s="71"/>
      <c r="AJD1" s="71"/>
      <c r="AJE1" s="71"/>
      <c r="AJF1" s="71"/>
      <c r="AJG1" s="71"/>
      <c r="AJH1" s="71"/>
      <c r="AJI1" s="71"/>
      <c r="AJJ1" s="71"/>
      <c r="AJK1" s="71"/>
      <c r="AJL1" s="71"/>
      <c r="AJM1" s="71"/>
      <c r="AJN1" s="71"/>
      <c r="AJO1" s="71"/>
      <c r="AJP1" s="71"/>
      <c r="AJQ1" s="71"/>
      <c r="AJR1" s="71"/>
      <c r="AJS1" s="71"/>
      <c r="AJT1" s="71"/>
      <c r="AJU1" s="71"/>
      <c r="AJV1" s="71"/>
      <c r="AJW1" s="71"/>
      <c r="AJX1" s="71"/>
      <c r="AJY1" s="71"/>
      <c r="AJZ1" s="71"/>
      <c r="AKA1" s="71"/>
      <c r="AKB1" s="71"/>
      <c r="AKC1" s="71"/>
      <c r="AKD1" s="71"/>
      <c r="AKE1" s="71"/>
      <c r="AKF1" s="71"/>
      <c r="AKG1" s="71"/>
      <c r="AKH1" s="71"/>
      <c r="AKI1" s="71"/>
      <c r="AKJ1" s="71"/>
      <c r="AKK1" s="71"/>
      <c r="AKL1" s="71"/>
      <c r="AKM1" s="71"/>
      <c r="AKN1" s="71"/>
      <c r="AKO1" s="71"/>
      <c r="AKP1" s="71"/>
      <c r="AKQ1" s="71"/>
      <c r="AKR1" s="71"/>
      <c r="AKS1" s="71"/>
      <c r="AKT1" s="71"/>
      <c r="AKU1" s="71"/>
      <c r="AKV1" s="71"/>
      <c r="AKW1" s="71"/>
      <c r="AKX1" s="71"/>
      <c r="AKY1" s="71"/>
      <c r="AKZ1" s="71"/>
      <c r="ALA1" s="71"/>
      <c r="ALB1" s="71"/>
      <c r="ALC1" s="71"/>
      <c r="ALD1" s="71"/>
      <c r="ALE1" s="71"/>
      <c r="ALF1" s="71"/>
      <c r="ALG1" s="71"/>
      <c r="ALH1" s="71"/>
      <c r="ALI1" s="71"/>
      <c r="ALJ1" s="71"/>
      <c r="ALK1" s="71"/>
      <c r="ALL1" s="71"/>
      <c r="ALM1" s="71"/>
      <c r="ALN1" s="71"/>
      <c r="ALO1" s="71"/>
      <c r="ALP1" s="71"/>
      <c r="ALQ1" s="71"/>
      <c r="ALR1" s="71"/>
      <c r="ALS1" s="71"/>
      <c r="ALT1" s="71"/>
      <c r="ALU1" s="71"/>
      <c r="ALV1" s="71"/>
      <c r="ALW1" s="71"/>
      <c r="ALX1" s="71"/>
      <c r="ALY1" s="71"/>
      <c r="ALZ1" s="71"/>
      <c r="AMA1" s="71"/>
      <c r="AMB1" s="71"/>
      <c r="AMC1" s="71"/>
      <c r="AMD1" s="71"/>
      <c r="AME1" s="71"/>
      <c r="AMF1" s="71"/>
      <c r="AMG1" s="71"/>
      <c r="AMH1" s="71"/>
      <c r="AMI1" s="71"/>
    </row>
    <row r="2" spans="1:1023" ht="25.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6"/>
      <c r="AL2" s="126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 t="s">
        <v>5</v>
      </c>
      <c r="BO2" s="128">
        <f>4.8*22</f>
        <v>105.6</v>
      </c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1"/>
      <c r="KS2" s="71"/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1"/>
      <c r="LI2" s="71"/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1"/>
      <c r="LY2" s="71"/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  <c r="ML2" s="71"/>
      <c r="MM2" s="71"/>
      <c r="MN2" s="71"/>
      <c r="MO2" s="71"/>
      <c r="MP2" s="71"/>
      <c r="MQ2" s="71"/>
      <c r="MR2" s="71"/>
      <c r="MS2" s="71"/>
      <c r="MT2" s="71"/>
      <c r="MU2" s="71"/>
      <c r="MV2" s="71"/>
      <c r="MW2" s="71"/>
      <c r="MX2" s="71"/>
      <c r="MY2" s="71"/>
      <c r="MZ2" s="71"/>
      <c r="NA2" s="71"/>
      <c r="NB2" s="71"/>
      <c r="NC2" s="71"/>
      <c r="ND2" s="71"/>
      <c r="NE2" s="71"/>
      <c r="NF2" s="71"/>
      <c r="NG2" s="71"/>
      <c r="NH2" s="71"/>
      <c r="NI2" s="71"/>
      <c r="NJ2" s="71"/>
      <c r="NK2" s="71"/>
      <c r="NL2" s="71"/>
      <c r="NM2" s="71"/>
      <c r="NN2" s="71"/>
      <c r="NO2" s="71"/>
      <c r="NP2" s="71"/>
      <c r="NQ2" s="71"/>
      <c r="NR2" s="71"/>
      <c r="NS2" s="71"/>
      <c r="NT2" s="71"/>
      <c r="NU2" s="71"/>
      <c r="NV2" s="71"/>
      <c r="NW2" s="71"/>
      <c r="NX2" s="71"/>
      <c r="NY2" s="71"/>
      <c r="NZ2" s="71"/>
      <c r="OA2" s="71"/>
      <c r="OB2" s="71"/>
      <c r="OC2" s="71"/>
      <c r="OD2" s="71"/>
      <c r="OE2" s="71"/>
      <c r="OF2" s="71"/>
      <c r="OG2" s="71"/>
      <c r="OH2" s="71"/>
      <c r="OI2" s="71"/>
      <c r="OJ2" s="71"/>
      <c r="OK2" s="71"/>
      <c r="OL2" s="71"/>
      <c r="OM2" s="71"/>
      <c r="ON2" s="71"/>
      <c r="OO2" s="71"/>
      <c r="OP2" s="71"/>
      <c r="OQ2" s="71"/>
      <c r="OR2" s="71"/>
      <c r="OS2" s="71"/>
      <c r="OT2" s="71"/>
      <c r="OU2" s="71"/>
      <c r="OV2" s="71"/>
      <c r="OW2" s="71"/>
      <c r="OX2" s="71"/>
      <c r="OY2" s="71"/>
      <c r="OZ2" s="71"/>
      <c r="PA2" s="71"/>
      <c r="PB2" s="71"/>
      <c r="PC2" s="71"/>
      <c r="PD2" s="71"/>
      <c r="PE2" s="71"/>
      <c r="PF2" s="71"/>
      <c r="PG2" s="71"/>
      <c r="PH2" s="71"/>
      <c r="PI2" s="71"/>
      <c r="PJ2" s="71"/>
      <c r="PK2" s="71"/>
      <c r="PL2" s="71"/>
      <c r="PM2" s="71"/>
      <c r="PN2" s="71"/>
      <c r="PO2" s="71"/>
      <c r="PP2" s="71"/>
      <c r="PQ2" s="71"/>
      <c r="PR2" s="71"/>
      <c r="PS2" s="71"/>
      <c r="PT2" s="71"/>
      <c r="PU2" s="71"/>
      <c r="PV2" s="71"/>
      <c r="PW2" s="71"/>
      <c r="PX2" s="71"/>
      <c r="PY2" s="71"/>
      <c r="PZ2" s="71"/>
      <c r="QA2" s="71"/>
      <c r="QB2" s="71"/>
      <c r="QC2" s="71"/>
      <c r="QD2" s="71"/>
      <c r="QE2" s="71"/>
      <c r="QF2" s="71"/>
      <c r="QG2" s="71"/>
      <c r="QH2" s="71"/>
      <c r="QI2" s="71"/>
      <c r="QJ2" s="71"/>
      <c r="QK2" s="71"/>
      <c r="QL2" s="71"/>
      <c r="QM2" s="71"/>
      <c r="QN2" s="71"/>
      <c r="QO2" s="71"/>
      <c r="QP2" s="71"/>
      <c r="QQ2" s="71"/>
      <c r="QR2" s="71"/>
      <c r="QS2" s="71"/>
      <c r="QT2" s="71"/>
      <c r="QU2" s="71"/>
      <c r="QV2" s="71"/>
      <c r="QW2" s="71"/>
      <c r="QX2" s="71"/>
      <c r="QY2" s="71"/>
      <c r="QZ2" s="71"/>
      <c r="RA2" s="71"/>
      <c r="RB2" s="71"/>
      <c r="RC2" s="71"/>
      <c r="RD2" s="71"/>
      <c r="RE2" s="71"/>
      <c r="RF2" s="71"/>
      <c r="RG2" s="71"/>
      <c r="RH2" s="71"/>
      <c r="RI2" s="71"/>
      <c r="RJ2" s="71"/>
      <c r="RK2" s="71"/>
      <c r="RL2" s="71"/>
      <c r="RM2" s="71"/>
      <c r="RN2" s="71"/>
      <c r="RO2" s="71"/>
      <c r="RP2" s="71"/>
      <c r="RQ2" s="71"/>
      <c r="RR2" s="71"/>
      <c r="RS2" s="71"/>
      <c r="RT2" s="71"/>
      <c r="RU2" s="71"/>
      <c r="RV2" s="71"/>
      <c r="RW2" s="71"/>
      <c r="RX2" s="71"/>
      <c r="RY2" s="71"/>
      <c r="RZ2" s="71"/>
      <c r="SA2" s="71"/>
      <c r="SB2" s="71"/>
      <c r="SC2" s="71"/>
      <c r="SD2" s="71"/>
      <c r="SE2" s="71"/>
      <c r="SF2" s="71"/>
      <c r="SG2" s="71"/>
      <c r="SH2" s="71"/>
      <c r="SI2" s="71"/>
      <c r="SJ2" s="71"/>
      <c r="SK2" s="71"/>
      <c r="SL2" s="71"/>
      <c r="SM2" s="71"/>
      <c r="SN2" s="71"/>
      <c r="SO2" s="71"/>
      <c r="SP2" s="71"/>
      <c r="SQ2" s="71"/>
      <c r="SR2" s="71"/>
      <c r="SS2" s="71"/>
      <c r="ST2" s="71"/>
      <c r="SU2" s="71"/>
      <c r="SV2" s="71"/>
      <c r="SW2" s="71"/>
      <c r="SX2" s="71"/>
      <c r="SY2" s="71"/>
      <c r="SZ2" s="71"/>
      <c r="TA2" s="71"/>
      <c r="TB2" s="71"/>
      <c r="TC2" s="71"/>
      <c r="TD2" s="71"/>
      <c r="TE2" s="71"/>
      <c r="TF2" s="71"/>
      <c r="TG2" s="71"/>
      <c r="TH2" s="71"/>
      <c r="TI2" s="71"/>
      <c r="TJ2" s="71"/>
      <c r="TK2" s="71"/>
      <c r="TL2" s="71"/>
      <c r="TM2" s="71"/>
      <c r="TN2" s="71"/>
      <c r="TO2" s="71"/>
      <c r="TP2" s="71"/>
      <c r="TQ2" s="71"/>
      <c r="TR2" s="71"/>
      <c r="TS2" s="71"/>
      <c r="TT2" s="71"/>
      <c r="TU2" s="71"/>
      <c r="TV2" s="71"/>
      <c r="TW2" s="71"/>
      <c r="TX2" s="71"/>
      <c r="TY2" s="71"/>
      <c r="TZ2" s="71"/>
      <c r="UA2" s="71"/>
      <c r="UB2" s="71"/>
      <c r="UC2" s="71"/>
      <c r="UD2" s="71"/>
      <c r="UE2" s="71"/>
      <c r="UF2" s="71"/>
      <c r="UG2" s="71"/>
      <c r="UH2" s="71"/>
      <c r="UI2" s="71"/>
      <c r="UJ2" s="71"/>
      <c r="UK2" s="71"/>
      <c r="UL2" s="71"/>
      <c r="UM2" s="71"/>
      <c r="UN2" s="71"/>
      <c r="UO2" s="71"/>
      <c r="UP2" s="71"/>
      <c r="UQ2" s="71"/>
      <c r="UR2" s="71"/>
      <c r="US2" s="71"/>
      <c r="UT2" s="71"/>
      <c r="UU2" s="71"/>
      <c r="UV2" s="71"/>
      <c r="UW2" s="71"/>
      <c r="UX2" s="71"/>
      <c r="UY2" s="71"/>
      <c r="UZ2" s="71"/>
      <c r="VA2" s="71"/>
      <c r="VB2" s="71"/>
      <c r="VC2" s="71"/>
      <c r="VD2" s="71"/>
      <c r="VE2" s="71"/>
      <c r="VF2" s="71"/>
      <c r="VG2" s="71"/>
      <c r="VH2" s="71"/>
      <c r="VI2" s="71"/>
      <c r="VJ2" s="71"/>
      <c r="VK2" s="71"/>
      <c r="VL2" s="71"/>
      <c r="VM2" s="71"/>
      <c r="VN2" s="71"/>
      <c r="VO2" s="71"/>
      <c r="VP2" s="71"/>
      <c r="VQ2" s="71"/>
      <c r="VR2" s="71"/>
      <c r="VS2" s="71"/>
      <c r="VT2" s="71"/>
      <c r="VU2" s="71"/>
      <c r="VV2" s="71"/>
      <c r="VW2" s="71"/>
      <c r="VX2" s="71"/>
      <c r="VY2" s="71"/>
      <c r="VZ2" s="71"/>
      <c r="WA2" s="71"/>
      <c r="WB2" s="71"/>
      <c r="WC2" s="71"/>
      <c r="WD2" s="71"/>
      <c r="WE2" s="71"/>
      <c r="WF2" s="71"/>
      <c r="WG2" s="71"/>
      <c r="WH2" s="71"/>
      <c r="WI2" s="71"/>
      <c r="WJ2" s="71"/>
      <c r="WK2" s="71"/>
      <c r="WL2" s="71"/>
      <c r="WM2" s="71"/>
      <c r="WN2" s="71"/>
      <c r="WO2" s="71"/>
      <c r="WP2" s="71"/>
      <c r="WQ2" s="71"/>
      <c r="WR2" s="71"/>
      <c r="WS2" s="71"/>
      <c r="WT2" s="71"/>
      <c r="WU2" s="71"/>
      <c r="WV2" s="71"/>
      <c r="WW2" s="71"/>
      <c r="WX2" s="71"/>
      <c r="WY2" s="71"/>
      <c r="WZ2" s="71"/>
      <c r="XA2" s="71"/>
      <c r="XB2" s="71"/>
      <c r="XC2" s="71"/>
      <c r="XD2" s="71"/>
      <c r="XE2" s="71"/>
      <c r="XF2" s="71"/>
      <c r="XG2" s="71"/>
      <c r="XH2" s="71"/>
      <c r="XI2" s="71"/>
      <c r="XJ2" s="71"/>
      <c r="XK2" s="71"/>
      <c r="XL2" s="71"/>
      <c r="XM2" s="71"/>
      <c r="XN2" s="71"/>
      <c r="XO2" s="71"/>
      <c r="XP2" s="71"/>
      <c r="XQ2" s="71"/>
      <c r="XR2" s="71"/>
      <c r="XS2" s="71"/>
      <c r="XT2" s="71"/>
      <c r="XU2" s="71"/>
      <c r="XV2" s="71"/>
      <c r="XW2" s="71"/>
      <c r="XX2" s="71"/>
      <c r="XY2" s="71"/>
      <c r="XZ2" s="71"/>
      <c r="YA2" s="71"/>
      <c r="YB2" s="71"/>
      <c r="YC2" s="71"/>
      <c r="YD2" s="71"/>
      <c r="YE2" s="71"/>
      <c r="YF2" s="71"/>
      <c r="YG2" s="71"/>
      <c r="YH2" s="71"/>
      <c r="YI2" s="71"/>
      <c r="YJ2" s="71"/>
      <c r="YK2" s="71"/>
      <c r="YL2" s="71"/>
      <c r="YM2" s="71"/>
      <c r="YN2" s="71"/>
      <c r="YO2" s="71"/>
      <c r="YP2" s="71"/>
      <c r="YQ2" s="71"/>
      <c r="YR2" s="71"/>
      <c r="YS2" s="71"/>
      <c r="YT2" s="71"/>
      <c r="YU2" s="71"/>
      <c r="YV2" s="71"/>
      <c r="YW2" s="71"/>
      <c r="YX2" s="71"/>
      <c r="YY2" s="71"/>
      <c r="YZ2" s="71"/>
      <c r="ZA2" s="71"/>
      <c r="ZB2" s="71"/>
      <c r="ZC2" s="71"/>
      <c r="ZD2" s="71"/>
      <c r="ZE2" s="71"/>
      <c r="ZF2" s="71"/>
      <c r="ZG2" s="71"/>
      <c r="ZH2" s="71"/>
      <c r="ZI2" s="71"/>
      <c r="ZJ2" s="71"/>
      <c r="ZK2" s="71"/>
      <c r="ZL2" s="71"/>
      <c r="ZM2" s="71"/>
      <c r="ZN2" s="71"/>
      <c r="ZO2" s="71"/>
      <c r="ZP2" s="71"/>
      <c r="ZQ2" s="71"/>
      <c r="ZR2" s="71"/>
      <c r="ZS2" s="71"/>
      <c r="ZT2" s="71"/>
      <c r="ZU2" s="71"/>
      <c r="ZV2" s="71"/>
      <c r="ZW2" s="71"/>
      <c r="ZX2" s="71"/>
      <c r="ZY2" s="71"/>
      <c r="ZZ2" s="71"/>
      <c r="AAA2" s="71"/>
      <c r="AAB2" s="71"/>
      <c r="AAC2" s="71"/>
      <c r="AAD2" s="71"/>
      <c r="AAE2" s="71"/>
      <c r="AAF2" s="71"/>
      <c r="AAG2" s="71"/>
      <c r="AAH2" s="71"/>
      <c r="AAI2" s="71"/>
      <c r="AAJ2" s="71"/>
      <c r="AAK2" s="71"/>
      <c r="AAL2" s="71"/>
      <c r="AAM2" s="71"/>
      <c r="AAN2" s="71"/>
      <c r="AAO2" s="71"/>
      <c r="AAP2" s="71"/>
      <c r="AAQ2" s="71"/>
      <c r="AAR2" s="71"/>
      <c r="AAS2" s="71"/>
      <c r="AAT2" s="71"/>
      <c r="AAU2" s="71"/>
      <c r="AAV2" s="71"/>
      <c r="AAW2" s="71"/>
      <c r="AAX2" s="71"/>
      <c r="AAY2" s="71"/>
      <c r="AAZ2" s="71"/>
      <c r="ABA2" s="71"/>
      <c r="ABB2" s="71"/>
      <c r="ABC2" s="71"/>
      <c r="ABD2" s="71"/>
      <c r="ABE2" s="71"/>
      <c r="ABF2" s="71"/>
      <c r="ABG2" s="71"/>
      <c r="ABH2" s="71"/>
      <c r="ABI2" s="71"/>
      <c r="ABJ2" s="71"/>
      <c r="ABK2" s="71"/>
      <c r="ABL2" s="71"/>
      <c r="ABM2" s="71"/>
      <c r="ABN2" s="71"/>
      <c r="ABO2" s="71"/>
      <c r="ABP2" s="71"/>
      <c r="ABQ2" s="71"/>
      <c r="ABR2" s="71"/>
      <c r="ABS2" s="71"/>
      <c r="ABT2" s="71"/>
      <c r="ABU2" s="71"/>
      <c r="ABV2" s="71"/>
      <c r="ABW2" s="71"/>
      <c r="ABX2" s="71"/>
      <c r="ABY2" s="71"/>
      <c r="ABZ2" s="71"/>
      <c r="ACA2" s="71"/>
      <c r="ACB2" s="71"/>
      <c r="ACC2" s="71"/>
      <c r="ACD2" s="71"/>
      <c r="ACE2" s="71"/>
      <c r="ACF2" s="71"/>
      <c r="ACG2" s="71"/>
      <c r="ACH2" s="71"/>
      <c r="ACI2" s="71"/>
      <c r="ACJ2" s="71"/>
      <c r="ACK2" s="71"/>
      <c r="ACL2" s="71"/>
      <c r="ACM2" s="71"/>
      <c r="ACN2" s="71"/>
      <c r="ACO2" s="71"/>
      <c r="ACP2" s="71"/>
      <c r="ACQ2" s="71"/>
      <c r="ACR2" s="71"/>
      <c r="ACS2" s="71"/>
      <c r="ACT2" s="71"/>
      <c r="ACU2" s="71"/>
      <c r="ACV2" s="71"/>
      <c r="ACW2" s="71"/>
      <c r="ACX2" s="71"/>
      <c r="ACY2" s="71"/>
      <c r="ACZ2" s="71"/>
      <c r="ADA2" s="71"/>
      <c r="ADB2" s="71"/>
      <c r="ADC2" s="71"/>
      <c r="ADD2" s="71"/>
      <c r="ADE2" s="71"/>
      <c r="ADF2" s="71"/>
      <c r="ADG2" s="71"/>
      <c r="ADH2" s="71"/>
      <c r="ADI2" s="71"/>
      <c r="ADJ2" s="71"/>
      <c r="ADK2" s="71"/>
      <c r="ADL2" s="71"/>
      <c r="ADM2" s="71"/>
      <c r="ADN2" s="71"/>
      <c r="ADO2" s="71"/>
      <c r="ADP2" s="71"/>
      <c r="ADQ2" s="71"/>
      <c r="ADR2" s="71"/>
      <c r="ADS2" s="71"/>
      <c r="ADT2" s="71"/>
      <c r="ADU2" s="71"/>
      <c r="ADV2" s="71"/>
      <c r="ADW2" s="71"/>
      <c r="ADX2" s="71"/>
      <c r="ADY2" s="71"/>
      <c r="ADZ2" s="71"/>
      <c r="AEA2" s="71"/>
      <c r="AEB2" s="71"/>
      <c r="AEC2" s="71"/>
      <c r="AED2" s="71"/>
      <c r="AEE2" s="71"/>
      <c r="AEF2" s="71"/>
      <c r="AEG2" s="71"/>
      <c r="AEH2" s="71"/>
      <c r="AEI2" s="71"/>
      <c r="AEJ2" s="71"/>
      <c r="AEK2" s="71"/>
      <c r="AEL2" s="71"/>
      <c r="AEM2" s="71"/>
      <c r="AEN2" s="71"/>
      <c r="AEO2" s="71"/>
      <c r="AEP2" s="71"/>
      <c r="AEQ2" s="71"/>
      <c r="AER2" s="71"/>
      <c r="AES2" s="71"/>
      <c r="AET2" s="71"/>
      <c r="AEU2" s="71"/>
      <c r="AEV2" s="71"/>
      <c r="AEW2" s="71"/>
      <c r="AEX2" s="71"/>
      <c r="AEY2" s="71"/>
      <c r="AEZ2" s="71"/>
      <c r="AFA2" s="71"/>
      <c r="AFB2" s="71"/>
      <c r="AFC2" s="71"/>
      <c r="AFD2" s="71"/>
      <c r="AFE2" s="71"/>
      <c r="AFF2" s="71"/>
      <c r="AFG2" s="71"/>
      <c r="AFH2" s="71"/>
      <c r="AFI2" s="71"/>
      <c r="AFJ2" s="71"/>
      <c r="AFK2" s="71"/>
      <c r="AFL2" s="71"/>
      <c r="AFM2" s="71"/>
      <c r="AFN2" s="71"/>
      <c r="AFO2" s="71"/>
      <c r="AFP2" s="71"/>
      <c r="AFQ2" s="71"/>
      <c r="AFR2" s="71"/>
      <c r="AFS2" s="71"/>
      <c r="AFT2" s="71"/>
      <c r="AFU2" s="71"/>
      <c r="AFV2" s="71"/>
      <c r="AFW2" s="71"/>
      <c r="AFX2" s="71"/>
      <c r="AFY2" s="71"/>
      <c r="AFZ2" s="71"/>
      <c r="AGA2" s="71"/>
      <c r="AGB2" s="71"/>
      <c r="AGC2" s="71"/>
      <c r="AGD2" s="71"/>
      <c r="AGE2" s="71"/>
      <c r="AGF2" s="71"/>
      <c r="AGG2" s="71"/>
      <c r="AGH2" s="71"/>
      <c r="AGI2" s="71"/>
      <c r="AGJ2" s="71"/>
      <c r="AGK2" s="71"/>
      <c r="AGL2" s="71"/>
      <c r="AGM2" s="71"/>
      <c r="AGN2" s="71"/>
      <c r="AGO2" s="71"/>
      <c r="AGP2" s="71"/>
      <c r="AGQ2" s="71"/>
      <c r="AGR2" s="71"/>
      <c r="AGS2" s="71"/>
      <c r="AGT2" s="71"/>
      <c r="AGU2" s="71"/>
      <c r="AGV2" s="71"/>
      <c r="AGW2" s="71"/>
      <c r="AGX2" s="71"/>
      <c r="AGY2" s="71"/>
      <c r="AGZ2" s="71"/>
      <c r="AHA2" s="71"/>
      <c r="AHB2" s="71"/>
      <c r="AHC2" s="71"/>
      <c r="AHD2" s="71"/>
      <c r="AHE2" s="71"/>
      <c r="AHF2" s="71"/>
      <c r="AHG2" s="71"/>
      <c r="AHH2" s="71"/>
      <c r="AHI2" s="71"/>
      <c r="AHJ2" s="71"/>
      <c r="AHK2" s="71"/>
      <c r="AHL2" s="71"/>
      <c r="AHM2" s="71"/>
      <c r="AHN2" s="71"/>
      <c r="AHO2" s="71"/>
      <c r="AHP2" s="71"/>
      <c r="AHQ2" s="71"/>
      <c r="AHR2" s="71"/>
      <c r="AHS2" s="71"/>
      <c r="AHT2" s="71"/>
      <c r="AHU2" s="71"/>
      <c r="AHV2" s="71"/>
      <c r="AHW2" s="71"/>
      <c r="AHX2" s="71"/>
      <c r="AHY2" s="71"/>
      <c r="AHZ2" s="71"/>
      <c r="AIA2" s="71"/>
      <c r="AIB2" s="71"/>
      <c r="AIC2" s="71"/>
      <c r="AID2" s="71"/>
      <c r="AIE2" s="71"/>
      <c r="AIF2" s="71"/>
      <c r="AIG2" s="71"/>
      <c r="AIH2" s="71"/>
      <c r="AII2" s="71"/>
      <c r="AIJ2" s="71"/>
      <c r="AIK2" s="71"/>
      <c r="AIL2" s="71"/>
      <c r="AIM2" s="71"/>
      <c r="AIN2" s="71"/>
      <c r="AIO2" s="71"/>
      <c r="AIP2" s="71"/>
      <c r="AIQ2" s="71"/>
      <c r="AIR2" s="71"/>
      <c r="AIS2" s="71"/>
      <c r="AIT2" s="71"/>
      <c r="AIU2" s="71"/>
      <c r="AIV2" s="71"/>
      <c r="AIW2" s="71"/>
      <c r="AIX2" s="71"/>
      <c r="AIY2" s="71"/>
      <c r="AIZ2" s="71"/>
      <c r="AJA2" s="71"/>
      <c r="AJB2" s="71"/>
      <c r="AJC2" s="71"/>
      <c r="AJD2" s="71"/>
      <c r="AJE2" s="71"/>
      <c r="AJF2" s="71"/>
      <c r="AJG2" s="71"/>
      <c r="AJH2" s="71"/>
      <c r="AJI2" s="71"/>
      <c r="AJJ2" s="71"/>
      <c r="AJK2" s="71"/>
      <c r="AJL2" s="71"/>
      <c r="AJM2" s="71"/>
      <c r="AJN2" s="71"/>
      <c r="AJO2" s="71"/>
      <c r="AJP2" s="71"/>
      <c r="AJQ2" s="71"/>
      <c r="AJR2" s="71"/>
      <c r="AJS2" s="71"/>
      <c r="AJT2" s="71"/>
      <c r="AJU2" s="71"/>
      <c r="AJV2" s="71"/>
      <c r="AJW2" s="71"/>
      <c r="AJX2" s="71"/>
      <c r="AJY2" s="71"/>
      <c r="AJZ2" s="71"/>
      <c r="AKA2" s="71"/>
      <c r="AKB2" s="71"/>
      <c r="AKC2" s="71"/>
      <c r="AKD2" s="71"/>
      <c r="AKE2" s="71"/>
      <c r="AKF2" s="71"/>
      <c r="AKG2" s="71"/>
      <c r="AKH2" s="71"/>
      <c r="AKI2" s="71"/>
      <c r="AKJ2" s="71"/>
      <c r="AKK2" s="71"/>
      <c r="AKL2" s="71"/>
      <c r="AKM2" s="71"/>
      <c r="AKN2" s="71"/>
      <c r="AKO2" s="71"/>
      <c r="AKP2" s="71"/>
      <c r="AKQ2" s="71"/>
      <c r="AKR2" s="71"/>
      <c r="AKS2" s="71"/>
      <c r="AKT2" s="71"/>
      <c r="AKU2" s="71"/>
      <c r="AKV2" s="71"/>
      <c r="AKW2" s="71"/>
      <c r="AKX2" s="71"/>
      <c r="AKY2" s="71"/>
      <c r="AKZ2" s="71"/>
      <c r="ALA2" s="71"/>
      <c r="ALB2" s="71"/>
      <c r="ALC2" s="71"/>
      <c r="ALD2" s="71"/>
      <c r="ALE2" s="71"/>
      <c r="ALF2" s="71"/>
      <c r="ALG2" s="71"/>
      <c r="ALH2" s="71"/>
      <c r="ALI2" s="71"/>
      <c r="ALJ2" s="71"/>
      <c r="ALK2" s="71"/>
      <c r="ALL2" s="71"/>
      <c r="ALM2" s="71"/>
      <c r="ALN2" s="71"/>
      <c r="ALO2" s="71"/>
      <c r="ALP2" s="71"/>
      <c r="ALQ2" s="71"/>
      <c r="ALR2" s="71"/>
      <c r="ALS2" s="71"/>
      <c r="ALT2" s="71"/>
      <c r="ALU2" s="71"/>
      <c r="ALV2" s="71"/>
      <c r="ALW2" s="71"/>
      <c r="ALX2" s="71"/>
      <c r="ALY2" s="71"/>
      <c r="ALZ2" s="71"/>
      <c r="AMA2" s="71"/>
      <c r="AMB2" s="71"/>
      <c r="AMC2" s="71"/>
      <c r="AMD2" s="71"/>
      <c r="AME2" s="71"/>
      <c r="AMF2" s="71"/>
      <c r="AMG2" s="71"/>
      <c r="AMH2" s="71"/>
      <c r="AMI2" s="71"/>
    </row>
    <row r="3" spans="1:1023" ht="25.5" customHeigh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9"/>
      <c r="AL3" s="126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  <c r="IW3" s="71"/>
      <c r="IX3" s="71"/>
      <c r="IY3" s="71"/>
      <c r="IZ3" s="71"/>
      <c r="JA3" s="71"/>
      <c r="JB3" s="71"/>
      <c r="JC3" s="71"/>
      <c r="JD3" s="71"/>
      <c r="JE3" s="71"/>
      <c r="JF3" s="71"/>
      <c r="JG3" s="71"/>
      <c r="JH3" s="71"/>
      <c r="JI3" s="71"/>
      <c r="JJ3" s="71"/>
      <c r="JK3" s="71"/>
      <c r="JL3" s="71"/>
      <c r="JM3" s="71"/>
      <c r="JN3" s="71"/>
      <c r="JO3" s="71"/>
      <c r="JP3" s="71"/>
      <c r="JQ3" s="71"/>
      <c r="JR3" s="71"/>
      <c r="JS3" s="71"/>
      <c r="JT3" s="71"/>
      <c r="JU3" s="71"/>
      <c r="JV3" s="71"/>
      <c r="JW3" s="71"/>
      <c r="JX3" s="71"/>
      <c r="JY3" s="71"/>
      <c r="JZ3" s="71"/>
      <c r="KA3" s="71"/>
      <c r="KB3" s="71"/>
      <c r="KC3" s="71"/>
      <c r="KD3" s="71"/>
      <c r="KE3" s="71"/>
      <c r="KF3" s="71"/>
      <c r="KG3" s="71"/>
      <c r="KH3" s="71"/>
      <c r="KI3" s="71"/>
      <c r="KJ3" s="71"/>
      <c r="KK3" s="71"/>
      <c r="KL3" s="71"/>
      <c r="KM3" s="71"/>
      <c r="KN3" s="71"/>
      <c r="KO3" s="71"/>
      <c r="KP3" s="71"/>
      <c r="KQ3" s="71"/>
      <c r="KR3" s="71"/>
      <c r="KS3" s="71"/>
      <c r="KT3" s="71"/>
      <c r="KU3" s="71"/>
      <c r="KV3" s="71"/>
      <c r="KW3" s="71"/>
      <c r="KX3" s="71"/>
      <c r="KY3" s="71"/>
      <c r="KZ3" s="71"/>
      <c r="LA3" s="71"/>
      <c r="LB3" s="71"/>
      <c r="LC3" s="71"/>
      <c r="LD3" s="71"/>
      <c r="LE3" s="71"/>
      <c r="LF3" s="71"/>
      <c r="LG3" s="71"/>
      <c r="LH3" s="71"/>
      <c r="LI3" s="71"/>
      <c r="LJ3" s="71"/>
      <c r="LK3" s="71"/>
      <c r="LL3" s="71"/>
      <c r="LM3" s="71"/>
      <c r="LN3" s="71"/>
      <c r="LO3" s="71"/>
      <c r="LP3" s="71"/>
      <c r="LQ3" s="71"/>
      <c r="LR3" s="71"/>
      <c r="LS3" s="71"/>
      <c r="LT3" s="71"/>
      <c r="LU3" s="71"/>
      <c r="LV3" s="71"/>
      <c r="LW3" s="71"/>
      <c r="LX3" s="71"/>
      <c r="LY3" s="71"/>
      <c r="LZ3" s="71"/>
      <c r="MA3" s="71"/>
      <c r="MB3" s="71"/>
      <c r="MC3" s="71"/>
      <c r="MD3" s="71"/>
      <c r="ME3" s="71"/>
      <c r="MF3" s="71"/>
      <c r="MG3" s="71"/>
      <c r="MH3" s="71"/>
      <c r="MI3" s="71"/>
      <c r="MJ3" s="71"/>
      <c r="MK3" s="71"/>
      <c r="ML3" s="71"/>
      <c r="MM3" s="71"/>
      <c r="MN3" s="71"/>
      <c r="MO3" s="71"/>
      <c r="MP3" s="71"/>
      <c r="MQ3" s="71"/>
      <c r="MR3" s="71"/>
      <c r="MS3" s="71"/>
      <c r="MT3" s="71"/>
      <c r="MU3" s="71"/>
      <c r="MV3" s="71"/>
      <c r="MW3" s="71"/>
      <c r="MX3" s="71"/>
      <c r="MY3" s="71"/>
      <c r="MZ3" s="71"/>
      <c r="NA3" s="71"/>
      <c r="NB3" s="71"/>
      <c r="NC3" s="71"/>
      <c r="ND3" s="71"/>
      <c r="NE3" s="71"/>
      <c r="NF3" s="71"/>
      <c r="NG3" s="71"/>
      <c r="NH3" s="71"/>
      <c r="NI3" s="71"/>
      <c r="NJ3" s="71"/>
      <c r="NK3" s="71"/>
      <c r="NL3" s="71"/>
      <c r="NM3" s="71"/>
      <c r="NN3" s="71"/>
      <c r="NO3" s="71"/>
      <c r="NP3" s="71"/>
      <c r="NQ3" s="71"/>
      <c r="NR3" s="71"/>
      <c r="NS3" s="71"/>
      <c r="NT3" s="71"/>
      <c r="NU3" s="71"/>
      <c r="NV3" s="71"/>
      <c r="NW3" s="71"/>
      <c r="NX3" s="71"/>
      <c r="NY3" s="71"/>
      <c r="NZ3" s="71"/>
      <c r="OA3" s="71"/>
      <c r="OB3" s="71"/>
      <c r="OC3" s="71"/>
      <c r="OD3" s="71"/>
      <c r="OE3" s="71"/>
      <c r="OF3" s="71"/>
      <c r="OG3" s="71"/>
      <c r="OH3" s="71"/>
      <c r="OI3" s="71"/>
      <c r="OJ3" s="71"/>
      <c r="OK3" s="71"/>
      <c r="OL3" s="71"/>
      <c r="OM3" s="71"/>
      <c r="ON3" s="71"/>
      <c r="OO3" s="71"/>
      <c r="OP3" s="71"/>
      <c r="OQ3" s="71"/>
      <c r="OR3" s="71"/>
      <c r="OS3" s="71"/>
      <c r="OT3" s="71"/>
      <c r="OU3" s="71"/>
      <c r="OV3" s="71"/>
      <c r="OW3" s="71"/>
      <c r="OX3" s="71"/>
      <c r="OY3" s="71"/>
      <c r="OZ3" s="71"/>
      <c r="PA3" s="71"/>
      <c r="PB3" s="71"/>
      <c r="PC3" s="71"/>
      <c r="PD3" s="71"/>
      <c r="PE3" s="71"/>
      <c r="PF3" s="71"/>
      <c r="PG3" s="71"/>
      <c r="PH3" s="71"/>
      <c r="PI3" s="71"/>
      <c r="PJ3" s="71"/>
      <c r="PK3" s="71"/>
      <c r="PL3" s="71"/>
      <c r="PM3" s="71"/>
      <c r="PN3" s="71"/>
      <c r="PO3" s="71"/>
      <c r="PP3" s="71"/>
      <c r="PQ3" s="71"/>
      <c r="PR3" s="71"/>
      <c r="PS3" s="71"/>
      <c r="PT3" s="71"/>
      <c r="PU3" s="71"/>
      <c r="PV3" s="71"/>
      <c r="PW3" s="71"/>
      <c r="PX3" s="71"/>
      <c r="PY3" s="71"/>
      <c r="PZ3" s="71"/>
      <c r="QA3" s="71"/>
      <c r="QB3" s="71"/>
      <c r="QC3" s="71"/>
      <c r="QD3" s="71"/>
      <c r="QE3" s="71"/>
      <c r="QF3" s="71"/>
      <c r="QG3" s="71"/>
      <c r="QH3" s="71"/>
      <c r="QI3" s="71"/>
      <c r="QJ3" s="71"/>
      <c r="QK3" s="71"/>
      <c r="QL3" s="71"/>
      <c r="QM3" s="71"/>
      <c r="QN3" s="71"/>
      <c r="QO3" s="71"/>
      <c r="QP3" s="71"/>
      <c r="QQ3" s="71"/>
      <c r="QR3" s="71"/>
      <c r="QS3" s="71"/>
      <c r="QT3" s="71"/>
      <c r="QU3" s="71"/>
      <c r="QV3" s="71"/>
      <c r="QW3" s="71"/>
      <c r="QX3" s="71"/>
      <c r="QY3" s="71"/>
      <c r="QZ3" s="71"/>
      <c r="RA3" s="71"/>
      <c r="RB3" s="71"/>
      <c r="RC3" s="71"/>
      <c r="RD3" s="71"/>
      <c r="RE3" s="71"/>
      <c r="RF3" s="71"/>
      <c r="RG3" s="71"/>
      <c r="RH3" s="71"/>
      <c r="RI3" s="71"/>
      <c r="RJ3" s="71"/>
      <c r="RK3" s="71"/>
      <c r="RL3" s="71"/>
      <c r="RM3" s="71"/>
      <c r="RN3" s="71"/>
      <c r="RO3" s="71"/>
      <c r="RP3" s="71"/>
      <c r="RQ3" s="71"/>
      <c r="RR3" s="71"/>
      <c r="RS3" s="71"/>
      <c r="RT3" s="71"/>
      <c r="RU3" s="71"/>
      <c r="RV3" s="71"/>
      <c r="RW3" s="71"/>
      <c r="RX3" s="71"/>
      <c r="RY3" s="71"/>
      <c r="RZ3" s="71"/>
      <c r="SA3" s="71"/>
      <c r="SB3" s="71"/>
      <c r="SC3" s="71"/>
      <c r="SD3" s="71"/>
      <c r="SE3" s="71"/>
      <c r="SF3" s="71"/>
      <c r="SG3" s="71"/>
      <c r="SH3" s="71"/>
      <c r="SI3" s="71"/>
      <c r="SJ3" s="71"/>
      <c r="SK3" s="71"/>
      <c r="SL3" s="71"/>
      <c r="SM3" s="71"/>
      <c r="SN3" s="71"/>
      <c r="SO3" s="71"/>
      <c r="SP3" s="71"/>
      <c r="SQ3" s="71"/>
      <c r="SR3" s="71"/>
      <c r="SS3" s="71"/>
      <c r="ST3" s="71"/>
      <c r="SU3" s="71"/>
      <c r="SV3" s="71"/>
      <c r="SW3" s="71"/>
      <c r="SX3" s="71"/>
      <c r="SY3" s="71"/>
      <c r="SZ3" s="71"/>
      <c r="TA3" s="71"/>
      <c r="TB3" s="71"/>
      <c r="TC3" s="71"/>
      <c r="TD3" s="71"/>
      <c r="TE3" s="71"/>
      <c r="TF3" s="71"/>
      <c r="TG3" s="71"/>
      <c r="TH3" s="71"/>
      <c r="TI3" s="71"/>
      <c r="TJ3" s="71"/>
      <c r="TK3" s="71"/>
      <c r="TL3" s="71"/>
      <c r="TM3" s="71"/>
      <c r="TN3" s="71"/>
      <c r="TO3" s="71"/>
      <c r="TP3" s="71"/>
      <c r="TQ3" s="71"/>
      <c r="TR3" s="71"/>
      <c r="TS3" s="71"/>
      <c r="TT3" s="71"/>
      <c r="TU3" s="71"/>
      <c r="TV3" s="71"/>
      <c r="TW3" s="71"/>
      <c r="TX3" s="71"/>
      <c r="TY3" s="71"/>
      <c r="TZ3" s="71"/>
      <c r="UA3" s="71"/>
      <c r="UB3" s="71"/>
      <c r="UC3" s="71"/>
      <c r="UD3" s="71"/>
      <c r="UE3" s="71"/>
      <c r="UF3" s="71"/>
      <c r="UG3" s="71"/>
      <c r="UH3" s="71"/>
      <c r="UI3" s="71"/>
      <c r="UJ3" s="71"/>
      <c r="UK3" s="71"/>
      <c r="UL3" s="71"/>
      <c r="UM3" s="71"/>
      <c r="UN3" s="71"/>
      <c r="UO3" s="71"/>
      <c r="UP3" s="71"/>
      <c r="UQ3" s="71"/>
      <c r="UR3" s="71"/>
      <c r="US3" s="71"/>
      <c r="UT3" s="71"/>
      <c r="UU3" s="71"/>
      <c r="UV3" s="71"/>
      <c r="UW3" s="71"/>
      <c r="UX3" s="71"/>
      <c r="UY3" s="71"/>
      <c r="UZ3" s="71"/>
      <c r="VA3" s="71"/>
      <c r="VB3" s="71"/>
      <c r="VC3" s="71"/>
      <c r="VD3" s="71"/>
      <c r="VE3" s="71"/>
      <c r="VF3" s="71"/>
      <c r="VG3" s="71"/>
      <c r="VH3" s="71"/>
      <c r="VI3" s="71"/>
      <c r="VJ3" s="71"/>
      <c r="VK3" s="71"/>
      <c r="VL3" s="71"/>
      <c r="VM3" s="71"/>
      <c r="VN3" s="71"/>
      <c r="VO3" s="71"/>
      <c r="VP3" s="71"/>
      <c r="VQ3" s="71"/>
      <c r="VR3" s="71"/>
      <c r="VS3" s="71"/>
      <c r="VT3" s="71"/>
      <c r="VU3" s="71"/>
      <c r="VV3" s="71"/>
      <c r="VW3" s="71"/>
      <c r="VX3" s="71"/>
      <c r="VY3" s="71"/>
      <c r="VZ3" s="71"/>
      <c r="WA3" s="71"/>
      <c r="WB3" s="71"/>
      <c r="WC3" s="71"/>
      <c r="WD3" s="71"/>
      <c r="WE3" s="71"/>
      <c r="WF3" s="71"/>
      <c r="WG3" s="71"/>
      <c r="WH3" s="71"/>
      <c r="WI3" s="71"/>
      <c r="WJ3" s="71"/>
      <c r="WK3" s="71"/>
      <c r="WL3" s="71"/>
      <c r="WM3" s="71"/>
      <c r="WN3" s="71"/>
      <c r="WO3" s="71"/>
      <c r="WP3" s="71"/>
      <c r="WQ3" s="71"/>
      <c r="WR3" s="71"/>
      <c r="WS3" s="71"/>
      <c r="WT3" s="71"/>
      <c r="WU3" s="71"/>
      <c r="WV3" s="71"/>
      <c r="WW3" s="71"/>
      <c r="WX3" s="71"/>
      <c r="WY3" s="71"/>
      <c r="WZ3" s="71"/>
      <c r="XA3" s="71"/>
      <c r="XB3" s="71"/>
      <c r="XC3" s="71"/>
      <c r="XD3" s="71"/>
      <c r="XE3" s="71"/>
      <c r="XF3" s="71"/>
      <c r="XG3" s="71"/>
      <c r="XH3" s="71"/>
      <c r="XI3" s="71"/>
      <c r="XJ3" s="71"/>
      <c r="XK3" s="71"/>
      <c r="XL3" s="71"/>
      <c r="XM3" s="71"/>
      <c r="XN3" s="71"/>
      <c r="XO3" s="71"/>
      <c r="XP3" s="71"/>
      <c r="XQ3" s="71"/>
      <c r="XR3" s="71"/>
      <c r="XS3" s="71"/>
      <c r="XT3" s="71"/>
      <c r="XU3" s="71"/>
      <c r="XV3" s="71"/>
      <c r="XW3" s="71"/>
      <c r="XX3" s="71"/>
      <c r="XY3" s="71"/>
      <c r="XZ3" s="71"/>
      <c r="YA3" s="71"/>
      <c r="YB3" s="71"/>
      <c r="YC3" s="71"/>
      <c r="YD3" s="71"/>
      <c r="YE3" s="71"/>
      <c r="YF3" s="71"/>
      <c r="YG3" s="71"/>
      <c r="YH3" s="71"/>
      <c r="YI3" s="71"/>
      <c r="YJ3" s="71"/>
      <c r="YK3" s="71"/>
      <c r="YL3" s="71"/>
      <c r="YM3" s="71"/>
      <c r="YN3" s="71"/>
      <c r="YO3" s="71"/>
      <c r="YP3" s="71"/>
      <c r="YQ3" s="71"/>
      <c r="YR3" s="71"/>
      <c r="YS3" s="71"/>
      <c r="YT3" s="71"/>
      <c r="YU3" s="71"/>
      <c r="YV3" s="71"/>
      <c r="YW3" s="71"/>
      <c r="YX3" s="71"/>
      <c r="YY3" s="71"/>
      <c r="YZ3" s="71"/>
      <c r="ZA3" s="71"/>
      <c r="ZB3" s="71"/>
      <c r="ZC3" s="71"/>
      <c r="ZD3" s="71"/>
      <c r="ZE3" s="71"/>
      <c r="ZF3" s="71"/>
      <c r="ZG3" s="71"/>
      <c r="ZH3" s="71"/>
      <c r="ZI3" s="71"/>
      <c r="ZJ3" s="71"/>
      <c r="ZK3" s="71"/>
      <c r="ZL3" s="71"/>
      <c r="ZM3" s="71"/>
      <c r="ZN3" s="71"/>
      <c r="ZO3" s="71"/>
      <c r="ZP3" s="71"/>
      <c r="ZQ3" s="71"/>
      <c r="ZR3" s="71"/>
      <c r="ZS3" s="71"/>
      <c r="ZT3" s="71"/>
      <c r="ZU3" s="71"/>
      <c r="ZV3" s="71"/>
      <c r="ZW3" s="71"/>
      <c r="ZX3" s="71"/>
      <c r="ZY3" s="71"/>
      <c r="ZZ3" s="71"/>
      <c r="AAA3" s="71"/>
      <c r="AAB3" s="71"/>
      <c r="AAC3" s="71"/>
      <c r="AAD3" s="71"/>
      <c r="AAE3" s="71"/>
      <c r="AAF3" s="71"/>
      <c r="AAG3" s="71"/>
      <c r="AAH3" s="71"/>
      <c r="AAI3" s="71"/>
      <c r="AAJ3" s="71"/>
      <c r="AAK3" s="71"/>
      <c r="AAL3" s="71"/>
      <c r="AAM3" s="71"/>
      <c r="AAN3" s="71"/>
      <c r="AAO3" s="71"/>
      <c r="AAP3" s="71"/>
      <c r="AAQ3" s="71"/>
      <c r="AAR3" s="71"/>
      <c r="AAS3" s="71"/>
      <c r="AAT3" s="71"/>
      <c r="AAU3" s="71"/>
      <c r="AAV3" s="71"/>
      <c r="AAW3" s="71"/>
      <c r="AAX3" s="71"/>
      <c r="AAY3" s="71"/>
      <c r="AAZ3" s="71"/>
      <c r="ABA3" s="71"/>
      <c r="ABB3" s="71"/>
      <c r="ABC3" s="71"/>
      <c r="ABD3" s="71"/>
      <c r="ABE3" s="71"/>
      <c r="ABF3" s="71"/>
      <c r="ABG3" s="71"/>
      <c r="ABH3" s="71"/>
      <c r="ABI3" s="71"/>
      <c r="ABJ3" s="71"/>
      <c r="ABK3" s="71"/>
      <c r="ABL3" s="71"/>
      <c r="ABM3" s="71"/>
      <c r="ABN3" s="71"/>
      <c r="ABO3" s="71"/>
      <c r="ABP3" s="71"/>
      <c r="ABQ3" s="71"/>
      <c r="ABR3" s="71"/>
      <c r="ABS3" s="71"/>
      <c r="ABT3" s="71"/>
      <c r="ABU3" s="71"/>
      <c r="ABV3" s="71"/>
      <c r="ABW3" s="71"/>
      <c r="ABX3" s="71"/>
      <c r="ABY3" s="71"/>
      <c r="ABZ3" s="71"/>
      <c r="ACA3" s="71"/>
      <c r="ACB3" s="71"/>
      <c r="ACC3" s="71"/>
      <c r="ACD3" s="71"/>
      <c r="ACE3" s="71"/>
      <c r="ACF3" s="71"/>
      <c r="ACG3" s="71"/>
      <c r="ACH3" s="71"/>
      <c r="ACI3" s="71"/>
      <c r="ACJ3" s="71"/>
      <c r="ACK3" s="71"/>
      <c r="ACL3" s="71"/>
      <c r="ACM3" s="71"/>
      <c r="ACN3" s="71"/>
      <c r="ACO3" s="71"/>
      <c r="ACP3" s="71"/>
      <c r="ACQ3" s="71"/>
      <c r="ACR3" s="71"/>
      <c r="ACS3" s="71"/>
      <c r="ACT3" s="71"/>
      <c r="ACU3" s="71"/>
      <c r="ACV3" s="71"/>
      <c r="ACW3" s="71"/>
      <c r="ACX3" s="71"/>
      <c r="ACY3" s="71"/>
      <c r="ACZ3" s="71"/>
      <c r="ADA3" s="71"/>
      <c r="ADB3" s="71"/>
      <c r="ADC3" s="71"/>
      <c r="ADD3" s="71"/>
      <c r="ADE3" s="71"/>
      <c r="ADF3" s="71"/>
      <c r="ADG3" s="71"/>
      <c r="ADH3" s="71"/>
      <c r="ADI3" s="71"/>
      <c r="ADJ3" s="71"/>
      <c r="ADK3" s="71"/>
      <c r="ADL3" s="71"/>
      <c r="ADM3" s="71"/>
      <c r="ADN3" s="71"/>
      <c r="ADO3" s="71"/>
      <c r="ADP3" s="71"/>
      <c r="ADQ3" s="71"/>
      <c r="ADR3" s="71"/>
      <c r="ADS3" s="71"/>
      <c r="ADT3" s="71"/>
      <c r="ADU3" s="71"/>
      <c r="ADV3" s="71"/>
      <c r="ADW3" s="71"/>
      <c r="ADX3" s="71"/>
      <c r="ADY3" s="71"/>
      <c r="ADZ3" s="71"/>
      <c r="AEA3" s="71"/>
      <c r="AEB3" s="71"/>
      <c r="AEC3" s="71"/>
      <c r="AED3" s="71"/>
      <c r="AEE3" s="71"/>
      <c r="AEF3" s="71"/>
      <c r="AEG3" s="71"/>
      <c r="AEH3" s="71"/>
      <c r="AEI3" s="71"/>
      <c r="AEJ3" s="71"/>
      <c r="AEK3" s="71"/>
      <c r="AEL3" s="71"/>
      <c r="AEM3" s="71"/>
      <c r="AEN3" s="71"/>
      <c r="AEO3" s="71"/>
      <c r="AEP3" s="71"/>
      <c r="AEQ3" s="71"/>
      <c r="AER3" s="71"/>
      <c r="AES3" s="71"/>
      <c r="AET3" s="71"/>
      <c r="AEU3" s="71"/>
      <c r="AEV3" s="71"/>
      <c r="AEW3" s="71"/>
      <c r="AEX3" s="71"/>
      <c r="AEY3" s="71"/>
      <c r="AEZ3" s="71"/>
      <c r="AFA3" s="71"/>
      <c r="AFB3" s="71"/>
      <c r="AFC3" s="71"/>
      <c r="AFD3" s="71"/>
      <c r="AFE3" s="71"/>
      <c r="AFF3" s="71"/>
      <c r="AFG3" s="71"/>
      <c r="AFH3" s="71"/>
      <c r="AFI3" s="71"/>
      <c r="AFJ3" s="71"/>
      <c r="AFK3" s="71"/>
      <c r="AFL3" s="71"/>
      <c r="AFM3" s="71"/>
      <c r="AFN3" s="71"/>
      <c r="AFO3" s="71"/>
      <c r="AFP3" s="71"/>
      <c r="AFQ3" s="71"/>
      <c r="AFR3" s="71"/>
      <c r="AFS3" s="71"/>
      <c r="AFT3" s="71"/>
      <c r="AFU3" s="71"/>
      <c r="AFV3" s="71"/>
      <c r="AFW3" s="71"/>
      <c r="AFX3" s="71"/>
      <c r="AFY3" s="71"/>
      <c r="AFZ3" s="71"/>
      <c r="AGA3" s="71"/>
      <c r="AGB3" s="71"/>
      <c r="AGC3" s="71"/>
      <c r="AGD3" s="71"/>
      <c r="AGE3" s="71"/>
      <c r="AGF3" s="71"/>
      <c r="AGG3" s="71"/>
      <c r="AGH3" s="71"/>
      <c r="AGI3" s="71"/>
      <c r="AGJ3" s="71"/>
      <c r="AGK3" s="71"/>
      <c r="AGL3" s="71"/>
      <c r="AGM3" s="71"/>
      <c r="AGN3" s="71"/>
      <c r="AGO3" s="71"/>
      <c r="AGP3" s="71"/>
      <c r="AGQ3" s="71"/>
      <c r="AGR3" s="71"/>
      <c r="AGS3" s="71"/>
      <c r="AGT3" s="71"/>
      <c r="AGU3" s="71"/>
      <c r="AGV3" s="71"/>
      <c r="AGW3" s="71"/>
      <c r="AGX3" s="71"/>
      <c r="AGY3" s="71"/>
      <c r="AGZ3" s="71"/>
      <c r="AHA3" s="71"/>
      <c r="AHB3" s="71"/>
      <c r="AHC3" s="71"/>
      <c r="AHD3" s="71"/>
      <c r="AHE3" s="71"/>
      <c r="AHF3" s="71"/>
      <c r="AHG3" s="71"/>
      <c r="AHH3" s="71"/>
      <c r="AHI3" s="71"/>
      <c r="AHJ3" s="71"/>
      <c r="AHK3" s="71"/>
      <c r="AHL3" s="71"/>
      <c r="AHM3" s="71"/>
      <c r="AHN3" s="71"/>
      <c r="AHO3" s="71"/>
      <c r="AHP3" s="71"/>
      <c r="AHQ3" s="71"/>
      <c r="AHR3" s="71"/>
      <c r="AHS3" s="71"/>
      <c r="AHT3" s="71"/>
      <c r="AHU3" s="71"/>
      <c r="AHV3" s="71"/>
      <c r="AHW3" s="71"/>
      <c r="AHX3" s="71"/>
      <c r="AHY3" s="71"/>
      <c r="AHZ3" s="71"/>
      <c r="AIA3" s="71"/>
      <c r="AIB3" s="71"/>
      <c r="AIC3" s="71"/>
      <c r="AID3" s="71"/>
      <c r="AIE3" s="71"/>
      <c r="AIF3" s="71"/>
      <c r="AIG3" s="71"/>
      <c r="AIH3" s="71"/>
      <c r="AII3" s="71"/>
      <c r="AIJ3" s="71"/>
      <c r="AIK3" s="71"/>
      <c r="AIL3" s="71"/>
      <c r="AIM3" s="71"/>
      <c r="AIN3" s="71"/>
      <c r="AIO3" s="71"/>
      <c r="AIP3" s="71"/>
      <c r="AIQ3" s="71"/>
      <c r="AIR3" s="71"/>
      <c r="AIS3" s="71"/>
      <c r="AIT3" s="71"/>
      <c r="AIU3" s="71"/>
      <c r="AIV3" s="71"/>
      <c r="AIW3" s="71"/>
      <c r="AIX3" s="71"/>
      <c r="AIY3" s="71"/>
      <c r="AIZ3" s="71"/>
      <c r="AJA3" s="71"/>
      <c r="AJB3" s="71"/>
      <c r="AJC3" s="71"/>
      <c r="AJD3" s="71"/>
      <c r="AJE3" s="71"/>
      <c r="AJF3" s="71"/>
      <c r="AJG3" s="71"/>
      <c r="AJH3" s="71"/>
      <c r="AJI3" s="71"/>
      <c r="AJJ3" s="71"/>
      <c r="AJK3" s="71"/>
      <c r="AJL3" s="71"/>
      <c r="AJM3" s="71"/>
      <c r="AJN3" s="71"/>
      <c r="AJO3" s="71"/>
      <c r="AJP3" s="71"/>
      <c r="AJQ3" s="71"/>
      <c r="AJR3" s="71"/>
      <c r="AJS3" s="71"/>
      <c r="AJT3" s="71"/>
      <c r="AJU3" s="71"/>
      <c r="AJV3" s="71"/>
      <c r="AJW3" s="71"/>
      <c r="AJX3" s="71"/>
      <c r="AJY3" s="71"/>
      <c r="AJZ3" s="71"/>
      <c r="AKA3" s="71"/>
      <c r="AKB3" s="71"/>
      <c r="AKC3" s="71"/>
      <c r="AKD3" s="71"/>
      <c r="AKE3" s="71"/>
      <c r="AKF3" s="71"/>
      <c r="AKG3" s="71"/>
      <c r="AKH3" s="71"/>
      <c r="AKI3" s="71"/>
      <c r="AKJ3" s="71"/>
      <c r="AKK3" s="71"/>
      <c r="AKL3" s="71"/>
      <c r="AKM3" s="71"/>
      <c r="AKN3" s="71"/>
      <c r="AKO3" s="71"/>
      <c r="AKP3" s="71"/>
      <c r="AKQ3" s="71"/>
      <c r="AKR3" s="71"/>
      <c r="AKS3" s="71"/>
      <c r="AKT3" s="71"/>
      <c r="AKU3" s="71"/>
      <c r="AKV3" s="71"/>
      <c r="AKW3" s="71"/>
      <c r="AKX3" s="71"/>
      <c r="AKY3" s="71"/>
      <c r="AKZ3" s="71"/>
      <c r="ALA3" s="71"/>
      <c r="ALB3" s="71"/>
      <c r="ALC3" s="71"/>
      <c r="ALD3" s="71"/>
      <c r="ALE3" s="71"/>
      <c r="ALF3" s="71"/>
      <c r="ALG3" s="71"/>
      <c r="ALH3" s="71"/>
      <c r="ALI3" s="71"/>
      <c r="ALJ3" s="71"/>
      <c r="ALK3" s="71"/>
      <c r="ALL3" s="71"/>
      <c r="ALM3" s="71"/>
      <c r="ALN3" s="71"/>
      <c r="ALO3" s="71"/>
      <c r="ALP3" s="71"/>
      <c r="ALQ3" s="71"/>
      <c r="ALR3" s="71"/>
      <c r="ALS3" s="71"/>
      <c r="ALT3" s="71"/>
      <c r="ALU3" s="71"/>
      <c r="ALV3" s="71"/>
      <c r="ALW3" s="71"/>
      <c r="ALX3" s="71"/>
      <c r="ALY3" s="71"/>
      <c r="ALZ3" s="71"/>
      <c r="AMA3" s="71"/>
      <c r="AMB3" s="71"/>
      <c r="AMC3" s="71"/>
      <c r="AMD3" s="71"/>
      <c r="AME3" s="71"/>
      <c r="AMF3" s="71"/>
      <c r="AMG3" s="71"/>
      <c r="AMH3" s="71"/>
      <c r="AMI3" s="71"/>
    </row>
    <row r="4" spans="1:1023" s="129" customFormat="1" ht="25.5" customHeight="1">
      <c r="A4" s="292" t="s">
        <v>1</v>
      </c>
      <c r="B4" s="293" t="s">
        <v>2</v>
      </c>
      <c r="C4" s="294" t="s">
        <v>3</v>
      </c>
      <c r="D4" s="293" t="s">
        <v>4</v>
      </c>
      <c r="E4" s="295">
        <v>1</v>
      </c>
      <c r="F4" s="295">
        <v>2</v>
      </c>
      <c r="G4" s="295">
        <v>3</v>
      </c>
      <c r="H4" s="295">
        <v>4</v>
      </c>
      <c r="I4" s="295">
        <v>5</v>
      </c>
      <c r="J4" s="295">
        <v>6</v>
      </c>
      <c r="K4" s="295">
        <v>7</v>
      </c>
      <c r="L4" s="295">
        <v>8</v>
      </c>
      <c r="M4" s="295">
        <v>9</v>
      </c>
      <c r="N4" s="295">
        <v>10</v>
      </c>
      <c r="O4" s="295">
        <v>11</v>
      </c>
      <c r="P4" s="295">
        <v>12</v>
      </c>
      <c r="Q4" s="295">
        <v>13</v>
      </c>
      <c r="R4" s="295">
        <v>14</v>
      </c>
      <c r="S4" s="295">
        <v>15</v>
      </c>
      <c r="T4" s="295">
        <v>16</v>
      </c>
      <c r="U4" s="295">
        <v>17</v>
      </c>
      <c r="V4" s="295">
        <v>18</v>
      </c>
      <c r="W4" s="295">
        <v>19</v>
      </c>
      <c r="X4" s="295">
        <v>20</v>
      </c>
      <c r="Y4" s="295">
        <v>21</v>
      </c>
      <c r="Z4" s="295">
        <v>22</v>
      </c>
      <c r="AA4" s="295">
        <v>23</v>
      </c>
      <c r="AB4" s="295">
        <v>24</v>
      </c>
      <c r="AC4" s="295">
        <v>25</v>
      </c>
      <c r="AD4" s="295">
        <v>26</v>
      </c>
      <c r="AE4" s="295">
        <v>27</v>
      </c>
      <c r="AF4" s="295">
        <v>28</v>
      </c>
      <c r="AG4" s="295">
        <v>29</v>
      </c>
      <c r="AH4" s="295">
        <v>30</v>
      </c>
      <c r="AI4" s="296" t="s">
        <v>5</v>
      </c>
      <c r="AJ4" s="297" t="s">
        <v>6</v>
      </c>
      <c r="AK4" s="298" t="s">
        <v>7</v>
      </c>
      <c r="AL4" s="126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7"/>
    </row>
    <row r="5" spans="1:1023" s="129" customFormat="1" ht="25.5" customHeight="1">
      <c r="A5" s="292"/>
      <c r="B5" s="293" t="s">
        <v>137</v>
      </c>
      <c r="C5" s="293"/>
      <c r="D5" s="293"/>
      <c r="E5" s="295" t="s">
        <v>10</v>
      </c>
      <c r="F5" s="295" t="s">
        <v>11</v>
      </c>
      <c r="G5" s="295" t="s">
        <v>12</v>
      </c>
      <c r="H5" s="295" t="s">
        <v>13</v>
      </c>
      <c r="I5" s="295" t="s">
        <v>14</v>
      </c>
      <c r="J5" s="295" t="s">
        <v>15</v>
      </c>
      <c r="K5" s="295" t="s">
        <v>16</v>
      </c>
      <c r="L5" s="295" t="s">
        <v>10</v>
      </c>
      <c r="M5" s="295" t="s">
        <v>11</v>
      </c>
      <c r="N5" s="295" t="s">
        <v>12</v>
      </c>
      <c r="O5" s="295" t="s">
        <v>13</v>
      </c>
      <c r="P5" s="295" t="s">
        <v>14</v>
      </c>
      <c r="Q5" s="295" t="s">
        <v>15</v>
      </c>
      <c r="R5" s="295" t="s">
        <v>16</v>
      </c>
      <c r="S5" s="295" t="s">
        <v>10</v>
      </c>
      <c r="T5" s="295" t="s">
        <v>11</v>
      </c>
      <c r="U5" s="295" t="s">
        <v>12</v>
      </c>
      <c r="V5" s="295" t="s">
        <v>13</v>
      </c>
      <c r="W5" s="295" t="s">
        <v>14</v>
      </c>
      <c r="X5" s="295" t="s">
        <v>15</v>
      </c>
      <c r="Y5" s="295" t="s">
        <v>16</v>
      </c>
      <c r="Z5" s="295" t="s">
        <v>10</v>
      </c>
      <c r="AA5" s="295" t="s">
        <v>11</v>
      </c>
      <c r="AB5" s="295" t="s">
        <v>12</v>
      </c>
      <c r="AC5" s="295" t="s">
        <v>13</v>
      </c>
      <c r="AD5" s="295" t="s">
        <v>14</v>
      </c>
      <c r="AE5" s="295" t="s">
        <v>15</v>
      </c>
      <c r="AF5" s="295" t="s">
        <v>16</v>
      </c>
      <c r="AG5" s="295" t="s">
        <v>10</v>
      </c>
      <c r="AH5" s="295" t="s">
        <v>11</v>
      </c>
      <c r="AI5" s="299"/>
      <c r="AJ5" s="300"/>
      <c r="AK5" s="301"/>
      <c r="AL5" s="126"/>
      <c r="AM5" s="130" t="s">
        <v>32</v>
      </c>
      <c r="AN5" s="130" t="s">
        <v>121</v>
      </c>
      <c r="AO5" s="130" t="s">
        <v>122</v>
      </c>
      <c r="AP5" s="130" t="s">
        <v>118</v>
      </c>
      <c r="AQ5" s="130" t="s">
        <v>123</v>
      </c>
      <c r="AR5" s="131" t="s">
        <v>37</v>
      </c>
      <c r="AS5" s="131" t="s">
        <v>138</v>
      </c>
      <c r="AT5" s="131" t="s">
        <v>139</v>
      </c>
      <c r="AU5" s="131" t="s">
        <v>53</v>
      </c>
      <c r="AV5" s="131" t="s">
        <v>33</v>
      </c>
      <c r="AW5" s="131" t="s">
        <v>140</v>
      </c>
      <c r="AX5" s="131" t="s">
        <v>141</v>
      </c>
      <c r="AY5" s="131" t="s">
        <v>27</v>
      </c>
      <c r="AZ5" s="131" t="s">
        <v>59</v>
      </c>
      <c r="BA5" s="131" t="s">
        <v>142</v>
      </c>
      <c r="BB5" s="131" t="s">
        <v>143</v>
      </c>
      <c r="BC5" s="131" t="s">
        <v>144</v>
      </c>
      <c r="BD5" s="131" t="s">
        <v>145</v>
      </c>
      <c r="BE5" s="131" t="s">
        <v>146</v>
      </c>
      <c r="BF5" s="131" t="s">
        <v>147</v>
      </c>
      <c r="BG5" s="131" t="s">
        <v>148</v>
      </c>
      <c r="BH5" s="131" t="s">
        <v>149</v>
      </c>
      <c r="BI5" s="131" t="s">
        <v>150</v>
      </c>
      <c r="BJ5" s="131" t="s">
        <v>151</v>
      </c>
      <c r="BK5" s="132" t="s">
        <v>124</v>
      </c>
      <c r="BL5" s="132" t="s">
        <v>66</v>
      </c>
      <c r="BM5" s="133"/>
      <c r="BN5" s="130" t="s">
        <v>5</v>
      </c>
      <c r="BO5" s="130" t="s">
        <v>7</v>
      </c>
      <c r="BP5" s="128"/>
      <c r="BQ5" s="134" t="s">
        <v>37</v>
      </c>
      <c r="BR5" s="134" t="s">
        <v>138</v>
      </c>
      <c r="BS5" s="134" t="s">
        <v>139</v>
      </c>
      <c r="BT5" s="134" t="s">
        <v>53</v>
      </c>
      <c r="BU5" s="134" t="s">
        <v>33</v>
      </c>
      <c r="BV5" s="134" t="s">
        <v>140</v>
      </c>
      <c r="BW5" s="134" t="s">
        <v>141</v>
      </c>
      <c r="BX5" s="134" t="s">
        <v>27</v>
      </c>
      <c r="BY5" s="134" t="s">
        <v>59</v>
      </c>
      <c r="BZ5" s="134" t="s">
        <v>142</v>
      </c>
      <c r="CA5" s="134" t="s">
        <v>152</v>
      </c>
      <c r="CB5" s="134" t="s">
        <v>144</v>
      </c>
      <c r="CC5" s="134" t="s">
        <v>145</v>
      </c>
      <c r="CD5" s="134" t="s">
        <v>146</v>
      </c>
      <c r="CE5" s="134" t="s">
        <v>147</v>
      </c>
      <c r="CF5" s="134" t="s">
        <v>149</v>
      </c>
      <c r="CG5" s="134" t="s">
        <v>151</v>
      </c>
      <c r="CH5" s="134"/>
    </row>
    <row r="6" spans="1:1023" s="129" customFormat="1" ht="25.5" customHeight="1">
      <c r="A6" s="135" t="s">
        <v>153</v>
      </c>
      <c r="B6" s="136" t="s">
        <v>154</v>
      </c>
      <c r="C6" s="137" t="s">
        <v>155</v>
      </c>
      <c r="D6" s="138" t="s">
        <v>156</v>
      </c>
      <c r="E6" s="139" t="s">
        <v>37</v>
      </c>
      <c r="F6" s="139" t="s">
        <v>37</v>
      </c>
      <c r="G6" s="139" t="s">
        <v>37</v>
      </c>
      <c r="H6" s="140" t="s">
        <v>37</v>
      </c>
      <c r="I6" s="139" t="s">
        <v>37</v>
      </c>
      <c r="J6" s="141"/>
      <c r="K6" s="141"/>
      <c r="L6" s="139" t="s">
        <v>37</v>
      </c>
      <c r="M6" s="139" t="s">
        <v>37</v>
      </c>
      <c r="N6" s="139" t="s">
        <v>37</v>
      </c>
      <c r="O6" s="139" t="s">
        <v>37</v>
      </c>
      <c r="P6" s="139" t="s">
        <v>37</v>
      </c>
      <c r="Q6" s="141" t="s">
        <v>140</v>
      </c>
      <c r="R6" s="141"/>
      <c r="S6" s="139" t="s">
        <v>37</v>
      </c>
      <c r="T6" s="139" t="s">
        <v>37</v>
      </c>
      <c r="U6" s="140" t="s">
        <v>37</v>
      </c>
      <c r="V6" s="139" t="s">
        <v>37</v>
      </c>
      <c r="W6" s="139" t="s">
        <v>37</v>
      </c>
      <c r="X6" s="142" t="s">
        <v>140</v>
      </c>
      <c r="Y6" s="143"/>
      <c r="Z6" s="140" t="s">
        <v>140</v>
      </c>
      <c r="AA6" s="139"/>
      <c r="AB6" s="139" t="s">
        <v>37</v>
      </c>
      <c r="AC6" s="139" t="s">
        <v>37</v>
      </c>
      <c r="AD6" s="139" t="s">
        <v>146</v>
      </c>
      <c r="AE6" s="144" t="s">
        <v>140</v>
      </c>
      <c r="AF6" s="143"/>
      <c r="AG6" s="139" t="s">
        <v>37</v>
      </c>
      <c r="AH6" s="139" t="s">
        <v>146</v>
      </c>
      <c r="AI6" s="145">
        <f>BN6</f>
        <v>105.6</v>
      </c>
      <c r="AJ6" s="146">
        <f>AI6+AK6</f>
        <v>130</v>
      </c>
      <c r="AK6" s="147">
        <f>BO6</f>
        <v>24.400000000000006</v>
      </c>
      <c r="AL6" s="148" t="s">
        <v>128</v>
      </c>
      <c r="AM6" s="130"/>
      <c r="AN6" s="130"/>
      <c r="AO6" s="130"/>
      <c r="AP6" s="130"/>
      <c r="AQ6" s="130"/>
      <c r="AR6" s="131">
        <f>COUNTIF(E6:AH6,"M1")</f>
        <v>18</v>
      </c>
      <c r="AS6" s="131">
        <f>COUNTIF(E6:AH6,"T2")</f>
        <v>0</v>
      </c>
      <c r="AT6" s="131">
        <f>COUNTIF(E6:AH6,"T3")</f>
        <v>0</v>
      </c>
      <c r="AU6" s="131">
        <f>COUNTIF(E6:AH6,"SN")</f>
        <v>0</v>
      </c>
      <c r="AV6" s="131">
        <f>COUNTIF(E6:AH6,"P")</f>
        <v>0</v>
      </c>
      <c r="AW6" s="131">
        <f>COUNTIF(E6:AH6,"D1")</f>
        <v>4</v>
      </c>
      <c r="AX6" s="131">
        <f>COUNTIF(E6:AH6,"D2")</f>
        <v>0</v>
      </c>
      <c r="AY6" s="131">
        <f>COUNTIF(E6:AH6,"M")</f>
        <v>0</v>
      </c>
      <c r="AZ6" s="131">
        <f>COUNTIF(E6:AH6,"M/T3")</f>
        <v>0</v>
      </c>
      <c r="BA6" s="131">
        <f>COUNTIF(E6:AH6,"M1/T2")</f>
        <v>0</v>
      </c>
      <c r="BB6" s="131">
        <f>COUNTIF(E6:AH6,"D1/N")</f>
        <v>0</v>
      </c>
      <c r="BC6" s="131">
        <f>COUNTIF(E6:AH6,"M/N")</f>
        <v>0</v>
      </c>
      <c r="BD6" s="131">
        <f>COUNTIF(E6:AH6,"T3/N")</f>
        <v>0</v>
      </c>
      <c r="BE6" s="131">
        <f>COUNTIF(E6:AH6,"D3")</f>
        <v>2</v>
      </c>
      <c r="BF6" s="131">
        <f>COUNTIF(E6:AH6,"T2/N")</f>
        <v>0</v>
      </c>
      <c r="BG6" s="131">
        <f>COUNTIF(E6:AH6,"T21/T3")</f>
        <v>0</v>
      </c>
      <c r="BH6" s="131">
        <f>COUNTIF(E6:AH6,"T4")</f>
        <v>0</v>
      </c>
      <c r="BI6" s="131">
        <f>COUNTIF(E6:AH6,"M1/T6")</f>
        <v>0</v>
      </c>
      <c r="BJ6" s="131">
        <f>COUNTIF(E6:AH6,"D2/N")</f>
        <v>0</v>
      </c>
      <c r="BK6" s="149">
        <f>(AN6+AO6+AP6+(AQ6))</f>
        <v>0</v>
      </c>
      <c r="BL6" s="150">
        <f>((AR6*$BQ$6)+(AS6*$BR$6)+(AT6*$BS$6)+(AU6*$BT$6)+(AV6*$BU$6)+(AW6*$BV$6)+(AX6*$BW$6)+(AY6*$BX$6)+(AZ6*$BY$6)+(BA6*$BZ$6)+(BB6*$CA$6)+(BC6*$CB$6)+(BD6*$CC$6)+(BE6*$CD$6)+(BF6*$CE$6)+(BG6*$CE$6)+(BH6*$CF$6)+(BI6*$CG$6)+(BJ6*$CH$6))</f>
        <v>130</v>
      </c>
      <c r="BM6" s="133"/>
      <c r="BN6" s="151">
        <f>$BO$2-BK6</f>
        <v>105.6</v>
      </c>
      <c r="BO6" s="152">
        <f>(BL6-BN6)</f>
        <v>24.400000000000006</v>
      </c>
      <c r="BP6" s="128"/>
      <c r="BQ6" s="128">
        <v>5</v>
      </c>
      <c r="BR6" s="128">
        <v>5</v>
      </c>
      <c r="BS6" s="128">
        <v>5</v>
      </c>
      <c r="BT6" s="128">
        <v>12</v>
      </c>
      <c r="BU6" s="128">
        <v>12</v>
      </c>
      <c r="BV6" s="128">
        <v>6</v>
      </c>
      <c r="BW6" s="128">
        <v>6</v>
      </c>
      <c r="BX6" s="128">
        <v>4</v>
      </c>
      <c r="BY6" s="128">
        <v>3</v>
      </c>
      <c r="BZ6" s="128">
        <v>10</v>
      </c>
      <c r="CA6" s="128">
        <v>11</v>
      </c>
      <c r="CB6" s="128">
        <v>16</v>
      </c>
      <c r="CC6" s="128">
        <v>17</v>
      </c>
      <c r="CD6" s="128">
        <v>8</v>
      </c>
      <c r="CE6" s="128">
        <v>17</v>
      </c>
      <c r="CF6" s="128">
        <v>4</v>
      </c>
      <c r="CG6" s="128">
        <v>18</v>
      </c>
      <c r="CH6" s="128">
        <v>11.75</v>
      </c>
    </row>
    <row r="7" spans="1:1023" s="129" customFormat="1" ht="25.5" customHeight="1">
      <c r="A7" s="153" t="s">
        <v>157</v>
      </c>
      <c r="B7" s="30" t="s">
        <v>158</v>
      </c>
      <c r="C7" s="154" t="s">
        <v>159</v>
      </c>
      <c r="D7" s="138" t="s">
        <v>160</v>
      </c>
      <c r="E7" s="155" t="s">
        <v>138</v>
      </c>
      <c r="F7" s="155" t="s">
        <v>138</v>
      </c>
      <c r="G7" s="155" t="s">
        <v>138</v>
      </c>
      <c r="H7" s="155" t="s">
        <v>138</v>
      </c>
      <c r="I7" s="155" t="s">
        <v>161</v>
      </c>
      <c r="J7" s="144"/>
      <c r="K7" s="144"/>
      <c r="L7" s="155" t="s">
        <v>138</v>
      </c>
      <c r="M7" s="155" t="s">
        <v>138</v>
      </c>
      <c r="N7" s="155" t="s">
        <v>138</v>
      </c>
      <c r="O7" s="155" t="s">
        <v>138</v>
      </c>
      <c r="P7" s="156" t="s">
        <v>138</v>
      </c>
      <c r="Q7" s="144"/>
      <c r="R7" s="142" t="s">
        <v>33</v>
      </c>
      <c r="S7" s="155" t="s">
        <v>138</v>
      </c>
      <c r="T7" s="155" t="s">
        <v>138</v>
      </c>
      <c r="U7" s="155" t="s">
        <v>138</v>
      </c>
      <c r="V7" s="155" t="s">
        <v>138</v>
      </c>
      <c r="W7" s="155" t="s">
        <v>138</v>
      </c>
      <c r="X7" s="142" t="s">
        <v>140</v>
      </c>
      <c r="Y7" s="142" t="s">
        <v>33</v>
      </c>
      <c r="Z7" s="260" t="s">
        <v>162</v>
      </c>
      <c r="AA7" s="261"/>
      <c r="AB7" s="261"/>
      <c r="AC7" s="261"/>
      <c r="AD7" s="261"/>
      <c r="AE7" s="261"/>
      <c r="AF7" s="261"/>
      <c r="AG7" s="261"/>
      <c r="AH7" s="262"/>
      <c r="AI7" s="145">
        <f>BN7</f>
        <v>72</v>
      </c>
      <c r="AJ7" s="146">
        <f>AI7+AK7</f>
        <v>117</v>
      </c>
      <c r="AK7" s="147">
        <f>BO7</f>
        <v>45</v>
      </c>
      <c r="AL7" s="148" t="s">
        <v>128</v>
      </c>
      <c r="AM7" s="130"/>
      <c r="AN7" s="130">
        <v>33.6</v>
      </c>
      <c r="AO7" s="130"/>
      <c r="AP7" s="130"/>
      <c r="AQ7" s="130"/>
      <c r="AR7" s="131">
        <f>COUNTIF(E7:AH7,"M1")</f>
        <v>0</v>
      </c>
      <c r="AS7" s="131">
        <f>COUNTIF(E7:AH7,"T2")</f>
        <v>14</v>
      </c>
      <c r="AT7" s="131">
        <f>COUNTIF(E7:AH7,"T3")</f>
        <v>0</v>
      </c>
      <c r="AU7" s="131">
        <f>COUNTIF(E7:AH7,"SN")</f>
        <v>0</v>
      </c>
      <c r="AV7" s="131">
        <f>COUNTIF(E7:AH7,"P")</f>
        <v>2</v>
      </c>
      <c r="AW7" s="131">
        <f>COUNTIF(E7:AH7,"D1")</f>
        <v>1</v>
      </c>
      <c r="AX7" s="131">
        <f>COUNTIF(E7:AH7,"D2")</f>
        <v>0</v>
      </c>
      <c r="AY7" s="131">
        <f>COUNTIF(E7:AH7,"M")</f>
        <v>0</v>
      </c>
      <c r="AZ7" s="131">
        <f>COUNTIF(E7:AH7,"T5")</f>
        <v>0</v>
      </c>
      <c r="BA7" s="131">
        <f>COUNTIF(E7:AH7,"M1/T2")</f>
        <v>0</v>
      </c>
      <c r="BB7" s="131">
        <f>COUNTIF(E7:AH7,"D1/N")</f>
        <v>0</v>
      </c>
      <c r="BC7" s="131">
        <f>COUNTIF(E7:AH7,"M/N")</f>
        <v>0</v>
      </c>
      <c r="BD7" s="131">
        <f>COUNTIF(E7:AH7,"T3/N")</f>
        <v>0</v>
      </c>
      <c r="BE7" s="131">
        <f>COUNTIF(E7:AH7,"D3")</f>
        <v>0</v>
      </c>
      <c r="BF7" s="131">
        <f>COUNTIF(E7:AH7,"T2/N")</f>
        <v>1</v>
      </c>
      <c r="BG7" s="131">
        <f>COUNTIF(E7:AH7,"T21/T3")</f>
        <v>0</v>
      </c>
      <c r="BH7" s="131">
        <f>COUNTIF(E7:AH7,"T4")</f>
        <v>0</v>
      </c>
      <c r="BI7" s="131">
        <f>COUNTIF(E7:AH7,"M1/T6")</f>
        <v>0</v>
      </c>
      <c r="BJ7" s="131">
        <f t="shared" ref="BJ7:BJ16" si="0">COUNTIF(E7:AH7,"D2/N")</f>
        <v>0</v>
      </c>
      <c r="BK7" s="149">
        <f t="shared" ref="BK7:BK16" si="1">(AN7+AO7+AP7+(AQ7))</f>
        <v>33.6</v>
      </c>
      <c r="BL7" s="150">
        <f t="shared" ref="BL7:BL13" si="2">((AR7*$BQ$6)+(AS7*$BR$6)+(AT7*$BS$6)+(AU7*$BT$6)+(AV7*$BU$6)+(AW7*$BV$6)+(AX7*$BW$6)+(AY7*$BX$6)+(AZ7*$BY$6)+(BA7*$BZ$6)+(BB7*$CA$6)+(BC7*$CB$6)+(BD7*$CC$6)+(BE7*$CD$6)+(BF7*$CE$6)+(BG7*$CE$6)+(BH7*$CF$6)+(BI7*$CG$6)+(BJ7*$CH$6))</f>
        <v>117</v>
      </c>
      <c r="BM7" s="133"/>
      <c r="BN7" s="151">
        <f t="shared" ref="BN7:BN16" si="3">$BO$2-BK7</f>
        <v>72</v>
      </c>
      <c r="BO7" s="152">
        <f t="shared" ref="BO7:BO16" si="4">(BL7-BN7)</f>
        <v>45</v>
      </c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</row>
    <row r="8" spans="1:1023" s="129" customFormat="1" ht="25.5" customHeight="1">
      <c r="A8" s="153" t="s">
        <v>163</v>
      </c>
      <c r="B8" s="30" t="s">
        <v>164</v>
      </c>
      <c r="C8" s="154" t="s">
        <v>165</v>
      </c>
      <c r="D8" s="138" t="s">
        <v>166</v>
      </c>
      <c r="E8" s="155" t="s">
        <v>139</v>
      </c>
      <c r="F8" s="155" t="s">
        <v>139</v>
      </c>
      <c r="G8" s="155" t="s">
        <v>139</v>
      </c>
      <c r="H8" s="155" t="s">
        <v>139</v>
      </c>
      <c r="I8" s="155" t="s">
        <v>139</v>
      </c>
      <c r="J8" s="142" t="s">
        <v>33</v>
      </c>
      <c r="K8" s="144"/>
      <c r="L8" s="155" t="s">
        <v>139</v>
      </c>
      <c r="M8" s="155" t="s">
        <v>139</v>
      </c>
      <c r="N8" s="155" t="s">
        <v>139</v>
      </c>
      <c r="O8" s="155" t="s">
        <v>139</v>
      </c>
      <c r="P8" s="155" t="s">
        <v>139</v>
      </c>
      <c r="Q8" s="142" t="s">
        <v>141</v>
      </c>
      <c r="R8" s="144"/>
      <c r="S8" s="155" t="s">
        <v>139</v>
      </c>
      <c r="T8" s="155" t="s">
        <v>139</v>
      </c>
      <c r="U8" s="155" t="s">
        <v>139</v>
      </c>
      <c r="V8" s="155" t="s">
        <v>139</v>
      </c>
      <c r="W8" s="155" t="s">
        <v>139</v>
      </c>
      <c r="X8" s="144"/>
      <c r="Y8" s="144"/>
      <c r="Z8" s="155" t="s">
        <v>139</v>
      </c>
      <c r="AA8" s="155" t="s">
        <v>139</v>
      </c>
      <c r="AB8" s="155" t="s">
        <v>139</v>
      </c>
      <c r="AC8" s="155" t="s">
        <v>139</v>
      </c>
      <c r="AD8" s="155" t="s">
        <v>139</v>
      </c>
      <c r="AE8" s="144"/>
      <c r="AF8" s="142" t="s">
        <v>33</v>
      </c>
      <c r="AG8" s="156" t="s">
        <v>139</v>
      </c>
      <c r="AH8" s="155" t="s">
        <v>139</v>
      </c>
      <c r="AI8" s="145">
        <f>BN8</f>
        <v>105.6</v>
      </c>
      <c r="AJ8" s="146">
        <f>AI8+AK8</f>
        <v>140</v>
      </c>
      <c r="AK8" s="147">
        <f>BO8</f>
        <v>34.400000000000006</v>
      </c>
      <c r="AL8" s="148" t="s">
        <v>128</v>
      </c>
      <c r="AM8" s="130"/>
      <c r="AN8" s="130"/>
      <c r="AO8" s="130"/>
      <c r="AP8" s="130"/>
      <c r="AQ8" s="130"/>
      <c r="AR8" s="131">
        <f>COUNTIF(E8:AH8,"M1")</f>
        <v>0</v>
      </c>
      <c r="AS8" s="131">
        <f>COUNTIF(E8:AH8,"T2")</f>
        <v>0</v>
      </c>
      <c r="AT8" s="131">
        <f>COUNTIF(E8:AH8,"T3")</f>
        <v>22</v>
      </c>
      <c r="AU8" s="131">
        <f>COUNTIF(E8:AH8,"SN")</f>
        <v>0</v>
      </c>
      <c r="AV8" s="131">
        <f>COUNTIF(E8:AH8,"P")</f>
        <v>2</v>
      </c>
      <c r="AW8" s="131">
        <f>COUNTIF(E8:AH8,"D1")</f>
        <v>0</v>
      </c>
      <c r="AX8" s="131">
        <f>COUNTIF(E8:AH8,"D2")</f>
        <v>1</v>
      </c>
      <c r="AY8" s="131">
        <f>COUNTIF(E8:AH8,"M")</f>
        <v>0</v>
      </c>
      <c r="AZ8" s="131">
        <f>COUNTIF(E8:AH8,"M/T3")</f>
        <v>0</v>
      </c>
      <c r="BA8" s="131">
        <f>COUNTIF(E8:AH8,"M1/T2")</f>
        <v>0</v>
      </c>
      <c r="BB8" s="131">
        <f>COUNTIF(E8:AH8,"D1/T3")</f>
        <v>0</v>
      </c>
      <c r="BC8" s="131">
        <f>COUNTIF(E8:AH8,"M/N")</f>
        <v>0</v>
      </c>
      <c r="BD8" s="131">
        <f>COUNTIF(E8:AH8,"T3/N")</f>
        <v>0</v>
      </c>
      <c r="BE8" s="131">
        <f t="shared" ref="BE8:BE16" si="5">COUNTIF(E8:AH8,"D3")</f>
        <v>0</v>
      </c>
      <c r="BF8" s="131">
        <f>COUNTIF(E8:AH8,"T2/N")</f>
        <v>0</v>
      </c>
      <c r="BG8" s="131">
        <f>COUNTIF(E8:AH8,"T21/T3")</f>
        <v>0</v>
      </c>
      <c r="BH8" s="131">
        <f>COUNTIF(E8:AH8,"T4")</f>
        <v>0</v>
      </c>
      <c r="BI8" s="131">
        <f>COUNTIF(E8:AH8,"M1/T6")</f>
        <v>0</v>
      </c>
      <c r="BJ8" s="131">
        <f t="shared" si="0"/>
        <v>0</v>
      </c>
      <c r="BK8" s="149">
        <f t="shared" si="1"/>
        <v>0</v>
      </c>
      <c r="BL8" s="150">
        <f t="shared" si="2"/>
        <v>140</v>
      </c>
      <c r="BM8" s="133"/>
      <c r="BN8" s="151">
        <f t="shared" si="3"/>
        <v>105.6</v>
      </c>
      <c r="BO8" s="152">
        <f t="shared" si="4"/>
        <v>34.400000000000006</v>
      </c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</row>
    <row r="9" spans="1:1023" s="129" customFormat="1" ht="25.5" customHeight="1">
      <c r="A9" s="302" t="s">
        <v>1</v>
      </c>
      <c r="B9" s="293" t="s">
        <v>2</v>
      </c>
      <c r="C9" s="293" t="s">
        <v>3</v>
      </c>
      <c r="D9" s="293" t="s">
        <v>4</v>
      </c>
      <c r="E9" s="295">
        <v>1</v>
      </c>
      <c r="F9" s="295">
        <v>2</v>
      </c>
      <c r="G9" s="295">
        <v>3</v>
      </c>
      <c r="H9" s="295">
        <v>4</v>
      </c>
      <c r="I9" s="295">
        <v>5</v>
      </c>
      <c r="J9" s="295">
        <v>6</v>
      </c>
      <c r="K9" s="295">
        <v>7</v>
      </c>
      <c r="L9" s="295">
        <v>8</v>
      </c>
      <c r="M9" s="295">
        <v>9</v>
      </c>
      <c r="N9" s="295">
        <v>10</v>
      </c>
      <c r="O9" s="295">
        <v>11</v>
      </c>
      <c r="P9" s="295">
        <v>12</v>
      </c>
      <c r="Q9" s="295">
        <v>13</v>
      </c>
      <c r="R9" s="295">
        <v>14</v>
      </c>
      <c r="S9" s="295">
        <v>15</v>
      </c>
      <c r="T9" s="295">
        <v>16</v>
      </c>
      <c r="U9" s="295">
        <v>17</v>
      </c>
      <c r="V9" s="295">
        <v>18</v>
      </c>
      <c r="W9" s="295">
        <v>19</v>
      </c>
      <c r="X9" s="295">
        <v>20</v>
      </c>
      <c r="Y9" s="295">
        <v>21</v>
      </c>
      <c r="Z9" s="295">
        <v>22</v>
      </c>
      <c r="AA9" s="295">
        <v>23</v>
      </c>
      <c r="AB9" s="295">
        <v>24</v>
      </c>
      <c r="AC9" s="295">
        <v>25</v>
      </c>
      <c r="AD9" s="295">
        <v>26</v>
      </c>
      <c r="AE9" s="295">
        <v>27</v>
      </c>
      <c r="AF9" s="295">
        <v>28</v>
      </c>
      <c r="AG9" s="295">
        <v>29</v>
      </c>
      <c r="AH9" s="295">
        <v>30</v>
      </c>
      <c r="AI9" s="296" t="s">
        <v>5</v>
      </c>
      <c r="AJ9" s="297" t="s">
        <v>6</v>
      </c>
      <c r="AK9" s="298" t="s">
        <v>7</v>
      </c>
      <c r="AL9" s="157"/>
      <c r="AM9" s="133"/>
      <c r="AN9" s="133"/>
      <c r="AO9" s="133"/>
      <c r="AP9" s="133"/>
      <c r="AQ9" s="158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60"/>
      <c r="BM9" s="161"/>
      <c r="BN9" s="162"/>
      <c r="BO9" s="163"/>
      <c r="BP9" s="164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</row>
    <row r="10" spans="1:1023" s="129" customFormat="1" ht="25.5" customHeight="1">
      <c r="A10" s="302"/>
      <c r="B10" s="293" t="s">
        <v>137</v>
      </c>
      <c r="C10" s="293"/>
      <c r="D10" s="293"/>
      <c r="E10" s="295" t="s">
        <v>10</v>
      </c>
      <c r="F10" s="295" t="s">
        <v>11</v>
      </c>
      <c r="G10" s="295" t="s">
        <v>12</v>
      </c>
      <c r="H10" s="295" t="s">
        <v>13</v>
      </c>
      <c r="I10" s="295" t="s">
        <v>14</v>
      </c>
      <c r="J10" s="295" t="s">
        <v>15</v>
      </c>
      <c r="K10" s="295" t="s">
        <v>16</v>
      </c>
      <c r="L10" s="295" t="s">
        <v>10</v>
      </c>
      <c r="M10" s="295" t="s">
        <v>11</v>
      </c>
      <c r="N10" s="295" t="s">
        <v>12</v>
      </c>
      <c r="O10" s="295" t="s">
        <v>13</v>
      </c>
      <c r="P10" s="295" t="s">
        <v>14</v>
      </c>
      <c r="Q10" s="295" t="s">
        <v>15</v>
      </c>
      <c r="R10" s="295" t="s">
        <v>16</v>
      </c>
      <c r="S10" s="295" t="s">
        <v>10</v>
      </c>
      <c r="T10" s="295" t="s">
        <v>11</v>
      </c>
      <c r="U10" s="295" t="s">
        <v>12</v>
      </c>
      <c r="V10" s="295" t="s">
        <v>13</v>
      </c>
      <c r="W10" s="295" t="s">
        <v>14</v>
      </c>
      <c r="X10" s="295" t="s">
        <v>15</v>
      </c>
      <c r="Y10" s="295" t="s">
        <v>16</v>
      </c>
      <c r="Z10" s="295" t="s">
        <v>10</v>
      </c>
      <c r="AA10" s="295" t="s">
        <v>11</v>
      </c>
      <c r="AB10" s="295" t="s">
        <v>12</v>
      </c>
      <c r="AC10" s="295" t="s">
        <v>13</v>
      </c>
      <c r="AD10" s="295" t="s">
        <v>14</v>
      </c>
      <c r="AE10" s="295" t="s">
        <v>15</v>
      </c>
      <c r="AF10" s="295" t="s">
        <v>16</v>
      </c>
      <c r="AG10" s="295" t="s">
        <v>10</v>
      </c>
      <c r="AH10" s="295" t="s">
        <v>11</v>
      </c>
      <c r="AI10" s="299"/>
      <c r="AJ10" s="300"/>
      <c r="AK10" s="301"/>
      <c r="AL10" s="157"/>
      <c r="AM10" s="133"/>
      <c r="AN10" s="133"/>
      <c r="AO10" s="133"/>
      <c r="AP10" s="133"/>
      <c r="AQ10" s="158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60"/>
      <c r="BM10" s="161"/>
      <c r="BN10" s="162"/>
      <c r="BO10" s="163"/>
      <c r="BP10" s="164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</row>
    <row r="11" spans="1:1023" s="129" customFormat="1" ht="25.5" customHeight="1">
      <c r="A11" s="153" t="s">
        <v>167</v>
      </c>
      <c r="B11" s="30" t="s">
        <v>168</v>
      </c>
      <c r="C11" s="154" t="s">
        <v>169</v>
      </c>
      <c r="D11" s="138" t="s">
        <v>170</v>
      </c>
      <c r="E11" s="139" t="s">
        <v>53</v>
      </c>
      <c r="F11" s="139" t="s">
        <v>53</v>
      </c>
      <c r="G11" s="139"/>
      <c r="H11" s="139"/>
      <c r="I11" s="139"/>
      <c r="J11" s="141" t="s">
        <v>53</v>
      </c>
      <c r="K11" s="165" t="s">
        <v>151</v>
      </c>
      <c r="L11" s="139"/>
      <c r="M11" s="139"/>
      <c r="N11" s="140" t="s">
        <v>53</v>
      </c>
      <c r="O11" s="139"/>
      <c r="P11" s="139" t="s">
        <v>53</v>
      </c>
      <c r="Q11" s="141"/>
      <c r="R11" s="141" t="s">
        <v>53</v>
      </c>
      <c r="S11" s="139"/>
      <c r="T11" s="139"/>
      <c r="U11" s="155"/>
      <c r="V11" s="155"/>
      <c r="W11" s="155" t="s">
        <v>53</v>
      </c>
      <c r="X11" s="144"/>
      <c r="Y11" s="144"/>
      <c r="Z11" s="156" t="s">
        <v>53</v>
      </c>
      <c r="AA11" s="155" t="s">
        <v>53</v>
      </c>
      <c r="AB11" s="155"/>
      <c r="AC11" s="156" t="s">
        <v>53</v>
      </c>
      <c r="AD11" s="155" t="s">
        <v>53</v>
      </c>
      <c r="AE11" s="142" t="s">
        <v>53</v>
      </c>
      <c r="AF11" s="144"/>
      <c r="AG11" s="155"/>
      <c r="AH11" s="155" t="s">
        <v>53</v>
      </c>
      <c r="AI11" s="145">
        <f>BN11</f>
        <v>105.6</v>
      </c>
      <c r="AJ11" s="146">
        <f>AI11+AK11</f>
        <v>167.75</v>
      </c>
      <c r="AK11" s="147">
        <f>BO11</f>
        <v>62.150000000000006</v>
      </c>
      <c r="AL11" s="148" t="s">
        <v>128</v>
      </c>
      <c r="AM11" s="130"/>
      <c r="AN11" s="130"/>
      <c r="AO11" s="130"/>
      <c r="AP11" s="130"/>
      <c r="AQ11" s="130"/>
      <c r="AR11" s="131">
        <f>COUNTIF(E11:AH11,"M1")</f>
        <v>0</v>
      </c>
      <c r="AS11" s="131">
        <f>COUNTIF(E11:AH11,"T2")</f>
        <v>0</v>
      </c>
      <c r="AT11" s="131">
        <f>COUNTIF(E11:AH11,"T3")</f>
        <v>0</v>
      </c>
      <c r="AU11" s="131">
        <f>COUNTIF(E11:AH11,"SN")</f>
        <v>13</v>
      </c>
      <c r="AV11" s="131">
        <f>COUNTIF(E11:AH11,"P")</f>
        <v>0</v>
      </c>
      <c r="AW11" s="131">
        <f>COUNTIF(E11:AH11,"D1")</f>
        <v>0</v>
      </c>
      <c r="AX11" s="131">
        <f>COUNTIF(E11:AH11,"D2")</f>
        <v>0</v>
      </c>
      <c r="AY11" s="131">
        <f>COUNTIF(E11:AH11,"M")</f>
        <v>0</v>
      </c>
      <c r="AZ11" s="131">
        <f>COUNTIF(E11:AH11,"M/T3")</f>
        <v>0</v>
      </c>
      <c r="BA11" s="131">
        <f>COUNTIF(E11:AH11,"M1/T2")</f>
        <v>0</v>
      </c>
      <c r="BB11" s="131">
        <f>COUNTIF(E11:AH11,"D1/N")</f>
        <v>0</v>
      </c>
      <c r="BC11" s="131">
        <f>COUNTIF(E11:AH11,"M/N")</f>
        <v>0</v>
      </c>
      <c r="BD11" s="131">
        <f>COUNTIF(E11:AH11,"T3/N")</f>
        <v>0</v>
      </c>
      <c r="BE11" s="131">
        <f t="shared" si="5"/>
        <v>0</v>
      </c>
      <c r="BF11" s="131">
        <f>COUNTIF(E11:AH11,"T2/N")</f>
        <v>0</v>
      </c>
      <c r="BG11" s="131">
        <f>COUNTIF(E11:AH11,"T21/T3")</f>
        <v>0</v>
      </c>
      <c r="BH11" s="131">
        <f>COUNTIF(E11:AH11,"T4")</f>
        <v>0</v>
      </c>
      <c r="BI11" s="131">
        <f>COUNTIF(E11:AH11,"M1/T6")</f>
        <v>0</v>
      </c>
      <c r="BJ11" s="131">
        <f t="shared" si="0"/>
        <v>1</v>
      </c>
      <c r="BK11" s="149">
        <f t="shared" si="1"/>
        <v>0</v>
      </c>
      <c r="BL11" s="150">
        <f t="shared" si="2"/>
        <v>167.75</v>
      </c>
      <c r="BM11" s="133"/>
      <c r="BN11" s="151">
        <f t="shared" si="3"/>
        <v>105.6</v>
      </c>
      <c r="BO11" s="152">
        <f t="shared" si="4"/>
        <v>62.150000000000006</v>
      </c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</row>
    <row r="12" spans="1:1023" s="129" customFormat="1" ht="25.5" customHeight="1">
      <c r="A12" s="153" t="s">
        <v>171</v>
      </c>
      <c r="B12" s="30" t="s">
        <v>172</v>
      </c>
      <c r="C12" s="154" t="s">
        <v>173</v>
      </c>
      <c r="D12" s="138" t="s">
        <v>170</v>
      </c>
      <c r="E12" s="155"/>
      <c r="F12" s="155"/>
      <c r="G12" s="156" t="s">
        <v>53</v>
      </c>
      <c r="H12" s="155" t="s">
        <v>53</v>
      </c>
      <c r="I12" s="155"/>
      <c r="J12" s="144"/>
      <c r="K12" s="144"/>
      <c r="L12" s="155" t="s">
        <v>53</v>
      </c>
      <c r="M12" s="155"/>
      <c r="N12" s="155"/>
      <c r="O12" s="155"/>
      <c r="P12" s="155"/>
      <c r="Q12" s="144"/>
      <c r="R12" s="144"/>
      <c r="S12" s="155"/>
      <c r="T12" s="155" t="s">
        <v>53</v>
      </c>
      <c r="U12" s="155"/>
      <c r="V12" s="155" t="s">
        <v>53</v>
      </c>
      <c r="W12" s="155"/>
      <c r="X12" s="144" t="s">
        <v>53</v>
      </c>
      <c r="Y12" s="144" t="s">
        <v>53</v>
      </c>
      <c r="Z12" s="155"/>
      <c r="AA12" s="155"/>
      <c r="AB12" s="155" t="s">
        <v>53</v>
      </c>
      <c r="AC12" s="155"/>
      <c r="AD12" s="155"/>
      <c r="AE12" s="144"/>
      <c r="AF12" s="144" t="s">
        <v>53</v>
      </c>
      <c r="AG12" s="155"/>
      <c r="AH12" s="155"/>
      <c r="AI12" s="145">
        <f>BN12</f>
        <v>105.6</v>
      </c>
      <c r="AJ12" s="146">
        <f>AI12+AK12</f>
        <v>108</v>
      </c>
      <c r="AK12" s="147">
        <f>BO12</f>
        <v>2.4000000000000057</v>
      </c>
      <c r="AL12" s="148" t="s">
        <v>128</v>
      </c>
      <c r="AM12" s="130"/>
      <c r="AN12" s="130"/>
      <c r="AO12" s="130"/>
      <c r="AP12" s="130"/>
      <c r="AQ12" s="130"/>
      <c r="AR12" s="131">
        <f>COUNTIF(E12:AH12,"M1")</f>
        <v>0</v>
      </c>
      <c r="AS12" s="131">
        <f>COUNTIF(E12:AH12,"T2")</f>
        <v>0</v>
      </c>
      <c r="AT12" s="131">
        <f>COUNTIF(E12:AH12,"T3")</f>
        <v>0</v>
      </c>
      <c r="AU12" s="131">
        <f>COUNTIF(E12:AH12,"SN")</f>
        <v>9</v>
      </c>
      <c r="AV12" s="131">
        <f>COUNTIF(E12:AH12,"P")</f>
        <v>0</v>
      </c>
      <c r="AW12" s="131">
        <f>COUNTIF(E12:AH12,"D1")</f>
        <v>0</v>
      </c>
      <c r="AX12" s="131">
        <f>COUNTIF(E12:AH12,"D2")</f>
        <v>0</v>
      </c>
      <c r="AY12" s="131">
        <f>COUNTIF(E12:AH12,"M")</f>
        <v>0</v>
      </c>
      <c r="AZ12" s="131">
        <f>COUNTIF(E12:AH12,"M/T3")</f>
        <v>0</v>
      </c>
      <c r="BA12" s="131">
        <f>COUNTIF(E12:AH12,"M1/T2")</f>
        <v>0</v>
      </c>
      <c r="BB12" s="131">
        <f>COUNTIF(E12:AH12,"D1/N")</f>
        <v>0</v>
      </c>
      <c r="BC12" s="131">
        <f>COUNTIF(E12:AH12,"M/N")</f>
        <v>0</v>
      </c>
      <c r="BD12" s="131">
        <f>COUNTIF(E12:AH12,"T3/N")</f>
        <v>0</v>
      </c>
      <c r="BE12" s="131">
        <f t="shared" si="5"/>
        <v>0</v>
      </c>
      <c r="BF12" s="131">
        <f>COUNTIF(E12:AH12,"T2/N")</f>
        <v>0</v>
      </c>
      <c r="BG12" s="131">
        <f>COUNTIF(E12:AH12,"T21/T3")</f>
        <v>0</v>
      </c>
      <c r="BH12" s="131">
        <f>COUNTIF(E12:AH12,"T4")</f>
        <v>0</v>
      </c>
      <c r="BI12" s="131">
        <f>COUNTIF(E12:AH12,"M1/T6")</f>
        <v>0</v>
      </c>
      <c r="BJ12" s="131">
        <f t="shared" si="0"/>
        <v>0</v>
      </c>
      <c r="BK12" s="149">
        <f t="shared" si="1"/>
        <v>0</v>
      </c>
      <c r="BL12" s="150">
        <f t="shared" si="2"/>
        <v>108</v>
      </c>
      <c r="BM12" s="133"/>
      <c r="BN12" s="151">
        <f t="shared" si="3"/>
        <v>105.6</v>
      </c>
      <c r="BO12" s="152">
        <f t="shared" si="4"/>
        <v>2.4000000000000057</v>
      </c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</row>
    <row r="13" spans="1:1023" s="129" customFormat="1" ht="25.5" customHeight="1">
      <c r="A13" s="153" t="s">
        <v>174</v>
      </c>
      <c r="B13" s="30" t="s">
        <v>175</v>
      </c>
      <c r="C13" s="154" t="s">
        <v>176</v>
      </c>
      <c r="D13" s="138" t="s">
        <v>170</v>
      </c>
      <c r="E13" s="260" t="s">
        <v>162</v>
      </c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2"/>
      <c r="Y13" s="166" t="s">
        <v>123</v>
      </c>
      <c r="Z13" s="167"/>
      <c r="AA13" s="167"/>
      <c r="AB13" s="155"/>
      <c r="AC13" s="168" t="s">
        <v>123</v>
      </c>
      <c r="AD13" s="155"/>
      <c r="AE13" s="144"/>
      <c r="AF13" s="144"/>
      <c r="AG13" s="155" t="s">
        <v>53</v>
      </c>
      <c r="AH13" s="167"/>
      <c r="AI13" s="145">
        <f>BN13</f>
        <v>12</v>
      </c>
      <c r="AJ13" s="146">
        <f>AI13+AK13</f>
        <v>12</v>
      </c>
      <c r="AK13" s="147">
        <f>BO13</f>
        <v>0</v>
      </c>
      <c r="AL13" s="148" t="s">
        <v>128</v>
      </c>
      <c r="AM13" s="130"/>
      <c r="AN13" s="130">
        <f>15*4.8</f>
        <v>72</v>
      </c>
      <c r="AO13" s="130"/>
      <c r="AP13" s="130"/>
      <c r="AQ13" s="130">
        <v>21.6</v>
      </c>
      <c r="AR13" s="131">
        <f>COUNTIF(E13:AH13,"M1")</f>
        <v>0</v>
      </c>
      <c r="AS13" s="131">
        <f>COUNTIF(E13:AH13,"T2")</f>
        <v>0</v>
      </c>
      <c r="AT13" s="131">
        <f>COUNTIF(E13:AH13,"T3")</f>
        <v>0</v>
      </c>
      <c r="AU13" s="131">
        <f>COUNTIF(E13:AH13,"SN")</f>
        <v>1</v>
      </c>
      <c r="AV13" s="131">
        <f>COUNTIF(E13:AH13,"P")</f>
        <v>0</v>
      </c>
      <c r="AW13" s="131">
        <f>COUNTIF(E13:AH13,"D1")</f>
        <v>0</v>
      </c>
      <c r="AX13" s="131">
        <f>COUNTIF(E13:AH13,"D2")</f>
        <v>0</v>
      </c>
      <c r="AY13" s="131">
        <f>COUNTIF(E13:AH13,"M")</f>
        <v>0</v>
      </c>
      <c r="AZ13" s="131">
        <f>COUNTIF(E13:AH13,"M/T3")</f>
        <v>0</v>
      </c>
      <c r="BA13" s="131">
        <f>COUNTIF(E13:AH13,"M1/T2")</f>
        <v>0</v>
      </c>
      <c r="BB13" s="131">
        <f>COUNTIF(E13:AH13,"D1/N")</f>
        <v>0</v>
      </c>
      <c r="BC13" s="131">
        <f>COUNTIF(E13:AH13,"M/N")</f>
        <v>0</v>
      </c>
      <c r="BD13" s="131">
        <f>COUNTIF(E13:AH13,"T3/N")</f>
        <v>0</v>
      </c>
      <c r="BE13" s="131">
        <f t="shared" si="5"/>
        <v>0</v>
      </c>
      <c r="BF13" s="131">
        <f>COUNTIF(E13:AH13,"T2/N")</f>
        <v>0</v>
      </c>
      <c r="BG13" s="131">
        <f>COUNTIF(E13:AH13,"T21/T3")</f>
        <v>0</v>
      </c>
      <c r="BH13" s="131">
        <f>COUNTIF(E13:AH13,"T4")</f>
        <v>0</v>
      </c>
      <c r="BI13" s="131">
        <f>COUNTIF(E13:AH13,"M1/T6")</f>
        <v>0</v>
      </c>
      <c r="BJ13" s="131">
        <f t="shared" si="0"/>
        <v>0</v>
      </c>
      <c r="BK13" s="149">
        <f t="shared" si="1"/>
        <v>93.6</v>
      </c>
      <c r="BL13" s="150">
        <f t="shared" si="2"/>
        <v>12</v>
      </c>
      <c r="BM13" s="133"/>
      <c r="BN13" s="151">
        <f t="shared" si="3"/>
        <v>12</v>
      </c>
      <c r="BO13" s="152">
        <f t="shared" si="4"/>
        <v>0</v>
      </c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</row>
    <row r="14" spans="1:1023" s="129" customFormat="1" ht="25.5" customHeight="1">
      <c r="A14" s="302" t="s">
        <v>1</v>
      </c>
      <c r="B14" s="293" t="s">
        <v>2</v>
      </c>
      <c r="C14" s="293" t="s">
        <v>3</v>
      </c>
      <c r="D14" s="293" t="s">
        <v>4</v>
      </c>
      <c r="E14" s="295">
        <v>1</v>
      </c>
      <c r="F14" s="295">
        <v>2</v>
      </c>
      <c r="G14" s="295">
        <v>3</v>
      </c>
      <c r="H14" s="295">
        <v>4</v>
      </c>
      <c r="I14" s="295">
        <v>5</v>
      </c>
      <c r="J14" s="295">
        <v>6</v>
      </c>
      <c r="K14" s="295">
        <v>7</v>
      </c>
      <c r="L14" s="295">
        <v>8</v>
      </c>
      <c r="M14" s="295">
        <v>9</v>
      </c>
      <c r="N14" s="295">
        <v>10</v>
      </c>
      <c r="O14" s="295">
        <v>11</v>
      </c>
      <c r="P14" s="295">
        <v>12</v>
      </c>
      <c r="Q14" s="295">
        <v>13</v>
      </c>
      <c r="R14" s="295">
        <v>14</v>
      </c>
      <c r="S14" s="295">
        <v>15</v>
      </c>
      <c r="T14" s="295">
        <v>16</v>
      </c>
      <c r="U14" s="295">
        <v>17</v>
      </c>
      <c r="V14" s="295">
        <v>18</v>
      </c>
      <c r="W14" s="295">
        <v>19</v>
      </c>
      <c r="X14" s="295">
        <v>20</v>
      </c>
      <c r="Y14" s="295">
        <v>21</v>
      </c>
      <c r="Z14" s="295">
        <v>22</v>
      </c>
      <c r="AA14" s="295">
        <v>23</v>
      </c>
      <c r="AB14" s="295">
        <v>24</v>
      </c>
      <c r="AC14" s="295">
        <v>25</v>
      </c>
      <c r="AD14" s="295">
        <v>26</v>
      </c>
      <c r="AE14" s="295">
        <v>27</v>
      </c>
      <c r="AF14" s="295">
        <v>28</v>
      </c>
      <c r="AG14" s="295">
        <v>29</v>
      </c>
      <c r="AH14" s="295">
        <v>30</v>
      </c>
      <c r="AI14" s="296" t="s">
        <v>5</v>
      </c>
      <c r="AJ14" s="297" t="s">
        <v>6</v>
      </c>
      <c r="AK14" s="298" t="s">
        <v>7</v>
      </c>
      <c r="AL14" s="157"/>
      <c r="AM14" s="133"/>
      <c r="AN14" s="133"/>
      <c r="AO14" s="133"/>
      <c r="AP14" s="133"/>
      <c r="AQ14" s="158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60"/>
      <c r="BM14" s="158"/>
      <c r="BN14" s="162"/>
      <c r="BO14" s="163"/>
      <c r="BP14" s="164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</row>
    <row r="15" spans="1:1023" s="129" customFormat="1" ht="25.5" customHeight="1">
      <c r="A15" s="302"/>
      <c r="B15" s="293" t="s">
        <v>137</v>
      </c>
      <c r="C15" s="293"/>
      <c r="D15" s="293"/>
      <c r="E15" s="295" t="s">
        <v>10</v>
      </c>
      <c r="F15" s="295" t="s">
        <v>11</v>
      </c>
      <c r="G15" s="295" t="s">
        <v>12</v>
      </c>
      <c r="H15" s="295" t="s">
        <v>13</v>
      </c>
      <c r="I15" s="295" t="s">
        <v>14</v>
      </c>
      <c r="J15" s="295" t="s">
        <v>15</v>
      </c>
      <c r="K15" s="295" t="s">
        <v>16</v>
      </c>
      <c r="L15" s="295" t="s">
        <v>10</v>
      </c>
      <c r="M15" s="295" t="s">
        <v>11</v>
      </c>
      <c r="N15" s="295" t="s">
        <v>12</v>
      </c>
      <c r="O15" s="295" t="s">
        <v>13</v>
      </c>
      <c r="P15" s="295" t="s">
        <v>14</v>
      </c>
      <c r="Q15" s="295" t="s">
        <v>15</v>
      </c>
      <c r="R15" s="295" t="s">
        <v>16</v>
      </c>
      <c r="S15" s="295" t="s">
        <v>10</v>
      </c>
      <c r="T15" s="295" t="s">
        <v>11</v>
      </c>
      <c r="U15" s="295" t="s">
        <v>12</v>
      </c>
      <c r="V15" s="295" t="s">
        <v>13</v>
      </c>
      <c r="W15" s="295" t="s">
        <v>14</v>
      </c>
      <c r="X15" s="295" t="s">
        <v>15</v>
      </c>
      <c r="Y15" s="295" t="s">
        <v>16</v>
      </c>
      <c r="Z15" s="295" t="s">
        <v>10</v>
      </c>
      <c r="AA15" s="295" t="s">
        <v>11</v>
      </c>
      <c r="AB15" s="295" t="s">
        <v>12</v>
      </c>
      <c r="AC15" s="295" t="s">
        <v>13</v>
      </c>
      <c r="AD15" s="295" t="s">
        <v>14</v>
      </c>
      <c r="AE15" s="295" t="s">
        <v>15</v>
      </c>
      <c r="AF15" s="295" t="s">
        <v>16</v>
      </c>
      <c r="AG15" s="295" t="s">
        <v>10</v>
      </c>
      <c r="AH15" s="295" t="s">
        <v>11</v>
      </c>
      <c r="AI15" s="299"/>
      <c r="AJ15" s="300"/>
      <c r="AK15" s="301"/>
      <c r="AL15" s="157"/>
      <c r="AM15" s="133"/>
      <c r="AN15" s="133"/>
      <c r="AO15" s="133"/>
      <c r="AP15" s="133"/>
      <c r="AQ15" s="158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  <c r="BM15" s="158"/>
      <c r="BN15" s="162"/>
      <c r="BO15" s="163"/>
      <c r="BP15" s="164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</row>
    <row r="16" spans="1:1023" s="129" customFormat="1" ht="25.5" customHeight="1">
      <c r="A16" s="153" t="s">
        <v>177</v>
      </c>
      <c r="B16" s="30" t="s">
        <v>178</v>
      </c>
      <c r="C16" s="154" t="s">
        <v>179</v>
      </c>
      <c r="D16" s="138" t="s">
        <v>180</v>
      </c>
      <c r="E16" s="169" t="s">
        <v>118</v>
      </c>
      <c r="F16" s="139"/>
      <c r="G16" s="139"/>
      <c r="H16" s="139"/>
      <c r="I16" s="169" t="s">
        <v>118</v>
      </c>
      <c r="J16" s="141"/>
      <c r="K16" s="141"/>
      <c r="L16" s="139"/>
      <c r="M16" s="139" t="s">
        <v>53</v>
      </c>
      <c r="N16" s="139"/>
      <c r="O16" s="139"/>
      <c r="P16" s="139" t="s">
        <v>59</v>
      </c>
      <c r="Q16" s="141" t="s">
        <v>53</v>
      </c>
      <c r="R16" s="141"/>
      <c r="S16" s="139" t="s">
        <v>53</v>
      </c>
      <c r="T16" s="139"/>
      <c r="U16" s="139" t="s">
        <v>53</v>
      </c>
      <c r="V16" s="139"/>
      <c r="W16" s="167"/>
      <c r="X16" s="143"/>
      <c r="Y16" s="143"/>
      <c r="Z16" s="139"/>
      <c r="AA16" s="139" t="s">
        <v>146</v>
      </c>
      <c r="AB16" s="155" t="s">
        <v>138</v>
      </c>
      <c r="AC16" s="155" t="s">
        <v>138</v>
      </c>
      <c r="AD16" s="155"/>
      <c r="AE16" s="144" t="s">
        <v>141</v>
      </c>
      <c r="AF16" s="143"/>
      <c r="AG16" s="139" t="s">
        <v>138</v>
      </c>
      <c r="AH16" s="139"/>
      <c r="AI16" s="145">
        <f>BN16</f>
        <v>81.599999999999994</v>
      </c>
      <c r="AJ16" s="146">
        <f>AI16+AK16</f>
        <v>80</v>
      </c>
      <c r="AK16" s="147">
        <f>BO16</f>
        <v>-1.5999999999999943</v>
      </c>
      <c r="AL16" s="148" t="s">
        <v>128</v>
      </c>
      <c r="AM16" s="130"/>
      <c r="AN16" s="130"/>
      <c r="AO16" s="130"/>
      <c r="AP16" s="130">
        <v>24</v>
      </c>
      <c r="AQ16" s="130"/>
      <c r="AR16" s="131">
        <f>COUNTIF(E16:AH16,"M1")</f>
        <v>0</v>
      </c>
      <c r="AS16" s="131">
        <f>COUNTIF(E16:AH16,"T2")</f>
        <v>3</v>
      </c>
      <c r="AT16" s="131">
        <f>COUNTIF(E16:AH16,"T3")</f>
        <v>0</v>
      </c>
      <c r="AU16" s="131">
        <f>COUNTIF(E16:AH16,"SN")</f>
        <v>4</v>
      </c>
      <c r="AV16" s="131">
        <f>COUNTIF(E16:AH16,"P")</f>
        <v>0</v>
      </c>
      <c r="AW16" s="131">
        <f>COUNTIF(E16:AH16,"D1")</f>
        <v>0</v>
      </c>
      <c r="AX16" s="131">
        <f>COUNTIF(E16:AH16,"D2")</f>
        <v>1</v>
      </c>
      <c r="AY16" s="131">
        <f>COUNTIF(E16:AH16,"M")</f>
        <v>0</v>
      </c>
      <c r="AZ16" s="131">
        <f>COUNTIF(E16:AH16,"T5")</f>
        <v>1</v>
      </c>
      <c r="BA16" s="131">
        <f>COUNTIF(E16:AH16,"M1/T2")</f>
        <v>0</v>
      </c>
      <c r="BB16" s="131">
        <f>COUNTIF(E16:AH16,"D1/N")</f>
        <v>0</v>
      </c>
      <c r="BC16" s="131">
        <f>COUNTIF(E16:AH16,"M/N")</f>
        <v>0</v>
      </c>
      <c r="BD16" s="131">
        <f>COUNTIF(E16:AH16,"T3/N")</f>
        <v>0</v>
      </c>
      <c r="BE16" s="131">
        <f t="shared" si="5"/>
        <v>1</v>
      </c>
      <c r="BF16" s="131">
        <f>COUNTIF(E16:AH16,"T2/N")</f>
        <v>0</v>
      </c>
      <c r="BG16" s="131">
        <f>COUNTIF(E16:AH16,"T21/T3")</f>
        <v>0</v>
      </c>
      <c r="BH16" s="131">
        <f>COUNTIF(E16:AH16,"T4")</f>
        <v>0</v>
      </c>
      <c r="BI16" s="131">
        <f>COUNTIF(E16:AH16,"M1/T6")</f>
        <v>0</v>
      </c>
      <c r="BJ16" s="131">
        <f t="shared" si="0"/>
        <v>0</v>
      </c>
      <c r="BK16" s="149">
        <f t="shared" si="1"/>
        <v>24</v>
      </c>
      <c r="BL16" s="150">
        <f>((AR16*$BQ$6)+(AS16*$BR$6)+(AT16*$BS$6)+(AU16*$BT$6)+(AV16*$BU$6)+(AW16*$BV$6)+(AX16*$BW$6)+(AY16*$BX$6)+(AZ16*$BY$6)+(BA16*$BZ$6)+(BB16*$CA$6)+(BC16*$CB$6)+(BD16*$CC$6)+(BE16*$CD$6)+(BF16*$CE$6)+(BG16*$CE$6)+(BH16*$CF$6)+(BI16*$CG$6)+(BJ16*$CH$6))</f>
        <v>80</v>
      </c>
      <c r="BM16" s="133"/>
      <c r="BN16" s="151">
        <f t="shared" si="3"/>
        <v>81.599999999999994</v>
      </c>
      <c r="BO16" s="152">
        <f t="shared" si="4"/>
        <v>-1.5999999999999943</v>
      </c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</row>
    <row r="17" spans="1:1023" ht="25.5" customHeight="1">
      <c r="A17" s="170"/>
      <c r="B17" s="171"/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N17" s="173"/>
      <c r="O17" s="173"/>
      <c r="P17" s="173"/>
      <c r="Q17" s="173"/>
      <c r="R17" s="174"/>
      <c r="S17" s="174"/>
      <c r="T17" s="174"/>
      <c r="U17" s="174"/>
      <c r="V17" s="174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6"/>
      <c r="AJ17" s="176"/>
      <c r="AK17" s="177"/>
      <c r="AL17" s="178"/>
      <c r="BM17" s="179"/>
      <c r="BN17" s="162"/>
      <c r="BO17" s="163"/>
      <c r="BP17" s="180"/>
      <c r="BQ17" s="180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</row>
    <row r="18" spans="1:1023" ht="25.5" customHeight="1">
      <c r="A18" s="282" t="s">
        <v>181</v>
      </c>
      <c r="B18" s="282"/>
      <c r="C18" s="282"/>
      <c r="D18" s="282"/>
      <c r="E18" s="181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174"/>
      <c r="T18" s="174"/>
      <c r="U18" s="174"/>
      <c r="V18" s="174"/>
      <c r="W18" s="175"/>
      <c r="X18" s="175"/>
      <c r="Y18" s="175"/>
      <c r="Z18" s="175"/>
      <c r="AA18" s="175"/>
      <c r="AB18" s="175"/>
      <c r="AC18" s="176"/>
      <c r="AD18" s="176"/>
      <c r="AE18" s="176"/>
      <c r="AF18" s="176"/>
      <c r="AG18" s="176"/>
      <c r="AH18" s="176"/>
      <c r="AI18" s="176"/>
      <c r="AJ18" s="176"/>
      <c r="AK18" s="182"/>
      <c r="AL18" s="179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  <c r="AIZ18" s="71"/>
      <c r="AJA18" s="71"/>
      <c r="AJB18" s="71"/>
      <c r="AJC18" s="71"/>
      <c r="AJD18" s="71"/>
      <c r="AJE18" s="71"/>
      <c r="AJF18" s="71"/>
      <c r="AJG18" s="71"/>
      <c r="AJH18" s="71"/>
      <c r="AJI18" s="71"/>
      <c r="AJJ18" s="71"/>
      <c r="AJK18" s="71"/>
      <c r="AJL18" s="71"/>
      <c r="AJM18" s="71"/>
      <c r="AJN18" s="71"/>
      <c r="AJO18" s="71"/>
      <c r="AJP18" s="71"/>
      <c r="AJQ18" s="71"/>
      <c r="AJR18" s="71"/>
      <c r="AJS18" s="71"/>
      <c r="AJT18" s="71"/>
      <c r="AJU18" s="71"/>
      <c r="AJV18" s="71"/>
      <c r="AJW18" s="71"/>
      <c r="AJX18" s="71"/>
      <c r="AJY18" s="71"/>
      <c r="AJZ18" s="71"/>
      <c r="AKA18" s="71"/>
      <c r="AKB18" s="71"/>
      <c r="AKC18" s="71"/>
      <c r="AKD18" s="71"/>
      <c r="AKE18" s="71"/>
      <c r="AKF18" s="71"/>
      <c r="AKG18" s="71"/>
      <c r="AKH18" s="71"/>
      <c r="AKI18" s="71"/>
      <c r="AKJ18" s="71"/>
      <c r="AKK18" s="71"/>
      <c r="AKL18" s="71"/>
      <c r="AKM18" s="71"/>
      <c r="AKN18" s="71"/>
      <c r="AKO18" s="71"/>
      <c r="AKP18" s="71"/>
      <c r="AKQ18" s="71"/>
      <c r="AKR18" s="71"/>
      <c r="AKS18" s="71"/>
      <c r="AKT18" s="71"/>
      <c r="AKU18" s="71"/>
      <c r="AKV18" s="71"/>
      <c r="AKW18" s="71"/>
      <c r="AKX18" s="71"/>
      <c r="AKY18" s="71"/>
      <c r="AKZ18" s="71"/>
      <c r="ALA18" s="71"/>
      <c r="ALB18" s="71"/>
      <c r="ALC18" s="71"/>
      <c r="ALD18" s="71"/>
      <c r="ALE18" s="71"/>
      <c r="ALF18" s="71"/>
      <c r="ALG18" s="71"/>
      <c r="ALH18" s="71"/>
      <c r="ALI18" s="71"/>
      <c r="ALJ18" s="71"/>
      <c r="ALK18" s="71"/>
      <c r="ALL18" s="71"/>
      <c r="ALM18" s="71"/>
      <c r="ALN18" s="71"/>
      <c r="ALO18" s="71"/>
      <c r="ALP18" s="71"/>
      <c r="ALQ18" s="71"/>
      <c r="ALR18" s="71"/>
      <c r="ALS18" s="71"/>
      <c r="ALT18" s="71"/>
      <c r="ALU18" s="71"/>
      <c r="ALV18" s="71"/>
      <c r="ALW18" s="71"/>
      <c r="ALX18" s="71"/>
      <c r="ALY18" s="71"/>
      <c r="ALZ18" s="71"/>
      <c r="AMA18" s="71"/>
      <c r="AMB18" s="71"/>
      <c r="AMC18" s="71"/>
      <c r="AMD18" s="71"/>
      <c r="AME18" s="71"/>
      <c r="AMF18" s="71"/>
      <c r="AMG18" s="71"/>
      <c r="AMH18" s="71"/>
      <c r="AMI18" s="71"/>
    </row>
    <row r="19" spans="1:1023" ht="25.5" customHeight="1">
      <c r="A19" s="283" t="s">
        <v>37</v>
      </c>
      <c r="B19" s="184" t="s">
        <v>182</v>
      </c>
      <c r="C19" s="283" t="s">
        <v>149</v>
      </c>
      <c r="D19" s="183" t="s">
        <v>183</v>
      </c>
      <c r="E19" s="185"/>
      <c r="F19" s="171"/>
      <c r="G19" s="171"/>
      <c r="H19" s="171"/>
      <c r="I19" s="171"/>
      <c r="J19" s="171"/>
      <c r="K19" s="171"/>
      <c r="L19" s="186"/>
      <c r="M19" s="171"/>
      <c r="N19" s="171"/>
      <c r="O19" s="171"/>
      <c r="P19" s="171"/>
      <c r="Q19" s="171"/>
      <c r="R19" s="171"/>
      <c r="S19" s="171"/>
      <c r="T19" s="171" t="s">
        <v>184</v>
      </c>
      <c r="U19" s="171"/>
      <c r="V19" s="171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6"/>
      <c r="AJ19" s="176"/>
      <c r="AK19" s="177"/>
      <c r="AL19" s="179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  <c r="AIZ19" s="71"/>
      <c r="AJA19" s="71"/>
      <c r="AJB19" s="71"/>
      <c r="AJC19" s="71"/>
      <c r="AJD19" s="71"/>
      <c r="AJE19" s="71"/>
      <c r="AJF19" s="71"/>
      <c r="AJG19" s="71"/>
      <c r="AJH19" s="71"/>
      <c r="AJI19" s="71"/>
      <c r="AJJ19" s="71"/>
      <c r="AJK19" s="71"/>
      <c r="AJL19" s="71"/>
      <c r="AJM19" s="71"/>
      <c r="AJN19" s="71"/>
      <c r="AJO19" s="71"/>
      <c r="AJP19" s="71"/>
      <c r="AJQ19" s="71"/>
      <c r="AJR19" s="71"/>
      <c r="AJS19" s="71"/>
      <c r="AJT19" s="71"/>
      <c r="AJU19" s="71"/>
      <c r="AJV19" s="71"/>
      <c r="AJW19" s="71"/>
      <c r="AJX19" s="71"/>
      <c r="AJY19" s="71"/>
      <c r="AJZ19" s="71"/>
      <c r="AKA19" s="71"/>
      <c r="AKB19" s="71"/>
      <c r="AKC19" s="71"/>
      <c r="AKD19" s="71"/>
      <c r="AKE19" s="71"/>
      <c r="AKF19" s="71"/>
      <c r="AKG19" s="71"/>
      <c r="AKH19" s="71"/>
      <c r="AKI19" s="71"/>
      <c r="AKJ19" s="71"/>
      <c r="AKK19" s="71"/>
      <c r="AKL19" s="71"/>
      <c r="AKM19" s="71"/>
      <c r="AKN19" s="71"/>
      <c r="AKO19" s="71"/>
      <c r="AKP19" s="71"/>
      <c r="AKQ19" s="71"/>
      <c r="AKR19" s="71"/>
      <c r="AKS19" s="71"/>
      <c r="AKT19" s="71"/>
      <c r="AKU19" s="71"/>
      <c r="AKV19" s="71"/>
      <c r="AKW19" s="71"/>
      <c r="AKX19" s="71"/>
      <c r="AKY19" s="71"/>
      <c r="AKZ19" s="71"/>
      <c r="ALA19" s="71"/>
      <c r="ALB19" s="71"/>
      <c r="ALC19" s="71"/>
      <c r="ALD19" s="71"/>
      <c r="ALE19" s="71"/>
      <c r="ALF19" s="71"/>
      <c r="ALG19" s="71"/>
      <c r="ALH19" s="71"/>
      <c r="ALI19" s="71"/>
      <c r="ALJ19" s="71"/>
      <c r="ALK19" s="71"/>
      <c r="ALL19" s="71"/>
      <c r="ALM19" s="71"/>
      <c r="ALN19" s="71"/>
      <c r="ALO19" s="71"/>
      <c r="ALP19" s="71"/>
      <c r="ALQ19" s="71"/>
      <c r="ALR19" s="71"/>
      <c r="ALS19" s="71"/>
      <c r="ALT19" s="71"/>
      <c r="ALU19" s="71"/>
      <c r="ALV19" s="71"/>
      <c r="ALW19" s="71"/>
      <c r="ALX19" s="71"/>
      <c r="ALY19" s="71"/>
      <c r="ALZ19" s="71"/>
      <c r="AMA19" s="71"/>
      <c r="AMB19" s="71"/>
      <c r="AMC19" s="71"/>
      <c r="AMD19" s="71"/>
      <c r="AME19" s="71"/>
      <c r="AMF19" s="71"/>
      <c r="AMG19" s="71"/>
      <c r="AMH19" s="71"/>
      <c r="AMI19" s="71"/>
    </row>
    <row r="20" spans="1:1023" ht="25.5" customHeight="1">
      <c r="A20" s="283" t="s">
        <v>138</v>
      </c>
      <c r="B20" s="184" t="s">
        <v>185</v>
      </c>
      <c r="C20" s="285" t="s">
        <v>59</v>
      </c>
      <c r="D20" s="187" t="s">
        <v>186</v>
      </c>
      <c r="E20" s="185"/>
      <c r="F20" s="171"/>
      <c r="G20" s="171"/>
      <c r="H20" s="171"/>
      <c r="I20" s="171"/>
      <c r="J20" s="171"/>
      <c r="K20" s="171"/>
      <c r="L20" s="186"/>
      <c r="M20" s="171"/>
      <c r="N20" s="171"/>
      <c r="O20" s="171"/>
      <c r="P20" s="171"/>
      <c r="Q20" s="171"/>
      <c r="R20" s="171"/>
      <c r="S20" s="171"/>
      <c r="T20" s="171"/>
      <c r="U20" s="172"/>
      <c r="V20" s="172"/>
      <c r="W20" s="172"/>
      <c r="X20" s="175"/>
      <c r="Y20" s="175"/>
      <c r="Z20" s="175"/>
      <c r="AA20" s="175"/>
      <c r="AB20" s="175"/>
      <c r="AC20" s="176"/>
      <c r="AD20" s="176"/>
      <c r="AE20" s="176"/>
      <c r="AF20" s="176"/>
      <c r="AG20" s="176"/>
      <c r="AH20" s="176"/>
      <c r="AI20" s="176"/>
      <c r="AJ20" s="176"/>
      <c r="AK20" s="182"/>
      <c r="AL20" s="178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V20" s="71"/>
      <c r="TW20" s="71"/>
      <c r="TX20" s="71"/>
      <c r="TY20" s="71"/>
      <c r="TZ20" s="71"/>
      <c r="UA20" s="71"/>
      <c r="UB20" s="71"/>
      <c r="UC20" s="71"/>
      <c r="UD20" s="71"/>
      <c r="UE20" s="71"/>
      <c r="UF20" s="71"/>
      <c r="UG20" s="71"/>
      <c r="UH20" s="71"/>
      <c r="UI20" s="71"/>
      <c r="UJ20" s="71"/>
      <c r="UK20" s="71"/>
      <c r="UL20" s="71"/>
      <c r="UM20" s="71"/>
      <c r="UN20" s="71"/>
      <c r="UO20" s="71"/>
      <c r="UP20" s="71"/>
      <c r="UQ20" s="71"/>
      <c r="UR20" s="71"/>
      <c r="US20" s="71"/>
      <c r="UT20" s="71"/>
      <c r="UU20" s="71"/>
      <c r="UV20" s="71"/>
      <c r="UW20" s="71"/>
      <c r="UX20" s="71"/>
      <c r="UY20" s="71"/>
      <c r="UZ20" s="71"/>
      <c r="VA20" s="71"/>
      <c r="VB20" s="71"/>
      <c r="VC20" s="71"/>
      <c r="VD20" s="71"/>
      <c r="VE20" s="71"/>
      <c r="VF20" s="71"/>
      <c r="VG20" s="71"/>
      <c r="VH20" s="71"/>
      <c r="VI20" s="71"/>
      <c r="VJ20" s="71"/>
      <c r="VK20" s="71"/>
      <c r="VL20" s="71"/>
      <c r="VM20" s="71"/>
      <c r="VN20" s="71"/>
      <c r="VO20" s="71"/>
      <c r="VP20" s="71"/>
      <c r="VQ20" s="71"/>
      <c r="VR20" s="71"/>
      <c r="VS20" s="71"/>
      <c r="VT20" s="71"/>
      <c r="VU20" s="71"/>
      <c r="VV20" s="71"/>
      <c r="VW20" s="71"/>
      <c r="VX20" s="71"/>
      <c r="VY20" s="71"/>
      <c r="VZ20" s="71"/>
      <c r="WA20" s="71"/>
      <c r="WB20" s="71"/>
      <c r="WC20" s="71"/>
      <c r="WD20" s="71"/>
      <c r="WE20" s="71"/>
      <c r="WF20" s="71"/>
      <c r="WG20" s="71"/>
      <c r="WH20" s="71"/>
      <c r="WI20" s="71"/>
      <c r="WJ20" s="71"/>
      <c r="WK20" s="71"/>
      <c r="WL20" s="71"/>
      <c r="WM20" s="71"/>
      <c r="WN20" s="71"/>
      <c r="WO20" s="71"/>
      <c r="WP20" s="71"/>
      <c r="WQ20" s="71"/>
      <c r="WR20" s="71"/>
      <c r="WS20" s="71"/>
      <c r="WT20" s="71"/>
      <c r="WU20" s="71"/>
      <c r="WV20" s="71"/>
      <c r="WW20" s="71"/>
      <c r="WX20" s="71"/>
      <c r="WY20" s="71"/>
      <c r="WZ20" s="71"/>
      <c r="XA20" s="71"/>
      <c r="XB20" s="71"/>
      <c r="XC20" s="71"/>
      <c r="XD20" s="71"/>
      <c r="XE20" s="71"/>
      <c r="XF20" s="71"/>
      <c r="XG20" s="71"/>
      <c r="XH20" s="71"/>
      <c r="XI20" s="71"/>
      <c r="XJ20" s="71"/>
      <c r="XK20" s="71"/>
      <c r="XL20" s="71"/>
      <c r="XM20" s="71"/>
      <c r="XN20" s="71"/>
      <c r="XO20" s="71"/>
      <c r="XP20" s="71"/>
      <c r="XQ20" s="71"/>
      <c r="XR20" s="71"/>
      <c r="XS20" s="71"/>
      <c r="XT20" s="71"/>
      <c r="XU20" s="71"/>
      <c r="XV20" s="71"/>
      <c r="XW20" s="71"/>
      <c r="XX20" s="71"/>
      <c r="XY20" s="71"/>
      <c r="XZ20" s="71"/>
      <c r="YA20" s="71"/>
      <c r="YB20" s="71"/>
      <c r="YC20" s="71"/>
      <c r="YD20" s="71"/>
      <c r="YE20" s="71"/>
      <c r="YF20" s="71"/>
      <c r="YG20" s="71"/>
      <c r="YH20" s="71"/>
      <c r="YI20" s="71"/>
      <c r="YJ20" s="71"/>
      <c r="YK20" s="71"/>
      <c r="YL20" s="71"/>
      <c r="YM20" s="71"/>
      <c r="YN20" s="71"/>
      <c r="YO20" s="71"/>
      <c r="YP20" s="71"/>
      <c r="YQ20" s="71"/>
      <c r="YR20" s="71"/>
      <c r="YS20" s="71"/>
      <c r="YT20" s="71"/>
      <c r="YU20" s="71"/>
      <c r="YV20" s="71"/>
      <c r="YW20" s="71"/>
      <c r="YX20" s="71"/>
      <c r="YY20" s="71"/>
      <c r="YZ20" s="71"/>
      <c r="ZA20" s="71"/>
      <c r="ZB20" s="71"/>
      <c r="ZC20" s="71"/>
      <c r="ZD20" s="71"/>
      <c r="ZE20" s="71"/>
      <c r="ZF20" s="71"/>
      <c r="ZG20" s="71"/>
      <c r="ZH20" s="71"/>
      <c r="ZI20" s="71"/>
      <c r="ZJ20" s="71"/>
      <c r="ZK20" s="71"/>
      <c r="ZL20" s="71"/>
      <c r="ZM20" s="71"/>
      <c r="ZN20" s="71"/>
      <c r="ZO20" s="71"/>
      <c r="ZP20" s="71"/>
      <c r="ZQ20" s="71"/>
      <c r="ZR20" s="71"/>
      <c r="ZS20" s="71"/>
      <c r="ZT20" s="71"/>
      <c r="ZU20" s="71"/>
      <c r="ZV20" s="71"/>
      <c r="ZW20" s="71"/>
      <c r="ZX20" s="71"/>
      <c r="ZY20" s="71"/>
      <c r="ZZ20" s="71"/>
      <c r="AAA20" s="71"/>
      <c r="AAB20" s="71"/>
      <c r="AAC20" s="71"/>
      <c r="AAD20" s="71"/>
      <c r="AAE20" s="71"/>
      <c r="AAF20" s="71"/>
      <c r="AAG20" s="71"/>
      <c r="AAH20" s="71"/>
      <c r="AAI20" s="71"/>
      <c r="AAJ20" s="71"/>
      <c r="AAK20" s="71"/>
      <c r="AAL20" s="71"/>
      <c r="AAM20" s="71"/>
      <c r="AAN20" s="71"/>
      <c r="AAO20" s="71"/>
      <c r="AAP20" s="71"/>
      <c r="AAQ20" s="71"/>
      <c r="AAR20" s="71"/>
      <c r="AAS20" s="71"/>
      <c r="AAT20" s="71"/>
      <c r="AAU20" s="71"/>
      <c r="AAV20" s="71"/>
      <c r="AAW20" s="71"/>
      <c r="AAX20" s="71"/>
      <c r="AAY20" s="71"/>
      <c r="AAZ20" s="71"/>
      <c r="ABA20" s="71"/>
      <c r="ABB20" s="71"/>
      <c r="ABC20" s="71"/>
      <c r="ABD20" s="71"/>
      <c r="ABE20" s="71"/>
      <c r="ABF20" s="71"/>
      <c r="ABG20" s="71"/>
      <c r="ABH20" s="71"/>
      <c r="ABI20" s="71"/>
      <c r="ABJ20" s="71"/>
      <c r="ABK20" s="71"/>
      <c r="ABL20" s="71"/>
      <c r="ABM20" s="71"/>
      <c r="ABN20" s="71"/>
      <c r="ABO20" s="71"/>
      <c r="ABP20" s="71"/>
      <c r="ABQ20" s="71"/>
      <c r="ABR20" s="71"/>
      <c r="ABS20" s="71"/>
      <c r="ABT20" s="71"/>
      <c r="ABU20" s="71"/>
      <c r="ABV20" s="71"/>
      <c r="ABW20" s="71"/>
      <c r="ABX20" s="71"/>
      <c r="ABY20" s="71"/>
      <c r="ABZ20" s="71"/>
      <c r="ACA20" s="71"/>
      <c r="ACB20" s="71"/>
      <c r="ACC20" s="71"/>
      <c r="ACD20" s="71"/>
      <c r="ACE20" s="71"/>
      <c r="ACF20" s="71"/>
      <c r="ACG20" s="71"/>
      <c r="ACH20" s="71"/>
      <c r="ACI20" s="71"/>
      <c r="ACJ20" s="71"/>
      <c r="ACK20" s="71"/>
      <c r="ACL20" s="71"/>
      <c r="ACM20" s="71"/>
      <c r="ACN20" s="71"/>
      <c r="ACO20" s="71"/>
      <c r="ACP20" s="71"/>
      <c r="ACQ20" s="71"/>
      <c r="ACR20" s="71"/>
      <c r="ACS20" s="71"/>
      <c r="ACT20" s="71"/>
      <c r="ACU20" s="71"/>
      <c r="ACV20" s="71"/>
      <c r="ACW20" s="71"/>
      <c r="ACX20" s="71"/>
      <c r="ACY20" s="71"/>
      <c r="ACZ20" s="71"/>
      <c r="ADA20" s="71"/>
      <c r="ADB20" s="71"/>
      <c r="ADC20" s="71"/>
      <c r="ADD20" s="71"/>
      <c r="ADE20" s="71"/>
      <c r="ADF20" s="71"/>
      <c r="ADG20" s="71"/>
      <c r="ADH20" s="71"/>
      <c r="ADI20" s="71"/>
      <c r="ADJ20" s="71"/>
      <c r="ADK20" s="71"/>
      <c r="ADL20" s="71"/>
      <c r="ADM20" s="71"/>
      <c r="ADN20" s="71"/>
      <c r="ADO20" s="71"/>
      <c r="ADP20" s="71"/>
      <c r="ADQ20" s="71"/>
      <c r="ADR20" s="71"/>
      <c r="ADS20" s="71"/>
      <c r="ADT20" s="71"/>
      <c r="ADU20" s="71"/>
      <c r="ADV20" s="71"/>
      <c r="ADW20" s="71"/>
      <c r="ADX20" s="71"/>
      <c r="ADY20" s="71"/>
      <c r="ADZ20" s="71"/>
      <c r="AEA20" s="71"/>
      <c r="AEB20" s="71"/>
      <c r="AEC20" s="71"/>
      <c r="AED20" s="71"/>
      <c r="AEE20" s="71"/>
      <c r="AEF20" s="71"/>
      <c r="AEG20" s="71"/>
      <c r="AEH20" s="71"/>
      <c r="AEI20" s="71"/>
      <c r="AEJ20" s="71"/>
      <c r="AEK20" s="71"/>
      <c r="AEL20" s="71"/>
      <c r="AEM20" s="71"/>
      <c r="AEN20" s="71"/>
      <c r="AEO20" s="71"/>
      <c r="AEP20" s="71"/>
      <c r="AEQ20" s="71"/>
      <c r="AER20" s="71"/>
      <c r="AES20" s="71"/>
      <c r="AET20" s="71"/>
      <c r="AEU20" s="71"/>
      <c r="AEV20" s="71"/>
      <c r="AEW20" s="71"/>
      <c r="AEX20" s="71"/>
      <c r="AEY20" s="71"/>
      <c r="AEZ20" s="71"/>
      <c r="AFA20" s="71"/>
      <c r="AFB20" s="71"/>
      <c r="AFC20" s="71"/>
      <c r="AFD20" s="71"/>
      <c r="AFE20" s="71"/>
      <c r="AFF20" s="71"/>
      <c r="AFG20" s="71"/>
      <c r="AFH20" s="71"/>
      <c r="AFI20" s="71"/>
      <c r="AFJ20" s="71"/>
      <c r="AFK20" s="71"/>
      <c r="AFL20" s="71"/>
      <c r="AFM20" s="71"/>
      <c r="AFN20" s="71"/>
      <c r="AFO20" s="71"/>
      <c r="AFP20" s="71"/>
      <c r="AFQ20" s="71"/>
      <c r="AFR20" s="71"/>
      <c r="AFS20" s="71"/>
      <c r="AFT20" s="71"/>
      <c r="AFU20" s="71"/>
      <c r="AFV20" s="71"/>
      <c r="AFW20" s="71"/>
      <c r="AFX20" s="71"/>
      <c r="AFY20" s="71"/>
      <c r="AFZ20" s="71"/>
      <c r="AGA20" s="71"/>
      <c r="AGB20" s="71"/>
      <c r="AGC20" s="71"/>
      <c r="AGD20" s="71"/>
      <c r="AGE20" s="71"/>
      <c r="AGF20" s="71"/>
      <c r="AGG20" s="71"/>
      <c r="AGH20" s="71"/>
      <c r="AGI20" s="71"/>
      <c r="AGJ20" s="71"/>
      <c r="AGK20" s="71"/>
      <c r="AGL20" s="71"/>
      <c r="AGM20" s="71"/>
      <c r="AGN20" s="71"/>
      <c r="AGO20" s="71"/>
      <c r="AGP20" s="71"/>
      <c r="AGQ20" s="71"/>
      <c r="AGR20" s="71"/>
      <c r="AGS20" s="71"/>
      <c r="AGT20" s="71"/>
      <c r="AGU20" s="71"/>
      <c r="AGV20" s="71"/>
      <c r="AGW20" s="71"/>
      <c r="AGX20" s="71"/>
      <c r="AGY20" s="71"/>
      <c r="AGZ20" s="71"/>
      <c r="AHA20" s="71"/>
      <c r="AHB20" s="71"/>
      <c r="AHC20" s="71"/>
      <c r="AHD20" s="71"/>
      <c r="AHE20" s="71"/>
      <c r="AHF20" s="71"/>
      <c r="AHG20" s="71"/>
      <c r="AHH20" s="71"/>
      <c r="AHI20" s="71"/>
      <c r="AHJ20" s="71"/>
      <c r="AHK20" s="71"/>
      <c r="AHL20" s="71"/>
      <c r="AHM20" s="71"/>
      <c r="AHN20" s="71"/>
      <c r="AHO20" s="71"/>
      <c r="AHP20" s="71"/>
      <c r="AHQ20" s="71"/>
      <c r="AHR20" s="71"/>
      <c r="AHS20" s="71"/>
      <c r="AHT20" s="71"/>
      <c r="AHU20" s="71"/>
      <c r="AHV20" s="71"/>
      <c r="AHW20" s="71"/>
      <c r="AHX20" s="71"/>
      <c r="AHY20" s="71"/>
      <c r="AHZ20" s="71"/>
      <c r="AIA20" s="71"/>
      <c r="AIB20" s="71"/>
      <c r="AIC20" s="71"/>
      <c r="AID20" s="71"/>
      <c r="AIE20" s="71"/>
      <c r="AIF20" s="71"/>
      <c r="AIG20" s="71"/>
      <c r="AIH20" s="71"/>
      <c r="AII20" s="71"/>
      <c r="AIJ20" s="71"/>
      <c r="AIK20" s="71"/>
      <c r="AIL20" s="71"/>
      <c r="AIM20" s="71"/>
      <c r="AIN20" s="71"/>
      <c r="AIO20" s="71"/>
      <c r="AIP20" s="71"/>
      <c r="AIQ20" s="71"/>
      <c r="AIR20" s="71"/>
      <c r="AIS20" s="71"/>
      <c r="AIT20" s="71"/>
      <c r="AIU20" s="71"/>
      <c r="AIV20" s="71"/>
      <c r="AIW20" s="71"/>
      <c r="AIX20" s="71"/>
      <c r="AIY20" s="71"/>
      <c r="AIZ20" s="71"/>
      <c r="AJA20" s="71"/>
      <c r="AJB20" s="71"/>
      <c r="AJC20" s="71"/>
      <c r="AJD20" s="71"/>
      <c r="AJE20" s="71"/>
      <c r="AJF20" s="71"/>
      <c r="AJG20" s="71"/>
      <c r="AJH20" s="71"/>
      <c r="AJI20" s="71"/>
      <c r="AJJ20" s="71"/>
      <c r="AJK20" s="71"/>
      <c r="AJL20" s="71"/>
      <c r="AJM20" s="71"/>
      <c r="AJN20" s="71"/>
      <c r="AJO20" s="71"/>
      <c r="AJP20" s="71"/>
      <c r="AJQ20" s="71"/>
      <c r="AJR20" s="71"/>
      <c r="AJS20" s="71"/>
      <c r="AJT20" s="71"/>
      <c r="AJU20" s="71"/>
      <c r="AJV20" s="71"/>
      <c r="AJW20" s="71"/>
      <c r="AJX20" s="71"/>
      <c r="AJY20" s="71"/>
      <c r="AJZ20" s="71"/>
      <c r="AKA20" s="71"/>
      <c r="AKB20" s="71"/>
      <c r="AKC20" s="71"/>
      <c r="AKD20" s="71"/>
      <c r="AKE20" s="71"/>
      <c r="AKF20" s="71"/>
      <c r="AKG20" s="71"/>
      <c r="AKH20" s="71"/>
      <c r="AKI20" s="71"/>
      <c r="AKJ20" s="71"/>
      <c r="AKK20" s="71"/>
      <c r="AKL20" s="71"/>
      <c r="AKM20" s="71"/>
      <c r="AKN20" s="71"/>
      <c r="AKO20" s="71"/>
      <c r="AKP20" s="71"/>
      <c r="AKQ20" s="71"/>
      <c r="AKR20" s="71"/>
      <c r="AKS20" s="71"/>
      <c r="AKT20" s="71"/>
      <c r="AKU20" s="71"/>
      <c r="AKV20" s="71"/>
      <c r="AKW20" s="71"/>
      <c r="AKX20" s="71"/>
      <c r="AKY20" s="71"/>
      <c r="AKZ20" s="71"/>
      <c r="ALA20" s="71"/>
      <c r="ALB20" s="71"/>
      <c r="ALC20" s="71"/>
      <c r="ALD20" s="71"/>
      <c r="ALE20" s="71"/>
      <c r="ALF20" s="71"/>
      <c r="ALG20" s="71"/>
      <c r="ALH20" s="71"/>
      <c r="ALI20" s="71"/>
      <c r="ALJ20" s="71"/>
      <c r="ALK20" s="71"/>
      <c r="ALL20" s="71"/>
      <c r="ALM20" s="71"/>
      <c r="ALN20" s="71"/>
      <c r="ALO20" s="71"/>
      <c r="ALP20" s="71"/>
      <c r="ALQ20" s="71"/>
      <c r="ALR20" s="71"/>
      <c r="ALS20" s="71"/>
      <c r="ALT20" s="71"/>
      <c r="ALU20" s="71"/>
      <c r="ALV20" s="71"/>
      <c r="ALW20" s="71"/>
      <c r="ALX20" s="71"/>
      <c r="ALY20" s="71"/>
      <c r="ALZ20" s="71"/>
      <c r="AMA20" s="71"/>
      <c r="AMB20" s="71"/>
      <c r="AMC20" s="71"/>
      <c r="AMD20" s="71"/>
      <c r="AME20" s="71"/>
      <c r="AMF20" s="71"/>
      <c r="AMG20" s="71"/>
      <c r="AMH20" s="71"/>
      <c r="AMI20" s="71"/>
    </row>
    <row r="21" spans="1:1023" ht="25.5" customHeight="1">
      <c r="A21" s="283" t="s">
        <v>139</v>
      </c>
      <c r="B21" s="184" t="s">
        <v>187</v>
      </c>
      <c r="C21" s="286"/>
      <c r="D21" s="287"/>
      <c r="E21" s="188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89"/>
      <c r="V21" s="189"/>
      <c r="W21" s="189"/>
      <c r="X21" s="175"/>
      <c r="Z21" s="176"/>
      <c r="AA21" s="176"/>
      <c r="AC21" s="176"/>
      <c r="AD21" s="176"/>
      <c r="AE21" s="176"/>
      <c r="AF21" s="176"/>
      <c r="AG21" s="176"/>
      <c r="AH21" s="176"/>
      <c r="AI21" s="179"/>
      <c r="AJ21" s="179"/>
      <c r="AK21" s="182"/>
      <c r="AL21" s="178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  <c r="IW21" s="71"/>
      <c r="IX21" s="71"/>
      <c r="IY21" s="71"/>
      <c r="IZ21" s="71"/>
      <c r="JA21" s="71"/>
      <c r="JB21" s="71"/>
      <c r="JC21" s="71"/>
      <c r="JD21" s="71"/>
      <c r="JE21" s="71"/>
      <c r="JF21" s="71"/>
      <c r="JG21" s="71"/>
      <c r="JH21" s="71"/>
      <c r="JI21" s="71"/>
      <c r="JJ21" s="71"/>
      <c r="JK21" s="71"/>
      <c r="JL21" s="71"/>
      <c r="JM21" s="71"/>
      <c r="JN21" s="71"/>
      <c r="JO21" s="71"/>
      <c r="JP21" s="71"/>
      <c r="JQ21" s="71"/>
      <c r="JR21" s="71"/>
      <c r="JS21" s="71"/>
      <c r="JT21" s="71"/>
      <c r="JU21" s="71"/>
      <c r="JV21" s="71"/>
      <c r="JW21" s="71"/>
      <c r="JX21" s="71"/>
      <c r="JY21" s="71"/>
      <c r="JZ21" s="71"/>
      <c r="KA21" s="71"/>
      <c r="KB21" s="71"/>
      <c r="KC21" s="71"/>
      <c r="KD21" s="71"/>
      <c r="KE21" s="71"/>
      <c r="KF21" s="71"/>
      <c r="KG21" s="71"/>
      <c r="KH21" s="71"/>
      <c r="KI21" s="71"/>
      <c r="KJ21" s="71"/>
      <c r="KK21" s="71"/>
      <c r="KL21" s="71"/>
      <c r="KM21" s="71"/>
      <c r="KN21" s="71"/>
      <c r="KO21" s="71"/>
      <c r="KP21" s="71"/>
      <c r="KQ21" s="71"/>
      <c r="KR21" s="71"/>
      <c r="KS21" s="71"/>
      <c r="KT21" s="71"/>
      <c r="KU21" s="71"/>
      <c r="KV21" s="71"/>
      <c r="KW21" s="71"/>
      <c r="KX21" s="71"/>
      <c r="KY21" s="71"/>
      <c r="KZ21" s="71"/>
      <c r="LA21" s="71"/>
      <c r="LB21" s="71"/>
      <c r="LC21" s="71"/>
      <c r="LD21" s="71"/>
      <c r="LE21" s="71"/>
      <c r="LF21" s="71"/>
      <c r="LG21" s="71"/>
      <c r="LH21" s="71"/>
      <c r="LI21" s="71"/>
      <c r="LJ21" s="71"/>
      <c r="LK21" s="71"/>
      <c r="LL21" s="71"/>
      <c r="LM21" s="71"/>
      <c r="LN21" s="71"/>
      <c r="LO21" s="71"/>
      <c r="LP21" s="71"/>
      <c r="LQ21" s="71"/>
      <c r="LR21" s="71"/>
      <c r="LS21" s="71"/>
      <c r="LT21" s="71"/>
      <c r="LU21" s="71"/>
      <c r="LV21" s="71"/>
      <c r="LW21" s="71"/>
      <c r="LX21" s="71"/>
      <c r="LY21" s="71"/>
      <c r="LZ21" s="71"/>
      <c r="MA21" s="71"/>
      <c r="MB21" s="71"/>
      <c r="MC21" s="71"/>
      <c r="MD21" s="71"/>
      <c r="ME21" s="71"/>
      <c r="MF21" s="71"/>
      <c r="MG21" s="71"/>
      <c r="MH21" s="71"/>
      <c r="MI21" s="71"/>
      <c r="MJ21" s="71"/>
      <c r="MK21" s="71"/>
      <c r="ML21" s="71"/>
      <c r="MM21" s="71"/>
      <c r="MN21" s="71"/>
      <c r="MO21" s="71"/>
      <c r="MP21" s="71"/>
      <c r="MQ21" s="71"/>
      <c r="MR21" s="71"/>
      <c r="MS21" s="71"/>
      <c r="MT21" s="71"/>
      <c r="MU21" s="71"/>
      <c r="MV21" s="71"/>
      <c r="MW21" s="71"/>
      <c r="MX21" s="71"/>
      <c r="MY21" s="71"/>
      <c r="MZ21" s="71"/>
      <c r="NA21" s="71"/>
      <c r="NB21" s="71"/>
      <c r="NC21" s="71"/>
      <c r="ND21" s="71"/>
      <c r="NE21" s="71"/>
      <c r="NF21" s="71"/>
      <c r="NG21" s="71"/>
      <c r="NH21" s="71"/>
      <c r="NI21" s="71"/>
      <c r="NJ21" s="71"/>
      <c r="NK21" s="71"/>
      <c r="NL21" s="71"/>
      <c r="NM21" s="71"/>
      <c r="NN21" s="71"/>
      <c r="NO21" s="71"/>
      <c r="NP21" s="71"/>
      <c r="NQ21" s="71"/>
      <c r="NR21" s="71"/>
      <c r="NS21" s="71"/>
      <c r="NT21" s="71"/>
      <c r="NU21" s="71"/>
      <c r="NV21" s="71"/>
      <c r="NW21" s="71"/>
      <c r="NX21" s="71"/>
      <c r="NY21" s="71"/>
      <c r="NZ21" s="71"/>
      <c r="OA21" s="71"/>
      <c r="OB21" s="71"/>
      <c r="OC21" s="71"/>
      <c r="OD21" s="71"/>
      <c r="OE21" s="71"/>
      <c r="OF21" s="71"/>
      <c r="OG21" s="71"/>
      <c r="OH21" s="71"/>
      <c r="OI21" s="71"/>
      <c r="OJ21" s="71"/>
      <c r="OK21" s="71"/>
      <c r="OL21" s="71"/>
      <c r="OM21" s="71"/>
      <c r="ON21" s="71"/>
      <c r="OO21" s="71"/>
      <c r="OP21" s="71"/>
      <c r="OQ21" s="71"/>
      <c r="OR21" s="71"/>
      <c r="OS21" s="71"/>
      <c r="OT21" s="71"/>
      <c r="OU21" s="71"/>
      <c r="OV21" s="71"/>
      <c r="OW21" s="71"/>
      <c r="OX21" s="71"/>
      <c r="OY21" s="71"/>
      <c r="OZ21" s="71"/>
      <c r="PA21" s="71"/>
      <c r="PB21" s="71"/>
      <c r="PC21" s="71"/>
      <c r="PD21" s="71"/>
      <c r="PE21" s="71"/>
      <c r="PF21" s="71"/>
      <c r="PG21" s="71"/>
      <c r="PH21" s="71"/>
      <c r="PI21" s="71"/>
      <c r="PJ21" s="71"/>
      <c r="PK21" s="71"/>
      <c r="PL21" s="71"/>
      <c r="PM21" s="71"/>
      <c r="PN21" s="71"/>
      <c r="PO21" s="71"/>
      <c r="PP21" s="71"/>
      <c r="PQ21" s="71"/>
      <c r="PR21" s="71"/>
      <c r="PS21" s="71"/>
      <c r="PT21" s="71"/>
      <c r="PU21" s="71"/>
      <c r="PV21" s="71"/>
      <c r="PW21" s="71"/>
      <c r="PX21" s="71"/>
      <c r="PY21" s="71"/>
      <c r="PZ21" s="71"/>
      <c r="QA21" s="71"/>
      <c r="QB21" s="71"/>
      <c r="QC21" s="71"/>
      <c r="QD21" s="71"/>
      <c r="QE21" s="71"/>
      <c r="QF21" s="71"/>
      <c r="QG21" s="71"/>
      <c r="QH21" s="71"/>
      <c r="QI21" s="71"/>
      <c r="QJ21" s="71"/>
      <c r="QK21" s="71"/>
      <c r="QL21" s="71"/>
      <c r="QM21" s="71"/>
      <c r="QN21" s="71"/>
      <c r="QO21" s="71"/>
      <c r="QP21" s="71"/>
      <c r="QQ21" s="71"/>
      <c r="QR21" s="71"/>
      <c r="QS21" s="71"/>
      <c r="QT21" s="71"/>
      <c r="QU21" s="71"/>
      <c r="QV21" s="71"/>
      <c r="QW21" s="71"/>
      <c r="QX21" s="71"/>
      <c r="QY21" s="71"/>
      <c r="QZ21" s="71"/>
      <c r="RA21" s="71"/>
      <c r="RB21" s="71"/>
      <c r="RC21" s="71"/>
      <c r="RD21" s="71"/>
      <c r="RE21" s="71"/>
      <c r="RF21" s="71"/>
      <c r="RG21" s="71"/>
      <c r="RH21" s="71"/>
      <c r="RI21" s="71"/>
      <c r="RJ21" s="71"/>
      <c r="RK21" s="71"/>
      <c r="RL21" s="71"/>
      <c r="RM21" s="71"/>
      <c r="RN21" s="71"/>
      <c r="RO21" s="71"/>
      <c r="RP21" s="71"/>
      <c r="RQ21" s="71"/>
      <c r="RR21" s="71"/>
      <c r="RS21" s="71"/>
      <c r="RT21" s="71"/>
      <c r="RU21" s="71"/>
      <c r="RV21" s="71"/>
      <c r="RW21" s="71"/>
      <c r="RX21" s="71"/>
      <c r="RY21" s="71"/>
      <c r="RZ21" s="71"/>
      <c r="SA21" s="71"/>
      <c r="SB21" s="71"/>
      <c r="SC21" s="71"/>
      <c r="SD21" s="71"/>
      <c r="SE21" s="71"/>
      <c r="SF21" s="71"/>
      <c r="SG21" s="71"/>
      <c r="SH21" s="71"/>
      <c r="SI21" s="71"/>
      <c r="SJ21" s="71"/>
      <c r="SK21" s="71"/>
      <c r="SL21" s="71"/>
      <c r="SM21" s="71"/>
      <c r="SN21" s="71"/>
      <c r="SO21" s="71"/>
      <c r="SP21" s="71"/>
      <c r="SQ21" s="71"/>
      <c r="SR21" s="71"/>
      <c r="SS21" s="71"/>
      <c r="ST21" s="71"/>
      <c r="SU21" s="71"/>
      <c r="SV21" s="71"/>
      <c r="SW21" s="71"/>
      <c r="SX21" s="71"/>
      <c r="SY21" s="71"/>
      <c r="SZ21" s="71"/>
      <c r="TA21" s="71"/>
      <c r="TB21" s="71"/>
      <c r="TC21" s="71"/>
      <c r="TD21" s="71"/>
      <c r="TE21" s="71"/>
      <c r="TF21" s="71"/>
      <c r="TG21" s="71"/>
      <c r="TH21" s="71"/>
      <c r="TI21" s="71"/>
      <c r="TJ21" s="71"/>
      <c r="TK21" s="71"/>
      <c r="TL21" s="71"/>
      <c r="TM21" s="71"/>
      <c r="TN21" s="71"/>
      <c r="TO21" s="71"/>
      <c r="TP21" s="71"/>
      <c r="TQ21" s="71"/>
      <c r="TR21" s="71"/>
      <c r="TS21" s="71"/>
      <c r="TT21" s="71"/>
      <c r="TU21" s="71"/>
      <c r="TV21" s="71"/>
      <c r="TW21" s="71"/>
      <c r="TX21" s="71"/>
      <c r="TY21" s="71"/>
      <c r="TZ21" s="71"/>
      <c r="UA21" s="71"/>
      <c r="UB21" s="71"/>
      <c r="UC21" s="71"/>
      <c r="UD21" s="71"/>
      <c r="UE21" s="71"/>
      <c r="UF21" s="71"/>
      <c r="UG21" s="71"/>
      <c r="UH21" s="71"/>
      <c r="UI21" s="71"/>
      <c r="UJ21" s="71"/>
      <c r="UK21" s="71"/>
      <c r="UL21" s="71"/>
      <c r="UM21" s="71"/>
      <c r="UN21" s="71"/>
      <c r="UO21" s="71"/>
      <c r="UP21" s="71"/>
      <c r="UQ21" s="71"/>
      <c r="UR21" s="71"/>
      <c r="US21" s="71"/>
      <c r="UT21" s="71"/>
      <c r="UU21" s="71"/>
      <c r="UV21" s="71"/>
      <c r="UW21" s="71"/>
      <c r="UX21" s="71"/>
      <c r="UY21" s="71"/>
      <c r="UZ21" s="71"/>
      <c r="VA21" s="71"/>
      <c r="VB21" s="71"/>
      <c r="VC21" s="71"/>
      <c r="VD21" s="71"/>
      <c r="VE21" s="71"/>
      <c r="VF21" s="71"/>
      <c r="VG21" s="71"/>
      <c r="VH21" s="71"/>
      <c r="VI21" s="71"/>
      <c r="VJ21" s="71"/>
      <c r="VK21" s="71"/>
      <c r="VL21" s="71"/>
      <c r="VM21" s="71"/>
      <c r="VN21" s="71"/>
      <c r="VO21" s="71"/>
      <c r="VP21" s="71"/>
      <c r="VQ21" s="71"/>
      <c r="VR21" s="71"/>
      <c r="VS21" s="71"/>
      <c r="VT21" s="71"/>
      <c r="VU21" s="71"/>
      <c r="VV21" s="71"/>
      <c r="VW21" s="71"/>
      <c r="VX21" s="71"/>
      <c r="VY21" s="71"/>
      <c r="VZ21" s="71"/>
      <c r="WA21" s="71"/>
      <c r="WB21" s="71"/>
      <c r="WC21" s="71"/>
      <c r="WD21" s="71"/>
      <c r="WE21" s="71"/>
      <c r="WF21" s="71"/>
      <c r="WG21" s="71"/>
      <c r="WH21" s="71"/>
      <c r="WI21" s="71"/>
      <c r="WJ21" s="71"/>
      <c r="WK21" s="71"/>
      <c r="WL21" s="71"/>
      <c r="WM21" s="71"/>
      <c r="WN21" s="71"/>
      <c r="WO21" s="71"/>
      <c r="WP21" s="71"/>
      <c r="WQ21" s="71"/>
      <c r="WR21" s="71"/>
      <c r="WS21" s="71"/>
      <c r="WT21" s="71"/>
      <c r="WU21" s="71"/>
      <c r="WV21" s="71"/>
      <c r="WW21" s="71"/>
      <c r="WX21" s="71"/>
      <c r="WY21" s="71"/>
      <c r="WZ21" s="71"/>
      <c r="XA21" s="71"/>
      <c r="XB21" s="71"/>
      <c r="XC21" s="71"/>
      <c r="XD21" s="71"/>
      <c r="XE21" s="71"/>
      <c r="XF21" s="71"/>
      <c r="XG21" s="71"/>
      <c r="XH21" s="71"/>
      <c r="XI21" s="71"/>
      <c r="XJ21" s="71"/>
      <c r="XK21" s="71"/>
      <c r="XL21" s="71"/>
      <c r="XM21" s="71"/>
      <c r="XN21" s="71"/>
      <c r="XO21" s="71"/>
      <c r="XP21" s="71"/>
      <c r="XQ21" s="71"/>
      <c r="XR21" s="71"/>
      <c r="XS21" s="71"/>
      <c r="XT21" s="71"/>
      <c r="XU21" s="71"/>
      <c r="XV21" s="71"/>
      <c r="XW21" s="71"/>
      <c r="XX21" s="71"/>
      <c r="XY21" s="71"/>
      <c r="XZ21" s="71"/>
      <c r="YA21" s="71"/>
      <c r="YB21" s="71"/>
      <c r="YC21" s="71"/>
      <c r="YD21" s="71"/>
      <c r="YE21" s="71"/>
      <c r="YF21" s="71"/>
      <c r="YG21" s="71"/>
      <c r="YH21" s="71"/>
      <c r="YI21" s="71"/>
      <c r="YJ21" s="71"/>
      <c r="YK21" s="71"/>
      <c r="YL21" s="71"/>
      <c r="YM21" s="71"/>
      <c r="YN21" s="71"/>
      <c r="YO21" s="71"/>
      <c r="YP21" s="71"/>
      <c r="YQ21" s="71"/>
      <c r="YR21" s="71"/>
      <c r="YS21" s="71"/>
      <c r="YT21" s="71"/>
      <c r="YU21" s="71"/>
      <c r="YV21" s="71"/>
      <c r="YW21" s="71"/>
      <c r="YX21" s="71"/>
      <c r="YY21" s="71"/>
      <c r="YZ21" s="71"/>
      <c r="ZA21" s="71"/>
      <c r="ZB21" s="71"/>
      <c r="ZC21" s="71"/>
      <c r="ZD21" s="71"/>
      <c r="ZE21" s="71"/>
      <c r="ZF21" s="71"/>
      <c r="ZG21" s="71"/>
      <c r="ZH21" s="71"/>
      <c r="ZI21" s="71"/>
      <c r="ZJ21" s="71"/>
      <c r="ZK21" s="71"/>
      <c r="ZL21" s="71"/>
      <c r="ZM21" s="71"/>
      <c r="ZN21" s="71"/>
      <c r="ZO21" s="71"/>
      <c r="ZP21" s="71"/>
      <c r="ZQ21" s="71"/>
      <c r="ZR21" s="71"/>
      <c r="ZS21" s="71"/>
      <c r="ZT21" s="71"/>
      <c r="ZU21" s="71"/>
      <c r="ZV21" s="71"/>
      <c r="ZW21" s="71"/>
      <c r="ZX21" s="71"/>
      <c r="ZY21" s="71"/>
      <c r="ZZ21" s="71"/>
      <c r="AAA21" s="71"/>
      <c r="AAB21" s="71"/>
      <c r="AAC21" s="71"/>
      <c r="AAD21" s="71"/>
      <c r="AAE21" s="71"/>
      <c r="AAF21" s="71"/>
      <c r="AAG21" s="71"/>
      <c r="AAH21" s="71"/>
      <c r="AAI21" s="71"/>
      <c r="AAJ21" s="71"/>
      <c r="AAK21" s="71"/>
      <c r="AAL21" s="71"/>
      <c r="AAM21" s="71"/>
      <c r="AAN21" s="71"/>
      <c r="AAO21" s="71"/>
      <c r="AAP21" s="71"/>
      <c r="AAQ21" s="71"/>
      <c r="AAR21" s="71"/>
      <c r="AAS21" s="71"/>
      <c r="AAT21" s="71"/>
      <c r="AAU21" s="71"/>
      <c r="AAV21" s="71"/>
      <c r="AAW21" s="71"/>
      <c r="AAX21" s="71"/>
      <c r="AAY21" s="71"/>
      <c r="AAZ21" s="71"/>
      <c r="ABA21" s="71"/>
      <c r="ABB21" s="71"/>
      <c r="ABC21" s="71"/>
      <c r="ABD21" s="71"/>
      <c r="ABE21" s="71"/>
      <c r="ABF21" s="71"/>
      <c r="ABG21" s="71"/>
      <c r="ABH21" s="71"/>
      <c r="ABI21" s="71"/>
      <c r="ABJ21" s="71"/>
      <c r="ABK21" s="71"/>
      <c r="ABL21" s="71"/>
      <c r="ABM21" s="71"/>
      <c r="ABN21" s="71"/>
      <c r="ABO21" s="71"/>
      <c r="ABP21" s="71"/>
      <c r="ABQ21" s="71"/>
      <c r="ABR21" s="71"/>
      <c r="ABS21" s="71"/>
      <c r="ABT21" s="71"/>
      <c r="ABU21" s="71"/>
      <c r="ABV21" s="71"/>
      <c r="ABW21" s="71"/>
      <c r="ABX21" s="71"/>
      <c r="ABY21" s="71"/>
      <c r="ABZ21" s="71"/>
      <c r="ACA21" s="71"/>
      <c r="ACB21" s="71"/>
      <c r="ACC21" s="71"/>
      <c r="ACD21" s="71"/>
      <c r="ACE21" s="71"/>
      <c r="ACF21" s="71"/>
      <c r="ACG21" s="71"/>
      <c r="ACH21" s="71"/>
      <c r="ACI21" s="71"/>
      <c r="ACJ21" s="71"/>
      <c r="ACK21" s="71"/>
      <c r="ACL21" s="71"/>
      <c r="ACM21" s="71"/>
      <c r="ACN21" s="71"/>
      <c r="ACO21" s="71"/>
      <c r="ACP21" s="71"/>
      <c r="ACQ21" s="71"/>
      <c r="ACR21" s="71"/>
      <c r="ACS21" s="71"/>
      <c r="ACT21" s="71"/>
      <c r="ACU21" s="71"/>
      <c r="ACV21" s="71"/>
      <c r="ACW21" s="71"/>
      <c r="ACX21" s="71"/>
      <c r="ACY21" s="71"/>
      <c r="ACZ21" s="71"/>
      <c r="ADA21" s="71"/>
      <c r="ADB21" s="71"/>
      <c r="ADC21" s="71"/>
      <c r="ADD21" s="71"/>
      <c r="ADE21" s="71"/>
      <c r="ADF21" s="71"/>
      <c r="ADG21" s="71"/>
      <c r="ADH21" s="71"/>
      <c r="ADI21" s="71"/>
      <c r="ADJ21" s="71"/>
      <c r="ADK21" s="71"/>
      <c r="ADL21" s="71"/>
      <c r="ADM21" s="71"/>
      <c r="ADN21" s="71"/>
      <c r="ADO21" s="71"/>
      <c r="ADP21" s="71"/>
      <c r="ADQ21" s="71"/>
      <c r="ADR21" s="71"/>
      <c r="ADS21" s="71"/>
      <c r="ADT21" s="71"/>
      <c r="ADU21" s="71"/>
      <c r="ADV21" s="71"/>
      <c r="ADW21" s="71"/>
      <c r="ADX21" s="71"/>
      <c r="ADY21" s="71"/>
      <c r="ADZ21" s="71"/>
      <c r="AEA21" s="71"/>
      <c r="AEB21" s="71"/>
      <c r="AEC21" s="71"/>
      <c r="AED21" s="71"/>
      <c r="AEE21" s="71"/>
      <c r="AEF21" s="71"/>
      <c r="AEG21" s="71"/>
      <c r="AEH21" s="71"/>
      <c r="AEI21" s="71"/>
      <c r="AEJ21" s="71"/>
      <c r="AEK21" s="71"/>
      <c r="AEL21" s="71"/>
      <c r="AEM21" s="71"/>
      <c r="AEN21" s="71"/>
      <c r="AEO21" s="71"/>
      <c r="AEP21" s="71"/>
      <c r="AEQ21" s="71"/>
      <c r="AER21" s="71"/>
      <c r="AES21" s="71"/>
      <c r="AET21" s="71"/>
      <c r="AEU21" s="71"/>
      <c r="AEV21" s="71"/>
      <c r="AEW21" s="71"/>
      <c r="AEX21" s="71"/>
      <c r="AEY21" s="71"/>
      <c r="AEZ21" s="71"/>
      <c r="AFA21" s="71"/>
      <c r="AFB21" s="71"/>
      <c r="AFC21" s="71"/>
      <c r="AFD21" s="71"/>
      <c r="AFE21" s="71"/>
      <c r="AFF21" s="71"/>
      <c r="AFG21" s="71"/>
      <c r="AFH21" s="71"/>
      <c r="AFI21" s="71"/>
      <c r="AFJ21" s="71"/>
      <c r="AFK21" s="71"/>
      <c r="AFL21" s="71"/>
      <c r="AFM21" s="71"/>
      <c r="AFN21" s="71"/>
      <c r="AFO21" s="71"/>
      <c r="AFP21" s="71"/>
      <c r="AFQ21" s="71"/>
      <c r="AFR21" s="71"/>
      <c r="AFS21" s="71"/>
      <c r="AFT21" s="71"/>
      <c r="AFU21" s="71"/>
      <c r="AFV21" s="71"/>
      <c r="AFW21" s="71"/>
      <c r="AFX21" s="71"/>
      <c r="AFY21" s="71"/>
      <c r="AFZ21" s="71"/>
      <c r="AGA21" s="71"/>
      <c r="AGB21" s="71"/>
      <c r="AGC21" s="71"/>
      <c r="AGD21" s="71"/>
      <c r="AGE21" s="71"/>
      <c r="AGF21" s="71"/>
      <c r="AGG21" s="71"/>
      <c r="AGH21" s="71"/>
      <c r="AGI21" s="71"/>
      <c r="AGJ21" s="71"/>
      <c r="AGK21" s="71"/>
      <c r="AGL21" s="71"/>
      <c r="AGM21" s="71"/>
      <c r="AGN21" s="71"/>
      <c r="AGO21" s="71"/>
      <c r="AGP21" s="71"/>
      <c r="AGQ21" s="71"/>
      <c r="AGR21" s="71"/>
      <c r="AGS21" s="71"/>
      <c r="AGT21" s="71"/>
      <c r="AGU21" s="71"/>
      <c r="AGV21" s="71"/>
      <c r="AGW21" s="71"/>
      <c r="AGX21" s="71"/>
      <c r="AGY21" s="71"/>
      <c r="AGZ21" s="71"/>
      <c r="AHA21" s="71"/>
      <c r="AHB21" s="71"/>
      <c r="AHC21" s="71"/>
      <c r="AHD21" s="71"/>
      <c r="AHE21" s="71"/>
      <c r="AHF21" s="71"/>
      <c r="AHG21" s="71"/>
      <c r="AHH21" s="71"/>
      <c r="AHI21" s="71"/>
      <c r="AHJ21" s="71"/>
      <c r="AHK21" s="71"/>
      <c r="AHL21" s="71"/>
      <c r="AHM21" s="71"/>
      <c r="AHN21" s="71"/>
      <c r="AHO21" s="71"/>
      <c r="AHP21" s="71"/>
      <c r="AHQ21" s="71"/>
      <c r="AHR21" s="71"/>
      <c r="AHS21" s="71"/>
      <c r="AHT21" s="71"/>
      <c r="AHU21" s="71"/>
      <c r="AHV21" s="71"/>
      <c r="AHW21" s="71"/>
      <c r="AHX21" s="71"/>
      <c r="AHY21" s="71"/>
      <c r="AHZ21" s="71"/>
      <c r="AIA21" s="71"/>
      <c r="AIB21" s="71"/>
      <c r="AIC21" s="71"/>
      <c r="AID21" s="71"/>
      <c r="AIE21" s="71"/>
      <c r="AIF21" s="71"/>
      <c r="AIG21" s="71"/>
      <c r="AIH21" s="71"/>
      <c r="AII21" s="71"/>
      <c r="AIJ21" s="71"/>
      <c r="AIK21" s="71"/>
      <c r="AIL21" s="71"/>
      <c r="AIM21" s="71"/>
      <c r="AIN21" s="71"/>
      <c r="AIO21" s="71"/>
      <c r="AIP21" s="71"/>
      <c r="AIQ21" s="71"/>
      <c r="AIR21" s="71"/>
      <c r="AIS21" s="71"/>
      <c r="AIT21" s="71"/>
      <c r="AIU21" s="71"/>
      <c r="AIV21" s="71"/>
      <c r="AIW21" s="71"/>
      <c r="AIX21" s="71"/>
      <c r="AIY21" s="71"/>
      <c r="AIZ21" s="71"/>
      <c r="AJA21" s="71"/>
      <c r="AJB21" s="71"/>
      <c r="AJC21" s="71"/>
      <c r="AJD21" s="71"/>
      <c r="AJE21" s="71"/>
      <c r="AJF21" s="71"/>
      <c r="AJG21" s="71"/>
      <c r="AJH21" s="71"/>
      <c r="AJI21" s="71"/>
      <c r="AJJ21" s="71"/>
      <c r="AJK21" s="71"/>
      <c r="AJL21" s="71"/>
      <c r="AJM21" s="71"/>
      <c r="AJN21" s="71"/>
      <c r="AJO21" s="71"/>
      <c r="AJP21" s="71"/>
      <c r="AJQ21" s="71"/>
      <c r="AJR21" s="71"/>
      <c r="AJS21" s="71"/>
      <c r="AJT21" s="71"/>
      <c r="AJU21" s="71"/>
      <c r="AJV21" s="71"/>
      <c r="AJW21" s="71"/>
      <c r="AJX21" s="71"/>
      <c r="AJY21" s="71"/>
      <c r="AJZ21" s="71"/>
      <c r="AKA21" s="71"/>
      <c r="AKB21" s="71"/>
      <c r="AKC21" s="71"/>
      <c r="AKD21" s="71"/>
      <c r="AKE21" s="71"/>
      <c r="AKF21" s="71"/>
      <c r="AKG21" s="71"/>
      <c r="AKH21" s="71"/>
      <c r="AKI21" s="71"/>
      <c r="AKJ21" s="71"/>
      <c r="AKK21" s="71"/>
      <c r="AKL21" s="71"/>
      <c r="AKM21" s="71"/>
      <c r="AKN21" s="71"/>
      <c r="AKO21" s="71"/>
      <c r="AKP21" s="71"/>
      <c r="AKQ21" s="71"/>
      <c r="AKR21" s="71"/>
      <c r="AKS21" s="71"/>
      <c r="AKT21" s="71"/>
      <c r="AKU21" s="71"/>
      <c r="AKV21" s="71"/>
      <c r="AKW21" s="71"/>
      <c r="AKX21" s="71"/>
      <c r="AKY21" s="71"/>
      <c r="AKZ21" s="71"/>
      <c r="ALA21" s="71"/>
      <c r="ALB21" s="71"/>
      <c r="ALC21" s="71"/>
      <c r="ALD21" s="71"/>
      <c r="ALE21" s="71"/>
      <c r="ALF21" s="71"/>
      <c r="ALG21" s="71"/>
      <c r="ALH21" s="71"/>
      <c r="ALI21" s="71"/>
      <c r="ALJ21" s="71"/>
      <c r="ALK21" s="71"/>
      <c r="ALL21" s="71"/>
      <c r="ALM21" s="71"/>
      <c r="ALN21" s="71"/>
      <c r="ALO21" s="71"/>
      <c r="ALP21" s="71"/>
      <c r="ALQ21" s="71"/>
      <c r="ALR21" s="71"/>
      <c r="ALS21" s="71"/>
      <c r="ALT21" s="71"/>
      <c r="ALU21" s="71"/>
      <c r="ALV21" s="71"/>
      <c r="ALW21" s="71"/>
      <c r="ALX21" s="71"/>
      <c r="ALY21" s="71"/>
      <c r="ALZ21" s="71"/>
      <c r="AMA21" s="71"/>
      <c r="AMB21" s="71"/>
      <c r="AMC21" s="71"/>
      <c r="AMD21" s="71"/>
      <c r="AME21" s="71"/>
      <c r="AMF21" s="71"/>
      <c r="AMG21" s="71"/>
      <c r="AMH21" s="71"/>
      <c r="AMI21" s="71"/>
    </row>
    <row r="22" spans="1:1023" ht="25.5" customHeight="1">
      <c r="A22" s="283" t="s">
        <v>140</v>
      </c>
      <c r="B22" s="184" t="s">
        <v>188</v>
      </c>
      <c r="C22" s="288"/>
      <c r="D22" s="289"/>
      <c r="E22" s="190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263" t="s">
        <v>189</v>
      </c>
      <c r="AB22" s="263"/>
      <c r="AC22" s="263"/>
      <c r="AD22" s="263"/>
      <c r="AE22" s="263"/>
      <c r="AF22" s="263"/>
      <c r="AG22" s="263"/>
      <c r="AH22" s="263"/>
      <c r="AI22" s="176"/>
      <c r="AJ22" s="176"/>
      <c r="AK22" s="177"/>
      <c r="AL22" s="179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  <c r="IW22" s="71"/>
      <c r="IX22" s="71"/>
      <c r="IY22" s="71"/>
      <c r="IZ22" s="71"/>
      <c r="JA22" s="71"/>
      <c r="JB22" s="71"/>
      <c r="JC22" s="71"/>
      <c r="JD22" s="71"/>
      <c r="JE22" s="71"/>
      <c r="JF22" s="71"/>
      <c r="JG22" s="71"/>
      <c r="JH22" s="71"/>
      <c r="JI22" s="71"/>
      <c r="JJ22" s="71"/>
      <c r="JK22" s="71"/>
      <c r="JL22" s="71"/>
      <c r="JM22" s="71"/>
      <c r="JN22" s="71"/>
      <c r="JO22" s="71"/>
      <c r="JP22" s="71"/>
      <c r="JQ22" s="71"/>
      <c r="JR22" s="71"/>
      <c r="JS22" s="71"/>
      <c r="JT22" s="71"/>
      <c r="JU22" s="71"/>
      <c r="JV22" s="71"/>
      <c r="JW22" s="71"/>
      <c r="JX22" s="71"/>
      <c r="JY22" s="71"/>
      <c r="JZ22" s="71"/>
      <c r="KA22" s="71"/>
      <c r="KB22" s="71"/>
      <c r="KC22" s="71"/>
      <c r="KD22" s="71"/>
      <c r="KE22" s="71"/>
      <c r="KF22" s="71"/>
      <c r="KG22" s="71"/>
      <c r="KH22" s="71"/>
      <c r="KI22" s="71"/>
      <c r="KJ22" s="71"/>
      <c r="KK22" s="71"/>
      <c r="KL22" s="71"/>
      <c r="KM22" s="71"/>
      <c r="KN22" s="71"/>
      <c r="KO22" s="71"/>
      <c r="KP22" s="71"/>
      <c r="KQ22" s="71"/>
      <c r="KR22" s="71"/>
      <c r="KS22" s="71"/>
      <c r="KT22" s="71"/>
      <c r="KU22" s="71"/>
      <c r="KV22" s="71"/>
      <c r="KW22" s="71"/>
      <c r="KX22" s="71"/>
      <c r="KY22" s="71"/>
      <c r="KZ22" s="71"/>
      <c r="LA22" s="71"/>
      <c r="LB22" s="71"/>
      <c r="LC22" s="71"/>
      <c r="LD22" s="71"/>
      <c r="LE22" s="71"/>
      <c r="LF22" s="71"/>
      <c r="LG22" s="71"/>
      <c r="LH22" s="71"/>
      <c r="LI22" s="71"/>
      <c r="LJ22" s="71"/>
      <c r="LK22" s="71"/>
      <c r="LL22" s="71"/>
      <c r="LM22" s="71"/>
      <c r="LN22" s="71"/>
      <c r="LO22" s="71"/>
      <c r="LP22" s="71"/>
      <c r="LQ22" s="71"/>
      <c r="LR22" s="71"/>
      <c r="LS22" s="71"/>
      <c r="LT22" s="71"/>
      <c r="LU22" s="71"/>
      <c r="LV22" s="71"/>
      <c r="LW22" s="71"/>
      <c r="LX22" s="71"/>
      <c r="LY22" s="71"/>
      <c r="LZ22" s="71"/>
      <c r="MA22" s="71"/>
      <c r="MB22" s="71"/>
      <c r="MC22" s="71"/>
      <c r="MD22" s="71"/>
      <c r="ME22" s="71"/>
      <c r="MF22" s="71"/>
      <c r="MG22" s="71"/>
      <c r="MH22" s="71"/>
      <c r="MI22" s="71"/>
      <c r="MJ22" s="71"/>
      <c r="MK22" s="71"/>
      <c r="ML22" s="71"/>
      <c r="MM22" s="71"/>
      <c r="MN22" s="71"/>
      <c r="MO22" s="71"/>
      <c r="MP22" s="71"/>
      <c r="MQ22" s="71"/>
      <c r="MR22" s="71"/>
      <c r="MS22" s="71"/>
      <c r="MT22" s="71"/>
      <c r="MU22" s="71"/>
      <c r="MV22" s="71"/>
      <c r="MW22" s="71"/>
      <c r="MX22" s="71"/>
      <c r="MY22" s="71"/>
      <c r="MZ22" s="71"/>
      <c r="NA22" s="71"/>
      <c r="NB22" s="71"/>
      <c r="NC22" s="71"/>
      <c r="ND22" s="71"/>
      <c r="NE22" s="71"/>
      <c r="NF22" s="71"/>
      <c r="NG22" s="71"/>
      <c r="NH22" s="71"/>
      <c r="NI22" s="71"/>
      <c r="NJ22" s="71"/>
      <c r="NK22" s="71"/>
      <c r="NL22" s="71"/>
      <c r="NM22" s="71"/>
      <c r="NN22" s="71"/>
      <c r="NO22" s="71"/>
      <c r="NP22" s="71"/>
      <c r="NQ22" s="71"/>
      <c r="NR22" s="71"/>
      <c r="NS22" s="71"/>
      <c r="NT22" s="71"/>
      <c r="NU22" s="71"/>
      <c r="NV22" s="71"/>
      <c r="NW22" s="71"/>
      <c r="NX22" s="71"/>
      <c r="NY22" s="71"/>
      <c r="NZ22" s="71"/>
      <c r="OA22" s="71"/>
      <c r="OB22" s="71"/>
      <c r="OC22" s="71"/>
      <c r="OD22" s="71"/>
      <c r="OE22" s="71"/>
      <c r="OF22" s="71"/>
      <c r="OG22" s="71"/>
      <c r="OH22" s="71"/>
      <c r="OI22" s="71"/>
      <c r="OJ22" s="71"/>
      <c r="OK22" s="71"/>
      <c r="OL22" s="71"/>
      <c r="OM22" s="71"/>
      <c r="ON22" s="71"/>
      <c r="OO22" s="71"/>
      <c r="OP22" s="71"/>
      <c r="OQ22" s="71"/>
      <c r="OR22" s="71"/>
      <c r="OS22" s="71"/>
      <c r="OT22" s="71"/>
      <c r="OU22" s="71"/>
      <c r="OV22" s="71"/>
      <c r="OW22" s="71"/>
      <c r="OX22" s="71"/>
      <c r="OY22" s="71"/>
      <c r="OZ22" s="71"/>
      <c r="PA22" s="71"/>
      <c r="PB22" s="71"/>
      <c r="PC22" s="71"/>
      <c r="PD22" s="71"/>
      <c r="PE22" s="71"/>
      <c r="PF22" s="71"/>
      <c r="PG22" s="71"/>
      <c r="PH22" s="71"/>
      <c r="PI22" s="71"/>
      <c r="PJ22" s="71"/>
      <c r="PK22" s="71"/>
      <c r="PL22" s="71"/>
      <c r="PM22" s="71"/>
      <c r="PN22" s="71"/>
      <c r="PO22" s="71"/>
      <c r="PP22" s="71"/>
      <c r="PQ22" s="71"/>
      <c r="PR22" s="71"/>
      <c r="PS22" s="71"/>
      <c r="PT22" s="71"/>
      <c r="PU22" s="71"/>
      <c r="PV22" s="71"/>
      <c r="PW22" s="71"/>
      <c r="PX22" s="71"/>
      <c r="PY22" s="71"/>
      <c r="PZ22" s="71"/>
      <c r="QA22" s="71"/>
      <c r="QB22" s="71"/>
      <c r="QC22" s="71"/>
      <c r="QD22" s="71"/>
      <c r="QE22" s="71"/>
      <c r="QF22" s="71"/>
      <c r="QG22" s="71"/>
      <c r="QH22" s="71"/>
      <c r="QI22" s="71"/>
      <c r="QJ22" s="71"/>
      <c r="QK22" s="71"/>
      <c r="QL22" s="71"/>
      <c r="QM22" s="71"/>
      <c r="QN22" s="71"/>
      <c r="QO22" s="71"/>
      <c r="QP22" s="71"/>
      <c r="QQ22" s="71"/>
      <c r="QR22" s="71"/>
      <c r="QS22" s="71"/>
      <c r="QT22" s="71"/>
      <c r="QU22" s="71"/>
      <c r="QV22" s="71"/>
      <c r="QW22" s="71"/>
      <c r="QX22" s="71"/>
      <c r="QY22" s="71"/>
      <c r="QZ22" s="71"/>
      <c r="RA22" s="71"/>
      <c r="RB22" s="71"/>
      <c r="RC22" s="71"/>
      <c r="RD22" s="71"/>
      <c r="RE22" s="71"/>
      <c r="RF22" s="71"/>
      <c r="RG22" s="71"/>
      <c r="RH22" s="71"/>
      <c r="RI22" s="71"/>
      <c r="RJ22" s="71"/>
      <c r="RK22" s="71"/>
      <c r="RL22" s="71"/>
      <c r="RM22" s="71"/>
      <c r="RN22" s="71"/>
      <c r="RO22" s="71"/>
      <c r="RP22" s="71"/>
      <c r="RQ22" s="71"/>
      <c r="RR22" s="71"/>
      <c r="RS22" s="71"/>
      <c r="RT22" s="71"/>
      <c r="RU22" s="71"/>
      <c r="RV22" s="71"/>
      <c r="RW22" s="71"/>
      <c r="RX22" s="71"/>
      <c r="RY22" s="71"/>
      <c r="RZ22" s="71"/>
      <c r="SA22" s="71"/>
      <c r="SB22" s="71"/>
      <c r="SC22" s="71"/>
      <c r="SD22" s="71"/>
      <c r="SE22" s="71"/>
      <c r="SF22" s="71"/>
      <c r="SG22" s="71"/>
      <c r="SH22" s="71"/>
      <c r="SI22" s="71"/>
      <c r="SJ22" s="71"/>
      <c r="SK22" s="71"/>
      <c r="SL22" s="71"/>
      <c r="SM22" s="71"/>
      <c r="SN22" s="71"/>
      <c r="SO22" s="71"/>
      <c r="SP22" s="71"/>
      <c r="SQ22" s="71"/>
      <c r="SR22" s="71"/>
      <c r="SS22" s="71"/>
      <c r="ST22" s="71"/>
      <c r="SU22" s="71"/>
      <c r="SV22" s="71"/>
      <c r="SW22" s="71"/>
      <c r="SX22" s="71"/>
      <c r="SY22" s="71"/>
      <c r="SZ22" s="71"/>
      <c r="TA22" s="71"/>
      <c r="TB22" s="71"/>
      <c r="TC22" s="71"/>
      <c r="TD22" s="71"/>
      <c r="TE22" s="71"/>
      <c r="TF22" s="71"/>
      <c r="TG22" s="71"/>
      <c r="TH22" s="71"/>
      <c r="TI22" s="71"/>
      <c r="TJ22" s="71"/>
      <c r="TK22" s="71"/>
      <c r="TL22" s="71"/>
      <c r="TM22" s="71"/>
      <c r="TN22" s="71"/>
      <c r="TO22" s="71"/>
      <c r="TP22" s="71"/>
      <c r="TQ22" s="71"/>
      <c r="TR22" s="71"/>
      <c r="TS22" s="71"/>
      <c r="TT22" s="71"/>
      <c r="TU22" s="71"/>
      <c r="TV22" s="71"/>
      <c r="TW22" s="71"/>
      <c r="TX22" s="71"/>
      <c r="TY22" s="71"/>
      <c r="TZ22" s="71"/>
      <c r="UA22" s="71"/>
      <c r="UB22" s="71"/>
      <c r="UC22" s="71"/>
      <c r="UD22" s="71"/>
      <c r="UE22" s="71"/>
      <c r="UF22" s="71"/>
      <c r="UG22" s="71"/>
      <c r="UH22" s="71"/>
      <c r="UI22" s="71"/>
      <c r="UJ22" s="71"/>
      <c r="UK22" s="71"/>
      <c r="UL22" s="71"/>
      <c r="UM22" s="71"/>
      <c r="UN22" s="71"/>
      <c r="UO22" s="71"/>
      <c r="UP22" s="71"/>
      <c r="UQ22" s="71"/>
      <c r="UR22" s="71"/>
      <c r="US22" s="71"/>
      <c r="UT22" s="71"/>
      <c r="UU22" s="71"/>
      <c r="UV22" s="71"/>
      <c r="UW22" s="71"/>
      <c r="UX22" s="71"/>
      <c r="UY22" s="71"/>
      <c r="UZ22" s="71"/>
      <c r="VA22" s="71"/>
      <c r="VB22" s="71"/>
      <c r="VC22" s="71"/>
      <c r="VD22" s="71"/>
      <c r="VE22" s="71"/>
      <c r="VF22" s="71"/>
      <c r="VG22" s="71"/>
      <c r="VH22" s="71"/>
      <c r="VI22" s="71"/>
      <c r="VJ22" s="71"/>
      <c r="VK22" s="71"/>
      <c r="VL22" s="71"/>
      <c r="VM22" s="71"/>
      <c r="VN22" s="71"/>
      <c r="VO22" s="71"/>
      <c r="VP22" s="71"/>
      <c r="VQ22" s="71"/>
      <c r="VR22" s="71"/>
      <c r="VS22" s="71"/>
      <c r="VT22" s="71"/>
      <c r="VU22" s="71"/>
      <c r="VV22" s="71"/>
      <c r="VW22" s="71"/>
      <c r="VX22" s="71"/>
      <c r="VY22" s="71"/>
      <c r="VZ22" s="71"/>
      <c r="WA22" s="71"/>
      <c r="WB22" s="71"/>
      <c r="WC22" s="71"/>
      <c r="WD22" s="71"/>
      <c r="WE22" s="71"/>
      <c r="WF22" s="71"/>
      <c r="WG22" s="71"/>
      <c r="WH22" s="71"/>
      <c r="WI22" s="71"/>
      <c r="WJ22" s="71"/>
      <c r="WK22" s="71"/>
      <c r="WL22" s="71"/>
      <c r="WM22" s="71"/>
      <c r="WN22" s="71"/>
      <c r="WO22" s="71"/>
      <c r="WP22" s="71"/>
      <c r="WQ22" s="71"/>
      <c r="WR22" s="71"/>
      <c r="WS22" s="71"/>
      <c r="WT22" s="71"/>
      <c r="WU22" s="71"/>
      <c r="WV22" s="71"/>
      <c r="WW22" s="71"/>
      <c r="WX22" s="71"/>
      <c r="WY22" s="71"/>
      <c r="WZ22" s="71"/>
      <c r="XA22" s="71"/>
      <c r="XB22" s="71"/>
      <c r="XC22" s="71"/>
      <c r="XD22" s="71"/>
      <c r="XE22" s="71"/>
      <c r="XF22" s="71"/>
      <c r="XG22" s="71"/>
      <c r="XH22" s="71"/>
      <c r="XI22" s="71"/>
      <c r="XJ22" s="71"/>
      <c r="XK22" s="71"/>
      <c r="XL22" s="71"/>
      <c r="XM22" s="71"/>
      <c r="XN22" s="71"/>
      <c r="XO22" s="71"/>
      <c r="XP22" s="71"/>
      <c r="XQ22" s="71"/>
      <c r="XR22" s="71"/>
      <c r="XS22" s="71"/>
      <c r="XT22" s="71"/>
      <c r="XU22" s="71"/>
      <c r="XV22" s="71"/>
      <c r="XW22" s="71"/>
      <c r="XX22" s="71"/>
      <c r="XY22" s="71"/>
      <c r="XZ22" s="71"/>
      <c r="YA22" s="71"/>
      <c r="YB22" s="71"/>
      <c r="YC22" s="71"/>
      <c r="YD22" s="71"/>
      <c r="YE22" s="71"/>
      <c r="YF22" s="71"/>
      <c r="YG22" s="71"/>
      <c r="YH22" s="71"/>
      <c r="YI22" s="71"/>
      <c r="YJ22" s="71"/>
      <c r="YK22" s="71"/>
      <c r="YL22" s="71"/>
      <c r="YM22" s="71"/>
      <c r="YN22" s="71"/>
      <c r="YO22" s="71"/>
      <c r="YP22" s="71"/>
      <c r="YQ22" s="71"/>
      <c r="YR22" s="71"/>
      <c r="YS22" s="71"/>
      <c r="YT22" s="71"/>
      <c r="YU22" s="71"/>
      <c r="YV22" s="71"/>
      <c r="YW22" s="71"/>
      <c r="YX22" s="71"/>
      <c r="YY22" s="71"/>
      <c r="YZ22" s="71"/>
      <c r="ZA22" s="71"/>
      <c r="ZB22" s="71"/>
      <c r="ZC22" s="71"/>
      <c r="ZD22" s="71"/>
      <c r="ZE22" s="71"/>
      <c r="ZF22" s="71"/>
      <c r="ZG22" s="71"/>
      <c r="ZH22" s="71"/>
      <c r="ZI22" s="71"/>
      <c r="ZJ22" s="71"/>
      <c r="ZK22" s="71"/>
      <c r="ZL22" s="71"/>
      <c r="ZM22" s="71"/>
      <c r="ZN22" s="71"/>
      <c r="ZO22" s="71"/>
      <c r="ZP22" s="71"/>
      <c r="ZQ22" s="71"/>
      <c r="ZR22" s="71"/>
      <c r="ZS22" s="71"/>
      <c r="ZT22" s="71"/>
      <c r="ZU22" s="71"/>
      <c r="ZV22" s="71"/>
      <c r="ZW22" s="71"/>
      <c r="ZX22" s="71"/>
      <c r="ZY22" s="71"/>
      <c r="ZZ22" s="71"/>
      <c r="AAA22" s="71"/>
      <c r="AAB22" s="71"/>
      <c r="AAC22" s="71"/>
      <c r="AAD22" s="71"/>
      <c r="AAE22" s="71"/>
      <c r="AAF22" s="71"/>
      <c r="AAG22" s="71"/>
      <c r="AAH22" s="71"/>
      <c r="AAI22" s="71"/>
      <c r="AAJ22" s="71"/>
      <c r="AAK22" s="71"/>
      <c r="AAL22" s="71"/>
      <c r="AAM22" s="71"/>
      <c r="AAN22" s="71"/>
      <c r="AAO22" s="71"/>
      <c r="AAP22" s="71"/>
      <c r="AAQ22" s="71"/>
      <c r="AAR22" s="71"/>
      <c r="AAS22" s="71"/>
      <c r="AAT22" s="71"/>
      <c r="AAU22" s="71"/>
      <c r="AAV22" s="71"/>
      <c r="AAW22" s="71"/>
      <c r="AAX22" s="71"/>
      <c r="AAY22" s="71"/>
      <c r="AAZ22" s="71"/>
      <c r="ABA22" s="71"/>
      <c r="ABB22" s="71"/>
      <c r="ABC22" s="71"/>
      <c r="ABD22" s="71"/>
      <c r="ABE22" s="71"/>
      <c r="ABF22" s="71"/>
      <c r="ABG22" s="71"/>
      <c r="ABH22" s="71"/>
      <c r="ABI22" s="71"/>
      <c r="ABJ22" s="71"/>
      <c r="ABK22" s="71"/>
      <c r="ABL22" s="71"/>
      <c r="ABM22" s="71"/>
      <c r="ABN22" s="71"/>
      <c r="ABO22" s="71"/>
      <c r="ABP22" s="71"/>
      <c r="ABQ22" s="71"/>
      <c r="ABR22" s="71"/>
      <c r="ABS22" s="71"/>
      <c r="ABT22" s="71"/>
      <c r="ABU22" s="71"/>
      <c r="ABV22" s="71"/>
      <c r="ABW22" s="71"/>
      <c r="ABX22" s="71"/>
      <c r="ABY22" s="71"/>
      <c r="ABZ22" s="71"/>
      <c r="ACA22" s="71"/>
      <c r="ACB22" s="71"/>
      <c r="ACC22" s="71"/>
      <c r="ACD22" s="71"/>
      <c r="ACE22" s="71"/>
      <c r="ACF22" s="71"/>
      <c r="ACG22" s="71"/>
      <c r="ACH22" s="71"/>
      <c r="ACI22" s="71"/>
      <c r="ACJ22" s="71"/>
      <c r="ACK22" s="71"/>
      <c r="ACL22" s="71"/>
      <c r="ACM22" s="71"/>
      <c r="ACN22" s="71"/>
      <c r="ACO22" s="71"/>
      <c r="ACP22" s="71"/>
      <c r="ACQ22" s="71"/>
      <c r="ACR22" s="71"/>
      <c r="ACS22" s="71"/>
      <c r="ACT22" s="71"/>
      <c r="ACU22" s="71"/>
      <c r="ACV22" s="71"/>
      <c r="ACW22" s="71"/>
      <c r="ACX22" s="71"/>
      <c r="ACY22" s="71"/>
      <c r="ACZ22" s="71"/>
      <c r="ADA22" s="71"/>
      <c r="ADB22" s="71"/>
      <c r="ADC22" s="71"/>
      <c r="ADD22" s="71"/>
      <c r="ADE22" s="71"/>
      <c r="ADF22" s="71"/>
      <c r="ADG22" s="71"/>
      <c r="ADH22" s="71"/>
      <c r="ADI22" s="71"/>
      <c r="ADJ22" s="71"/>
      <c r="ADK22" s="71"/>
      <c r="ADL22" s="71"/>
      <c r="ADM22" s="71"/>
      <c r="ADN22" s="71"/>
      <c r="ADO22" s="71"/>
      <c r="ADP22" s="71"/>
      <c r="ADQ22" s="71"/>
      <c r="ADR22" s="71"/>
      <c r="ADS22" s="71"/>
      <c r="ADT22" s="71"/>
      <c r="ADU22" s="71"/>
      <c r="ADV22" s="71"/>
      <c r="ADW22" s="71"/>
      <c r="ADX22" s="71"/>
      <c r="ADY22" s="71"/>
      <c r="ADZ22" s="71"/>
      <c r="AEA22" s="71"/>
      <c r="AEB22" s="71"/>
      <c r="AEC22" s="71"/>
      <c r="AED22" s="71"/>
      <c r="AEE22" s="71"/>
      <c r="AEF22" s="71"/>
      <c r="AEG22" s="71"/>
      <c r="AEH22" s="71"/>
      <c r="AEI22" s="71"/>
      <c r="AEJ22" s="71"/>
      <c r="AEK22" s="71"/>
      <c r="AEL22" s="71"/>
      <c r="AEM22" s="71"/>
      <c r="AEN22" s="71"/>
      <c r="AEO22" s="71"/>
      <c r="AEP22" s="71"/>
      <c r="AEQ22" s="71"/>
      <c r="AER22" s="71"/>
      <c r="AES22" s="71"/>
      <c r="AET22" s="71"/>
      <c r="AEU22" s="71"/>
      <c r="AEV22" s="71"/>
      <c r="AEW22" s="71"/>
      <c r="AEX22" s="71"/>
      <c r="AEY22" s="71"/>
      <c r="AEZ22" s="71"/>
      <c r="AFA22" s="71"/>
      <c r="AFB22" s="71"/>
      <c r="AFC22" s="71"/>
      <c r="AFD22" s="71"/>
      <c r="AFE22" s="71"/>
      <c r="AFF22" s="71"/>
      <c r="AFG22" s="71"/>
      <c r="AFH22" s="71"/>
      <c r="AFI22" s="71"/>
      <c r="AFJ22" s="71"/>
      <c r="AFK22" s="71"/>
      <c r="AFL22" s="71"/>
      <c r="AFM22" s="71"/>
      <c r="AFN22" s="71"/>
      <c r="AFO22" s="71"/>
      <c r="AFP22" s="71"/>
      <c r="AFQ22" s="71"/>
      <c r="AFR22" s="71"/>
      <c r="AFS22" s="71"/>
      <c r="AFT22" s="71"/>
      <c r="AFU22" s="71"/>
      <c r="AFV22" s="71"/>
      <c r="AFW22" s="71"/>
      <c r="AFX22" s="71"/>
      <c r="AFY22" s="71"/>
      <c r="AFZ22" s="71"/>
      <c r="AGA22" s="71"/>
      <c r="AGB22" s="71"/>
      <c r="AGC22" s="71"/>
      <c r="AGD22" s="71"/>
      <c r="AGE22" s="71"/>
      <c r="AGF22" s="71"/>
      <c r="AGG22" s="71"/>
      <c r="AGH22" s="71"/>
      <c r="AGI22" s="71"/>
      <c r="AGJ22" s="71"/>
      <c r="AGK22" s="71"/>
      <c r="AGL22" s="71"/>
      <c r="AGM22" s="71"/>
      <c r="AGN22" s="71"/>
      <c r="AGO22" s="71"/>
      <c r="AGP22" s="71"/>
      <c r="AGQ22" s="71"/>
      <c r="AGR22" s="71"/>
      <c r="AGS22" s="71"/>
      <c r="AGT22" s="71"/>
      <c r="AGU22" s="71"/>
      <c r="AGV22" s="71"/>
      <c r="AGW22" s="71"/>
      <c r="AGX22" s="71"/>
      <c r="AGY22" s="71"/>
      <c r="AGZ22" s="71"/>
      <c r="AHA22" s="71"/>
      <c r="AHB22" s="71"/>
      <c r="AHC22" s="71"/>
      <c r="AHD22" s="71"/>
      <c r="AHE22" s="71"/>
      <c r="AHF22" s="71"/>
      <c r="AHG22" s="71"/>
      <c r="AHH22" s="71"/>
      <c r="AHI22" s="71"/>
      <c r="AHJ22" s="71"/>
      <c r="AHK22" s="71"/>
      <c r="AHL22" s="71"/>
      <c r="AHM22" s="71"/>
      <c r="AHN22" s="71"/>
      <c r="AHO22" s="71"/>
      <c r="AHP22" s="71"/>
      <c r="AHQ22" s="71"/>
      <c r="AHR22" s="71"/>
      <c r="AHS22" s="71"/>
      <c r="AHT22" s="71"/>
      <c r="AHU22" s="71"/>
      <c r="AHV22" s="71"/>
      <c r="AHW22" s="71"/>
      <c r="AHX22" s="71"/>
      <c r="AHY22" s="71"/>
      <c r="AHZ22" s="71"/>
      <c r="AIA22" s="71"/>
      <c r="AIB22" s="71"/>
      <c r="AIC22" s="71"/>
      <c r="AID22" s="71"/>
      <c r="AIE22" s="71"/>
      <c r="AIF22" s="71"/>
      <c r="AIG22" s="71"/>
      <c r="AIH22" s="71"/>
      <c r="AII22" s="71"/>
      <c r="AIJ22" s="71"/>
      <c r="AIK22" s="71"/>
      <c r="AIL22" s="71"/>
      <c r="AIM22" s="71"/>
      <c r="AIN22" s="71"/>
      <c r="AIO22" s="71"/>
      <c r="AIP22" s="71"/>
      <c r="AIQ22" s="71"/>
      <c r="AIR22" s="71"/>
      <c r="AIS22" s="71"/>
      <c r="AIT22" s="71"/>
      <c r="AIU22" s="71"/>
      <c r="AIV22" s="71"/>
      <c r="AIW22" s="71"/>
      <c r="AIX22" s="71"/>
      <c r="AIY22" s="71"/>
      <c r="AIZ22" s="71"/>
      <c r="AJA22" s="71"/>
      <c r="AJB22" s="71"/>
      <c r="AJC22" s="71"/>
      <c r="AJD22" s="71"/>
      <c r="AJE22" s="71"/>
      <c r="AJF22" s="71"/>
      <c r="AJG22" s="71"/>
      <c r="AJH22" s="71"/>
      <c r="AJI22" s="71"/>
      <c r="AJJ22" s="71"/>
      <c r="AJK22" s="71"/>
      <c r="AJL22" s="71"/>
      <c r="AJM22" s="71"/>
      <c r="AJN22" s="71"/>
      <c r="AJO22" s="71"/>
      <c r="AJP22" s="71"/>
      <c r="AJQ22" s="71"/>
      <c r="AJR22" s="71"/>
      <c r="AJS22" s="71"/>
      <c r="AJT22" s="71"/>
      <c r="AJU22" s="71"/>
      <c r="AJV22" s="71"/>
      <c r="AJW22" s="71"/>
      <c r="AJX22" s="71"/>
      <c r="AJY22" s="71"/>
      <c r="AJZ22" s="71"/>
      <c r="AKA22" s="71"/>
      <c r="AKB22" s="71"/>
      <c r="AKC22" s="71"/>
      <c r="AKD22" s="71"/>
      <c r="AKE22" s="71"/>
      <c r="AKF22" s="71"/>
      <c r="AKG22" s="71"/>
      <c r="AKH22" s="71"/>
      <c r="AKI22" s="71"/>
      <c r="AKJ22" s="71"/>
      <c r="AKK22" s="71"/>
      <c r="AKL22" s="71"/>
      <c r="AKM22" s="71"/>
      <c r="AKN22" s="71"/>
      <c r="AKO22" s="71"/>
      <c r="AKP22" s="71"/>
      <c r="AKQ22" s="71"/>
      <c r="AKR22" s="71"/>
      <c r="AKS22" s="71"/>
      <c r="AKT22" s="71"/>
      <c r="AKU22" s="71"/>
      <c r="AKV22" s="71"/>
      <c r="AKW22" s="71"/>
      <c r="AKX22" s="71"/>
      <c r="AKY22" s="71"/>
      <c r="AKZ22" s="71"/>
      <c r="ALA22" s="71"/>
      <c r="ALB22" s="71"/>
      <c r="ALC22" s="71"/>
      <c r="ALD22" s="71"/>
      <c r="ALE22" s="71"/>
      <c r="ALF22" s="71"/>
      <c r="ALG22" s="71"/>
      <c r="ALH22" s="71"/>
      <c r="ALI22" s="71"/>
      <c r="ALJ22" s="71"/>
      <c r="ALK22" s="71"/>
      <c r="ALL22" s="71"/>
      <c r="ALM22" s="71"/>
      <c r="ALN22" s="71"/>
      <c r="ALO22" s="71"/>
      <c r="ALP22" s="71"/>
      <c r="ALQ22" s="71"/>
      <c r="ALR22" s="71"/>
      <c r="ALS22" s="71"/>
      <c r="ALT22" s="71"/>
      <c r="ALU22" s="71"/>
      <c r="ALV22" s="71"/>
      <c r="ALW22" s="71"/>
      <c r="ALX22" s="71"/>
      <c r="ALY22" s="71"/>
      <c r="ALZ22" s="71"/>
      <c r="AMA22" s="71"/>
      <c r="AMB22" s="71"/>
      <c r="AMC22" s="71"/>
      <c r="AMD22" s="71"/>
      <c r="AME22" s="71"/>
      <c r="AMF22" s="71"/>
      <c r="AMG22" s="71"/>
      <c r="AMH22" s="71"/>
      <c r="AMI22" s="71"/>
    </row>
    <row r="23" spans="1:1023" ht="25.5" customHeight="1">
      <c r="A23" s="283" t="s">
        <v>141</v>
      </c>
      <c r="B23" s="184" t="s">
        <v>190</v>
      </c>
      <c r="C23" s="288"/>
      <c r="D23" s="289"/>
      <c r="E23" s="190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264" t="s">
        <v>197</v>
      </c>
      <c r="AB23" s="264"/>
      <c r="AC23" s="264"/>
      <c r="AD23" s="264"/>
      <c r="AE23" s="264"/>
      <c r="AF23" s="264"/>
      <c r="AG23" s="264"/>
      <c r="AH23" s="264"/>
      <c r="AI23" s="176"/>
      <c r="AJ23" s="176"/>
      <c r="AK23" s="177"/>
      <c r="AL23" s="179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71"/>
      <c r="IX23" s="71"/>
      <c r="IY23" s="71"/>
      <c r="IZ23" s="71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71"/>
      <c r="JN23" s="71"/>
      <c r="JO23" s="71"/>
      <c r="JP23" s="71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71"/>
      <c r="KD23" s="71"/>
      <c r="KE23" s="71"/>
      <c r="KF23" s="71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71"/>
      <c r="KT23" s="71"/>
      <c r="KU23" s="71"/>
      <c r="KV23" s="71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71"/>
      <c r="LJ23" s="71"/>
      <c r="LK23" s="71"/>
      <c r="LL23" s="71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71"/>
      <c r="LZ23" s="71"/>
      <c r="MA23" s="71"/>
      <c r="MB23" s="71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71"/>
      <c r="MP23" s="71"/>
      <c r="MQ23" s="71"/>
      <c r="MR23" s="71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71"/>
      <c r="NF23" s="71"/>
      <c r="NG23" s="71"/>
      <c r="NH23" s="71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71"/>
      <c r="NV23" s="71"/>
      <c r="NW23" s="71"/>
      <c r="NX23" s="71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71"/>
      <c r="OL23" s="71"/>
      <c r="OM23" s="71"/>
      <c r="ON23" s="71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71"/>
      <c r="PB23" s="71"/>
      <c r="PC23" s="71"/>
      <c r="PD23" s="71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71"/>
      <c r="PR23" s="71"/>
      <c r="PS23" s="71"/>
      <c r="PT23" s="71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71"/>
      <c r="QH23" s="71"/>
      <c r="QI23" s="71"/>
      <c r="QJ23" s="71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71"/>
      <c r="QX23" s="71"/>
      <c r="QY23" s="71"/>
      <c r="QZ23" s="71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71"/>
      <c r="RN23" s="71"/>
      <c r="RO23" s="71"/>
      <c r="RP23" s="71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71"/>
      <c r="SD23" s="71"/>
      <c r="SE23" s="71"/>
      <c r="SF23" s="71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71"/>
      <c r="ST23" s="71"/>
      <c r="SU23" s="71"/>
      <c r="SV23" s="71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71"/>
      <c r="TJ23" s="71"/>
      <c r="TK23" s="71"/>
      <c r="TL23" s="71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71"/>
      <c r="TZ23" s="71"/>
      <c r="UA23" s="71"/>
      <c r="UB23" s="71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71"/>
      <c r="UP23" s="71"/>
      <c r="UQ23" s="71"/>
      <c r="UR23" s="71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71"/>
      <c r="VF23" s="71"/>
      <c r="VG23" s="71"/>
      <c r="VH23" s="71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71"/>
      <c r="VV23" s="71"/>
      <c r="VW23" s="71"/>
      <c r="VX23" s="71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71"/>
      <c r="WL23" s="71"/>
      <c r="WM23" s="71"/>
      <c r="WN23" s="71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71"/>
      <c r="XB23" s="71"/>
      <c r="XC23" s="71"/>
      <c r="XD23" s="71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71"/>
      <c r="XR23" s="71"/>
      <c r="XS23" s="71"/>
      <c r="XT23" s="71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71"/>
      <c r="YH23" s="71"/>
      <c r="YI23" s="71"/>
      <c r="YJ23" s="71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71"/>
      <c r="YX23" s="71"/>
      <c r="YY23" s="71"/>
      <c r="YZ23" s="71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71"/>
      <c r="ZN23" s="71"/>
      <c r="ZO23" s="71"/>
      <c r="ZP23" s="71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71"/>
      <c r="AAD23" s="71"/>
      <c r="AAE23" s="71"/>
      <c r="AAF23" s="71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71"/>
      <c r="AAT23" s="71"/>
      <c r="AAU23" s="71"/>
      <c r="AAV23" s="71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71"/>
      <c r="ABJ23" s="71"/>
      <c r="ABK23" s="71"/>
      <c r="ABL23" s="71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71"/>
      <c r="ABZ23" s="71"/>
      <c r="ACA23" s="71"/>
      <c r="ACB23" s="71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71"/>
      <c r="ACP23" s="71"/>
      <c r="ACQ23" s="71"/>
      <c r="ACR23" s="71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71"/>
      <c r="ADF23" s="71"/>
      <c r="ADG23" s="71"/>
      <c r="ADH23" s="71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71"/>
      <c r="ADV23" s="71"/>
      <c r="ADW23" s="71"/>
      <c r="ADX23" s="71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71"/>
      <c r="AEL23" s="71"/>
      <c r="AEM23" s="71"/>
      <c r="AEN23" s="71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71"/>
      <c r="AFB23" s="71"/>
      <c r="AFC23" s="71"/>
      <c r="AFD23" s="71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71"/>
      <c r="AFR23" s="71"/>
      <c r="AFS23" s="71"/>
      <c r="AFT23" s="71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71"/>
      <c r="AGH23" s="71"/>
      <c r="AGI23" s="71"/>
      <c r="AGJ23" s="71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71"/>
      <c r="AGX23" s="71"/>
      <c r="AGY23" s="71"/>
      <c r="AGZ23" s="71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71"/>
      <c r="AHN23" s="71"/>
      <c r="AHO23" s="71"/>
      <c r="AHP23" s="71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71"/>
      <c r="AID23" s="71"/>
      <c r="AIE23" s="71"/>
      <c r="AIF23" s="71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71"/>
      <c r="AIT23" s="71"/>
      <c r="AIU23" s="71"/>
      <c r="AIV23" s="71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71"/>
      <c r="AJJ23" s="71"/>
      <c r="AJK23" s="71"/>
      <c r="AJL23" s="71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71"/>
      <c r="AJZ23" s="71"/>
      <c r="AKA23" s="71"/>
      <c r="AKB23" s="71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71"/>
      <c r="AKP23" s="71"/>
      <c r="AKQ23" s="71"/>
      <c r="AKR23" s="71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71"/>
      <c r="ALF23" s="71"/>
      <c r="ALG23" s="71"/>
      <c r="ALH23" s="71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71"/>
      <c r="ALV23" s="71"/>
      <c r="ALW23" s="71"/>
      <c r="ALX23" s="71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</row>
    <row r="24" spans="1:1023" ht="25.5" customHeight="1">
      <c r="A24" s="283" t="s">
        <v>146</v>
      </c>
      <c r="B24" s="184" t="s">
        <v>191</v>
      </c>
      <c r="C24" s="288"/>
      <c r="D24" s="289"/>
      <c r="E24" s="190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249" t="s">
        <v>192</v>
      </c>
      <c r="AB24" s="249"/>
      <c r="AC24" s="249"/>
      <c r="AD24" s="249"/>
      <c r="AE24" s="249"/>
      <c r="AF24" s="249"/>
      <c r="AG24" s="249"/>
      <c r="AH24" s="249"/>
      <c r="AI24" s="176"/>
      <c r="AJ24" s="176"/>
      <c r="AK24" s="182"/>
      <c r="AL24" s="179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  <c r="PO24" s="71"/>
      <c r="PP24" s="71"/>
      <c r="PQ24" s="71"/>
      <c r="PR24" s="71"/>
      <c r="PS24" s="71"/>
      <c r="PT24" s="71"/>
      <c r="PU24" s="71"/>
      <c r="PV24" s="71"/>
      <c r="PW24" s="71"/>
      <c r="PX24" s="71"/>
      <c r="PY24" s="71"/>
      <c r="PZ24" s="71"/>
      <c r="QA24" s="71"/>
      <c r="QB24" s="71"/>
      <c r="QC24" s="71"/>
      <c r="QD24" s="71"/>
      <c r="QE24" s="71"/>
      <c r="QF24" s="71"/>
      <c r="QG24" s="71"/>
      <c r="QH24" s="71"/>
      <c r="QI24" s="71"/>
      <c r="QJ24" s="71"/>
      <c r="QK24" s="71"/>
      <c r="QL24" s="71"/>
      <c r="QM24" s="71"/>
      <c r="QN24" s="71"/>
      <c r="QO24" s="71"/>
      <c r="QP24" s="71"/>
      <c r="QQ24" s="71"/>
      <c r="QR24" s="71"/>
      <c r="QS24" s="71"/>
      <c r="QT24" s="71"/>
      <c r="QU24" s="71"/>
      <c r="QV24" s="71"/>
      <c r="QW24" s="71"/>
      <c r="QX24" s="71"/>
      <c r="QY24" s="71"/>
      <c r="QZ24" s="71"/>
      <c r="RA24" s="71"/>
      <c r="RB24" s="71"/>
      <c r="RC24" s="71"/>
      <c r="RD24" s="71"/>
      <c r="RE24" s="71"/>
      <c r="RF24" s="71"/>
      <c r="RG24" s="71"/>
      <c r="RH24" s="71"/>
      <c r="RI24" s="71"/>
      <c r="RJ24" s="71"/>
      <c r="RK24" s="71"/>
      <c r="RL24" s="71"/>
      <c r="RM24" s="71"/>
      <c r="RN24" s="71"/>
      <c r="RO24" s="71"/>
      <c r="RP24" s="71"/>
      <c r="RQ24" s="71"/>
      <c r="RR24" s="71"/>
      <c r="RS24" s="71"/>
      <c r="RT24" s="71"/>
      <c r="RU24" s="71"/>
      <c r="RV24" s="71"/>
      <c r="RW24" s="71"/>
      <c r="RX24" s="71"/>
      <c r="RY24" s="71"/>
      <c r="RZ24" s="71"/>
      <c r="SA24" s="71"/>
      <c r="SB24" s="71"/>
      <c r="SC24" s="71"/>
      <c r="SD24" s="71"/>
      <c r="SE24" s="71"/>
      <c r="SF24" s="71"/>
      <c r="SG24" s="71"/>
      <c r="SH24" s="71"/>
      <c r="SI24" s="71"/>
      <c r="SJ24" s="71"/>
      <c r="SK24" s="71"/>
      <c r="SL24" s="71"/>
      <c r="SM24" s="71"/>
      <c r="SN24" s="71"/>
      <c r="SO24" s="71"/>
      <c r="SP24" s="71"/>
      <c r="SQ24" s="71"/>
      <c r="SR24" s="71"/>
      <c r="SS24" s="71"/>
      <c r="ST24" s="71"/>
      <c r="SU24" s="71"/>
      <c r="SV24" s="71"/>
      <c r="SW24" s="71"/>
      <c r="SX24" s="71"/>
      <c r="SY24" s="71"/>
      <c r="SZ24" s="71"/>
      <c r="TA24" s="71"/>
      <c r="TB24" s="71"/>
      <c r="TC24" s="71"/>
      <c r="TD24" s="71"/>
      <c r="TE24" s="71"/>
      <c r="TF24" s="71"/>
      <c r="TG24" s="71"/>
      <c r="TH24" s="71"/>
      <c r="TI24" s="71"/>
      <c r="TJ24" s="71"/>
      <c r="TK24" s="71"/>
      <c r="TL24" s="71"/>
      <c r="TM24" s="71"/>
      <c r="TN24" s="71"/>
      <c r="TO24" s="71"/>
      <c r="TP24" s="71"/>
      <c r="TQ24" s="71"/>
      <c r="TR24" s="71"/>
      <c r="TS24" s="71"/>
      <c r="TT24" s="71"/>
      <c r="TU24" s="71"/>
      <c r="TV24" s="71"/>
      <c r="TW24" s="71"/>
      <c r="TX24" s="71"/>
      <c r="TY24" s="71"/>
      <c r="TZ24" s="71"/>
      <c r="UA24" s="71"/>
      <c r="UB24" s="71"/>
      <c r="UC24" s="71"/>
      <c r="UD24" s="71"/>
      <c r="UE24" s="71"/>
      <c r="UF24" s="71"/>
      <c r="UG24" s="71"/>
      <c r="UH24" s="71"/>
      <c r="UI24" s="71"/>
      <c r="UJ24" s="71"/>
      <c r="UK24" s="71"/>
      <c r="UL24" s="71"/>
      <c r="UM24" s="71"/>
      <c r="UN24" s="71"/>
      <c r="UO24" s="71"/>
      <c r="UP24" s="71"/>
      <c r="UQ24" s="71"/>
      <c r="UR24" s="71"/>
      <c r="US24" s="71"/>
      <c r="UT24" s="71"/>
      <c r="UU24" s="71"/>
      <c r="UV24" s="71"/>
      <c r="UW24" s="71"/>
      <c r="UX24" s="71"/>
      <c r="UY24" s="71"/>
      <c r="UZ24" s="71"/>
      <c r="VA24" s="71"/>
      <c r="VB24" s="71"/>
      <c r="VC24" s="71"/>
      <c r="VD24" s="71"/>
      <c r="VE24" s="71"/>
      <c r="VF24" s="71"/>
      <c r="VG24" s="71"/>
      <c r="VH24" s="71"/>
      <c r="VI24" s="71"/>
      <c r="VJ24" s="71"/>
      <c r="VK24" s="71"/>
      <c r="VL24" s="71"/>
      <c r="VM24" s="71"/>
      <c r="VN24" s="71"/>
      <c r="VO24" s="71"/>
      <c r="VP24" s="71"/>
      <c r="VQ24" s="71"/>
      <c r="VR24" s="71"/>
      <c r="VS24" s="71"/>
      <c r="VT24" s="71"/>
      <c r="VU24" s="71"/>
      <c r="VV24" s="71"/>
      <c r="VW24" s="71"/>
      <c r="VX24" s="71"/>
      <c r="VY24" s="71"/>
      <c r="VZ24" s="71"/>
      <c r="WA24" s="71"/>
      <c r="WB24" s="71"/>
      <c r="WC24" s="71"/>
      <c r="WD24" s="71"/>
      <c r="WE24" s="71"/>
      <c r="WF24" s="71"/>
      <c r="WG24" s="71"/>
      <c r="WH24" s="71"/>
      <c r="WI24" s="71"/>
      <c r="WJ24" s="71"/>
      <c r="WK24" s="71"/>
      <c r="WL24" s="71"/>
      <c r="WM24" s="71"/>
      <c r="WN24" s="71"/>
      <c r="WO24" s="71"/>
      <c r="WP24" s="71"/>
      <c r="WQ24" s="71"/>
      <c r="WR24" s="71"/>
      <c r="WS24" s="71"/>
      <c r="WT24" s="71"/>
      <c r="WU24" s="71"/>
      <c r="WV24" s="71"/>
      <c r="WW24" s="71"/>
      <c r="WX24" s="71"/>
      <c r="WY24" s="71"/>
      <c r="WZ24" s="71"/>
      <c r="XA24" s="71"/>
      <c r="XB24" s="71"/>
      <c r="XC24" s="71"/>
      <c r="XD24" s="71"/>
      <c r="XE24" s="71"/>
      <c r="XF24" s="71"/>
      <c r="XG24" s="71"/>
      <c r="XH24" s="71"/>
      <c r="XI24" s="71"/>
      <c r="XJ24" s="71"/>
      <c r="XK24" s="71"/>
      <c r="XL24" s="71"/>
      <c r="XM24" s="71"/>
      <c r="XN24" s="71"/>
      <c r="XO24" s="71"/>
      <c r="XP24" s="71"/>
      <c r="XQ24" s="71"/>
      <c r="XR24" s="71"/>
      <c r="XS24" s="71"/>
      <c r="XT24" s="71"/>
      <c r="XU24" s="71"/>
      <c r="XV24" s="71"/>
      <c r="XW24" s="71"/>
      <c r="XX24" s="71"/>
      <c r="XY24" s="71"/>
      <c r="XZ24" s="71"/>
      <c r="YA24" s="71"/>
      <c r="YB24" s="71"/>
      <c r="YC24" s="71"/>
      <c r="YD24" s="71"/>
      <c r="YE24" s="71"/>
      <c r="YF24" s="71"/>
      <c r="YG24" s="71"/>
      <c r="YH24" s="71"/>
      <c r="YI24" s="71"/>
      <c r="YJ24" s="71"/>
      <c r="YK24" s="71"/>
      <c r="YL24" s="71"/>
      <c r="YM24" s="71"/>
      <c r="YN24" s="71"/>
      <c r="YO24" s="71"/>
      <c r="YP24" s="71"/>
      <c r="YQ24" s="71"/>
      <c r="YR24" s="71"/>
      <c r="YS24" s="71"/>
      <c r="YT24" s="71"/>
      <c r="YU24" s="71"/>
      <c r="YV24" s="71"/>
      <c r="YW24" s="71"/>
      <c r="YX24" s="71"/>
      <c r="YY24" s="71"/>
      <c r="YZ24" s="71"/>
      <c r="ZA24" s="71"/>
      <c r="ZB24" s="71"/>
      <c r="ZC24" s="71"/>
      <c r="ZD24" s="71"/>
      <c r="ZE24" s="71"/>
      <c r="ZF24" s="71"/>
      <c r="ZG24" s="71"/>
      <c r="ZH24" s="71"/>
      <c r="ZI24" s="71"/>
      <c r="ZJ24" s="71"/>
      <c r="ZK24" s="71"/>
      <c r="ZL24" s="71"/>
      <c r="ZM24" s="71"/>
      <c r="ZN24" s="71"/>
      <c r="ZO24" s="71"/>
      <c r="ZP24" s="71"/>
      <c r="ZQ24" s="71"/>
      <c r="ZR24" s="71"/>
      <c r="ZS24" s="71"/>
      <c r="ZT24" s="71"/>
      <c r="ZU24" s="71"/>
      <c r="ZV24" s="71"/>
      <c r="ZW24" s="71"/>
      <c r="ZX24" s="71"/>
      <c r="ZY24" s="71"/>
      <c r="ZZ24" s="71"/>
      <c r="AAA24" s="71"/>
      <c r="AAB24" s="71"/>
      <c r="AAC24" s="71"/>
      <c r="AAD24" s="71"/>
      <c r="AAE24" s="71"/>
      <c r="AAF24" s="71"/>
      <c r="AAG24" s="71"/>
      <c r="AAH24" s="71"/>
      <c r="AAI24" s="71"/>
      <c r="AAJ24" s="71"/>
      <c r="AAK24" s="71"/>
      <c r="AAL24" s="71"/>
      <c r="AAM24" s="71"/>
      <c r="AAN24" s="71"/>
      <c r="AAO24" s="71"/>
      <c r="AAP24" s="71"/>
      <c r="AAQ24" s="71"/>
      <c r="AAR24" s="71"/>
      <c r="AAS24" s="71"/>
      <c r="AAT24" s="71"/>
      <c r="AAU24" s="71"/>
      <c r="AAV24" s="71"/>
      <c r="AAW24" s="71"/>
      <c r="AAX24" s="71"/>
      <c r="AAY24" s="71"/>
      <c r="AAZ24" s="71"/>
      <c r="ABA24" s="71"/>
      <c r="ABB24" s="71"/>
      <c r="ABC24" s="71"/>
      <c r="ABD24" s="71"/>
      <c r="ABE24" s="71"/>
      <c r="ABF24" s="71"/>
      <c r="ABG24" s="71"/>
      <c r="ABH24" s="71"/>
      <c r="ABI24" s="71"/>
      <c r="ABJ24" s="71"/>
      <c r="ABK24" s="71"/>
      <c r="ABL24" s="71"/>
      <c r="ABM24" s="71"/>
      <c r="ABN24" s="71"/>
      <c r="ABO24" s="71"/>
      <c r="ABP24" s="71"/>
      <c r="ABQ24" s="71"/>
      <c r="ABR24" s="71"/>
      <c r="ABS24" s="71"/>
      <c r="ABT24" s="71"/>
      <c r="ABU24" s="71"/>
      <c r="ABV24" s="71"/>
      <c r="ABW24" s="71"/>
      <c r="ABX24" s="71"/>
      <c r="ABY24" s="71"/>
      <c r="ABZ24" s="71"/>
      <c r="ACA24" s="71"/>
      <c r="ACB24" s="71"/>
      <c r="ACC24" s="71"/>
      <c r="ACD24" s="71"/>
      <c r="ACE24" s="71"/>
      <c r="ACF24" s="71"/>
      <c r="ACG24" s="71"/>
      <c r="ACH24" s="71"/>
      <c r="ACI24" s="71"/>
      <c r="ACJ24" s="71"/>
      <c r="ACK24" s="71"/>
      <c r="ACL24" s="71"/>
      <c r="ACM24" s="71"/>
      <c r="ACN24" s="71"/>
      <c r="ACO24" s="71"/>
      <c r="ACP24" s="71"/>
      <c r="ACQ24" s="71"/>
      <c r="ACR24" s="71"/>
      <c r="ACS24" s="71"/>
      <c r="ACT24" s="71"/>
      <c r="ACU24" s="71"/>
      <c r="ACV24" s="71"/>
      <c r="ACW24" s="71"/>
      <c r="ACX24" s="71"/>
      <c r="ACY24" s="71"/>
      <c r="ACZ24" s="71"/>
      <c r="ADA24" s="71"/>
      <c r="ADB24" s="71"/>
      <c r="ADC24" s="71"/>
      <c r="ADD24" s="71"/>
      <c r="ADE24" s="71"/>
      <c r="ADF24" s="71"/>
      <c r="ADG24" s="71"/>
      <c r="ADH24" s="71"/>
      <c r="ADI24" s="71"/>
      <c r="ADJ24" s="71"/>
      <c r="ADK24" s="71"/>
      <c r="ADL24" s="71"/>
      <c r="ADM24" s="71"/>
      <c r="ADN24" s="71"/>
      <c r="ADO24" s="71"/>
      <c r="ADP24" s="71"/>
      <c r="ADQ24" s="71"/>
      <c r="ADR24" s="71"/>
      <c r="ADS24" s="71"/>
      <c r="ADT24" s="71"/>
      <c r="ADU24" s="71"/>
      <c r="ADV24" s="71"/>
      <c r="ADW24" s="71"/>
      <c r="ADX24" s="71"/>
      <c r="ADY24" s="71"/>
      <c r="ADZ24" s="71"/>
      <c r="AEA24" s="71"/>
      <c r="AEB24" s="71"/>
      <c r="AEC24" s="71"/>
      <c r="AED24" s="71"/>
      <c r="AEE24" s="71"/>
      <c r="AEF24" s="71"/>
      <c r="AEG24" s="71"/>
      <c r="AEH24" s="71"/>
      <c r="AEI24" s="71"/>
      <c r="AEJ24" s="71"/>
      <c r="AEK24" s="71"/>
      <c r="AEL24" s="71"/>
      <c r="AEM24" s="71"/>
      <c r="AEN24" s="71"/>
      <c r="AEO24" s="71"/>
      <c r="AEP24" s="71"/>
      <c r="AEQ24" s="71"/>
      <c r="AER24" s="71"/>
      <c r="AES24" s="71"/>
      <c r="AET24" s="71"/>
      <c r="AEU24" s="71"/>
      <c r="AEV24" s="71"/>
      <c r="AEW24" s="71"/>
      <c r="AEX24" s="71"/>
      <c r="AEY24" s="71"/>
      <c r="AEZ24" s="71"/>
      <c r="AFA24" s="71"/>
      <c r="AFB24" s="71"/>
      <c r="AFC24" s="71"/>
      <c r="AFD24" s="71"/>
      <c r="AFE24" s="71"/>
      <c r="AFF24" s="71"/>
      <c r="AFG24" s="71"/>
      <c r="AFH24" s="71"/>
      <c r="AFI24" s="71"/>
      <c r="AFJ24" s="71"/>
      <c r="AFK24" s="71"/>
      <c r="AFL24" s="71"/>
      <c r="AFM24" s="71"/>
      <c r="AFN24" s="71"/>
      <c r="AFO24" s="71"/>
      <c r="AFP24" s="71"/>
      <c r="AFQ24" s="71"/>
      <c r="AFR24" s="71"/>
      <c r="AFS24" s="71"/>
      <c r="AFT24" s="71"/>
      <c r="AFU24" s="71"/>
      <c r="AFV24" s="71"/>
      <c r="AFW24" s="71"/>
      <c r="AFX24" s="71"/>
      <c r="AFY24" s="71"/>
      <c r="AFZ24" s="71"/>
      <c r="AGA24" s="71"/>
      <c r="AGB24" s="71"/>
      <c r="AGC24" s="71"/>
      <c r="AGD24" s="71"/>
      <c r="AGE24" s="71"/>
      <c r="AGF24" s="71"/>
      <c r="AGG24" s="71"/>
      <c r="AGH24" s="71"/>
      <c r="AGI24" s="71"/>
      <c r="AGJ24" s="71"/>
      <c r="AGK24" s="71"/>
      <c r="AGL24" s="71"/>
      <c r="AGM24" s="71"/>
      <c r="AGN24" s="71"/>
      <c r="AGO24" s="71"/>
      <c r="AGP24" s="71"/>
      <c r="AGQ24" s="71"/>
      <c r="AGR24" s="71"/>
      <c r="AGS24" s="71"/>
      <c r="AGT24" s="71"/>
      <c r="AGU24" s="71"/>
      <c r="AGV24" s="71"/>
      <c r="AGW24" s="71"/>
      <c r="AGX24" s="71"/>
      <c r="AGY24" s="71"/>
      <c r="AGZ24" s="71"/>
      <c r="AHA24" s="71"/>
      <c r="AHB24" s="71"/>
      <c r="AHC24" s="71"/>
      <c r="AHD24" s="71"/>
      <c r="AHE24" s="71"/>
      <c r="AHF24" s="71"/>
      <c r="AHG24" s="71"/>
      <c r="AHH24" s="71"/>
      <c r="AHI24" s="71"/>
      <c r="AHJ24" s="71"/>
      <c r="AHK24" s="71"/>
      <c r="AHL24" s="71"/>
      <c r="AHM24" s="71"/>
      <c r="AHN24" s="71"/>
      <c r="AHO24" s="71"/>
      <c r="AHP24" s="71"/>
      <c r="AHQ24" s="71"/>
      <c r="AHR24" s="71"/>
      <c r="AHS24" s="71"/>
      <c r="AHT24" s="71"/>
      <c r="AHU24" s="71"/>
      <c r="AHV24" s="71"/>
      <c r="AHW24" s="71"/>
      <c r="AHX24" s="71"/>
      <c r="AHY24" s="71"/>
      <c r="AHZ24" s="71"/>
      <c r="AIA24" s="71"/>
      <c r="AIB24" s="71"/>
      <c r="AIC24" s="71"/>
      <c r="AID24" s="71"/>
      <c r="AIE24" s="71"/>
      <c r="AIF24" s="71"/>
      <c r="AIG24" s="71"/>
      <c r="AIH24" s="71"/>
      <c r="AII24" s="71"/>
      <c r="AIJ24" s="71"/>
      <c r="AIK24" s="71"/>
      <c r="AIL24" s="71"/>
      <c r="AIM24" s="71"/>
      <c r="AIN24" s="71"/>
      <c r="AIO24" s="71"/>
      <c r="AIP24" s="71"/>
      <c r="AIQ24" s="71"/>
      <c r="AIR24" s="71"/>
      <c r="AIS24" s="71"/>
      <c r="AIT24" s="71"/>
      <c r="AIU24" s="71"/>
      <c r="AIV24" s="71"/>
      <c r="AIW24" s="71"/>
      <c r="AIX24" s="71"/>
      <c r="AIY24" s="71"/>
      <c r="AIZ24" s="71"/>
      <c r="AJA24" s="71"/>
      <c r="AJB24" s="71"/>
      <c r="AJC24" s="71"/>
      <c r="AJD24" s="71"/>
      <c r="AJE24" s="71"/>
      <c r="AJF24" s="71"/>
      <c r="AJG24" s="71"/>
      <c r="AJH24" s="71"/>
      <c r="AJI24" s="71"/>
      <c r="AJJ24" s="71"/>
      <c r="AJK24" s="71"/>
      <c r="AJL24" s="71"/>
      <c r="AJM24" s="71"/>
      <c r="AJN24" s="71"/>
      <c r="AJO24" s="71"/>
      <c r="AJP24" s="71"/>
      <c r="AJQ24" s="71"/>
      <c r="AJR24" s="71"/>
      <c r="AJS24" s="71"/>
      <c r="AJT24" s="71"/>
      <c r="AJU24" s="71"/>
      <c r="AJV24" s="71"/>
      <c r="AJW24" s="71"/>
      <c r="AJX24" s="71"/>
      <c r="AJY24" s="71"/>
      <c r="AJZ24" s="71"/>
      <c r="AKA24" s="71"/>
      <c r="AKB24" s="71"/>
      <c r="AKC24" s="71"/>
      <c r="AKD24" s="71"/>
      <c r="AKE24" s="71"/>
      <c r="AKF24" s="71"/>
      <c r="AKG24" s="71"/>
      <c r="AKH24" s="71"/>
      <c r="AKI24" s="71"/>
      <c r="AKJ24" s="71"/>
      <c r="AKK24" s="71"/>
      <c r="AKL24" s="71"/>
      <c r="AKM24" s="71"/>
      <c r="AKN24" s="71"/>
      <c r="AKO24" s="71"/>
      <c r="AKP24" s="71"/>
      <c r="AKQ24" s="71"/>
      <c r="AKR24" s="71"/>
      <c r="AKS24" s="71"/>
      <c r="AKT24" s="71"/>
      <c r="AKU24" s="71"/>
      <c r="AKV24" s="71"/>
      <c r="AKW24" s="71"/>
      <c r="AKX24" s="71"/>
      <c r="AKY24" s="71"/>
      <c r="AKZ24" s="71"/>
      <c r="ALA24" s="71"/>
      <c r="ALB24" s="71"/>
      <c r="ALC24" s="71"/>
      <c r="ALD24" s="71"/>
      <c r="ALE24" s="71"/>
      <c r="ALF24" s="71"/>
      <c r="ALG24" s="71"/>
      <c r="ALH24" s="71"/>
      <c r="ALI24" s="71"/>
      <c r="ALJ24" s="71"/>
      <c r="ALK24" s="71"/>
      <c r="ALL24" s="71"/>
      <c r="ALM24" s="71"/>
      <c r="ALN24" s="71"/>
      <c r="ALO24" s="71"/>
      <c r="ALP24" s="71"/>
      <c r="ALQ24" s="71"/>
      <c r="ALR24" s="71"/>
      <c r="ALS24" s="71"/>
      <c r="ALT24" s="71"/>
      <c r="ALU24" s="71"/>
      <c r="ALV24" s="71"/>
      <c r="ALW24" s="71"/>
      <c r="ALX24" s="71"/>
      <c r="ALY24" s="71"/>
      <c r="ALZ24" s="71"/>
      <c r="AMA24" s="71"/>
      <c r="AMB24" s="71"/>
      <c r="AMC24" s="71"/>
      <c r="AMD24" s="71"/>
      <c r="AME24" s="71"/>
      <c r="AMF24" s="71"/>
      <c r="AMG24" s="71"/>
      <c r="AMH24" s="71"/>
      <c r="AMI24" s="71"/>
    </row>
    <row r="25" spans="1:1023" ht="25.5" customHeight="1">
      <c r="A25" s="283" t="s">
        <v>33</v>
      </c>
      <c r="B25" s="184" t="s">
        <v>193</v>
      </c>
      <c r="C25" s="288"/>
      <c r="D25" s="289"/>
      <c r="E25" s="190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250" t="s">
        <v>194</v>
      </c>
      <c r="AB25" s="250"/>
      <c r="AC25" s="250"/>
      <c r="AD25" s="250"/>
      <c r="AE25" s="250"/>
      <c r="AF25" s="250"/>
      <c r="AG25" s="250"/>
      <c r="AH25" s="250"/>
      <c r="AI25" s="179"/>
      <c r="AJ25" s="179"/>
      <c r="AK25" s="182"/>
      <c r="AL25" s="179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  <c r="IW25" s="71"/>
      <c r="IX25" s="71"/>
      <c r="IY25" s="71"/>
      <c r="IZ25" s="71"/>
      <c r="JA25" s="71"/>
      <c r="JB25" s="71"/>
      <c r="JC25" s="71"/>
      <c r="JD25" s="71"/>
      <c r="JE25" s="71"/>
      <c r="JF25" s="71"/>
      <c r="JG25" s="71"/>
      <c r="JH25" s="71"/>
      <c r="JI25" s="71"/>
      <c r="JJ25" s="71"/>
      <c r="JK25" s="71"/>
      <c r="JL25" s="71"/>
      <c r="JM25" s="71"/>
      <c r="JN25" s="71"/>
      <c r="JO25" s="71"/>
      <c r="JP25" s="71"/>
      <c r="JQ25" s="71"/>
      <c r="JR25" s="71"/>
      <c r="JS25" s="71"/>
      <c r="JT25" s="71"/>
      <c r="JU25" s="71"/>
      <c r="JV25" s="71"/>
      <c r="JW25" s="71"/>
      <c r="JX25" s="71"/>
      <c r="JY25" s="71"/>
      <c r="JZ25" s="71"/>
      <c r="KA25" s="71"/>
      <c r="KB25" s="71"/>
      <c r="KC25" s="71"/>
      <c r="KD25" s="71"/>
      <c r="KE25" s="71"/>
      <c r="KF25" s="71"/>
      <c r="KG25" s="71"/>
      <c r="KH25" s="71"/>
      <c r="KI25" s="71"/>
      <c r="KJ25" s="71"/>
      <c r="KK25" s="71"/>
      <c r="KL25" s="71"/>
      <c r="KM25" s="71"/>
      <c r="KN25" s="71"/>
      <c r="KO25" s="71"/>
      <c r="KP25" s="71"/>
      <c r="KQ25" s="71"/>
      <c r="KR25" s="71"/>
      <c r="KS25" s="71"/>
      <c r="KT25" s="71"/>
      <c r="KU25" s="71"/>
      <c r="KV25" s="71"/>
      <c r="KW25" s="71"/>
      <c r="KX25" s="71"/>
      <c r="KY25" s="71"/>
      <c r="KZ25" s="71"/>
      <c r="LA25" s="71"/>
      <c r="LB25" s="71"/>
      <c r="LC25" s="71"/>
      <c r="LD25" s="71"/>
      <c r="LE25" s="71"/>
      <c r="LF25" s="71"/>
      <c r="LG25" s="71"/>
      <c r="LH25" s="71"/>
      <c r="LI25" s="71"/>
      <c r="LJ25" s="71"/>
      <c r="LK25" s="71"/>
      <c r="LL25" s="71"/>
      <c r="LM25" s="71"/>
      <c r="LN25" s="71"/>
      <c r="LO25" s="71"/>
      <c r="LP25" s="71"/>
      <c r="LQ25" s="71"/>
      <c r="LR25" s="71"/>
      <c r="LS25" s="71"/>
      <c r="LT25" s="71"/>
      <c r="LU25" s="71"/>
      <c r="LV25" s="71"/>
      <c r="LW25" s="71"/>
      <c r="LX25" s="71"/>
      <c r="LY25" s="71"/>
      <c r="LZ25" s="71"/>
      <c r="MA25" s="71"/>
      <c r="MB25" s="71"/>
      <c r="MC25" s="71"/>
      <c r="MD25" s="71"/>
      <c r="ME25" s="71"/>
      <c r="MF25" s="71"/>
      <c r="MG25" s="71"/>
      <c r="MH25" s="71"/>
      <c r="MI25" s="71"/>
      <c r="MJ25" s="71"/>
      <c r="MK25" s="71"/>
      <c r="ML25" s="71"/>
      <c r="MM25" s="71"/>
      <c r="MN25" s="71"/>
      <c r="MO25" s="71"/>
      <c r="MP25" s="71"/>
      <c r="MQ25" s="71"/>
      <c r="MR25" s="71"/>
      <c r="MS25" s="71"/>
      <c r="MT25" s="71"/>
      <c r="MU25" s="71"/>
      <c r="MV25" s="71"/>
      <c r="MW25" s="71"/>
      <c r="MX25" s="71"/>
      <c r="MY25" s="71"/>
      <c r="MZ25" s="71"/>
      <c r="NA25" s="71"/>
      <c r="NB25" s="71"/>
      <c r="NC25" s="71"/>
      <c r="ND25" s="71"/>
      <c r="NE25" s="71"/>
      <c r="NF25" s="71"/>
      <c r="NG25" s="71"/>
      <c r="NH25" s="71"/>
      <c r="NI25" s="71"/>
      <c r="NJ25" s="71"/>
      <c r="NK25" s="71"/>
      <c r="NL25" s="71"/>
      <c r="NM25" s="71"/>
      <c r="NN25" s="71"/>
      <c r="NO25" s="71"/>
      <c r="NP25" s="71"/>
      <c r="NQ25" s="71"/>
      <c r="NR25" s="71"/>
      <c r="NS25" s="71"/>
      <c r="NT25" s="71"/>
      <c r="NU25" s="71"/>
      <c r="NV25" s="71"/>
      <c r="NW25" s="71"/>
      <c r="NX25" s="71"/>
      <c r="NY25" s="71"/>
      <c r="NZ25" s="71"/>
      <c r="OA25" s="71"/>
      <c r="OB25" s="71"/>
      <c r="OC25" s="71"/>
      <c r="OD25" s="71"/>
      <c r="OE25" s="71"/>
      <c r="OF25" s="71"/>
      <c r="OG25" s="71"/>
      <c r="OH25" s="71"/>
      <c r="OI25" s="71"/>
      <c r="OJ25" s="71"/>
      <c r="OK25" s="71"/>
      <c r="OL25" s="71"/>
      <c r="OM25" s="71"/>
      <c r="ON25" s="71"/>
      <c r="OO25" s="71"/>
      <c r="OP25" s="71"/>
      <c r="OQ25" s="71"/>
      <c r="OR25" s="71"/>
      <c r="OS25" s="71"/>
      <c r="OT25" s="71"/>
      <c r="OU25" s="71"/>
      <c r="OV25" s="71"/>
      <c r="OW25" s="71"/>
      <c r="OX25" s="71"/>
      <c r="OY25" s="71"/>
      <c r="OZ25" s="71"/>
      <c r="PA25" s="71"/>
      <c r="PB25" s="71"/>
      <c r="PC25" s="71"/>
      <c r="PD25" s="71"/>
      <c r="PE25" s="71"/>
      <c r="PF25" s="71"/>
      <c r="PG25" s="71"/>
      <c r="PH25" s="71"/>
      <c r="PI25" s="71"/>
      <c r="PJ25" s="71"/>
      <c r="PK25" s="71"/>
      <c r="PL25" s="71"/>
      <c r="PM25" s="71"/>
      <c r="PN25" s="71"/>
      <c r="PO25" s="71"/>
      <c r="PP25" s="71"/>
      <c r="PQ25" s="71"/>
      <c r="PR25" s="71"/>
      <c r="PS25" s="71"/>
      <c r="PT25" s="71"/>
      <c r="PU25" s="71"/>
      <c r="PV25" s="71"/>
      <c r="PW25" s="71"/>
      <c r="PX25" s="71"/>
      <c r="PY25" s="71"/>
      <c r="PZ25" s="71"/>
      <c r="QA25" s="71"/>
      <c r="QB25" s="71"/>
      <c r="QC25" s="71"/>
      <c r="QD25" s="71"/>
      <c r="QE25" s="71"/>
      <c r="QF25" s="71"/>
      <c r="QG25" s="71"/>
      <c r="QH25" s="71"/>
      <c r="QI25" s="71"/>
      <c r="QJ25" s="71"/>
      <c r="QK25" s="71"/>
      <c r="QL25" s="71"/>
      <c r="QM25" s="71"/>
      <c r="QN25" s="71"/>
      <c r="QO25" s="71"/>
      <c r="QP25" s="71"/>
      <c r="QQ25" s="71"/>
      <c r="QR25" s="71"/>
      <c r="QS25" s="71"/>
      <c r="QT25" s="71"/>
      <c r="QU25" s="71"/>
      <c r="QV25" s="71"/>
      <c r="QW25" s="71"/>
      <c r="QX25" s="71"/>
      <c r="QY25" s="71"/>
      <c r="QZ25" s="71"/>
      <c r="RA25" s="71"/>
      <c r="RB25" s="71"/>
      <c r="RC25" s="71"/>
      <c r="RD25" s="71"/>
      <c r="RE25" s="71"/>
      <c r="RF25" s="71"/>
      <c r="RG25" s="71"/>
      <c r="RH25" s="71"/>
      <c r="RI25" s="71"/>
      <c r="RJ25" s="71"/>
      <c r="RK25" s="71"/>
      <c r="RL25" s="71"/>
      <c r="RM25" s="71"/>
      <c r="RN25" s="71"/>
      <c r="RO25" s="71"/>
      <c r="RP25" s="71"/>
      <c r="RQ25" s="71"/>
      <c r="RR25" s="71"/>
      <c r="RS25" s="71"/>
      <c r="RT25" s="71"/>
      <c r="RU25" s="71"/>
      <c r="RV25" s="71"/>
      <c r="RW25" s="71"/>
      <c r="RX25" s="71"/>
      <c r="RY25" s="71"/>
      <c r="RZ25" s="71"/>
      <c r="SA25" s="71"/>
      <c r="SB25" s="71"/>
      <c r="SC25" s="71"/>
      <c r="SD25" s="71"/>
      <c r="SE25" s="71"/>
      <c r="SF25" s="71"/>
      <c r="SG25" s="71"/>
      <c r="SH25" s="71"/>
      <c r="SI25" s="71"/>
      <c r="SJ25" s="71"/>
      <c r="SK25" s="71"/>
      <c r="SL25" s="71"/>
      <c r="SM25" s="71"/>
      <c r="SN25" s="71"/>
      <c r="SO25" s="71"/>
      <c r="SP25" s="71"/>
      <c r="SQ25" s="71"/>
      <c r="SR25" s="71"/>
      <c r="SS25" s="71"/>
      <c r="ST25" s="71"/>
      <c r="SU25" s="71"/>
      <c r="SV25" s="71"/>
      <c r="SW25" s="71"/>
      <c r="SX25" s="71"/>
      <c r="SY25" s="71"/>
      <c r="SZ25" s="71"/>
      <c r="TA25" s="71"/>
      <c r="TB25" s="71"/>
      <c r="TC25" s="71"/>
      <c r="TD25" s="71"/>
      <c r="TE25" s="71"/>
      <c r="TF25" s="71"/>
      <c r="TG25" s="71"/>
      <c r="TH25" s="71"/>
      <c r="TI25" s="71"/>
      <c r="TJ25" s="71"/>
      <c r="TK25" s="71"/>
      <c r="TL25" s="71"/>
      <c r="TM25" s="71"/>
      <c r="TN25" s="71"/>
      <c r="TO25" s="71"/>
      <c r="TP25" s="71"/>
      <c r="TQ25" s="71"/>
      <c r="TR25" s="71"/>
      <c r="TS25" s="71"/>
      <c r="TT25" s="71"/>
      <c r="TU25" s="71"/>
      <c r="TV25" s="71"/>
      <c r="TW25" s="71"/>
      <c r="TX25" s="71"/>
      <c r="TY25" s="71"/>
      <c r="TZ25" s="71"/>
      <c r="UA25" s="71"/>
      <c r="UB25" s="71"/>
      <c r="UC25" s="71"/>
      <c r="UD25" s="71"/>
      <c r="UE25" s="71"/>
      <c r="UF25" s="71"/>
      <c r="UG25" s="71"/>
      <c r="UH25" s="71"/>
      <c r="UI25" s="71"/>
      <c r="UJ25" s="71"/>
      <c r="UK25" s="71"/>
      <c r="UL25" s="71"/>
      <c r="UM25" s="71"/>
      <c r="UN25" s="71"/>
      <c r="UO25" s="71"/>
      <c r="UP25" s="71"/>
      <c r="UQ25" s="71"/>
      <c r="UR25" s="71"/>
      <c r="US25" s="71"/>
      <c r="UT25" s="71"/>
      <c r="UU25" s="71"/>
      <c r="UV25" s="71"/>
      <c r="UW25" s="71"/>
      <c r="UX25" s="71"/>
      <c r="UY25" s="71"/>
      <c r="UZ25" s="71"/>
      <c r="VA25" s="71"/>
      <c r="VB25" s="71"/>
      <c r="VC25" s="71"/>
      <c r="VD25" s="71"/>
      <c r="VE25" s="71"/>
      <c r="VF25" s="71"/>
      <c r="VG25" s="71"/>
      <c r="VH25" s="71"/>
      <c r="VI25" s="71"/>
      <c r="VJ25" s="71"/>
      <c r="VK25" s="71"/>
      <c r="VL25" s="71"/>
      <c r="VM25" s="71"/>
      <c r="VN25" s="71"/>
      <c r="VO25" s="71"/>
      <c r="VP25" s="71"/>
      <c r="VQ25" s="71"/>
      <c r="VR25" s="71"/>
      <c r="VS25" s="71"/>
      <c r="VT25" s="71"/>
      <c r="VU25" s="71"/>
      <c r="VV25" s="71"/>
      <c r="VW25" s="71"/>
      <c r="VX25" s="71"/>
      <c r="VY25" s="71"/>
      <c r="VZ25" s="71"/>
      <c r="WA25" s="71"/>
      <c r="WB25" s="71"/>
      <c r="WC25" s="71"/>
      <c r="WD25" s="71"/>
      <c r="WE25" s="71"/>
      <c r="WF25" s="71"/>
      <c r="WG25" s="71"/>
      <c r="WH25" s="71"/>
      <c r="WI25" s="71"/>
      <c r="WJ25" s="71"/>
      <c r="WK25" s="71"/>
      <c r="WL25" s="71"/>
      <c r="WM25" s="71"/>
      <c r="WN25" s="71"/>
      <c r="WO25" s="71"/>
      <c r="WP25" s="71"/>
      <c r="WQ25" s="71"/>
      <c r="WR25" s="71"/>
      <c r="WS25" s="71"/>
      <c r="WT25" s="71"/>
      <c r="WU25" s="71"/>
      <c r="WV25" s="71"/>
      <c r="WW25" s="71"/>
      <c r="WX25" s="71"/>
      <c r="WY25" s="71"/>
      <c r="WZ25" s="71"/>
      <c r="XA25" s="71"/>
      <c r="XB25" s="71"/>
      <c r="XC25" s="71"/>
      <c r="XD25" s="71"/>
      <c r="XE25" s="71"/>
      <c r="XF25" s="71"/>
      <c r="XG25" s="71"/>
      <c r="XH25" s="71"/>
      <c r="XI25" s="71"/>
      <c r="XJ25" s="71"/>
      <c r="XK25" s="71"/>
      <c r="XL25" s="71"/>
      <c r="XM25" s="71"/>
      <c r="XN25" s="71"/>
      <c r="XO25" s="71"/>
      <c r="XP25" s="71"/>
      <c r="XQ25" s="71"/>
      <c r="XR25" s="71"/>
      <c r="XS25" s="71"/>
      <c r="XT25" s="71"/>
      <c r="XU25" s="71"/>
      <c r="XV25" s="71"/>
      <c r="XW25" s="71"/>
      <c r="XX25" s="71"/>
      <c r="XY25" s="71"/>
      <c r="XZ25" s="71"/>
      <c r="YA25" s="71"/>
      <c r="YB25" s="71"/>
      <c r="YC25" s="71"/>
      <c r="YD25" s="71"/>
      <c r="YE25" s="71"/>
      <c r="YF25" s="71"/>
      <c r="YG25" s="71"/>
      <c r="YH25" s="71"/>
      <c r="YI25" s="71"/>
      <c r="YJ25" s="71"/>
      <c r="YK25" s="71"/>
      <c r="YL25" s="71"/>
      <c r="YM25" s="71"/>
      <c r="YN25" s="71"/>
      <c r="YO25" s="71"/>
      <c r="YP25" s="71"/>
      <c r="YQ25" s="71"/>
      <c r="YR25" s="71"/>
      <c r="YS25" s="71"/>
      <c r="YT25" s="71"/>
      <c r="YU25" s="71"/>
      <c r="YV25" s="71"/>
      <c r="YW25" s="71"/>
      <c r="YX25" s="71"/>
      <c r="YY25" s="71"/>
      <c r="YZ25" s="71"/>
      <c r="ZA25" s="71"/>
      <c r="ZB25" s="71"/>
      <c r="ZC25" s="71"/>
      <c r="ZD25" s="71"/>
      <c r="ZE25" s="71"/>
      <c r="ZF25" s="71"/>
      <c r="ZG25" s="71"/>
      <c r="ZH25" s="71"/>
      <c r="ZI25" s="71"/>
      <c r="ZJ25" s="71"/>
      <c r="ZK25" s="71"/>
      <c r="ZL25" s="71"/>
      <c r="ZM25" s="71"/>
      <c r="ZN25" s="71"/>
      <c r="ZO25" s="71"/>
      <c r="ZP25" s="71"/>
      <c r="ZQ25" s="71"/>
      <c r="ZR25" s="71"/>
      <c r="ZS25" s="71"/>
      <c r="ZT25" s="71"/>
      <c r="ZU25" s="71"/>
      <c r="ZV25" s="71"/>
      <c r="ZW25" s="71"/>
      <c r="ZX25" s="71"/>
      <c r="ZY25" s="71"/>
      <c r="ZZ25" s="71"/>
      <c r="AAA25" s="71"/>
      <c r="AAB25" s="71"/>
      <c r="AAC25" s="71"/>
      <c r="AAD25" s="71"/>
      <c r="AAE25" s="71"/>
      <c r="AAF25" s="71"/>
      <c r="AAG25" s="71"/>
      <c r="AAH25" s="71"/>
      <c r="AAI25" s="71"/>
      <c r="AAJ25" s="71"/>
      <c r="AAK25" s="71"/>
      <c r="AAL25" s="71"/>
      <c r="AAM25" s="71"/>
      <c r="AAN25" s="71"/>
      <c r="AAO25" s="71"/>
      <c r="AAP25" s="71"/>
      <c r="AAQ25" s="71"/>
      <c r="AAR25" s="71"/>
      <c r="AAS25" s="71"/>
      <c r="AAT25" s="71"/>
      <c r="AAU25" s="71"/>
      <c r="AAV25" s="71"/>
      <c r="AAW25" s="71"/>
      <c r="AAX25" s="71"/>
      <c r="AAY25" s="71"/>
      <c r="AAZ25" s="71"/>
      <c r="ABA25" s="71"/>
      <c r="ABB25" s="71"/>
      <c r="ABC25" s="71"/>
      <c r="ABD25" s="71"/>
      <c r="ABE25" s="71"/>
      <c r="ABF25" s="71"/>
      <c r="ABG25" s="71"/>
      <c r="ABH25" s="71"/>
      <c r="ABI25" s="71"/>
      <c r="ABJ25" s="71"/>
      <c r="ABK25" s="71"/>
      <c r="ABL25" s="71"/>
      <c r="ABM25" s="71"/>
      <c r="ABN25" s="71"/>
      <c r="ABO25" s="71"/>
      <c r="ABP25" s="71"/>
      <c r="ABQ25" s="71"/>
      <c r="ABR25" s="71"/>
      <c r="ABS25" s="71"/>
      <c r="ABT25" s="71"/>
      <c r="ABU25" s="71"/>
      <c r="ABV25" s="71"/>
      <c r="ABW25" s="71"/>
      <c r="ABX25" s="71"/>
      <c r="ABY25" s="71"/>
      <c r="ABZ25" s="71"/>
      <c r="ACA25" s="71"/>
      <c r="ACB25" s="71"/>
      <c r="ACC25" s="71"/>
      <c r="ACD25" s="71"/>
      <c r="ACE25" s="71"/>
      <c r="ACF25" s="71"/>
      <c r="ACG25" s="71"/>
      <c r="ACH25" s="71"/>
      <c r="ACI25" s="71"/>
      <c r="ACJ25" s="71"/>
      <c r="ACK25" s="71"/>
      <c r="ACL25" s="71"/>
      <c r="ACM25" s="71"/>
      <c r="ACN25" s="71"/>
      <c r="ACO25" s="71"/>
      <c r="ACP25" s="71"/>
      <c r="ACQ25" s="71"/>
      <c r="ACR25" s="71"/>
      <c r="ACS25" s="71"/>
      <c r="ACT25" s="71"/>
      <c r="ACU25" s="71"/>
      <c r="ACV25" s="71"/>
      <c r="ACW25" s="71"/>
      <c r="ACX25" s="71"/>
      <c r="ACY25" s="71"/>
      <c r="ACZ25" s="71"/>
      <c r="ADA25" s="71"/>
      <c r="ADB25" s="71"/>
      <c r="ADC25" s="71"/>
      <c r="ADD25" s="71"/>
      <c r="ADE25" s="71"/>
      <c r="ADF25" s="71"/>
      <c r="ADG25" s="71"/>
      <c r="ADH25" s="71"/>
      <c r="ADI25" s="71"/>
      <c r="ADJ25" s="71"/>
      <c r="ADK25" s="71"/>
      <c r="ADL25" s="71"/>
      <c r="ADM25" s="71"/>
      <c r="ADN25" s="71"/>
      <c r="ADO25" s="71"/>
      <c r="ADP25" s="71"/>
      <c r="ADQ25" s="71"/>
      <c r="ADR25" s="71"/>
      <c r="ADS25" s="71"/>
      <c r="ADT25" s="71"/>
      <c r="ADU25" s="71"/>
      <c r="ADV25" s="71"/>
      <c r="ADW25" s="71"/>
      <c r="ADX25" s="71"/>
      <c r="ADY25" s="71"/>
      <c r="ADZ25" s="71"/>
      <c r="AEA25" s="71"/>
      <c r="AEB25" s="71"/>
      <c r="AEC25" s="71"/>
      <c r="AED25" s="71"/>
      <c r="AEE25" s="71"/>
      <c r="AEF25" s="71"/>
      <c r="AEG25" s="71"/>
      <c r="AEH25" s="71"/>
      <c r="AEI25" s="71"/>
      <c r="AEJ25" s="71"/>
      <c r="AEK25" s="71"/>
      <c r="AEL25" s="71"/>
      <c r="AEM25" s="71"/>
      <c r="AEN25" s="71"/>
      <c r="AEO25" s="71"/>
      <c r="AEP25" s="71"/>
      <c r="AEQ25" s="71"/>
      <c r="AER25" s="71"/>
      <c r="AES25" s="71"/>
      <c r="AET25" s="71"/>
      <c r="AEU25" s="71"/>
      <c r="AEV25" s="71"/>
      <c r="AEW25" s="71"/>
      <c r="AEX25" s="71"/>
      <c r="AEY25" s="71"/>
      <c r="AEZ25" s="71"/>
      <c r="AFA25" s="71"/>
      <c r="AFB25" s="71"/>
      <c r="AFC25" s="71"/>
      <c r="AFD25" s="71"/>
      <c r="AFE25" s="71"/>
      <c r="AFF25" s="71"/>
      <c r="AFG25" s="71"/>
      <c r="AFH25" s="71"/>
      <c r="AFI25" s="71"/>
      <c r="AFJ25" s="71"/>
      <c r="AFK25" s="71"/>
      <c r="AFL25" s="71"/>
      <c r="AFM25" s="71"/>
      <c r="AFN25" s="71"/>
      <c r="AFO25" s="71"/>
      <c r="AFP25" s="71"/>
      <c r="AFQ25" s="71"/>
      <c r="AFR25" s="71"/>
      <c r="AFS25" s="71"/>
      <c r="AFT25" s="71"/>
      <c r="AFU25" s="71"/>
      <c r="AFV25" s="71"/>
      <c r="AFW25" s="71"/>
      <c r="AFX25" s="71"/>
      <c r="AFY25" s="71"/>
      <c r="AFZ25" s="71"/>
      <c r="AGA25" s="71"/>
      <c r="AGB25" s="71"/>
      <c r="AGC25" s="71"/>
      <c r="AGD25" s="71"/>
      <c r="AGE25" s="71"/>
      <c r="AGF25" s="71"/>
      <c r="AGG25" s="71"/>
      <c r="AGH25" s="71"/>
      <c r="AGI25" s="71"/>
      <c r="AGJ25" s="71"/>
      <c r="AGK25" s="71"/>
      <c r="AGL25" s="71"/>
      <c r="AGM25" s="71"/>
      <c r="AGN25" s="71"/>
      <c r="AGO25" s="71"/>
      <c r="AGP25" s="71"/>
      <c r="AGQ25" s="71"/>
      <c r="AGR25" s="71"/>
      <c r="AGS25" s="71"/>
      <c r="AGT25" s="71"/>
      <c r="AGU25" s="71"/>
      <c r="AGV25" s="71"/>
      <c r="AGW25" s="71"/>
      <c r="AGX25" s="71"/>
      <c r="AGY25" s="71"/>
      <c r="AGZ25" s="71"/>
      <c r="AHA25" s="71"/>
      <c r="AHB25" s="71"/>
      <c r="AHC25" s="71"/>
      <c r="AHD25" s="71"/>
      <c r="AHE25" s="71"/>
      <c r="AHF25" s="71"/>
      <c r="AHG25" s="71"/>
      <c r="AHH25" s="71"/>
      <c r="AHI25" s="71"/>
      <c r="AHJ25" s="71"/>
      <c r="AHK25" s="71"/>
      <c r="AHL25" s="71"/>
      <c r="AHM25" s="71"/>
      <c r="AHN25" s="71"/>
      <c r="AHO25" s="71"/>
      <c r="AHP25" s="71"/>
      <c r="AHQ25" s="71"/>
      <c r="AHR25" s="71"/>
      <c r="AHS25" s="71"/>
      <c r="AHT25" s="71"/>
      <c r="AHU25" s="71"/>
      <c r="AHV25" s="71"/>
      <c r="AHW25" s="71"/>
      <c r="AHX25" s="71"/>
      <c r="AHY25" s="71"/>
      <c r="AHZ25" s="71"/>
      <c r="AIA25" s="71"/>
      <c r="AIB25" s="71"/>
      <c r="AIC25" s="71"/>
      <c r="AID25" s="71"/>
      <c r="AIE25" s="71"/>
      <c r="AIF25" s="71"/>
      <c r="AIG25" s="71"/>
      <c r="AIH25" s="71"/>
      <c r="AII25" s="71"/>
      <c r="AIJ25" s="71"/>
      <c r="AIK25" s="71"/>
      <c r="AIL25" s="71"/>
      <c r="AIM25" s="71"/>
      <c r="AIN25" s="71"/>
      <c r="AIO25" s="71"/>
      <c r="AIP25" s="71"/>
      <c r="AIQ25" s="71"/>
      <c r="AIR25" s="71"/>
      <c r="AIS25" s="71"/>
      <c r="AIT25" s="71"/>
      <c r="AIU25" s="71"/>
      <c r="AIV25" s="71"/>
      <c r="AIW25" s="71"/>
      <c r="AIX25" s="71"/>
      <c r="AIY25" s="71"/>
      <c r="AIZ25" s="71"/>
      <c r="AJA25" s="71"/>
      <c r="AJB25" s="71"/>
      <c r="AJC25" s="71"/>
      <c r="AJD25" s="71"/>
      <c r="AJE25" s="71"/>
      <c r="AJF25" s="71"/>
      <c r="AJG25" s="71"/>
      <c r="AJH25" s="71"/>
      <c r="AJI25" s="71"/>
      <c r="AJJ25" s="71"/>
      <c r="AJK25" s="71"/>
      <c r="AJL25" s="71"/>
      <c r="AJM25" s="71"/>
      <c r="AJN25" s="71"/>
      <c r="AJO25" s="71"/>
      <c r="AJP25" s="71"/>
      <c r="AJQ25" s="71"/>
      <c r="AJR25" s="71"/>
      <c r="AJS25" s="71"/>
      <c r="AJT25" s="71"/>
      <c r="AJU25" s="71"/>
      <c r="AJV25" s="71"/>
      <c r="AJW25" s="71"/>
      <c r="AJX25" s="71"/>
      <c r="AJY25" s="71"/>
      <c r="AJZ25" s="71"/>
      <c r="AKA25" s="71"/>
      <c r="AKB25" s="71"/>
      <c r="AKC25" s="71"/>
      <c r="AKD25" s="71"/>
      <c r="AKE25" s="71"/>
      <c r="AKF25" s="71"/>
      <c r="AKG25" s="71"/>
      <c r="AKH25" s="71"/>
      <c r="AKI25" s="71"/>
      <c r="AKJ25" s="71"/>
      <c r="AKK25" s="71"/>
      <c r="AKL25" s="71"/>
      <c r="AKM25" s="71"/>
      <c r="AKN25" s="71"/>
      <c r="AKO25" s="71"/>
      <c r="AKP25" s="71"/>
      <c r="AKQ25" s="71"/>
      <c r="AKR25" s="71"/>
      <c r="AKS25" s="71"/>
      <c r="AKT25" s="71"/>
      <c r="AKU25" s="71"/>
      <c r="AKV25" s="71"/>
      <c r="AKW25" s="71"/>
      <c r="AKX25" s="71"/>
      <c r="AKY25" s="71"/>
      <c r="AKZ25" s="71"/>
      <c r="ALA25" s="71"/>
      <c r="ALB25" s="71"/>
      <c r="ALC25" s="71"/>
      <c r="ALD25" s="71"/>
      <c r="ALE25" s="71"/>
      <c r="ALF25" s="71"/>
      <c r="ALG25" s="71"/>
      <c r="ALH25" s="71"/>
      <c r="ALI25" s="71"/>
      <c r="ALJ25" s="71"/>
      <c r="ALK25" s="71"/>
      <c r="ALL25" s="71"/>
      <c r="ALM25" s="71"/>
      <c r="ALN25" s="71"/>
      <c r="ALO25" s="71"/>
      <c r="ALP25" s="71"/>
      <c r="ALQ25" s="71"/>
      <c r="ALR25" s="71"/>
      <c r="ALS25" s="71"/>
      <c r="ALT25" s="71"/>
      <c r="ALU25" s="71"/>
      <c r="ALV25" s="71"/>
      <c r="ALW25" s="71"/>
      <c r="ALX25" s="71"/>
      <c r="ALY25" s="71"/>
      <c r="ALZ25" s="71"/>
      <c r="AMA25" s="71"/>
      <c r="AMB25" s="71"/>
      <c r="AMC25" s="71"/>
      <c r="AMD25" s="71"/>
      <c r="AME25" s="71"/>
      <c r="AMF25" s="71"/>
      <c r="AMG25" s="71"/>
      <c r="AMH25" s="71"/>
      <c r="AMI25" s="71"/>
    </row>
    <row r="26" spans="1:1023">
      <c r="A26" s="284" t="s">
        <v>195</v>
      </c>
      <c r="B26" s="184" t="s">
        <v>196</v>
      </c>
      <c r="C26" s="290"/>
      <c r="D26" s="291"/>
      <c r="E26" s="190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82"/>
    </row>
    <row r="27" spans="1:1023" ht="15.75" thickBot="1">
      <c r="A27" s="49"/>
      <c r="B27" s="51"/>
      <c r="C27" s="19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192"/>
    </row>
    <row r="28" spans="1:1023" s="129" customFormat="1" ht="25.5" customHeight="1">
      <c r="A28" s="180"/>
      <c r="B28" s="180"/>
      <c r="C28" s="193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94"/>
      <c r="AM28" s="195"/>
      <c r="AN28" s="195"/>
      <c r="AO28" s="195"/>
      <c r="AP28" s="195"/>
      <c r="AQ28" s="195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7"/>
      <c r="BM28" s="164"/>
      <c r="BN28" s="198"/>
      <c r="BO28" s="199"/>
      <c r="BP28" s="164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</row>
    <row r="29" spans="1:1023" s="129" customFormat="1" ht="25.5" customHeight="1">
      <c r="A29" s="180"/>
      <c r="B29" s="180"/>
      <c r="C29" s="193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94"/>
      <c r="AM29" s="195"/>
      <c r="AN29" s="195"/>
      <c r="AO29" s="195"/>
      <c r="AP29" s="195"/>
      <c r="AQ29" s="195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7"/>
      <c r="BM29" s="164"/>
      <c r="BN29" s="198"/>
      <c r="BO29" s="199"/>
      <c r="BP29" s="164"/>
      <c r="BQ29" s="128"/>
      <c r="BR29" s="128"/>
    </row>
    <row r="30" spans="1:1023" s="129" customFormat="1" ht="25.5" customHeight="1">
      <c r="A30" s="200"/>
      <c r="B30" s="200"/>
      <c r="C30" s="201"/>
      <c r="D30" s="202"/>
      <c r="E30" s="203"/>
      <c r="F30" s="203"/>
      <c r="G30" s="204"/>
      <c r="H30" s="204"/>
      <c r="I30" s="203"/>
      <c r="J30" s="203"/>
      <c r="K30" s="203"/>
      <c r="L30" s="203"/>
      <c r="M30" s="203"/>
      <c r="N30" s="204"/>
      <c r="O30" s="203"/>
      <c r="P30" s="205"/>
      <c r="Q30" s="203"/>
      <c r="R30" s="203"/>
      <c r="S30" s="203"/>
      <c r="T30" s="203"/>
      <c r="U30" s="203"/>
      <c r="V30" s="204"/>
      <c r="W30" s="205"/>
      <c r="X30" s="203"/>
      <c r="Y30" s="203"/>
      <c r="Z30" s="203"/>
      <c r="AA30" s="203"/>
      <c r="AB30" s="204"/>
      <c r="AC30" s="204"/>
      <c r="AD30" s="204"/>
      <c r="AE30" s="204"/>
      <c r="AF30" s="203"/>
      <c r="AG30" s="203"/>
      <c r="AH30" s="203"/>
      <c r="AI30" s="202"/>
      <c r="AJ30" s="206"/>
      <c r="AK30" s="206"/>
      <c r="AL30" s="207"/>
      <c r="AM30" s="195"/>
      <c r="AN30" s="195"/>
      <c r="AO30" s="195"/>
      <c r="AP30" s="195"/>
      <c r="AQ30" s="195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7"/>
      <c r="BM30" s="164"/>
      <c r="BN30" s="198"/>
      <c r="BO30" s="199"/>
      <c r="BP30" s="164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</row>
    <row r="31" spans="1:1023">
      <c r="A31" s="200"/>
      <c r="B31" s="200"/>
      <c r="C31" s="201"/>
      <c r="D31" s="202"/>
      <c r="E31" s="202"/>
      <c r="F31" s="202"/>
      <c r="G31" s="208"/>
      <c r="H31" s="208"/>
      <c r="I31" s="208"/>
      <c r="J31" s="208"/>
      <c r="K31" s="208"/>
      <c r="L31" s="209"/>
      <c r="M31" s="202"/>
      <c r="N31" s="208"/>
      <c r="O31" s="208"/>
      <c r="P31" s="208"/>
      <c r="Q31" s="208"/>
      <c r="R31" s="208"/>
      <c r="S31" s="209"/>
      <c r="T31" s="202"/>
      <c r="U31" s="208"/>
      <c r="V31" s="210"/>
      <c r="W31" s="208"/>
      <c r="X31" s="208"/>
      <c r="Y31" s="208"/>
      <c r="Z31" s="202"/>
      <c r="AA31" s="202"/>
      <c r="AB31" s="208"/>
      <c r="AC31" s="210"/>
      <c r="AD31" s="208"/>
      <c r="AE31" s="208"/>
      <c r="AF31" s="208"/>
      <c r="AG31" s="210"/>
      <c r="AH31" s="202"/>
      <c r="AI31" s="202"/>
      <c r="AJ31" s="206"/>
      <c r="AK31" s="206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  <c r="IW31" s="71"/>
      <c r="IX31" s="71"/>
      <c r="IY31" s="71"/>
      <c r="IZ31" s="71"/>
      <c r="JA31" s="71"/>
      <c r="JB31" s="71"/>
      <c r="JC31" s="71"/>
      <c r="JD31" s="71"/>
      <c r="JE31" s="71"/>
      <c r="JF31" s="71"/>
      <c r="JG31" s="71"/>
      <c r="JH31" s="71"/>
      <c r="JI31" s="71"/>
      <c r="JJ31" s="71"/>
      <c r="JK31" s="71"/>
      <c r="JL31" s="71"/>
      <c r="JM31" s="71"/>
      <c r="JN31" s="71"/>
      <c r="JO31" s="71"/>
      <c r="JP31" s="71"/>
      <c r="JQ31" s="71"/>
      <c r="JR31" s="71"/>
      <c r="JS31" s="71"/>
      <c r="JT31" s="71"/>
      <c r="JU31" s="71"/>
      <c r="JV31" s="71"/>
      <c r="JW31" s="71"/>
      <c r="JX31" s="71"/>
      <c r="JY31" s="71"/>
      <c r="JZ31" s="71"/>
      <c r="KA31" s="71"/>
      <c r="KB31" s="71"/>
      <c r="KC31" s="71"/>
      <c r="KD31" s="71"/>
      <c r="KE31" s="71"/>
      <c r="KF31" s="71"/>
      <c r="KG31" s="71"/>
      <c r="KH31" s="71"/>
      <c r="KI31" s="71"/>
      <c r="KJ31" s="71"/>
      <c r="KK31" s="71"/>
      <c r="KL31" s="71"/>
      <c r="KM31" s="71"/>
      <c r="KN31" s="71"/>
      <c r="KO31" s="71"/>
      <c r="KP31" s="71"/>
      <c r="KQ31" s="71"/>
      <c r="KR31" s="71"/>
      <c r="KS31" s="71"/>
      <c r="KT31" s="71"/>
      <c r="KU31" s="71"/>
      <c r="KV31" s="71"/>
      <c r="KW31" s="71"/>
      <c r="KX31" s="71"/>
      <c r="KY31" s="71"/>
      <c r="KZ31" s="71"/>
      <c r="LA31" s="71"/>
      <c r="LB31" s="71"/>
      <c r="LC31" s="71"/>
      <c r="LD31" s="71"/>
      <c r="LE31" s="71"/>
      <c r="LF31" s="71"/>
      <c r="LG31" s="71"/>
      <c r="LH31" s="71"/>
      <c r="LI31" s="71"/>
      <c r="LJ31" s="71"/>
      <c r="LK31" s="71"/>
      <c r="LL31" s="71"/>
      <c r="LM31" s="71"/>
      <c r="LN31" s="71"/>
      <c r="LO31" s="71"/>
      <c r="LP31" s="71"/>
      <c r="LQ31" s="71"/>
      <c r="LR31" s="71"/>
      <c r="LS31" s="71"/>
      <c r="LT31" s="71"/>
      <c r="LU31" s="71"/>
      <c r="LV31" s="71"/>
      <c r="LW31" s="71"/>
      <c r="LX31" s="71"/>
      <c r="LY31" s="71"/>
      <c r="LZ31" s="71"/>
      <c r="MA31" s="71"/>
      <c r="MB31" s="71"/>
      <c r="MC31" s="71"/>
      <c r="MD31" s="71"/>
      <c r="ME31" s="71"/>
      <c r="MF31" s="71"/>
      <c r="MG31" s="71"/>
      <c r="MH31" s="71"/>
      <c r="MI31" s="71"/>
      <c r="MJ31" s="71"/>
      <c r="MK31" s="71"/>
      <c r="ML31" s="71"/>
      <c r="MM31" s="71"/>
      <c r="MN31" s="71"/>
      <c r="MO31" s="71"/>
      <c r="MP31" s="71"/>
      <c r="MQ31" s="71"/>
      <c r="MR31" s="71"/>
      <c r="MS31" s="71"/>
      <c r="MT31" s="71"/>
      <c r="MU31" s="71"/>
      <c r="MV31" s="71"/>
      <c r="MW31" s="71"/>
      <c r="MX31" s="71"/>
      <c r="MY31" s="71"/>
      <c r="MZ31" s="71"/>
      <c r="NA31" s="71"/>
      <c r="NB31" s="71"/>
      <c r="NC31" s="71"/>
      <c r="ND31" s="71"/>
      <c r="NE31" s="71"/>
      <c r="NF31" s="71"/>
      <c r="NG31" s="71"/>
      <c r="NH31" s="71"/>
      <c r="NI31" s="71"/>
      <c r="NJ31" s="71"/>
      <c r="NK31" s="71"/>
      <c r="NL31" s="71"/>
      <c r="NM31" s="71"/>
      <c r="NN31" s="71"/>
      <c r="NO31" s="71"/>
      <c r="NP31" s="71"/>
      <c r="NQ31" s="71"/>
      <c r="NR31" s="71"/>
      <c r="NS31" s="71"/>
      <c r="NT31" s="71"/>
      <c r="NU31" s="71"/>
      <c r="NV31" s="71"/>
      <c r="NW31" s="71"/>
      <c r="NX31" s="71"/>
      <c r="NY31" s="71"/>
      <c r="NZ31" s="71"/>
      <c r="OA31" s="71"/>
      <c r="OB31" s="71"/>
      <c r="OC31" s="71"/>
      <c r="OD31" s="71"/>
      <c r="OE31" s="71"/>
      <c r="OF31" s="71"/>
      <c r="OG31" s="71"/>
      <c r="OH31" s="71"/>
      <c r="OI31" s="71"/>
      <c r="OJ31" s="71"/>
      <c r="OK31" s="71"/>
      <c r="OL31" s="71"/>
      <c r="OM31" s="71"/>
      <c r="ON31" s="71"/>
      <c r="OO31" s="71"/>
      <c r="OP31" s="71"/>
      <c r="OQ31" s="71"/>
      <c r="OR31" s="71"/>
      <c r="OS31" s="71"/>
      <c r="OT31" s="71"/>
      <c r="OU31" s="71"/>
      <c r="OV31" s="71"/>
      <c r="OW31" s="71"/>
      <c r="OX31" s="71"/>
      <c r="OY31" s="71"/>
      <c r="OZ31" s="71"/>
      <c r="PA31" s="71"/>
      <c r="PB31" s="71"/>
      <c r="PC31" s="71"/>
      <c r="PD31" s="71"/>
      <c r="PE31" s="71"/>
      <c r="PF31" s="71"/>
      <c r="PG31" s="71"/>
      <c r="PH31" s="71"/>
      <c r="PI31" s="71"/>
      <c r="PJ31" s="71"/>
      <c r="PK31" s="71"/>
      <c r="PL31" s="71"/>
      <c r="PM31" s="71"/>
      <c r="PN31" s="71"/>
      <c r="PO31" s="71"/>
      <c r="PP31" s="71"/>
      <c r="PQ31" s="71"/>
      <c r="PR31" s="71"/>
      <c r="PS31" s="71"/>
      <c r="PT31" s="71"/>
      <c r="PU31" s="71"/>
      <c r="PV31" s="71"/>
      <c r="PW31" s="71"/>
      <c r="PX31" s="71"/>
      <c r="PY31" s="71"/>
      <c r="PZ31" s="71"/>
      <c r="QA31" s="71"/>
      <c r="QB31" s="71"/>
      <c r="QC31" s="71"/>
      <c r="QD31" s="71"/>
      <c r="QE31" s="71"/>
      <c r="QF31" s="71"/>
      <c r="QG31" s="71"/>
      <c r="QH31" s="71"/>
      <c r="QI31" s="71"/>
      <c r="QJ31" s="71"/>
      <c r="QK31" s="71"/>
      <c r="QL31" s="71"/>
      <c r="QM31" s="71"/>
      <c r="QN31" s="71"/>
      <c r="QO31" s="71"/>
      <c r="QP31" s="71"/>
      <c r="QQ31" s="71"/>
      <c r="QR31" s="71"/>
      <c r="QS31" s="71"/>
      <c r="QT31" s="71"/>
      <c r="QU31" s="71"/>
      <c r="QV31" s="71"/>
      <c r="QW31" s="71"/>
      <c r="QX31" s="71"/>
      <c r="QY31" s="71"/>
      <c r="QZ31" s="71"/>
      <c r="RA31" s="71"/>
      <c r="RB31" s="71"/>
      <c r="RC31" s="71"/>
      <c r="RD31" s="71"/>
      <c r="RE31" s="71"/>
      <c r="RF31" s="71"/>
      <c r="RG31" s="71"/>
      <c r="RH31" s="71"/>
      <c r="RI31" s="71"/>
      <c r="RJ31" s="71"/>
      <c r="RK31" s="71"/>
      <c r="RL31" s="71"/>
      <c r="RM31" s="71"/>
      <c r="RN31" s="71"/>
      <c r="RO31" s="71"/>
      <c r="RP31" s="71"/>
      <c r="RQ31" s="71"/>
      <c r="RR31" s="71"/>
      <c r="RS31" s="71"/>
      <c r="RT31" s="71"/>
      <c r="RU31" s="71"/>
      <c r="RV31" s="71"/>
      <c r="RW31" s="71"/>
      <c r="RX31" s="71"/>
      <c r="RY31" s="71"/>
      <c r="RZ31" s="71"/>
      <c r="SA31" s="71"/>
      <c r="SB31" s="71"/>
      <c r="SC31" s="71"/>
      <c r="SD31" s="71"/>
      <c r="SE31" s="71"/>
      <c r="SF31" s="71"/>
      <c r="SG31" s="71"/>
      <c r="SH31" s="71"/>
      <c r="SI31" s="71"/>
      <c r="SJ31" s="71"/>
      <c r="SK31" s="71"/>
      <c r="SL31" s="71"/>
      <c r="SM31" s="71"/>
      <c r="SN31" s="71"/>
      <c r="SO31" s="71"/>
      <c r="SP31" s="71"/>
      <c r="SQ31" s="71"/>
      <c r="SR31" s="71"/>
      <c r="SS31" s="71"/>
      <c r="ST31" s="71"/>
      <c r="SU31" s="71"/>
      <c r="SV31" s="71"/>
      <c r="SW31" s="71"/>
      <c r="SX31" s="71"/>
      <c r="SY31" s="71"/>
      <c r="SZ31" s="71"/>
      <c r="TA31" s="71"/>
      <c r="TB31" s="71"/>
      <c r="TC31" s="71"/>
      <c r="TD31" s="71"/>
      <c r="TE31" s="71"/>
      <c r="TF31" s="71"/>
      <c r="TG31" s="71"/>
      <c r="TH31" s="71"/>
      <c r="TI31" s="71"/>
      <c r="TJ31" s="71"/>
      <c r="TK31" s="71"/>
      <c r="TL31" s="71"/>
      <c r="TM31" s="71"/>
      <c r="TN31" s="71"/>
      <c r="TO31" s="71"/>
      <c r="TP31" s="71"/>
      <c r="TQ31" s="71"/>
      <c r="TR31" s="71"/>
      <c r="TS31" s="71"/>
      <c r="TT31" s="71"/>
      <c r="TU31" s="71"/>
      <c r="TV31" s="71"/>
      <c r="TW31" s="71"/>
      <c r="TX31" s="71"/>
      <c r="TY31" s="71"/>
      <c r="TZ31" s="71"/>
      <c r="UA31" s="71"/>
      <c r="UB31" s="71"/>
      <c r="UC31" s="71"/>
      <c r="UD31" s="71"/>
      <c r="UE31" s="71"/>
      <c r="UF31" s="71"/>
      <c r="UG31" s="71"/>
      <c r="UH31" s="71"/>
      <c r="UI31" s="71"/>
      <c r="UJ31" s="71"/>
      <c r="UK31" s="71"/>
      <c r="UL31" s="71"/>
      <c r="UM31" s="71"/>
      <c r="UN31" s="71"/>
      <c r="UO31" s="71"/>
      <c r="UP31" s="71"/>
      <c r="UQ31" s="71"/>
      <c r="UR31" s="71"/>
      <c r="US31" s="71"/>
      <c r="UT31" s="71"/>
      <c r="UU31" s="71"/>
      <c r="UV31" s="71"/>
      <c r="UW31" s="71"/>
      <c r="UX31" s="71"/>
      <c r="UY31" s="71"/>
      <c r="UZ31" s="71"/>
      <c r="VA31" s="71"/>
      <c r="VB31" s="71"/>
      <c r="VC31" s="71"/>
      <c r="VD31" s="71"/>
      <c r="VE31" s="71"/>
      <c r="VF31" s="71"/>
      <c r="VG31" s="71"/>
      <c r="VH31" s="71"/>
      <c r="VI31" s="71"/>
      <c r="VJ31" s="71"/>
      <c r="VK31" s="71"/>
      <c r="VL31" s="71"/>
      <c r="VM31" s="71"/>
      <c r="VN31" s="71"/>
      <c r="VO31" s="71"/>
      <c r="VP31" s="71"/>
      <c r="VQ31" s="71"/>
      <c r="VR31" s="71"/>
      <c r="VS31" s="71"/>
      <c r="VT31" s="71"/>
      <c r="VU31" s="71"/>
      <c r="VV31" s="71"/>
      <c r="VW31" s="71"/>
      <c r="VX31" s="71"/>
      <c r="VY31" s="71"/>
      <c r="VZ31" s="71"/>
      <c r="WA31" s="71"/>
      <c r="WB31" s="71"/>
      <c r="WC31" s="71"/>
      <c r="WD31" s="71"/>
      <c r="WE31" s="71"/>
      <c r="WF31" s="71"/>
      <c r="WG31" s="71"/>
      <c r="WH31" s="71"/>
      <c r="WI31" s="71"/>
      <c r="WJ31" s="71"/>
      <c r="WK31" s="71"/>
      <c r="WL31" s="71"/>
      <c r="WM31" s="71"/>
      <c r="WN31" s="71"/>
      <c r="WO31" s="71"/>
      <c r="WP31" s="71"/>
      <c r="WQ31" s="71"/>
      <c r="WR31" s="71"/>
      <c r="WS31" s="71"/>
      <c r="WT31" s="71"/>
      <c r="WU31" s="71"/>
      <c r="WV31" s="71"/>
      <c r="WW31" s="71"/>
      <c r="WX31" s="71"/>
      <c r="WY31" s="71"/>
      <c r="WZ31" s="71"/>
      <c r="XA31" s="71"/>
      <c r="XB31" s="71"/>
      <c r="XC31" s="71"/>
      <c r="XD31" s="71"/>
      <c r="XE31" s="71"/>
      <c r="XF31" s="71"/>
      <c r="XG31" s="71"/>
      <c r="XH31" s="71"/>
      <c r="XI31" s="71"/>
      <c r="XJ31" s="71"/>
      <c r="XK31" s="71"/>
      <c r="XL31" s="71"/>
      <c r="XM31" s="71"/>
      <c r="XN31" s="71"/>
      <c r="XO31" s="71"/>
      <c r="XP31" s="71"/>
      <c r="XQ31" s="71"/>
      <c r="XR31" s="71"/>
      <c r="XS31" s="71"/>
      <c r="XT31" s="71"/>
      <c r="XU31" s="71"/>
      <c r="XV31" s="71"/>
      <c r="XW31" s="71"/>
      <c r="XX31" s="71"/>
      <c r="XY31" s="71"/>
      <c r="XZ31" s="71"/>
      <c r="YA31" s="71"/>
      <c r="YB31" s="71"/>
      <c r="YC31" s="71"/>
      <c r="YD31" s="71"/>
      <c r="YE31" s="71"/>
      <c r="YF31" s="71"/>
      <c r="YG31" s="71"/>
      <c r="YH31" s="71"/>
      <c r="YI31" s="71"/>
      <c r="YJ31" s="71"/>
      <c r="YK31" s="71"/>
      <c r="YL31" s="71"/>
      <c r="YM31" s="71"/>
      <c r="YN31" s="71"/>
      <c r="YO31" s="71"/>
      <c r="YP31" s="71"/>
      <c r="YQ31" s="71"/>
      <c r="YR31" s="71"/>
      <c r="YS31" s="71"/>
      <c r="YT31" s="71"/>
      <c r="YU31" s="71"/>
      <c r="YV31" s="71"/>
      <c r="YW31" s="71"/>
      <c r="YX31" s="71"/>
      <c r="YY31" s="71"/>
      <c r="YZ31" s="71"/>
      <c r="ZA31" s="71"/>
      <c r="ZB31" s="71"/>
      <c r="ZC31" s="71"/>
      <c r="ZD31" s="71"/>
      <c r="ZE31" s="71"/>
      <c r="ZF31" s="71"/>
      <c r="ZG31" s="71"/>
      <c r="ZH31" s="71"/>
      <c r="ZI31" s="71"/>
      <c r="ZJ31" s="71"/>
      <c r="ZK31" s="71"/>
      <c r="ZL31" s="71"/>
      <c r="ZM31" s="71"/>
      <c r="ZN31" s="71"/>
      <c r="ZO31" s="71"/>
      <c r="ZP31" s="71"/>
      <c r="ZQ31" s="71"/>
      <c r="ZR31" s="71"/>
      <c r="ZS31" s="71"/>
      <c r="ZT31" s="71"/>
      <c r="ZU31" s="71"/>
      <c r="ZV31" s="71"/>
      <c r="ZW31" s="71"/>
      <c r="ZX31" s="71"/>
      <c r="ZY31" s="71"/>
      <c r="ZZ31" s="71"/>
      <c r="AAA31" s="71"/>
      <c r="AAB31" s="71"/>
      <c r="AAC31" s="71"/>
      <c r="AAD31" s="71"/>
      <c r="AAE31" s="71"/>
      <c r="AAF31" s="71"/>
      <c r="AAG31" s="71"/>
      <c r="AAH31" s="71"/>
      <c r="AAI31" s="71"/>
      <c r="AAJ31" s="71"/>
      <c r="AAK31" s="71"/>
      <c r="AAL31" s="71"/>
      <c r="AAM31" s="71"/>
      <c r="AAN31" s="71"/>
      <c r="AAO31" s="71"/>
      <c r="AAP31" s="71"/>
      <c r="AAQ31" s="71"/>
      <c r="AAR31" s="71"/>
      <c r="AAS31" s="71"/>
      <c r="AAT31" s="71"/>
      <c r="AAU31" s="71"/>
      <c r="AAV31" s="71"/>
      <c r="AAW31" s="71"/>
      <c r="AAX31" s="71"/>
      <c r="AAY31" s="71"/>
      <c r="AAZ31" s="71"/>
      <c r="ABA31" s="71"/>
      <c r="ABB31" s="71"/>
      <c r="ABC31" s="71"/>
      <c r="ABD31" s="71"/>
      <c r="ABE31" s="71"/>
      <c r="ABF31" s="71"/>
      <c r="ABG31" s="71"/>
      <c r="ABH31" s="71"/>
      <c r="ABI31" s="71"/>
      <c r="ABJ31" s="71"/>
      <c r="ABK31" s="71"/>
      <c r="ABL31" s="71"/>
      <c r="ABM31" s="71"/>
      <c r="ABN31" s="71"/>
      <c r="ABO31" s="71"/>
      <c r="ABP31" s="71"/>
      <c r="ABQ31" s="71"/>
      <c r="ABR31" s="71"/>
      <c r="ABS31" s="71"/>
      <c r="ABT31" s="71"/>
      <c r="ABU31" s="71"/>
      <c r="ABV31" s="71"/>
      <c r="ABW31" s="71"/>
      <c r="ABX31" s="71"/>
      <c r="ABY31" s="71"/>
      <c r="ABZ31" s="71"/>
      <c r="ACA31" s="71"/>
      <c r="ACB31" s="71"/>
      <c r="ACC31" s="71"/>
      <c r="ACD31" s="71"/>
      <c r="ACE31" s="71"/>
      <c r="ACF31" s="71"/>
      <c r="ACG31" s="71"/>
      <c r="ACH31" s="71"/>
      <c r="ACI31" s="71"/>
      <c r="ACJ31" s="71"/>
      <c r="ACK31" s="71"/>
      <c r="ACL31" s="71"/>
      <c r="ACM31" s="71"/>
      <c r="ACN31" s="71"/>
      <c r="ACO31" s="71"/>
      <c r="ACP31" s="71"/>
      <c r="ACQ31" s="71"/>
      <c r="ACR31" s="71"/>
      <c r="ACS31" s="71"/>
      <c r="ACT31" s="71"/>
      <c r="ACU31" s="71"/>
      <c r="ACV31" s="71"/>
      <c r="ACW31" s="71"/>
      <c r="ACX31" s="71"/>
      <c r="ACY31" s="71"/>
      <c r="ACZ31" s="71"/>
      <c r="ADA31" s="71"/>
      <c r="ADB31" s="71"/>
      <c r="ADC31" s="71"/>
      <c r="ADD31" s="71"/>
      <c r="ADE31" s="71"/>
      <c r="ADF31" s="71"/>
      <c r="ADG31" s="71"/>
      <c r="ADH31" s="71"/>
      <c r="ADI31" s="71"/>
      <c r="ADJ31" s="71"/>
      <c r="ADK31" s="71"/>
      <c r="ADL31" s="71"/>
      <c r="ADM31" s="71"/>
      <c r="ADN31" s="71"/>
      <c r="ADO31" s="71"/>
      <c r="ADP31" s="71"/>
      <c r="ADQ31" s="71"/>
      <c r="ADR31" s="71"/>
      <c r="ADS31" s="71"/>
      <c r="ADT31" s="71"/>
      <c r="ADU31" s="71"/>
      <c r="ADV31" s="71"/>
      <c r="ADW31" s="71"/>
      <c r="ADX31" s="71"/>
      <c r="ADY31" s="71"/>
      <c r="ADZ31" s="71"/>
      <c r="AEA31" s="71"/>
      <c r="AEB31" s="71"/>
      <c r="AEC31" s="71"/>
      <c r="AED31" s="71"/>
      <c r="AEE31" s="71"/>
      <c r="AEF31" s="71"/>
      <c r="AEG31" s="71"/>
      <c r="AEH31" s="71"/>
      <c r="AEI31" s="71"/>
      <c r="AEJ31" s="71"/>
      <c r="AEK31" s="71"/>
      <c r="AEL31" s="71"/>
      <c r="AEM31" s="71"/>
      <c r="AEN31" s="71"/>
      <c r="AEO31" s="71"/>
      <c r="AEP31" s="71"/>
      <c r="AEQ31" s="71"/>
      <c r="AER31" s="71"/>
      <c r="AES31" s="71"/>
      <c r="AET31" s="71"/>
      <c r="AEU31" s="71"/>
      <c r="AEV31" s="71"/>
      <c r="AEW31" s="71"/>
      <c r="AEX31" s="71"/>
      <c r="AEY31" s="71"/>
      <c r="AEZ31" s="71"/>
      <c r="AFA31" s="71"/>
      <c r="AFB31" s="71"/>
      <c r="AFC31" s="71"/>
      <c r="AFD31" s="71"/>
      <c r="AFE31" s="71"/>
      <c r="AFF31" s="71"/>
      <c r="AFG31" s="71"/>
      <c r="AFH31" s="71"/>
      <c r="AFI31" s="71"/>
      <c r="AFJ31" s="71"/>
      <c r="AFK31" s="71"/>
      <c r="AFL31" s="71"/>
      <c r="AFM31" s="71"/>
      <c r="AFN31" s="71"/>
      <c r="AFO31" s="71"/>
      <c r="AFP31" s="71"/>
      <c r="AFQ31" s="71"/>
      <c r="AFR31" s="71"/>
      <c r="AFS31" s="71"/>
      <c r="AFT31" s="71"/>
      <c r="AFU31" s="71"/>
      <c r="AFV31" s="71"/>
      <c r="AFW31" s="71"/>
      <c r="AFX31" s="71"/>
      <c r="AFY31" s="71"/>
      <c r="AFZ31" s="71"/>
      <c r="AGA31" s="71"/>
      <c r="AGB31" s="71"/>
      <c r="AGC31" s="71"/>
      <c r="AGD31" s="71"/>
      <c r="AGE31" s="71"/>
      <c r="AGF31" s="71"/>
      <c r="AGG31" s="71"/>
      <c r="AGH31" s="71"/>
      <c r="AGI31" s="71"/>
      <c r="AGJ31" s="71"/>
      <c r="AGK31" s="71"/>
      <c r="AGL31" s="71"/>
      <c r="AGM31" s="71"/>
      <c r="AGN31" s="71"/>
      <c r="AGO31" s="71"/>
      <c r="AGP31" s="71"/>
      <c r="AGQ31" s="71"/>
      <c r="AGR31" s="71"/>
      <c r="AGS31" s="71"/>
      <c r="AGT31" s="71"/>
      <c r="AGU31" s="71"/>
      <c r="AGV31" s="71"/>
      <c r="AGW31" s="71"/>
      <c r="AGX31" s="71"/>
      <c r="AGY31" s="71"/>
      <c r="AGZ31" s="71"/>
      <c r="AHA31" s="71"/>
      <c r="AHB31" s="71"/>
      <c r="AHC31" s="71"/>
      <c r="AHD31" s="71"/>
      <c r="AHE31" s="71"/>
      <c r="AHF31" s="71"/>
      <c r="AHG31" s="71"/>
      <c r="AHH31" s="71"/>
      <c r="AHI31" s="71"/>
      <c r="AHJ31" s="71"/>
      <c r="AHK31" s="71"/>
      <c r="AHL31" s="71"/>
      <c r="AHM31" s="71"/>
      <c r="AHN31" s="71"/>
      <c r="AHO31" s="71"/>
      <c r="AHP31" s="71"/>
      <c r="AHQ31" s="71"/>
      <c r="AHR31" s="71"/>
      <c r="AHS31" s="71"/>
      <c r="AHT31" s="71"/>
      <c r="AHU31" s="71"/>
      <c r="AHV31" s="71"/>
      <c r="AHW31" s="71"/>
      <c r="AHX31" s="71"/>
      <c r="AHY31" s="71"/>
      <c r="AHZ31" s="71"/>
      <c r="AIA31" s="71"/>
      <c r="AIB31" s="71"/>
      <c r="AIC31" s="71"/>
      <c r="AID31" s="71"/>
      <c r="AIE31" s="71"/>
      <c r="AIF31" s="71"/>
      <c r="AIG31" s="71"/>
      <c r="AIH31" s="71"/>
      <c r="AII31" s="71"/>
      <c r="AIJ31" s="71"/>
      <c r="AIK31" s="71"/>
      <c r="AIL31" s="71"/>
      <c r="AIM31" s="71"/>
      <c r="AIN31" s="71"/>
      <c r="AIO31" s="71"/>
      <c r="AIP31" s="71"/>
      <c r="AIQ31" s="71"/>
      <c r="AIR31" s="71"/>
      <c r="AIS31" s="71"/>
      <c r="AIT31" s="71"/>
      <c r="AIU31" s="71"/>
      <c r="AIV31" s="71"/>
      <c r="AIW31" s="71"/>
      <c r="AIX31" s="71"/>
      <c r="AIY31" s="71"/>
      <c r="AIZ31" s="71"/>
      <c r="AJA31" s="71"/>
      <c r="AJB31" s="71"/>
      <c r="AJC31" s="71"/>
      <c r="AJD31" s="71"/>
      <c r="AJE31" s="71"/>
      <c r="AJF31" s="71"/>
      <c r="AJG31" s="71"/>
      <c r="AJH31" s="71"/>
      <c r="AJI31" s="71"/>
      <c r="AJJ31" s="71"/>
      <c r="AJK31" s="71"/>
      <c r="AJL31" s="71"/>
      <c r="AJM31" s="71"/>
      <c r="AJN31" s="71"/>
      <c r="AJO31" s="71"/>
      <c r="AJP31" s="71"/>
      <c r="AJQ31" s="71"/>
      <c r="AJR31" s="71"/>
      <c r="AJS31" s="71"/>
      <c r="AJT31" s="71"/>
      <c r="AJU31" s="71"/>
      <c r="AJV31" s="71"/>
      <c r="AJW31" s="71"/>
      <c r="AJX31" s="71"/>
      <c r="AJY31" s="71"/>
      <c r="AJZ31" s="71"/>
      <c r="AKA31" s="71"/>
      <c r="AKB31" s="71"/>
      <c r="AKC31" s="71"/>
      <c r="AKD31" s="71"/>
      <c r="AKE31" s="71"/>
      <c r="AKF31" s="71"/>
      <c r="AKG31" s="71"/>
      <c r="AKH31" s="71"/>
      <c r="AKI31" s="71"/>
      <c r="AKJ31" s="71"/>
      <c r="AKK31" s="71"/>
      <c r="AKL31" s="71"/>
      <c r="AKM31" s="71"/>
      <c r="AKN31" s="71"/>
      <c r="AKO31" s="71"/>
      <c r="AKP31" s="71"/>
      <c r="AKQ31" s="71"/>
      <c r="AKR31" s="71"/>
      <c r="AKS31" s="71"/>
      <c r="AKT31" s="71"/>
      <c r="AKU31" s="71"/>
      <c r="AKV31" s="71"/>
      <c r="AKW31" s="71"/>
      <c r="AKX31" s="71"/>
      <c r="AKY31" s="71"/>
      <c r="AKZ31" s="71"/>
      <c r="ALA31" s="71"/>
      <c r="ALB31" s="71"/>
      <c r="ALC31" s="71"/>
      <c r="ALD31" s="71"/>
      <c r="ALE31" s="71"/>
      <c r="ALF31" s="71"/>
      <c r="ALG31" s="71"/>
      <c r="ALH31" s="71"/>
      <c r="ALI31" s="71"/>
      <c r="ALJ31" s="71"/>
      <c r="ALK31" s="71"/>
      <c r="ALL31" s="71"/>
      <c r="ALM31" s="71"/>
      <c r="ALN31" s="71"/>
      <c r="ALO31" s="71"/>
      <c r="ALP31" s="71"/>
      <c r="ALQ31" s="71"/>
      <c r="ALR31" s="71"/>
      <c r="ALS31" s="71"/>
      <c r="ALT31" s="71"/>
      <c r="ALU31" s="71"/>
      <c r="ALV31" s="71"/>
      <c r="ALW31" s="71"/>
      <c r="ALX31" s="71"/>
      <c r="ALY31" s="71"/>
      <c r="ALZ31" s="71"/>
      <c r="AMA31" s="71"/>
      <c r="AMB31" s="71"/>
      <c r="AMC31" s="71"/>
      <c r="AMD31" s="71"/>
      <c r="AME31" s="71"/>
      <c r="AMF31" s="71"/>
      <c r="AMG31" s="71"/>
      <c r="AMH31" s="71"/>
      <c r="AMI31" s="71"/>
    </row>
    <row r="32" spans="1:1023">
      <c r="A32" s="180"/>
      <c r="B32" s="180"/>
      <c r="C32" s="193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</row>
    <row r="33" spans="1:68" s="71" customFormat="1">
      <c r="A33" s="180"/>
      <c r="B33" s="180"/>
      <c r="C33" s="193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</row>
  </sheetData>
  <mergeCells count="9">
    <mergeCell ref="AA24:AH24"/>
    <mergeCell ref="AA25:AH25"/>
    <mergeCell ref="A1:AK3"/>
    <mergeCell ref="Z7:AH7"/>
    <mergeCell ref="E13:X13"/>
    <mergeCell ref="AA22:AH22"/>
    <mergeCell ref="AA23:AH23"/>
    <mergeCell ref="A18:D18"/>
    <mergeCell ref="C21:D26"/>
  </mergeCells>
  <pageMargins left="0.511811024" right="0.511811024" top="0.78740157499999996" bottom="0.78740157499999996" header="0.31496062000000002" footer="0.31496062000000002"/>
  <pageSetup paperSize="9" scale="53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"/>
  <sheetViews>
    <sheetView showGridLines="0" workbookViewId="0">
      <selection activeCell="E28" sqref="E28"/>
    </sheetView>
  </sheetViews>
  <sheetFormatPr defaultRowHeight="15"/>
  <cols>
    <col min="2" max="2" width="25.28515625" customWidth="1"/>
    <col min="4" max="4" width="14.5703125" customWidth="1"/>
  </cols>
  <sheetData>
    <row r="1" spans="1:38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1"/>
      <c r="AJ1" s="1"/>
      <c r="AK1" s="2"/>
      <c r="AL1" s="3"/>
    </row>
    <row r="2" spans="1:38">
      <c r="A2" s="271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4"/>
      <c r="AJ2" s="4"/>
      <c r="AK2" s="5"/>
      <c r="AL2" s="3"/>
    </row>
    <row r="3" spans="1:38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6"/>
      <c r="AJ3" s="6"/>
      <c r="AK3" s="7"/>
      <c r="AL3" s="8"/>
    </row>
    <row r="4" spans="1:38">
      <c r="A4" s="9" t="s">
        <v>1</v>
      </c>
      <c r="B4" s="10" t="s">
        <v>2</v>
      </c>
      <c r="C4" s="10" t="s">
        <v>3</v>
      </c>
      <c r="D4" s="265" t="s">
        <v>4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11">
        <v>11</v>
      </c>
      <c r="P4" s="11">
        <v>12</v>
      </c>
      <c r="Q4" s="11">
        <v>13</v>
      </c>
      <c r="R4" s="11">
        <v>14</v>
      </c>
      <c r="S4" s="11">
        <v>15</v>
      </c>
      <c r="T4" s="11">
        <v>16</v>
      </c>
      <c r="U4" s="11">
        <v>17</v>
      </c>
      <c r="V4" s="11">
        <v>18</v>
      </c>
      <c r="W4" s="11">
        <v>19</v>
      </c>
      <c r="X4" s="11">
        <v>20</v>
      </c>
      <c r="Y4" s="11">
        <v>21</v>
      </c>
      <c r="Z4" s="11">
        <v>22</v>
      </c>
      <c r="AA4" s="11">
        <v>23</v>
      </c>
      <c r="AB4" s="11">
        <v>24</v>
      </c>
      <c r="AC4" s="11">
        <v>25</v>
      </c>
      <c r="AD4" s="11">
        <v>26</v>
      </c>
      <c r="AE4" s="11">
        <v>27</v>
      </c>
      <c r="AF4" s="11">
        <v>28</v>
      </c>
      <c r="AG4" s="11">
        <v>29</v>
      </c>
      <c r="AH4" s="11">
        <v>30</v>
      </c>
      <c r="AI4" s="266" t="s">
        <v>5</v>
      </c>
      <c r="AJ4" s="267" t="s">
        <v>6</v>
      </c>
      <c r="AK4" s="268" t="s">
        <v>7</v>
      </c>
      <c r="AL4" s="3"/>
    </row>
    <row r="5" spans="1:38">
      <c r="A5" s="9"/>
      <c r="B5" s="10" t="s">
        <v>8</v>
      </c>
      <c r="C5" s="10" t="s">
        <v>9</v>
      </c>
      <c r="D5" s="265"/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10</v>
      </c>
      <c r="T5" s="11" t="s">
        <v>11</v>
      </c>
      <c r="U5" s="11" t="s">
        <v>12</v>
      </c>
      <c r="V5" s="11" t="s">
        <v>13</v>
      </c>
      <c r="W5" s="11" t="s">
        <v>14</v>
      </c>
      <c r="X5" s="11" t="s">
        <v>15</v>
      </c>
      <c r="Y5" s="11" t="s">
        <v>16</v>
      </c>
      <c r="Z5" s="11" t="s">
        <v>10</v>
      </c>
      <c r="AA5" s="11" t="s">
        <v>11</v>
      </c>
      <c r="AB5" s="11" t="s">
        <v>12</v>
      </c>
      <c r="AC5" s="11" t="s">
        <v>13</v>
      </c>
      <c r="AD5" s="11" t="s">
        <v>14</v>
      </c>
      <c r="AE5" s="11" t="s">
        <v>15</v>
      </c>
      <c r="AF5" s="11" t="s">
        <v>16</v>
      </c>
      <c r="AG5" s="11" t="s">
        <v>10</v>
      </c>
      <c r="AH5" s="11" t="s">
        <v>11</v>
      </c>
      <c r="AI5" s="266"/>
      <c r="AJ5" s="267"/>
      <c r="AK5" s="268"/>
      <c r="AL5" s="3"/>
    </row>
    <row r="6" spans="1:38">
      <c r="A6" s="12">
        <v>432741</v>
      </c>
      <c r="B6" s="13" t="s">
        <v>17</v>
      </c>
      <c r="C6" s="14">
        <v>18773</v>
      </c>
      <c r="D6" s="15" t="s">
        <v>18</v>
      </c>
      <c r="E6" s="16" t="s">
        <v>19</v>
      </c>
      <c r="F6" s="16" t="s">
        <v>19</v>
      </c>
      <c r="G6" s="16" t="s">
        <v>19</v>
      </c>
      <c r="H6" s="16" t="s">
        <v>19</v>
      </c>
      <c r="I6" s="16" t="s">
        <v>19</v>
      </c>
      <c r="J6" s="17"/>
      <c r="K6" s="17"/>
      <c r="L6" s="16" t="s">
        <v>19</v>
      </c>
      <c r="M6" s="16" t="s">
        <v>19</v>
      </c>
      <c r="N6" s="16" t="s">
        <v>19</v>
      </c>
      <c r="O6" s="16" t="s">
        <v>19</v>
      </c>
      <c r="P6" s="16" t="s">
        <v>19</v>
      </c>
      <c r="Q6" s="17"/>
      <c r="R6" s="17"/>
      <c r="S6" s="16" t="s">
        <v>19</v>
      </c>
      <c r="T6" s="16" t="s">
        <v>19</v>
      </c>
      <c r="U6" s="16" t="s">
        <v>19</v>
      </c>
      <c r="V6" s="16" t="s">
        <v>19</v>
      </c>
      <c r="W6" s="16" t="s">
        <v>19</v>
      </c>
      <c r="X6" s="17"/>
      <c r="Y6" s="17"/>
      <c r="Z6" s="16" t="s">
        <v>19</v>
      </c>
      <c r="AA6" s="16" t="s">
        <v>19</v>
      </c>
      <c r="AB6" s="16" t="s">
        <v>19</v>
      </c>
      <c r="AC6" s="16" t="s">
        <v>19</v>
      </c>
      <c r="AD6" s="16" t="s">
        <v>19</v>
      </c>
      <c r="AE6" s="17"/>
      <c r="AF6" s="17"/>
      <c r="AG6" s="16" t="s">
        <v>19</v>
      </c>
      <c r="AH6" s="16" t="s">
        <v>19</v>
      </c>
      <c r="AI6" s="18">
        <v>132</v>
      </c>
      <c r="AJ6" s="19">
        <f t="shared" ref="AJ6" si="0">AI6+AK6</f>
        <v>132</v>
      </c>
      <c r="AK6" s="20">
        <v>0</v>
      </c>
      <c r="AL6" s="3"/>
    </row>
    <row r="7" spans="1:38">
      <c r="A7" s="21" t="s">
        <v>1</v>
      </c>
      <c r="B7" s="10" t="s">
        <v>2</v>
      </c>
      <c r="C7" s="10" t="s">
        <v>3</v>
      </c>
      <c r="D7" s="265" t="s">
        <v>4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11">
        <v>25</v>
      </c>
      <c r="AD7" s="11">
        <v>26</v>
      </c>
      <c r="AE7" s="11">
        <v>27</v>
      </c>
      <c r="AF7" s="11">
        <v>28</v>
      </c>
      <c r="AG7" s="11">
        <v>29</v>
      </c>
      <c r="AH7" s="11">
        <v>30</v>
      </c>
      <c r="AI7" s="266" t="s">
        <v>5</v>
      </c>
      <c r="AJ7" s="267" t="s">
        <v>6</v>
      </c>
      <c r="AK7" s="268" t="s">
        <v>7</v>
      </c>
      <c r="AL7" s="3"/>
    </row>
    <row r="8" spans="1:38">
      <c r="A8" s="21"/>
      <c r="B8" s="10" t="s">
        <v>20</v>
      </c>
      <c r="C8" s="10" t="s">
        <v>21</v>
      </c>
      <c r="D8" s="265"/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10</v>
      </c>
      <c r="M8" s="11" t="s">
        <v>11</v>
      </c>
      <c r="N8" s="11" t="s">
        <v>12</v>
      </c>
      <c r="O8" s="11" t="s">
        <v>13</v>
      </c>
      <c r="P8" s="11" t="s">
        <v>14</v>
      </c>
      <c r="Q8" s="11" t="s">
        <v>15</v>
      </c>
      <c r="R8" s="11" t="s">
        <v>16</v>
      </c>
      <c r="S8" s="11" t="s">
        <v>10</v>
      </c>
      <c r="T8" s="11" t="s">
        <v>11</v>
      </c>
      <c r="U8" s="11" t="s">
        <v>12</v>
      </c>
      <c r="V8" s="11" t="s">
        <v>13</v>
      </c>
      <c r="W8" s="11" t="s">
        <v>14</v>
      </c>
      <c r="X8" s="11" t="s">
        <v>15</v>
      </c>
      <c r="Y8" s="11" t="s">
        <v>16</v>
      </c>
      <c r="Z8" s="11" t="s">
        <v>10</v>
      </c>
      <c r="AA8" s="11" t="s">
        <v>11</v>
      </c>
      <c r="AB8" s="11" t="s">
        <v>12</v>
      </c>
      <c r="AC8" s="11" t="s">
        <v>13</v>
      </c>
      <c r="AD8" s="11" t="s">
        <v>14</v>
      </c>
      <c r="AE8" s="11" t="s">
        <v>15</v>
      </c>
      <c r="AF8" s="11" t="s">
        <v>16</v>
      </c>
      <c r="AG8" s="11" t="s">
        <v>10</v>
      </c>
      <c r="AH8" s="11" t="s">
        <v>11</v>
      </c>
      <c r="AI8" s="266"/>
      <c r="AJ8" s="267"/>
      <c r="AK8" s="268"/>
      <c r="AL8" s="3"/>
    </row>
    <row r="9" spans="1:38">
      <c r="A9" s="12" t="s">
        <v>22</v>
      </c>
      <c r="B9" s="13" t="s">
        <v>23</v>
      </c>
      <c r="C9" s="14" t="s">
        <v>24</v>
      </c>
      <c r="D9" s="22" t="s">
        <v>25</v>
      </c>
      <c r="E9" s="16" t="s">
        <v>26</v>
      </c>
      <c r="F9" s="16" t="s">
        <v>26</v>
      </c>
      <c r="G9" s="16" t="s">
        <v>27</v>
      </c>
      <c r="H9" s="16" t="s">
        <v>27</v>
      </c>
      <c r="I9" s="16" t="s">
        <v>27</v>
      </c>
      <c r="J9" s="17"/>
      <c r="K9" s="17"/>
      <c r="L9" s="16" t="s">
        <v>27</v>
      </c>
      <c r="M9" s="23" t="s">
        <v>27</v>
      </c>
      <c r="N9" s="16" t="s">
        <v>27</v>
      </c>
      <c r="O9" s="16" t="s">
        <v>27</v>
      </c>
      <c r="P9" s="16" t="s">
        <v>27</v>
      </c>
      <c r="Q9" s="17"/>
      <c r="R9" s="17"/>
      <c r="S9" s="16" t="s">
        <v>27</v>
      </c>
      <c r="T9" s="16" t="s">
        <v>27</v>
      </c>
      <c r="U9" s="16" t="s">
        <v>27</v>
      </c>
      <c r="V9" s="16" t="s">
        <v>27</v>
      </c>
      <c r="W9" s="16" t="s">
        <v>27</v>
      </c>
      <c r="X9" s="17"/>
      <c r="Y9" s="17"/>
      <c r="Z9" s="16" t="s">
        <v>27</v>
      </c>
      <c r="AA9" s="16" t="s">
        <v>27</v>
      </c>
      <c r="AB9" s="16" t="s">
        <v>27</v>
      </c>
      <c r="AC9" s="16" t="s">
        <v>27</v>
      </c>
      <c r="AD9" s="16" t="s">
        <v>27</v>
      </c>
      <c r="AE9" s="17"/>
      <c r="AF9" s="17"/>
      <c r="AG9" s="16" t="s">
        <v>27</v>
      </c>
      <c r="AH9" s="16" t="s">
        <v>27</v>
      </c>
      <c r="AI9" s="18">
        <v>132</v>
      </c>
      <c r="AJ9" s="19">
        <f>AI9+AK9</f>
        <v>132</v>
      </c>
      <c r="AK9" s="20">
        <v>0</v>
      </c>
      <c r="AL9" s="3"/>
    </row>
    <row r="10" spans="1:38">
      <c r="A10" s="21" t="s">
        <v>1</v>
      </c>
      <c r="B10" s="10" t="s">
        <v>2</v>
      </c>
      <c r="C10" s="10" t="s">
        <v>3</v>
      </c>
      <c r="D10" s="265" t="s">
        <v>4</v>
      </c>
      <c r="E10" s="11">
        <v>1</v>
      </c>
      <c r="F10" s="11">
        <v>2</v>
      </c>
      <c r="G10" s="11">
        <v>3</v>
      </c>
      <c r="H10" s="11">
        <v>4</v>
      </c>
      <c r="I10" s="11">
        <v>5</v>
      </c>
      <c r="J10" s="11">
        <v>6</v>
      </c>
      <c r="K10" s="11">
        <v>7</v>
      </c>
      <c r="L10" s="11">
        <v>8</v>
      </c>
      <c r="M10" s="11">
        <v>9</v>
      </c>
      <c r="N10" s="11">
        <v>10</v>
      </c>
      <c r="O10" s="11">
        <v>11</v>
      </c>
      <c r="P10" s="11">
        <v>12</v>
      </c>
      <c r="Q10" s="11">
        <v>13</v>
      </c>
      <c r="R10" s="11">
        <v>14</v>
      </c>
      <c r="S10" s="11">
        <v>15</v>
      </c>
      <c r="T10" s="11">
        <v>16</v>
      </c>
      <c r="U10" s="11">
        <v>17</v>
      </c>
      <c r="V10" s="11">
        <v>18</v>
      </c>
      <c r="W10" s="11">
        <v>19</v>
      </c>
      <c r="X10" s="11">
        <v>20</v>
      </c>
      <c r="Y10" s="11">
        <v>21</v>
      </c>
      <c r="Z10" s="11">
        <v>22</v>
      </c>
      <c r="AA10" s="11">
        <v>23</v>
      </c>
      <c r="AB10" s="11">
        <v>24</v>
      </c>
      <c r="AC10" s="11">
        <v>25</v>
      </c>
      <c r="AD10" s="11">
        <v>26</v>
      </c>
      <c r="AE10" s="11">
        <v>27</v>
      </c>
      <c r="AF10" s="11">
        <v>28</v>
      </c>
      <c r="AG10" s="11">
        <v>29</v>
      </c>
      <c r="AH10" s="11">
        <v>30</v>
      </c>
      <c r="AI10" s="266" t="s">
        <v>5</v>
      </c>
      <c r="AJ10" s="267" t="s">
        <v>6</v>
      </c>
      <c r="AK10" s="268" t="s">
        <v>7</v>
      </c>
      <c r="AL10" s="3"/>
    </row>
    <row r="11" spans="1:38">
      <c r="A11" s="21"/>
      <c r="B11" s="10" t="s">
        <v>28</v>
      </c>
      <c r="C11" s="10"/>
      <c r="D11" s="265"/>
      <c r="E11" s="11" t="s">
        <v>10</v>
      </c>
      <c r="F11" s="11" t="s">
        <v>11</v>
      </c>
      <c r="G11" s="11" t="s">
        <v>12</v>
      </c>
      <c r="H11" s="11" t="s">
        <v>13</v>
      </c>
      <c r="I11" s="11" t="s">
        <v>14</v>
      </c>
      <c r="J11" s="11" t="s">
        <v>15</v>
      </c>
      <c r="K11" s="11" t="s">
        <v>16</v>
      </c>
      <c r="L11" s="11" t="s">
        <v>10</v>
      </c>
      <c r="M11" s="11" t="s">
        <v>11</v>
      </c>
      <c r="N11" s="11" t="s">
        <v>12</v>
      </c>
      <c r="O11" s="11" t="s">
        <v>13</v>
      </c>
      <c r="P11" s="11" t="s">
        <v>14</v>
      </c>
      <c r="Q11" s="11" t="s">
        <v>15</v>
      </c>
      <c r="R11" s="11" t="s">
        <v>16</v>
      </c>
      <c r="S11" s="11" t="s">
        <v>10</v>
      </c>
      <c r="T11" s="11" t="s">
        <v>11</v>
      </c>
      <c r="U11" s="11" t="s">
        <v>12</v>
      </c>
      <c r="V11" s="11" t="s">
        <v>13</v>
      </c>
      <c r="W11" s="11" t="s">
        <v>14</v>
      </c>
      <c r="X11" s="11" t="s">
        <v>15</v>
      </c>
      <c r="Y11" s="11" t="s">
        <v>16</v>
      </c>
      <c r="Z11" s="11" t="s">
        <v>10</v>
      </c>
      <c r="AA11" s="11" t="s">
        <v>11</v>
      </c>
      <c r="AB11" s="11" t="s">
        <v>12</v>
      </c>
      <c r="AC11" s="11" t="s">
        <v>13</v>
      </c>
      <c r="AD11" s="11" t="s">
        <v>14</v>
      </c>
      <c r="AE11" s="11" t="s">
        <v>15</v>
      </c>
      <c r="AF11" s="11" t="s">
        <v>16</v>
      </c>
      <c r="AG11" s="11" t="s">
        <v>10</v>
      </c>
      <c r="AH11" s="11" t="s">
        <v>11</v>
      </c>
      <c r="AI11" s="266"/>
      <c r="AJ11" s="267"/>
      <c r="AK11" s="268"/>
      <c r="AL11" s="3"/>
    </row>
    <row r="12" spans="1:38">
      <c r="A12" s="12" t="s">
        <v>29</v>
      </c>
      <c r="B12" s="13" t="s">
        <v>30</v>
      </c>
      <c r="C12" s="14"/>
      <c r="D12" s="15" t="s">
        <v>31</v>
      </c>
      <c r="E12" s="16" t="s">
        <v>27</v>
      </c>
      <c r="F12" s="16" t="s">
        <v>27</v>
      </c>
      <c r="G12" s="16" t="s">
        <v>27</v>
      </c>
      <c r="H12" s="16" t="s">
        <v>27</v>
      </c>
      <c r="I12" s="16" t="s">
        <v>27</v>
      </c>
      <c r="J12" s="17" t="s">
        <v>32</v>
      </c>
      <c r="K12" s="17" t="s">
        <v>32</v>
      </c>
      <c r="L12" s="16" t="s">
        <v>27</v>
      </c>
      <c r="M12" s="16" t="s">
        <v>27</v>
      </c>
      <c r="N12" s="16" t="s">
        <v>27</v>
      </c>
      <c r="O12" s="16" t="s">
        <v>27</v>
      </c>
      <c r="P12" s="16" t="s">
        <v>27</v>
      </c>
      <c r="Q12" s="17"/>
      <c r="R12" s="17" t="s">
        <v>27</v>
      </c>
      <c r="S12" s="16" t="s">
        <v>27</v>
      </c>
      <c r="T12" s="16" t="s">
        <v>27</v>
      </c>
      <c r="U12" s="16" t="s">
        <v>27</v>
      </c>
      <c r="V12" s="16" t="s">
        <v>27</v>
      </c>
      <c r="W12" s="16" t="s">
        <v>27</v>
      </c>
      <c r="X12" s="17" t="s">
        <v>27</v>
      </c>
      <c r="Y12" s="17" t="s">
        <v>27</v>
      </c>
      <c r="Z12" s="16" t="s">
        <v>27</v>
      </c>
      <c r="AA12" s="16" t="s">
        <v>27</v>
      </c>
      <c r="AB12" s="24" t="s">
        <v>27</v>
      </c>
      <c r="AC12" s="16" t="s">
        <v>27</v>
      </c>
      <c r="AD12" s="16" t="s">
        <v>27</v>
      </c>
      <c r="AE12" s="17" t="s">
        <v>27</v>
      </c>
      <c r="AF12" s="17" t="s">
        <v>27</v>
      </c>
      <c r="AG12" s="16" t="s">
        <v>27</v>
      </c>
      <c r="AH12" s="16" t="s">
        <v>27</v>
      </c>
      <c r="AI12" s="18">
        <v>132</v>
      </c>
      <c r="AJ12" s="19">
        <f t="shared" ref="AJ12" si="1">AI12+AK12</f>
        <v>174</v>
      </c>
      <c r="AK12" s="20">
        <v>42</v>
      </c>
      <c r="AL12" s="3"/>
    </row>
    <row r="13" spans="1:38">
      <c r="A13" s="25">
        <v>127442</v>
      </c>
      <c r="B13" s="26" t="s">
        <v>34</v>
      </c>
      <c r="C13" s="27"/>
      <c r="D13" s="28"/>
      <c r="E13" s="16"/>
      <c r="F13" s="16"/>
      <c r="G13" s="16"/>
      <c r="H13" s="16"/>
      <c r="I13" s="16"/>
      <c r="J13" s="17"/>
      <c r="K13" s="17" t="s">
        <v>27</v>
      </c>
      <c r="L13" s="16"/>
      <c r="M13" s="16"/>
      <c r="N13" s="16"/>
      <c r="O13" s="16"/>
      <c r="P13" s="16"/>
      <c r="Q13" s="17" t="s">
        <v>27</v>
      </c>
      <c r="R13" s="17"/>
      <c r="S13" s="16"/>
      <c r="T13" s="16"/>
      <c r="U13" s="16"/>
      <c r="V13" s="16"/>
      <c r="W13" s="16"/>
      <c r="X13" s="17"/>
      <c r="Y13" s="17"/>
      <c r="Z13" s="24"/>
      <c r="AA13" s="24"/>
      <c r="AB13" s="24"/>
      <c r="AC13" s="24"/>
      <c r="AD13" s="24"/>
      <c r="AE13" s="29"/>
      <c r="AF13" s="29"/>
      <c r="AG13" s="24"/>
      <c r="AH13" s="24"/>
      <c r="AI13" s="18">
        <v>0</v>
      </c>
      <c r="AJ13" s="19">
        <v>60</v>
      </c>
      <c r="AK13" s="20"/>
      <c r="AL13" s="3"/>
    </row>
    <row r="14" spans="1:38">
      <c r="A14" s="30" t="s">
        <v>29</v>
      </c>
      <c r="B14" s="30" t="s">
        <v>35</v>
      </c>
      <c r="C14" s="14"/>
      <c r="D14" s="15"/>
      <c r="E14" s="16"/>
      <c r="F14" s="16"/>
      <c r="G14" s="16"/>
      <c r="H14" s="16"/>
      <c r="I14" s="16"/>
      <c r="J14" s="17" t="s">
        <v>27</v>
      </c>
      <c r="K14" s="17"/>
      <c r="L14" s="16"/>
      <c r="M14" s="16"/>
      <c r="N14" s="16"/>
      <c r="O14" s="16"/>
      <c r="P14" s="16"/>
      <c r="Q14" s="17"/>
      <c r="R14" s="17"/>
      <c r="S14" s="16"/>
      <c r="T14" s="16"/>
      <c r="U14" s="16"/>
      <c r="V14" s="16"/>
      <c r="W14" s="16"/>
      <c r="X14" s="17"/>
      <c r="Y14" s="17"/>
      <c r="Z14" s="24"/>
      <c r="AA14" s="24"/>
      <c r="AB14" s="24"/>
      <c r="AC14" s="24"/>
      <c r="AD14" s="24"/>
      <c r="AE14" s="29"/>
      <c r="AF14" s="29"/>
      <c r="AG14" s="24"/>
      <c r="AH14" s="24"/>
      <c r="AI14" s="18"/>
      <c r="AJ14" s="19"/>
      <c r="AK14" s="19"/>
      <c r="AL14" s="3"/>
    </row>
    <row r="15" spans="1:38">
      <c r="AL15" s="3"/>
    </row>
    <row r="16" spans="1:38">
      <c r="AL16" s="3"/>
    </row>
    <row r="17" spans="1:38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L17" s="3"/>
    </row>
    <row r="18" spans="1:38">
      <c r="A18" s="32"/>
      <c r="B18" s="32"/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35"/>
      <c r="AH18" s="35"/>
      <c r="AL18" s="3"/>
    </row>
    <row r="19" spans="1:38">
      <c r="A19" s="275" t="s">
        <v>36</v>
      </c>
      <c r="B19" s="275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6"/>
      <c r="AG19" s="35"/>
      <c r="AH19" s="35"/>
      <c r="AL19" s="3"/>
    </row>
    <row r="20" spans="1:38">
      <c r="A20" s="276" t="s">
        <v>37</v>
      </c>
      <c r="B20" s="277" t="s">
        <v>31</v>
      </c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8">
      <c r="A21" s="276" t="s">
        <v>38</v>
      </c>
      <c r="B21" s="277" t="s">
        <v>39</v>
      </c>
      <c r="D21" s="37"/>
      <c r="E21" s="37"/>
      <c r="F21" s="37"/>
      <c r="G21" s="37"/>
      <c r="H21" s="39"/>
      <c r="I21" s="39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8">
      <c r="A22" s="278" t="s">
        <v>19</v>
      </c>
      <c r="B22" s="279" t="s">
        <v>40</v>
      </c>
      <c r="D22" s="37"/>
      <c r="E22" s="37"/>
      <c r="F22" s="37"/>
      <c r="G22" s="37"/>
      <c r="H22" s="39"/>
      <c r="I22" s="39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8">
      <c r="A23" s="280" t="s">
        <v>41</v>
      </c>
      <c r="B23" s="279" t="s">
        <v>42</v>
      </c>
      <c r="D23" s="37"/>
      <c r="E23" s="37"/>
      <c r="F23" s="37"/>
      <c r="G23" s="37"/>
      <c r="H23" s="39"/>
      <c r="I23" s="39"/>
      <c r="J23" s="37"/>
      <c r="K23" s="37"/>
      <c r="L23" s="40"/>
      <c r="M23" s="40"/>
      <c r="N23" s="37"/>
      <c r="O23" s="37"/>
      <c r="P23" s="37"/>
      <c r="Q23" s="37"/>
      <c r="R23" s="37"/>
      <c r="S23" s="37"/>
      <c r="T23" s="37"/>
      <c r="U23" s="37"/>
      <c r="V23" s="37"/>
      <c r="W23" s="41"/>
      <c r="X23" s="41"/>
      <c r="Y23" s="234" t="s">
        <v>43</v>
      </c>
      <c r="Z23" s="234"/>
      <c r="AA23" s="234"/>
      <c r="AB23" s="234"/>
      <c r="AC23" s="234"/>
      <c r="AD23" s="234"/>
      <c r="AE23" s="234"/>
      <c r="AF23" s="234"/>
      <c r="AG23" s="234"/>
      <c r="AH23" s="234"/>
    </row>
    <row r="24" spans="1:38">
      <c r="A24" s="278" t="s">
        <v>44</v>
      </c>
      <c r="B24" s="278" t="s">
        <v>45</v>
      </c>
      <c r="D24" s="42"/>
      <c r="E24" s="42"/>
      <c r="F24" s="42"/>
      <c r="G24" s="42"/>
      <c r="H24" s="43"/>
      <c r="I24" s="43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1"/>
      <c r="X24" s="41"/>
      <c r="Y24" s="235" t="s">
        <v>46</v>
      </c>
      <c r="Z24" s="235"/>
      <c r="AA24" s="235"/>
      <c r="AB24" s="235"/>
      <c r="AC24" s="235"/>
      <c r="AD24" s="235"/>
      <c r="AE24" s="235"/>
      <c r="AF24" s="235"/>
      <c r="AG24" s="235"/>
      <c r="AH24" s="235"/>
    </row>
    <row r="25" spans="1:38">
      <c r="A25" s="281" t="s">
        <v>47</v>
      </c>
      <c r="B25" s="279" t="s">
        <v>48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1"/>
      <c r="X25" s="41"/>
      <c r="Y25" s="234" t="s">
        <v>49</v>
      </c>
      <c r="Z25" s="234"/>
      <c r="AA25" s="234"/>
      <c r="AB25" s="234"/>
      <c r="AC25" s="234"/>
      <c r="AD25" s="234"/>
      <c r="AE25" s="234"/>
      <c r="AF25" s="234"/>
      <c r="AG25" s="234"/>
      <c r="AH25" s="234"/>
    </row>
    <row r="26" spans="1:38">
      <c r="A26" s="44"/>
      <c r="B26" s="45"/>
      <c r="C26" s="46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1"/>
      <c r="X26" s="41"/>
      <c r="Y26" s="234" t="s">
        <v>50</v>
      </c>
      <c r="Z26" s="234"/>
      <c r="AA26" s="234"/>
      <c r="AB26" s="234"/>
      <c r="AC26" s="234"/>
      <c r="AD26" s="234"/>
      <c r="AE26" s="234"/>
      <c r="AF26" s="234"/>
      <c r="AG26" s="234"/>
      <c r="AH26" s="234"/>
    </row>
    <row r="27" spans="1:38">
      <c r="A27" s="47"/>
      <c r="B27" s="4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41"/>
      <c r="AF27" s="8"/>
      <c r="AG27" s="8"/>
      <c r="AH27" s="8"/>
    </row>
    <row r="28" spans="1:38" ht="15.75" thickBot="1">
      <c r="A28" s="4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</sheetData>
  <mergeCells count="18">
    <mergeCell ref="AK10:AK11"/>
    <mergeCell ref="Y23:AH23"/>
    <mergeCell ref="Y24:AH24"/>
    <mergeCell ref="A1:AH3"/>
    <mergeCell ref="D4:D5"/>
    <mergeCell ref="AI4:AI5"/>
    <mergeCell ref="AJ4:AJ5"/>
    <mergeCell ref="AK4:AK5"/>
    <mergeCell ref="D7:D8"/>
    <mergeCell ref="AI7:AI8"/>
    <mergeCell ref="AJ7:AJ8"/>
    <mergeCell ref="AK7:AK8"/>
    <mergeCell ref="A19:B19"/>
    <mergeCell ref="Y25:AH25"/>
    <mergeCell ref="Y26:AH26"/>
    <mergeCell ref="D10:D11"/>
    <mergeCell ref="AI10:AI11"/>
    <mergeCell ref="AJ10:AJ11"/>
  </mergeCells>
  <pageMargins left="0.511811024" right="0.511811024" top="0.78740157499999996" bottom="0.78740157499999996" header="0.31496062000000002" footer="0.31496062000000002"/>
  <pageSetup paperSize="9" scale="37" fitToHeight="0" orientation="landscape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0"/>
  <sheetViews>
    <sheetView topLeftCell="B16" workbookViewId="0">
      <selection activeCell="G35" sqref="G35"/>
    </sheetView>
  </sheetViews>
  <sheetFormatPr defaultRowHeight="15"/>
  <cols>
    <col min="1" max="1" width="13.5703125" style="71" customWidth="1"/>
    <col min="2" max="2" width="27.85546875" style="71" customWidth="1"/>
    <col min="3" max="3" width="0.140625" style="71" hidden="1" customWidth="1"/>
    <col min="4" max="4" width="19.140625" style="71" customWidth="1"/>
    <col min="5" max="38" width="7.5703125" style="71" customWidth="1"/>
    <col min="39" max="16384" width="9.140625" style="71"/>
  </cols>
  <sheetData>
    <row r="1" spans="1:82" ht="16.5" customHeight="1">
      <c r="A1" s="585" t="s">
        <v>499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</row>
    <row r="2" spans="1:82" ht="16.5" customHeight="1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M2" s="71">
        <f>20*8</f>
        <v>160</v>
      </c>
    </row>
    <row r="3" spans="1:82" ht="16.5" customHeight="1">
      <c r="A3" s="587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</row>
    <row r="4" spans="1:82" ht="27" customHeight="1">
      <c r="A4" s="588" t="s">
        <v>1</v>
      </c>
      <c r="B4" s="589" t="s">
        <v>2</v>
      </c>
      <c r="C4" s="590"/>
      <c r="D4" s="591" t="s">
        <v>4</v>
      </c>
      <c r="E4" s="592">
        <v>1</v>
      </c>
      <c r="F4" s="592">
        <v>2</v>
      </c>
      <c r="G4" s="592">
        <v>3</v>
      </c>
      <c r="H4" s="592">
        <v>4</v>
      </c>
      <c r="I4" s="592">
        <v>5</v>
      </c>
      <c r="J4" s="592">
        <v>6</v>
      </c>
      <c r="K4" s="592">
        <v>7</v>
      </c>
      <c r="L4" s="592">
        <v>8</v>
      </c>
      <c r="M4" s="592">
        <v>9</v>
      </c>
      <c r="N4" s="592">
        <v>10</v>
      </c>
      <c r="O4" s="592">
        <v>11</v>
      </c>
      <c r="P4" s="592">
        <v>12</v>
      </c>
      <c r="Q4" s="592">
        <v>13</v>
      </c>
      <c r="R4" s="592">
        <v>14</v>
      </c>
      <c r="S4" s="592">
        <v>15</v>
      </c>
      <c r="T4" s="592">
        <v>16</v>
      </c>
      <c r="U4" s="592">
        <v>17</v>
      </c>
      <c r="V4" s="592">
        <v>18</v>
      </c>
      <c r="W4" s="592">
        <v>19</v>
      </c>
      <c r="X4" s="592">
        <v>20</v>
      </c>
      <c r="Y4" s="592">
        <v>21</v>
      </c>
      <c r="Z4" s="592">
        <v>22</v>
      </c>
      <c r="AA4" s="592">
        <v>23</v>
      </c>
      <c r="AB4" s="592">
        <v>24</v>
      </c>
      <c r="AC4" s="592">
        <v>25</v>
      </c>
      <c r="AD4" s="592">
        <v>26</v>
      </c>
      <c r="AE4" s="592">
        <v>27</v>
      </c>
      <c r="AF4" s="592">
        <v>28</v>
      </c>
      <c r="AG4" s="592">
        <v>29</v>
      </c>
      <c r="AH4" s="592">
        <v>30</v>
      </c>
      <c r="AI4" s="592">
        <v>31</v>
      </c>
      <c r="AJ4" s="593" t="s">
        <v>5</v>
      </c>
      <c r="AK4" s="594" t="s">
        <v>6</v>
      </c>
      <c r="AL4" s="594" t="s">
        <v>7</v>
      </c>
    </row>
    <row r="5" spans="1:82" ht="27" customHeight="1">
      <c r="A5" s="595"/>
      <c r="B5" s="596"/>
      <c r="C5" s="597"/>
      <c r="D5" s="591"/>
      <c r="E5" s="592" t="s">
        <v>14</v>
      </c>
      <c r="F5" s="592" t="s">
        <v>15</v>
      </c>
      <c r="G5" s="592" t="s">
        <v>16</v>
      </c>
      <c r="H5" s="592" t="s">
        <v>10</v>
      </c>
      <c r="I5" s="592" t="s">
        <v>11</v>
      </c>
      <c r="J5" s="592" t="s">
        <v>12</v>
      </c>
      <c r="K5" s="592" t="s">
        <v>13</v>
      </c>
      <c r="L5" s="592" t="s">
        <v>14</v>
      </c>
      <c r="M5" s="592" t="s">
        <v>15</v>
      </c>
      <c r="N5" s="592" t="s">
        <v>16</v>
      </c>
      <c r="O5" s="592" t="s">
        <v>10</v>
      </c>
      <c r="P5" s="592" t="s">
        <v>11</v>
      </c>
      <c r="Q5" s="592" t="s">
        <v>12</v>
      </c>
      <c r="R5" s="592" t="s">
        <v>13</v>
      </c>
      <c r="S5" s="592" t="s">
        <v>14</v>
      </c>
      <c r="T5" s="592" t="s">
        <v>15</v>
      </c>
      <c r="U5" s="592" t="s">
        <v>16</v>
      </c>
      <c r="V5" s="592" t="s">
        <v>10</v>
      </c>
      <c r="W5" s="592" t="s">
        <v>11</v>
      </c>
      <c r="X5" s="592" t="s">
        <v>12</v>
      </c>
      <c r="Y5" s="592" t="s">
        <v>13</v>
      </c>
      <c r="Z5" s="592" t="s">
        <v>14</v>
      </c>
      <c r="AA5" s="592" t="s">
        <v>15</v>
      </c>
      <c r="AB5" s="592" t="s">
        <v>16</v>
      </c>
      <c r="AC5" s="592" t="s">
        <v>10</v>
      </c>
      <c r="AD5" s="592" t="s">
        <v>11</v>
      </c>
      <c r="AE5" s="592" t="s">
        <v>12</v>
      </c>
      <c r="AF5" s="592" t="s">
        <v>13</v>
      </c>
      <c r="AG5" s="592" t="s">
        <v>14</v>
      </c>
      <c r="AH5" s="592" t="s">
        <v>15</v>
      </c>
      <c r="AI5" s="592" t="s">
        <v>16</v>
      </c>
      <c r="AJ5" s="593"/>
      <c r="AK5" s="594"/>
      <c r="AL5" s="594"/>
      <c r="AN5" s="598" t="s">
        <v>5</v>
      </c>
      <c r="AO5" s="598" t="s">
        <v>7</v>
      </c>
      <c r="AQ5" s="599" t="s">
        <v>27</v>
      </c>
      <c r="AR5" s="599" t="s">
        <v>38</v>
      </c>
      <c r="AS5" s="599" t="s">
        <v>232</v>
      </c>
      <c r="AT5" s="600" t="s">
        <v>462</v>
      </c>
      <c r="AU5" s="600" t="s">
        <v>463</v>
      </c>
      <c r="AV5" s="600" t="s">
        <v>464</v>
      </c>
      <c r="AW5" s="601" t="s">
        <v>465</v>
      </c>
      <c r="AX5" s="601" t="s">
        <v>466</v>
      </c>
      <c r="AY5" s="601" t="s">
        <v>467</v>
      </c>
      <c r="AZ5" s="601" t="s">
        <v>468</v>
      </c>
      <c r="BA5" s="601" t="s">
        <v>469</v>
      </c>
      <c r="BB5" s="601" t="s">
        <v>470</v>
      </c>
      <c r="BC5" s="601" t="s">
        <v>471</v>
      </c>
      <c r="BD5" s="601" t="s">
        <v>472</v>
      </c>
      <c r="BE5" s="601" t="s">
        <v>473</v>
      </c>
      <c r="BF5" s="601" t="s">
        <v>474</v>
      </c>
      <c r="BG5" s="602" t="s">
        <v>32</v>
      </c>
      <c r="BH5" s="602" t="s">
        <v>121</v>
      </c>
      <c r="BI5" s="602" t="s">
        <v>122</v>
      </c>
      <c r="BJ5" s="602" t="s">
        <v>118</v>
      </c>
      <c r="BK5" s="602" t="s">
        <v>123</v>
      </c>
      <c r="BL5" s="603" t="s">
        <v>124</v>
      </c>
      <c r="BM5" s="603" t="s">
        <v>66</v>
      </c>
      <c r="BO5" s="600" t="s">
        <v>27</v>
      </c>
      <c r="BP5" s="600" t="s">
        <v>38</v>
      </c>
      <c r="BQ5" s="600" t="s">
        <v>232</v>
      </c>
      <c r="BR5" s="600" t="s">
        <v>462</v>
      </c>
      <c r="BS5" s="600" t="s">
        <v>463</v>
      </c>
      <c r="BT5" s="600" t="s">
        <v>464</v>
      </c>
      <c r="BU5" s="604" t="s">
        <v>465</v>
      </c>
      <c r="BV5" s="604" t="s">
        <v>466</v>
      </c>
      <c r="BW5" s="604" t="s">
        <v>467</v>
      </c>
      <c r="BX5" s="604" t="s">
        <v>468</v>
      </c>
      <c r="BY5" s="604" t="s">
        <v>469</v>
      </c>
      <c r="BZ5" s="604" t="s">
        <v>470</v>
      </c>
      <c r="CA5" s="604" t="s">
        <v>471</v>
      </c>
      <c r="CB5" s="604" t="s">
        <v>472</v>
      </c>
      <c r="CC5" s="604" t="s">
        <v>473</v>
      </c>
      <c r="CD5" s="604" t="s">
        <v>474</v>
      </c>
    </row>
    <row r="6" spans="1:82" ht="27" customHeight="1">
      <c r="A6" s="605">
        <v>135569</v>
      </c>
      <c r="B6" s="606" t="s">
        <v>475</v>
      </c>
      <c r="C6" s="607"/>
      <c r="D6" s="608" t="s">
        <v>347</v>
      </c>
      <c r="E6" s="532"/>
      <c r="F6" s="533" t="s">
        <v>232</v>
      </c>
      <c r="G6" s="533"/>
      <c r="H6" s="532" t="s">
        <v>232</v>
      </c>
      <c r="I6" s="532" t="s">
        <v>232</v>
      </c>
      <c r="J6" s="532" t="s">
        <v>232</v>
      </c>
      <c r="K6" s="532" t="s">
        <v>232</v>
      </c>
      <c r="L6" s="532" t="s">
        <v>232</v>
      </c>
      <c r="M6" s="543"/>
      <c r="N6" s="533"/>
      <c r="O6" s="532" t="s">
        <v>469</v>
      </c>
      <c r="P6" s="544" t="s">
        <v>118</v>
      </c>
      <c r="Q6" s="544" t="s">
        <v>118</v>
      </c>
      <c r="R6" s="544" t="s">
        <v>118</v>
      </c>
      <c r="S6" s="532"/>
      <c r="T6" s="533" t="s">
        <v>232</v>
      </c>
      <c r="U6" s="533"/>
      <c r="V6" s="532" t="s">
        <v>469</v>
      </c>
      <c r="W6" s="532" t="s">
        <v>232</v>
      </c>
      <c r="X6" s="532"/>
      <c r="Y6" s="544" t="s">
        <v>118</v>
      </c>
      <c r="Z6" s="544" t="s">
        <v>118</v>
      </c>
      <c r="AA6" s="533"/>
      <c r="AB6" s="533" t="s">
        <v>469</v>
      </c>
      <c r="AC6" s="532" t="s">
        <v>232</v>
      </c>
      <c r="AD6" s="544" t="s">
        <v>118</v>
      </c>
      <c r="AE6" s="544" t="s">
        <v>118</v>
      </c>
      <c r="AF6" s="532" t="s">
        <v>469</v>
      </c>
      <c r="AG6" s="533" t="s">
        <v>232</v>
      </c>
      <c r="AH6" s="533" t="s">
        <v>232</v>
      </c>
      <c r="AI6" s="533"/>
      <c r="AJ6" s="609">
        <f>AN6</f>
        <v>146</v>
      </c>
      <c r="AK6" s="610">
        <f>AJ6+AL6</f>
        <v>146</v>
      </c>
      <c r="AL6" s="610">
        <f>AO6</f>
        <v>0</v>
      </c>
      <c r="AN6" s="611">
        <f>$AM$2-BL6</f>
        <v>146</v>
      </c>
      <c r="AO6" s="611">
        <f>(BM6-AN6)</f>
        <v>0</v>
      </c>
      <c r="AQ6" s="612">
        <f>COUNTIF(E6:AI6,"M")</f>
        <v>0</v>
      </c>
      <c r="AR6" s="612">
        <f>COUNTIF(E6:AI6,"T")</f>
        <v>0</v>
      </c>
      <c r="AS6" s="612">
        <f>COUNTIF(E6:AI6,"I")</f>
        <v>11</v>
      </c>
      <c r="AT6" s="612">
        <f>COUNTIF(E6:AI6,"ME")</f>
        <v>0</v>
      </c>
      <c r="AU6" s="612">
        <f>COUNTIF(E6:AI6,"ME1")</f>
        <v>0</v>
      </c>
      <c r="AV6" s="612">
        <f>COUNTIF(E6:AI6,"ME2")</f>
        <v>0</v>
      </c>
      <c r="AW6" s="612">
        <f>COUNTIF(E6:AI6,"ME3")</f>
        <v>0</v>
      </c>
      <c r="AX6" s="612">
        <f>COUNTIF(E6:AI6,"ME4")</f>
        <v>0</v>
      </c>
      <c r="AY6" s="612">
        <f>COUNTIF(E6:AI6,"ME5")</f>
        <v>0</v>
      </c>
      <c r="AZ6" s="612">
        <f>COUNTIF(E6:AI6,"TE")</f>
        <v>0</v>
      </c>
      <c r="BA6" s="612">
        <f>COUNTIF(E6:AI6,"TI")</f>
        <v>4</v>
      </c>
      <c r="BB6" s="612">
        <f>COUNTIF(E6:AI6,"TI1")</f>
        <v>0</v>
      </c>
      <c r="BC6" s="612">
        <f>COUNTIF(E6:AI6,"TI2")</f>
        <v>0</v>
      </c>
      <c r="BD6" s="612">
        <f>COUNTIF(E6:AI6,"TI3")</f>
        <v>0</v>
      </c>
      <c r="BE6" s="612">
        <f>COUNTIF(E6:AI6,"TI4")</f>
        <v>0</v>
      </c>
      <c r="BF6" s="612">
        <f>COUNTIF(E6:AI6,"ME6")</f>
        <v>0</v>
      </c>
      <c r="BG6" s="612"/>
      <c r="BH6" s="612"/>
      <c r="BI6" s="612"/>
      <c r="BJ6" s="612">
        <v>7</v>
      </c>
      <c r="BK6" s="612"/>
      <c r="BL6" s="612">
        <f>((BH6*8)+(BI6*8)+(BJ6*2)+(BK6)+(BG6*8))</f>
        <v>14</v>
      </c>
      <c r="BM6" s="612">
        <f>(AQ6*$BO$6)+(AR6*$BP$6)+(AS6*$BQ$6)+(AT6*$BR$6)+(AU6*$BS$6)+(AV9*$BT$6)+(AW6*$BU$6)+(AX6*$BV$6)+(AY9*$BW$6)+(AZ6*$BQ$6)+(BA6*$BY$6)+(BB6*$BZ$6)+(BC6*$CA$6)+(BD6*$CB$6)+(BE6*$CC$6)+(BF6*$CD$6)</f>
        <v>146</v>
      </c>
      <c r="BO6" s="613">
        <v>6</v>
      </c>
      <c r="BP6" s="613">
        <v>6</v>
      </c>
      <c r="BQ6" s="613">
        <v>6</v>
      </c>
      <c r="BR6" s="613">
        <v>8</v>
      </c>
      <c r="BS6" s="613">
        <v>12</v>
      </c>
      <c r="BT6" s="613">
        <v>9</v>
      </c>
      <c r="BU6" s="613">
        <v>11</v>
      </c>
      <c r="BV6" s="613">
        <v>14</v>
      </c>
      <c r="BW6" s="613">
        <v>9</v>
      </c>
      <c r="BX6" s="613">
        <v>5</v>
      </c>
      <c r="BY6" s="613">
        <v>11</v>
      </c>
      <c r="BZ6" s="613">
        <v>11</v>
      </c>
      <c r="CA6" s="613">
        <v>12</v>
      </c>
      <c r="CB6" s="613">
        <v>8</v>
      </c>
      <c r="CC6" s="613">
        <v>6</v>
      </c>
      <c r="CD6" s="613">
        <v>15</v>
      </c>
    </row>
    <row r="7" spans="1:82" ht="27" customHeight="1">
      <c r="A7" s="614">
        <v>134074</v>
      </c>
      <c r="B7" s="615" t="s">
        <v>476</v>
      </c>
      <c r="C7" s="616"/>
      <c r="D7" s="608" t="s">
        <v>347</v>
      </c>
      <c r="E7" s="532" t="s">
        <v>465</v>
      </c>
      <c r="F7" s="533"/>
      <c r="G7" s="533"/>
      <c r="H7" s="532"/>
      <c r="I7" s="532" t="s">
        <v>465</v>
      </c>
      <c r="J7" s="532"/>
      <c r="K7" s="532" t="s">
        <v>465</v>
      </c>
      <c r="L7" s="532"/>
      <c r="M7" s="533"/>
      <c r="N7" s="533" t="s">
        <v>465</v>
      </c>
      <c r="O7" s="532"/>
      <c r="P7" s="532" t="s">
        <v>232</v>
      </c>
      <c r="Q7" s="532" t="s">
        <v>465</v>
      </c>
      <c r="R7" s="532"/>
      <c r="S7" s="532" t="s">
        <v>465</v>
      </c>
      <c r="T7" s="533" t="s">
        <v>474</v>
      </c>
      <c r="U7" s="533"/>
      <c r="V7" s="532"/>
      <c r="W7" s="532" t="s">
        <v>465</v>
      </c>
      <c r="X7" s="532"/>
      <c r="Y7" s="532" t="s">
        <v>465</v>
      </c>
      <c r="Z7" s="532" t="s">
        <v>465</v>
      </c>
      <c r="AA7" s="533"/>
      <c r="AB7" s="533"/>
      <c r="AC7" s="532"/>
      <c r="AD7" s="532" t="s">
        <v>467</v>
      </c>
      <c r="AE7" s="532"/>
      <c r="AF7" s="532" t="s">
        <v>465</v>
      </c>
      <c r="AG7" s="533" t="s">
        <v>465</v>
      </c>
      <c r="AH7" s="533"/>
      <c r="AI7" s="533" t="s">
        <v>465</v>
      </c>
      <c r="AJ7" s="609">
        <f t="shared" ref="AJ7:AJ10" si="0">AN7</f>
        <v>160</v>
      </c>
      <c r="AK7" s="610">
        <f t="shared" ref="AK7:AK10" si="1">AJ7+AL7</f>
        <v>153</v>
      </c>
      <c r="AL7" s="610">
        <f t="shared" ref="AL7:AL10" si="2">AO7</f>
        <v>-7</v>
      </c>
      <c r="AN7" s="611">
        <f t="shared" ref="AN7:AN10" si="3">$AM$2-BL7</f>
        <v>160</v>
      </c>
      <c r="AO7" s="611">
        <f t="shared" ref="AO7:AO10" si="4">(BM7-AN7)</f>
        <v>-7</v>
      </c>
      <c r="AQ7" s="612">
        <f t="shared" ref="AQ7:AQ10" si="5">COUNTIF(E7:AI7,"M")</f>
        <v>0</v>
      </c>
      <c r="AR7" s="612">
        <f t="shared" ref="AR7:AR10" si="6">COUNTIF(E7:AI7,"T")</f>
        <v>0</v>
      </c>
      <c r="AS7" s="612">
        <f t="shared" ref="AS7:AS10" si="7">COUNTIF(E7:AI7,"I")</f>
        <v>1</v>
      </c>
      <c r="AT7" s="612">
        <f t="shared" ref="AT7:AT10" si="8">COUNTIF(E7:AI7,"ME")</f>
        <v>0</v>
      </c>
      <c r="AU7" s="612">
        <f t="shared" ref="AU7:AU10" si="9">COUNTIF(E7:AI7,"ME1")</f>
        <v>0</v>
      </c>
      <c r="AV7" s="612">
        <f t="shared" ref="AV7:AV10" si="10">COUNTIF(E7:AI7,"ME2")</f>
        <v>0</v>
      </c>
      <c r="AW7" s="612">
        <f t="shared" ref="AW7:AW10" si="11">COUNTIF(E7:AI7,"ME3")</f>
        <v>12</v>
      </c>
      <c r="AX7" s="612">
        <f t="shared" ref="AX7:AX10" si="12">COUNTIF(E7:AI7,"ME4")</f>
        <v>0</v>
      </c>
      <c r="AY7" s="612">
        <f t="shared" ref="AY7:AY10" si="13">COUNTIF(E7:AI7,"ME5")</f>
        <v>1</v>
      </c>
      <c r="AZ7" s="612">
        <f t="shared" ref="AZ7:AZ10" si="14">COUNTIF(E7:AI7,"TE")</f>
        <v>0</v>
      </c>
      <c r="BA7" s="612">
        <f t="shared" ref="BA7:BA10" si="15">COUNTIF(E7:AI7,"TI")</f>
        <v>0</v>
      </c>
      <c r="BB7" s="612">
        <f t="shared" ref="BB7:BB10" si="16">COUNTIF(E7:AI7,"TI1")</f>
        <v>0</v>
      </c>
      <c r="BC7" s="612">
        <f t="shared" ref="BC7:BC10" si="17">COUNTIF(E7:AI7,"TI2")</f>
        <v>0</v>
      </c>
      <c r="BD7" s="612">
        <f t="shared" ref="BD7:BD10" si="18">COUNTIF(E7:AI7,"TI3")</f>
        <v>0</v>
      </c>
      <c r="BE7" s="612">
        <f t="shared" ref="BE7:BE10" si="19">COUNTIF(E7:AI7,"TI4")</f>
        <v>0</v>
      </c>
      <c r="BF7" s="612">
        <f t="shared" ref="BF7:BF10" si="20">COUNTIF(E7:AI7,"ME6")</f>
        <v>1</v>
      </c>
      <c r="BG7" s="612"/>
      <c r="BH7" s="612"/>
      <c r="BI7" s="612"/>
      <c r="BJ7" s="612"/>
      <c r="BK7" s="612"/>
      <c r="BL7" s="612">
        <f t="shared" ref="BL7:BL10" si="21">((BH7*8)+(BI7*8)+(BJ7*2)+(BK7)+(BG7*8))</f>
        <v>0</v>
      </c>
      <c r="BM7" s="612">
        <f>(AQ7*$BO$6)+(AR7*$BP$6)+(AS7*$BQ$6)+(AT7*$BR$6)+(AU7*$BS$6)+(AV10*$BT$6)+(AW7*$BU$6)+(AX7*$BV$6)+(AY10*$BW$6)+(AZ7*$BQ$6)+(BA7*$BY$6)+(BB7*$BZ$6)+(BC7*$CA$6)+(BD7*$CB$6)+(BE7*$CC$6)+(BF7*$CD$6)</f>
        <v>153</v>
      </c>
    </row>
    <row r="8" spans="1:82" ht="27" customHeight="1">
      <c r="A8" s="614">
        <v>134104</v>
      </c>
      <c r="B8" s="615" t="s">
        <v>477</v>
      </c>
      <c r="C8" s="616"/>
      <c r="D8" s="608" t="s">
        <v>347</v>
      </c>
      <c r="E8" s="532" t="s">
        <v>465</v>
      </c>
      <c r="F8" s="533"/>
      <c r="G8" s="533"/>
      <c r="H8" s="532" t="s">
        <v>465</v>
      </c>
      <c r="I8" s="532"/>
      <c r="J8" s="532" t="s">
        <v>465</v>
      </c>
      <c r="K8" s="532"/>
      <c r="L8" s="532" t="s">
        <v>465</v>
      </c>
      <c r="M8" s="533"/>
      <c r="N8" s="533"/>
      <c r="O8" s="532" t="s">
        <v>465</v>
      </c>
      <c r="P8" s="532" t="s">
        <v>465</v>
      </c>
      <c r="Q8" s="532"/>
      <c r="R8" s="532" t="s">
        <v>465</v>
      </c>
      <c r="S8" s="532"/>
      <c r="T8" s="533"/>
      <c r="U8" s="533" t="s">
        <v>465</v>
      </c>
      <c r="V8" s="532" t="s">
        <v>465</v>
      </c>
      <c r="W8" s="532"/>
      <c r="X8" s="532" t="s">
        <v>465</v>
      </c>
      <c r="Y8" s="532"/>
      <c r="Z8" s="532" t="s">
        <v>465</v>
      </c>
      <c r="AA8" s="533" t="s">
        <v>465</v>
      </c>
      <c r="AB8" s="533"/>
      <c r="AC8" s="532"/>
      <c r="AD8" s="532" t="s">
        <v>466</v>
      </c>
      <c r="AE8" s="532" t="s">
        <v>38</v>
      </c>
      <c r="AF8" s="532"/>
      <c r="AG8" s="533" t="s">
        <v>465</v>
      </c>
      <c r="AH8" s="533"/>
      <c r="AI8" s="533"/>
      <c r="AJ8" s="609">
        <f t="shared" si="0"/>
        <v>160</v>
      </c>
      <c r="AK8" s="610">
        <f t="shared" si="1"/>
        <v>163</v>
      </c>
      <c r="AL8" s="610">
        <f t="shared" si="2"/>
        <v>3</v>
      </c>
      <c r="AN8" s="611">
        <f t="shared" si="3"/>
        <v>160</v>
      </c>
      <c r="AO8" s="611">
        <f t="shared" si="4"/>
        <v>3</v>
      </c>
      <c r="AQ8" s="612">
        <f t="shared" si="5"/>
        <v>0</v>
      </c>
      <c r="AR8" s="612">
        <f t="shared" si="6"/>
        <v>1</v>
      </c>
      <c r="AS8" s="612">
        <f t="shared" si="7"/>
        <v>0</v>
      </c>
      <c r="AT8" s="612">
        <f t="shared" si="8"/>
        <v>0</v>
      </c>
      <c r="AU8" s="612">
        <f t="shared" si="9"/>
        <v>0</v>
      </c>
      <c r="AV8" s="612">
        <f t="shared" si="10"/>
        <v>0</v>
      </c>
      <c r="AW8" s="612">
        <f t="shared" si="11"/>
        <v>13</v>
      </c>
      <c r="AX8" s="612">
        <f t="shared" si="12"/>
        <v>1</v>
      </c>
      <c r="AY8" s="612">
        <f t="shared" si="13"/>
        <v>0</v>
      </c>
      <c r="AZ8" s="612">
        <f t="shared" si="14"/>
        <v>0</v>
      </c>
      <c r="BA8" s="612">
        <f t="shared" si="15"/>
        <v>0</v>
      </c>
      <c r="BB8" s="612">
        <f t="shared" si="16"/>
        <v>0</v>
      </c>
      <c r="BC8" s="612">
        <f t="shared" si="17"/>
        <v>0</v>
      </c>
      <c r="BD8" s="612">
        <f t="shared" si="18"/>
        <v>0</v>
      </c>
      <c r="BE8" s="612">
        <f t="shared" si="19"/>
        <v>0</v>
      </c>
      <c r="BF8" s="612">
        <f t="shared" si="20"/>
        <v>0</v>
      </c>
      <c r="BG8" s="612"/>
      <c r="BH8" s="612"/>
      <c r="BI8" s="612"/>
      <c r="BJ8" s="612"/>
      <c r="BK8" s="612"/>
      <c r="BL8" s="612">
        <f t="shared" si="21"/>
        <v>0</v>
      </c>
      <c r="BM8" s="612">
        <f t="shared" ref="BM8:BM10" si="22">(AQ8*$BO$6)+(AR8*$BP$6)+(AS8*$BQ$6)+(AT8*$BR$6)+(AU8*$BS$6)+(AV11*$BT$6)+(AW8*$BU$6)+(AX8*$BV$6)+(AY11*$BW$6)+(AZ8*$BQ$6)+(BA8*$BY$6)+(BB8*$BZ$6)+(BC8*$CA$6)+(BD8*$CB$6)+(BE8*$CC$6)+(BF8*$CD$6)</f>
        <v>163</v>
      </c>
    </row>
    <row r="9" spans="1:82" ht="27" customHeight="1">
      <c r="A9" s="614">
        <v>134422</v>
      </c>
      <c r="B9" s="615" t="s">
        <v>478</v>
      </c>
      <c r="C9" s="616"/>
      <c r="D9" s="608" t="s">
        <v>347</v>
      </c>
      <c r="E9" s="532" t="s">
        <v>27</v>
      </c>
      <c r="F9" s="533"/>
      <c r="G9" s="533"/>
      <c r="H9" s="532" t="s">
        <v>463</v>
      </c>
      <c r="I9" s="532" t="s">
        <v>467</v>
      </c>
      <c r="J9" s="532" t="s">
        <v>462</v>
      </c>
      <c r="K9" s="532" t="s">
        <v>462</v>
      </c>
      <c r="L9" s="532" t="s">
        <v>462</v>
      </c>
      <c r="M9" s="533"/>
      <c r="N9" s="533"/>
      <c r="O9" s="532" t="s">
        <v>462</v>
      </c>
      <c r="P9" s="532" t="s">
        <v>462</v>
      </c>
      <c r="Q9" s="532" t="s">
        <v>462</v>
      </c>
      <c r="R9" s="532" t="s">
        <v>27</v>
      </c>
      <c r="S9" s="532" t="s">
        <v>464</v>
      </c>
      <c r="T9" s="533"/>
      <c r="U9" s="533"/>
      <c r="V9" s="532" t="s">
        <v>462</v>
      </c>
      <c r="W9" s="532" t="s">
        <v>462</v>
      </c>
      <c r="X9" s="532" t="s">
        <v>462</v>
      </c>
      <c r="Y9" s="532" t="s">
        <v>465</v>
      </c>
      <c r="Z9" s="532"/>
      <c r="AA9" s="533"/>
      <c r="AB9" s="533"/>
      <c r="AC9" s="532" t="s">
        <v>467</v>
      </c>
      <c r="AD9" s="532" t="s">
        <v>465</v>
      </c>
      <c r="AE9" s="532" t="s">
        <v>462</v>
      </c>
      <c r="AF9" s="544" t="s">
        <v>118</v>
      </c>
      <c r="AG9" s="533"/>
      <c r="AH9" s="533" t="s">
        <v>464</v>
      </c>
      <c r="AI9" s="533"/>
      <c r="AJ9" s="609">
        <f t="shared" si="0"/>
        <v>126</v>
      </c>
      <c r="AK9" s="610">
        <f t="shared" si="1"/>
        <v>126</v>
      </c>
      <c r="AL9" s="610">
        <f t="shared" si="2"/>
        <v>0</v>
      </c>
      <c r="AN9" s="611">
        <f t="shared" si="3"/>
        <v>126</v>
      </c>
      <c r="AO9" s="611">
        <f t="shared" si="4"/>
        <v>0</v>
      </c>
      <c r="AQ9" s="612">
        <f t="shared" si="5"/>
        <v>2</v>
      </c>
      <c r="AR9" s="612">
        <f t="shared" si="6"/>
        <v>0</v>
      </c>
      <c r="AS9" s="612">
        <f t="shared" si="7"/>
        <v>0</v>
      </c>
      <c r="AT9" s="612">
        <f t="shared" si="8"/>
        <v>10</v>
      </c>
      <c r="AU9" s="612">
        <f t="shared" si="9"/>
        <v>1</v>
      </c>
      <c r="AV9" s="612">
        <f t="shared" si="10"/>
        <v>2</v>
      </c>
      <c r="AW9" s="612">
        <f t="shared" si="11"/>
        <v>2</v>
      </c>
      <c r="AX9" s="612">
        <f t="shared" si="12"/>
        <v>0</v>
      </c>
      <c r="AY9" s="612">
        <f t="shared" si="13"/>
        <v>2</v>
      </c>
      <c r="AZ9" s="612">
        <f t="shared" si="14"/>
        <v>0</v>
      </c>
      <c r="BA9" s="612">
        <f t="shared" si="15"/>
        <v>0</v>
      </c>
      <c r="BB9" s="612">
        <f t="shared" si="16"/>
        <v>0</v>
      </c>
      <c r="BC9" s="612">
        <f t="shared" si="17"/>
        <v>0</v>
      </c>
      <c r="BD9" s="612">
        <f t="shared" si="18"/>
        <v>0</v>
      </c>
      <c r="BE9" s="612">
        <f t="shared" si="19"/>
        <v>0</v>
      </c>
      <c r="BF9" s="612">
        <f t="shared" si="20"/>
        <v>0</v>
      </c>
      <c r="BG9" s="612"/>
      <c r="BH9" s="612"/>
      <c r="BI9" s="612"/>
      <c r="BJ9" s="612">
        <v>17</v>
      </c>
      <c r="BK9" s="612"/>
      <c r="BL9" s="612">
        <f t="shared" si="21"/>
        <v>34</v>
      </c>
      <c r="BM9" s="612">
        <f>(AQ9*$BO$6)+(AR9*$BP$6)+(AS9*$BQ$6)+(AT9*$BR$6)+(AU9*$BS$6)+(AV12*$BT$6)+(AW9*$BU$6)+(AX9*$BV$6)+(AY12*$BW$6)+(AZ9*$BQ$6)+(BA9*$BY$6)+(BB9*$BZ$6)+(BC9*$CA$6)+(BD9*$CB$6)+(BE9*$CC$6)+(BF9*$CD$6)</f>
        <v>126</v>
      </c>
    </row>
    <row r="10" spans="1:82" ht="27" customHeight="1">
      <c r="A10" s="614">
        <v>135615</v>
      </c>
      <c r="B10" s="615" t="s">
        <v>479</v>
      </c>
      <c r="C10" s="616"/>
      <c r="D10" s="608" t="s">
        <v>347</v>
      </c>
      <c r="E10" s="532" t="s">
        <v>465</v>
      </c>
      <c r="F10" s="533"/>
      <c r="G10" s="533"/>
      <c r="H10" s="532" t="s">
        <v>27</v>
      </c>
      <c r="I10" s="532" t="s">
        <v>27</v>
      </c>
      <c r="J10" s="532" t="s">
        <v>462</v>
      </c>
      <c r="K10" s="532" t="s">
        <v>27</v>
      </c>
      <c r="L10" s="532"/>
      <c r="M10" s="533" t="s">
        <v>465</v>
      </c>
      <c r="N10" s="533"/>
      <c r="O10" s="532" t="s">
        <v>27</v>
      </c>
      <c r="P10" s="532" t="s">
        <v>462</v>
      </c>
      <c r="Q10" s="544" t="s">
        <v>118</v>
      </c>
      <c r="R10" s="544" t="s">
        <v>118</v>
      </c>
      <c r="S10" s="544" t="s">
        <v>118</v>
      </c>
      <c r="T10" s="533"/>
      <c r="U10" s="533"/>
      <c r="V10" s="532" t="s">
        <v>27</v>
      </c>
      <c r="W10" s="532" t="s">
        <v>462</v>
      </c>
      <c r="X10" s="532" t="s">
        <v>462</v>
      </c>
      <c r="Y10" s="532" t="s">
        <v>27</v>
      </c>
      <c r="Z10" s="532" t="s">
        <v>462</v>
      </c>
      <c r="AA10" s="533"/>
      <c r="AB10" s="533"/>
      <c r="AC10" s="532" t="s">
        <v>27</v>
      </c>
      <c r="AD10" s="532" t="s">
        <v>462</v>
      </c>
      <c r="AE10" s="532" t="s">
        <v>462</v>
      </c>
      <c r="AF10" s="532" t="s">
        <v>27</v>
      </c>
      <c r="AG10" s="533"/>
      <c r="AH10" s="533"/>
      <c r="AI10" s="533"/>
      <c r="AJ10" s="609">
        <f t="shared" si="0"/>
        <v>126</v>
      </c>
      <c r="AK10" s="610">
        <f t="shared" si="1"/>
        <v>126</v>
      </c>
      <c r="AL10" s="610">
        <f t="shared" si="2"/>
        <v>0</v>
      </c>
      <c r="AN10" s="611">
        <f t="shared" si="3"/>
        <v>126</v>
      </c>
      <c r="AO10" s="611">
        <f t="shared" si="4"/>
        <v>0</v>
      </c>
      <c r="AQ10" s="612">
        <f t="shared" si="5"/>
        <v>8</v>
      </c>
      <c r="AR10" s="612">
        <f t="shared" si="6"/>
        <v>0</v>
      </c>
      <c r="AS10" s="612">
        <f t="shared" si="7"/>
        <v>0</v>
      </c>
      <c r="AT10" s="612">
        <f t="shared" si="8"/>
        <v>7</v>
      </c>
      <c r="AU10" s="612">
        <f t="shared" si="9"/>
        <v>0</v>
      </c>
      <c r="AV10" s="612">
        <f t="shared" si="10"/>
        <v>0</v>
      </c>
      <c r="AW10" s="612">
        <f t="shared" si="11"/>
        <v>2</v>
      </c>
      <c r="AX10" s="612">
        <f t="shared" si="12"/>
        <v>0</v>
      </c>
      <c r="AY10" s="612">
        <f t="shared" si="13"/>
        <v>0</v>
      </c>
      <c r="AZ10" s="612">
        <f t="shared" si="14"/>
        <v>0</v>
      </c>
      <c r="BA10" s="612">
        <f t="shared" si="15"/>
        <v>0</v>
      </c>
      <c r="BB10" s="612">
        <f t="shared" si="16"/>
        <v>0</v>
      </c>
      <c r="BC10" s="612">
        <f t="shared" si="17"/>
        <v>0</v>
      </c>
      <c r="BD10" s="612">
        <f t="shared" si="18"/>
        <v>0</v>
      </c>
      <c r="BE10" s="612">
        <f t="shared" si="19"/>
        <v>0</v>
      </c>
      <c r="BF10" s="612">
        <f t="shared" si="20"/>
        <v>0</v>
      </c>
      <c r="BG10" s="612"/>
      <c r="BH10" s="612"/>
      <c r="BI10" s="612"/>
      <c r="BJ10" s="612">
        <v>17</v>
      </c>
      <c r="BK10" s="612"/>
      <c r="BL10" s="612">
        <f t="shared" si="21"/>
        <v>34</v>
      </c>
      <c r="BM10" s="612">
        <f t="shared" si="22"/>
        <v>126</v>
      </c>
    </row>
    <row r="11" spans="1:82">
      <c r="A11" s="617"/>
      <c r="B11" s="618"/>
      <c r="C11" s="619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1"/>
      <c r="AK11" s="622"/>
      <c r="AL11" s="622"/>
    </row>
    <row r="12" spans="1:8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</row>
    <row r="14" spans="1:82" ht="20.25">
      <c r="D14" s="623" t="s">
        <v>480</v>
      </c>
      <c r="E14" s="624"/>
      <c r="F14" s="624"/>
      <c r="G14" s="624"/>
      <c r="H14" s="624"/>
      <c r="I14" s="625"/>
      <c r="J14" s="625"/>
      <c r="K14" s="625"/>
      <c r="L14" s="459"/>
      <c r="M14" s="626"/>
      <c r="N14" s="627"/>
      <c r="O14" s="626"/>
      <c r="P14" s="627"/>
      <c r="Q14" s="627"/>
      <c r="R14" s="626"/>
      <c r="V14" s="71" t="s">
        <v>481</v>
      </c>
    </row>
    <row r="15" spans="1:82" ht="20.25">
      <c r="D15" s="623" t="s">
        <v>482</v>
      </c>
      <c r="E15" s="624"/>
      <c r="F15" s="624"/>
      <c r="G15" s="624"/>
      <c r="H15" s="624"/>
      <c r="I15" s="625"/>
      <c r="J15" s="625"/>
      <c r="K15" s="625"/>
      <c r="L15" s="459"/>
      <c r="M15" s="627"/>
      <c r="N15" s="627"/>
      <c r="O15" s="627"/>
      <c r="P15" s="627"/>
      <c r="Q15" s="627"/>
      <c r="R15" s="627"/>
    </row>
    <row r="16" spans="1:82" ht="20.25">
      <c r="D16" s="623" t="s">
        <v>483</v>
      </c>
      <c r="E16" s="624"/>
      <c r="F16" s="624"/>
      <c r="G16" s="624"/>
      <c r="H16" s="624"/>
      <c r="I16" s="625"/>
      <c r="J16" s="625"/>
      <c r="K16" s="628"/>
      <c r="M16" s="627"/>
      <c r="N16" s="627"/>
      <c r="O16" s="627"/>
      <c r="P16" s="627"/>
      <c r="Q16" s="627"/>
      <c r="R16" s="626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30"/>
      <c r="AM16" s="631"/>
      <c r="AN16" s="631"/>
    </row>
    <row r="17" spans="4:40" ht="20.25">
      <c r="D17" s="632" t="s">
        <v>484</v>
      </c>
      <c r="E17" s="624"/>
      <c r="F17" s="624"/>
      <c r="G17" s="624"/>
      <c r="H17" s="624"/>
      <c r="I17" s="625"/>
      <c r="J17" s="625"/>
      <c r="K17" s="628"/>
      <c r="M17" s="627"/>
      <c r="N17" s="627"/>
      <c r="O17" s="627"/>
      <c r="P17" s="627"/>
      <c r="Q17" s="627"/>
      <c r="R17" s="626"/>
      <c r="S17" s="629"/>
      <c r="T17" s="629"/>
      <c r="U17" s="629"/>
      <c r="V17" s="629"/>
      <c r="W17" s="629"/>
      <c r="X17" s="629"/>
      <c r="Y17" s="629"/>
      <c r="Z17" s="629"/>
      <c r="AA17" s="629"/>
      <c r="AB17" s="629"/>
      <c r="AC17" s="629"/>
      <c r="AD17" s="629"/>
      <c r="AE17" s="629"/>
      <c r="AF17" s="629"/>
      <c r="AG17" s="629"/>
      <c r="AH17" s="629"/>
      <c r="AI17" s="629"/>
      <c r="AJ17" s="629"/>
      <c r="AK17" s="629"/>
      <c r="AL17" s="630"/>
      <c r="AM17" s="631"/>
      <c r="AN17" s="631"/>
    </row>
    <row r="18" spans="4:40" ht="20.25">
      <c r="D18" s="623" t="s">
        <v>485</v>
      </c>
      <c r="E18" s="624"/>
      <c r="F18" s="624"/>
      <c r="G18" s="624"/>
      <c r="H18" s="624"/>
      <c r="I18" s="625"/>
      <c r="J18" s="625"/>
      <c r="K18" s="628"/>
      <c r="M18" s="627"/>
      <c r="N18" s="627"/>
      <c r="O18" s="627"/>
      <c r="P18" s="627"/>
      <c r="Q18" s="627"/>
      <c r="R18" s="626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29"/>
      <c r="AL18" s="630"/>
      <c r="AM18" s="631"/>
      <c r="AN18" s="631"/>
    </row>
    <row r="19" spans="4:40" ht="20.25">
      <c r="D19" s="623" t="s">
        <v>486</v>
      </c>
      <c r="E19" s="624"/>
      <c r="F19" s="624"/>
      <c r="G19" s="624"/>
      <c r="H19" s="624"/>
      <c r="I19" s="625"/>
      <c r="J19" s="625"/>
      <c r="K19" s="628"/>
      <c r="M19" s="627"/>
      <c r="N19" s="627"/>
      <c r="O19" s="627"/>
      <c r="P19" s="627"/>
      <c r="Q19" s="627"/>
      <c r="R19" s="626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630"/>
      <c r="AM19" s="631"/>
      <c r="AN19" s="631"/>
    </row>
    <row r="20" spans="4:40" ht="20.25">
      <c r="D20" s="623" t="s">
        <v>487</v>
      </c>
      <c r="E20" s="624"/>
      <c r="F20" s="624"/>
      <c r="G20" s="624"/>
      <c r="H20" s="624"/>
      <c r="I20" s="625"/>
      <c r="J20" s="625"/>
      <c r="K20" s="628"/>
      <c r="M20" s="627"/>
      <c r="N20" s="627"/>
      <c r="O20" s="627"/>
      <c r="P20" s="627"/>
      <c r="Q20" s="627"/>
      <c r="R20" s="626"/>
      <c r="S20" s="629"/>
      <c r="T20" s="629"/>
      <c r="U20" s="629"/>
      <c r="V20" s="629"/>
      <c r="W20" s="629"/>
      <c r="X20" s="629"/>
      <c r="Y20" s="629"/>
      <c r="Z20" s="629"/>
      <c r="AA20" s="629"/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630"/>
      <c r="AM20" s="631"/>
      <c r="AN20" s="631"/>
    </row>
    <row r="21" spans="4:40" ht="20.25">
      <c r="D21" s="623" t="s">
        <v>488</v>
      </c>
      <c r="E21" s="623"/>
      <c r="F21" s="623"/>
      <c r="G21" s="623"/>
      <c r="H21" s="623"/>
      <c r="I21" s="628"/>
      <c r="J21" s="628"/>
      <c r="K21" s="628"/>
      <c r="M21" s="633"/>
      <c r="N21" s="633"/>
      <c r="O21" s="633"/>
      <c r="P21" s="633"/>
      <c r="Q21" s="633"/>
      <c r="R21" s="633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4"/>
      <c r="AG21" s="634"/>
      <c r="AH21" s="634"/>
      <c r="AI21" s="634"/>
      <c r="AJ21" s="634"/>
      <c r="AK21" s="634"/>
      <c r="AL21" s="635"/>
      <c r="AM21" s="636"/>
      <c r="AN21" s="636"/>
    </row>
    <row r="22" spans="4:40" ht="20.25">
      <c r="D22" s="623" t="s">
        <v>489</v>
      </c>
      <c r="E22" s="623"/>
      <c r="F22" s="623"/>
      <c r="G22" s="623"/>
      <c r="H22" s="623"/>
      <c r="I22" s="628"/>
      <c r="J22" s="628"/>
      <c r="K22" s="628"/>
      <c r="M22" s="633"/>
      <c r="N22" s="633"/>
      <c r="O22" s="633"/>
      <c r="P22" s="633"/>
      <c r="Q22" s="633"/>
      <c r="R22" s="633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4"/>
      <c r="AG22" s="634"/>
      <c r="AH22" s="634"/>
      <c r="AI22" s="634"/>
      <c r="AJ22" s="634"/>
      <c r="AK22" s="634"/>
      <c r="AL22" s="635"/>
      <c r="AM22" s="636"/>
      <c r="AN22" s="636"/>
    </row>
    <row r="23" spans="4:40" ht="20.25">
      <c r="D23" s="623" t="s">
        <v>490</v>
      </c>
      <c r="E23" s="623"/>
      <c r="F23" s="623"/>
      <c r="G23" s="623"/>
      <c r="H23" s="623"/>
      <c r="I23" s="628"/>
      <c r="J23" s="628"/>
      <c r="K23" s="628"/>
      <c r="M23" s="627"/>
      <c r="N23" s="627"/>
      <c r="O23" s="633"/>
      <c r="P23" s="627"/>
      <c r="Q23" s="627"/>
      <c r="R23" s="627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634"/>
      <c r="AL23" s="635"/>
      <c r="AM23" s="636"/>
      <c r="AN23" s="636"/>
    </row>
    <row r="24" spans="4:40" ht="20.25">
      <c r="D24" s="623" t="s">
        <v>491</v>
      </c>
      <c r="E24" s="624"/>
      <c r="F24" s="624"/>
      <c r="G24" s="624"/>
      <c r="H24" s="624"/>
      <c r="I24" s="628"/>
      <c r="J24" s="628"/>
      <c r="K24" s="628"/>
      <c r="M24" s="627"/>
      <c r="N24" s="627"/>
      <c r="O24" s="633"/>
      <c r="P24" s="627"/>
      <c r="Q24" s="627"/>
      <c r="R24" s="627"/>
      <c r="S24" s="634"/>
      <c r="T24" s="634"/>
      <c r="U24" s="634"/>
      <c r="V24" s="634"/>
      <c r="W24" s="634"/>
      <c r="X24" s="634"/>
      <c r="Y24" s="634"/>
      <c r="Z24" s="634"/>
      <c r="AA24" s="634"/>
      <c r="AB24" s="634"/>
      <c r="AC24" s="634"/>
      <c r="AD24" s="634"/>
      <c r="AE24" s="634"/>
      <c r="AF24" s="634"/>
      <c r="AG24" s="634"/>
      <c r="AH24" s="634"/>
      <c r="AI24" s="634"/>
      <c r="AJ24" s="634"/>
      <c r="AK24" s="634"/>
      <c r="AL24" s="635"/>
      <c r="AM24" s="636"/>
      <c r="AN24" s="636"/>
    </row>
    <row r="25" spans="4:40" ht="20.25">
      <c r="D25" s="623" t="s">
        <v>492</v>
      </c>
      <c r="E25" s="624"/>
      <c r="F25" s="624"/>
      <c r="G25" s="624"/>
      <c r="H25" s="624"/>
      <c r="I25" s="625"/>
      <c r="J25" s="628"/>
      <c r="K25" s="628"/>
      <c r="L25" s="459"/>
      <c r="M25" s="627"/>
      <c r="N25" s="627"/>
      <c r="O25" s="626"/>
      <c r="P25" s="626"/>
      <c r="Q25" s="627"/>
      <c r="R25" s="626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4:40" ht="20.25">
      <c r="D26" s="623" t="s">
        <v>493</v>
      </c>
      <c r="E26" s="624"/>
      <c r="F26" s="624"/>
      <c r="G26" s="624"/>
      <c r="H26" s="624"/>
      <c r="I26" s="625"/>
      <c r="J26" s="628"/>
      <c r="K26" s="628"/>
      <c r="L26" s="459"/>
      <c r="M26" s="627"/>
      <c r="N26" s="627"/>
      <c r="O26" s="626"/>
      <c r="P26" s="626"/>
      <c r="Q26" s="627"/>
      <c r="R26" s="626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</row>
    <row r="27" spans="4:40" ht="20.25">
      <c r="D27" s="623" t="s">
        <v>494</v>
      </c>
      <c r="E27" s="624"/>
      <c r="F27" s="624"/>
      <c r="G27" s="624"/>
      <c r="H27" s="624"/>
      <c r="I27" s="625"/>
      <c r="J27" s="628"/>
      <c r="K27" s="628"/>
      <c r="L27" s="459"/>
      <c r="M27" s="627"/>
      <c r="N27" s="627"/>
      <c r="O27" s="626"/>
      <c r="P27" s="626"/>
      <c r="Q27" s="627"/>
      <c r="R27" s="626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</row>
    <row r="28" spans="4:40" ht="20.25">
      <c r="D28" s="623" t="s">
        <v>495</v>
      </c>
      <c r="E28" s="623"/>
      <c r="F28" s="623"/>
      <c r="G28" s="623"/>
      <c r="H28" s="623"/>
      <c r="I28" s="628"/>
      <c r="J28" s="628"/>
      <c r="K28" s="628"/>
      <c r="L28" s="459"/>
      <c r="M28" s="627"/>
      <c r="N28" s="627"/>
      <c r="O28" s="626"/>
      <c r="P28" s="627"/>
      <c r="Q28" s="627"/>
      <c r="R28" s="627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</row>
    <row r="29" spans="4:40" ht="20.25">
      <c r="D29" s="623" t="s">
        <v>496</v>
      </c>
      <c r="E29" s="624"/>
      <c r="F29" s="624"/>
      <c r="G29" s="624"/>
      <c r="H29" s="624"/>
      <c r="I29" s="625"/>
      <c r="J29" s="625"/>
      <c r="K29" s="628"/>
      <c r="L29" s="459"/>
      <c r="M29" s="627"/>
      <c r="N29" s="627"/>
      <c r="O29" s="627"/>
      <c r="P29" s="627"/>
      <c r="Q29" s="627"/>
      <c r="R29" s="627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</row>
    <row r="30" spans="4:40"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</row>
    <row r="31" spans="4:40"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</row>
    <row r="32" spans="4:40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</row>
    <row r="33" spans="6:40"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</row>
    <row r="34" spans="6:40"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</row>
    <row r="35" spans="6:40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</row>
    <row r="36" spans="6:40"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</row>
    <row r="37" spans="6:40"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</row>
    <row r="38" spans="6:40"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</row>
    <row r="39" spans="6:40"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</row>
    <row r="40" spans="6:40"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</row>
  </sheetData>
  <mergeCells count="8">
    <mergeCell ref="B9:C9"/>
    <mergeCell ref="B10:C10"/>
    <mergeCell ref="A1:AI3"/>
    <mergeCell ref="B4:C4"/>
    <mergeCell ref="D4:D5"/>
    <mergeCell ref="B6:C6"/>
    <mergeCell ref="B7:C7"/>
    <mergeCell ref="B8:C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ENFERMEIROS</vt:lpstr>
      <vt:lpstr>TEC. ENF. DIURNO</vt:lpstr>
      <vt:lpstr>TEC. ENF. NOTURNO</vt:lpstr>
      <vt:lpstr>TGP</vt:lpstr>
      <vt:lpstr>RAIO X </vt:lpstr>
      <vt:lpstr>FARMÁCIA,SERV. SOCIAL,SERV. GER</vt:lpstr>
      <vt:lpstr>ACE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Amante Feronha Santini -  mat 151602</dc:creator>
  <cp:lastModifiedBy>Carolina Amante Feronha Santini -  mat 151602</cp:lastModifiedBy>
  <cp:lastPrinted>2024-05-07T17:08:08Z</cp:lastPrinted>
  <dcterms:created xsi:type="dcterms:W3CDTF">2024-04-01T12:32:55Z</dcterms:created>
  <dcterms:modified xsi:type="dcterms:W3CDTF">2024-05-08T11:30:14Z</dcterms:modified>
</cp:coreProperties>
</file>