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5"/>
  </bookViews>
  <sheets>
    <sheet name="TGPs" sheetId="1" r:id="rId1"/>
    <sheet name="Téc de RX" sheetId="2" r:id="rId2"/>
    <sheet name="Inspetoria e Serviços Gerais" sheetId="3" r:id="rId3"/>
    <sheet name="Motorista" sheetId="4" r:id="rId4"/>
    <sheet name="ENFERMEIROS" sheetId="5" r:id="rId5"/>
    <sheet name="Técnicos de Enfermagem" sheetId="6" r:id="rId6"/>
    <sheet name="Multi-Farmacia - Assist.Social" sheetId="7" r:id="rId7"/>
  </sheets>
  <definedNames>
    <definedName name="_xlnm.Print_Area" localSheetId="2">'Inspetoria e Serviços Gerais'!$A$1:$AI$45</definedName>
    <definedName name="_xlnm.Print_Area" localSheetId="1">'Téc de RX'!$A$1:$AJ$34</definedName>
    <definedName name="_xlnm.Print_Area" localSheetId="0">'TGPs'!$A$1:$AI$37</definedName>
  </definedNames>
  <calcPr fullCalcOnLoad="1"/>
</workbook>
</file>

<file path=xl/sharedStrings.xml><?xml version="1.0" encoding="utf-8"?>
<sst xmlns="http://schemas.openxmlformats.org/spreadsheetml/2006/main" count="4537" uniqueCount="506">
  <si>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</si>
  <si>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</si>
  <si>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</si>
  <si>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</si>
  <si>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</si>
  <si>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</si>
  <si>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</si>
  <si>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</si>
  <si>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</si>
  <si>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</si>
  <si>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</si>
  <si>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</si>
  <si>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</si>
  <si>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</si>
  <si>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</si>
  <si>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</si>
  <si>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</si>
  <si>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</si>
  <si>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</si>
  <si>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</si>
  <si>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</si>
  <si>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</si>
  <si>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</si>
  <si>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</si>
  <si>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</si>
  <si>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</si>
  <si>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</si>
  <si>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</si>
  <si>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</si>
  <si>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</si>
  <si>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</si>
  <si>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</si>
  <si>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11374-5</t>
  </si>
  <si>
    <t>15360-5</t>
  </si>
  <si>
    <t>Erika Yamashiro</t>
  </si>
  <si>
    <t>Andre Luis U. Melwick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</si>
  <si>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</si>
  <si>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</si>
  <si>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</si>
  <si>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</si>
  <si>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</si>
  <si>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</si>
  <si>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</si>
  <si>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</si>
  <si>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</si>
  <si>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</si>
  <si>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</si>
  <si>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</si>
  <si>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Maria Apª da  Silva Gomes</t>
  </si>
  <si>
    <t>Edson N. Fugivala</t>
  </si>
  <si>
    <t>11543-6</t>
  </si>
  <si>
    <t>Apoio (Leonor)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</si>
  <si>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</si>
  <si>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</si>
  <si>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</si>
  <si>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</si>
  <si>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</si>
  <si>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</si>
  <si>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</si>
  <si>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</si>
  <si>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Anderson Meirelles Nogueira</t>
  </si>
  <si>
    <t>Maria Jose da Silva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</si>
  <si>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</si>
  <si>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</si>
  <si>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</si>
  <si>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</si>
  <si>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</si>
  <si>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</si>
  <si>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15050-9</t>
  </si>
  <si>
    <t>15048-7</t>
  </si>
  <si>
    <t>15051-7</t>
  </si>
  <si>
    <t>15128-9</t>
  </si>
  <si>
    <t>RAIO X</t>
  </si>
  <si>
    <t>ESPECIAL</t>
  </si>
  <si>
    <t>Fernando Ap. Andrade Santos</t>
  </si>
  <si>
    <t>M - MANHA - 07:00 ÁS 11:00</t>
  </si>
  <si>
    <t xml:space="preserve">T - TARDE - 11:00 ÀS 15:00 </t>
  </si>
  <si>
    <t>T1 - TARDE - 15:00 ÁS 19:00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</si>
  <si>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</si>
  <si>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</si>
  <si>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</si>
  <si>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</si>
  <si>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</si>
  <si>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</si>
  <si>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</si>
  <si>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</si>
  <si>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</si>
  <si>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</si>
  <si>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JAIRO SILVA DE ANDRADE</t>
  </si>
  <si>
    <t>GERALDO CESAR PACHECO</t>
  </si>
  <si>
    <t>CELIO ANTONIO DE SOUZA</t>
  </si>
  <si>
    <t>Marcelino Bau Ruiz Lazzarin</t>
  </si>
  <si>
    <t>Reginaldo Jose Gomes</t>
  </si>
  <si>
    <t>Jose Gilberto de Moraes</t>
  </si>
  <si>
    <t>Rogerio Pereira de Castro</t>
  </si>
  <si>
    <t>Diego Senegalha</t>
  </si>
  <si>
    <t>PAULO SERGIO MARTINS</t>
  </si>
  <si>
    <t>MARCOS ALENCAR</t>
  </si>
  <si>
    <t>Jose Luiz França</t>
  </si>
  <si>
    <t>ADMILSON DE CAMARGO</t>
  </si>
  <si>
    <t>CLAUDIO CESAR DA SILVA</t>
  </si>
  <si>
    <t>Hugo Leonardo de Oliveira</t>
  </si>
  <si>
    <t>14310-3</t>
  </si>
  <si>
    <t>14328-6</t>
  </si>
  <si>
    <t>14309-0</t>
  </si>
  <si>
    <t>14312-0</t>
  </si>
  <si>
    <t>14315-4</t>
  </si>
  <si>
    <t>11114-7</t>
  </si>
  <si>
    <t>14302-2</t>
  </si>
  <si>
    <t>14327-8</t>
  </si>
  <si>
    <t>14325-1</t>
  </si>
  <si>
    <t>14294-8</t>
  </si>
  <si>
    <t>14320-0</t>
  </si>
  <si>
    <t>14305-7</t>
  </si>
  <si>
    <t>14304-9</t>
  </si>
  <si>
    <t>14306-5</t>
  </si>
  <si>
    <t>AFASTAMENTO REF. DECRETO 350/2020</t>
  </si>
  <si>
    <t>P: PLANTÃO - 07:00 ÀS 19:00</t>
  </si>
  <si>
    <t>NA: NOITE - 19:00 ÁS 01:00</t>
  </si>
  <si>
    <t>NB: NOITE  - 01:00 AS 07:00</t>
  </si>
  <si>
    <t>Benedito Aparecido Bonfim</t>
  </si>
  <si>
    <t>Luzdete Oliveira Souza</t>
  </si>
  <si>
    <t>Claudinei Aparecido Domingues</t>
  </si>
  <si>
    <t xml:space="preserve">Antonio Oliveira </t>
  </si>
  <si>
    <t>12501-6</t>
  </si>
  <si>
    <t>12505-9</t>
  </si>
  <si>
    <t>11061-2</t>
  </si>
  <si>
    <t>11754-4</t>
  </si>
  <si>
    <t>07-19h</t>
  </si>
  <si>
    <t>19-07h</t>
  </si>
  <si>
    <t>Portaria</t>
  </si>
  <si>
    <t>Neisete Maia de Souza</t>
  </si>
  <si>
    <t>Marlene Correia</t>
  </si>
  <si>
    <t>Cleonice Rodrigues Silva</t>
  </si>
  <si>
    <t>Neide Gomes de Souza</t>
  </si>
  <si>
    <t>Cristiane Trindade O. Dias</t>
  </si>
  <si>
    <t>Leda Gomes de Souza</t>
  </si>
  <si>
    <t>Clarice Aparecida Rosario</t>
  </si>
  <si>
    <t>Lenir Campos Silva</t>
  </si>
  <si>
    <t>Ivone Lucio</t>
  </si>
  <si>
    <t>APARECIDA Mª ZANA</t>
  </si>
  <si>
    <t>Edna Lopes da Fonseca</t>
  </si>
  <si>
    <t>Suely Maria Pereira</t>
  </si>
  <si>
    <t>Rita Aparecida Tonassi</t>
  </si>
  <si>
    <t>Aparecida Gonçalves</t>
  </si>
  <si>
    <t>Elizabeth Santos</t>
  </si>
  <si>
    <t>7h - 19h</t>
  </si>
  <si>
    <t>Leonor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</si>
  <si>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</si>
  <si>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</si>
  <si>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Cristiliane Maria da Silva</t>
  </si>
  <si>
    <t>Zenaide de Souza Almeida</t>
  </si>
  <si>
    <t>03201T</t>
  </si>
  <si>
    <t>05484T</t>
  </si>
  <si>
    <t>05799T</t>
  </si>
  <si>
    <t>04218T</t>
  </si>
  <si>
    <t>04999T</t>
  </si>
  <si>
    <t>Condutor/motorista - Cobertura</t>
  </si>
  <si>
    <t>Serviços Gerais</t>
  </si>
  <si>
    <t>C.O</t>
  </si>
  <si>
    <t>OBS: AS COLABORADORAS DOS SERVIÇOS GERAIS SÃO CONTRATADAS PELA EMPRESA COSTA OESTE</t>
  </si>
  <si>
    <t>Inspetoria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</si>
  <si>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</si>
  <si>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</si>
  <si>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Dulcineia Andrade Barbosa</t>
  </si>
  <si>
    <t>Mat. 15.360-5</t>
  </si>
  <si>
    <t>Coord. Administrativa UPA Centro Oeste</t>
  </si>
  <si>
    <t>Responsável Técnico</t>
  </si>
  <si>
    <t>MAT. 13231-4</t>
  </si>
  <si>
    <t>04141T</t>
  </si>
  <si>
    <t>99845-3775</t>
  </si>
  <si>
    <t>98423-9514</t>
  </si>
  <si>
    <t>99992-7193</t>
  </si>
  <si>
    <t>98439-3206</t>
  </si>
  <si>
    <t>98428-2901</t>
  </si>
  <si>
    <t>99831-2362</t>
  </si>
  <si>
    <t>99622-0212</t>
  </si>
  <si>
    <t>99618-0664</t>
  </si>
  <si>
    <t>98425-0263</t>
  </si>
  <si>
    <t>98433-3058</t>
  </si>
  <si>
    <t>99945-3864</t>
  </si>
  <si>
    <t>98439-1606</t>
  </si>
  <si>
    <t>99997-2592</t>
  </si>
  <si>
    <t>99942-7801</t>
  </si>
  <si>
    <t>CONTATO</t>
  </si>
  <si>
    <t>FÉRIAS OFICIAIS</t>
  </si>
  <si>
    <t>Roseni Alves de Moura</t>
  </si>
  <si>
    <t>Gabriela Matesco Carreteiro</t>
  </si>
  <si>
    <t>P</t>
  </si>
  <si>
    <t>F</t>
  </si>
  <si>
    <t>M</t>
  </si>
  <si>
    <t>N</t>
  </si>
  <si>
    <t>Simone dos Santos</t>
  </si>
  <si>
    <t>LEGENDA</t>
  </si>
  <si>
    <r>
      <rPr>
        <b/>
        <sz val="10"/>
        <color indexed="10"/>
        <rFont val="Arial"/>
        <family val="2"/>
      </rPr>
      <t>ESCALA DE TRABALHO DO UPA CENTRO OESTE -  FEVEREIRO -  2021</t>
    </r>
    <r>
      <rPr>
        <b/>
        <sz val="10"/>
        <rFont val="Arial"/>
        <family val="2"/>
      </rPr>
      <t xml:space="preserve">
CARGA HORÁRIA - 20 DIAS ÚTEIS  114  HS
ESCALA DE PLANTÃO CONDUTORES</t>
    </r>
  </si>
  <si>
    <t>ADIANTAMENTO DE FÉRIAS</t>
  </si>
  <si>
    <t>Roselene Viana Vaz</t>
  </si>
  <si>
    <t>NA</t>
  </si>
  <si>
    <t>NB</t>
  </si>
  <si>
    <t>MT</t>
  </si>
  <si>
    <t>D1</t>
  </si>
  <si>
    <t>D2</t>
  </si>
  <si>
    <t>T1</t>
  </si>
  <si>
    <t>ADIANT.FÉRIAS</t>
  </si>
  <si>
    <t>42064-6</t>
  </si>
  <si>
    <t>Walter Santana da Silva</t>
  </si>
  <si>
    <t>MN</t>
  </si>
  <si>
    <t>TN</t>
  </si>
  <si>
    <t>NA- 19:00 AS 01:00</t>
  </si>
  <si>
    <t>NB- 01:00 ÁS 07:00</t>
  </si>
  <si>
    <t>PNA</t>
  </si>
  <si>
    <t>99125-7788</t>
  </si>
  <si>
    <t>N: NOITE - 19:00 AS 07:00</t>
  </si>
  <si>
    <t>99800-5090</t>
  </si>
  <si>
    <t>99603-7109</t>
  </si>
  <si>
    <r>
      <t xml:space="preserve">
</t>
    </r>
    <r>
      <rPr>
        <b/>
        <sz val="9"/>
        <color indexed="10"/>
        <rFont val="Arial"/>
        <family val="2"/>
      </rPr>
      <t>ESCALA DE TRABALHO DO UPA CO - LONDRINA -  FEVEREIRO -  2021</t>
    </r>
    <r>
      <rPr>
        <b/>
        <sz val="9"/>
        <rFont val="Arial"/>
        <family val="2"/>
      </rPr>
      <t xml:space="preserve">
CARGA HORÁRIA - 19 DIAS ÚTEIS -114 HS
ESCALA DE PLANTÃO ENFERMEIROS
</t>
    </r>
  </si>
  <si>
    <t xml:space="preserve">Reg. Prof. </t>
  </si>
  <si>
    <t>Enfermeiro</t>
  </si>
  <si>
    <t>COREN</t>
  </si>
  <si>
    <t>Aparecida Silva</t>
  </si>
  <si>
    <t>Frente</t>
  </si>
  <si>
    <t>C</t>
  </si>
  <si>
    <t>Gislaine de Mari Santos</t>
  </si>
  <si>
    <t>Fundo</t>
  </si>
  <si>
    <t>F.O</t>
  </si>
  <si>
    <t>Valmiro S. de Castro</t>
  </si>
  <si>
    <t>Ana Paula D. Santos</t>
  </si>
  <si>
    <t>Fernanda F. Solano</t>
  </si>
  <si>
    <t>A.F</t>
  </si>
  <si>
    <t>Alberto Henrique Dias</t>
  </si>
  <si>
    <t xml:space="preserve"> </t>
  </si>
  <si>
    <t>Solange K. M. de Abreu</t>
  </si>
  <si>
    <t>Cristina Ap. Bander</t>
  </si>
  <si>
    <t>Patricia Elaine Agaci</t>
  </si>
  <si>
    <t>I</t>
  </si>
  <si>
    <t>Ricardo Oliveira</t>
  </si>
  <si>
    <t>Claudineia Ferreira</t>
  </si>
  <si>
    <t>Armando Bernardo Filho</t>
  </si>
  <si>
    <t>LG</t>
  </si>
  <si>
    <t>Franciele Moretti</t>
  </si>
  <si>
    <t>Francielle Castelone</t>
  </si>
  <si>
    <t>Patricia Cristina F. Couto</t>
  </si>
  <si>
    <t>Gleison de Paula</t>
  </si>
  <si>
    <t>Legenda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</si>
  <si>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</si>
  <si>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</si>
  <si>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</si>
  <si>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7"/>
        <color indexed="10"/>
        <rFont val="Arial"/>
        <family val="2"/>
      </rPr>
      <t>ESCALA DE TRABALHO DO UPA CO  -  FEVEREIRO -  2021</t>
    </r>
    <r>
      <rPr>
        <b/>
        <sz val="7"/>
        <rFont val="Arial"/>
        <family val="2"/>
      </rPr>
      <t xml:space="preserve">
CARGA HORÁRIA -19 DIAS ÚTEIS -114 HS
ESCALA DE PLANTÃO TÉCNICOS DE ENFERMAGEM
</t>
    </r>
  </si>
  <si>
    <t>TÉCNICO ENFERMAGEM</t>
  </si>
  <si>
    <t>VTR</t>
  </si>
  <si>
    <t>Roberta Nakanishi</t>
  </si>
  <si>
    <t>629721 TEC</t>
  </si>
  <si>
    <t>Cleodete Alves de Souza</t>
  </si>
  <si>
    <t>694772 TEC</t>
  </si>
  <si>
    <t>Adilson Moraes Silva</t>
  </si>
  <si>
    <t>308151 AUX</t>
  </si>
  <si>
    <t>EQUIPE 1</t>
  </si>
  <si>
    <t xml:space="preserve">Andrea Barberio S. Borges  </t>
  </si>
  <si>
    <t>444804 AUX</t>
  </si>
  <si>
    <t xml:space="preserve">Andressa Zacarin </t>
  </si>
  <si>
    <t>787924 TEC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</si>
  <si>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</si>
  <si>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</si>
  <si>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</si>
  <si>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</si>
  <si>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</si>
  <si>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</si>
  <si>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</si>
  <si>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</si>
  <si>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</si>
  <si>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</si>
  <si>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</si>
  <si>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</si>
  <si>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Flávio Joaquim dos Santos</t>
  </si>
  <si>
    <t>261222 AUX</t>
  </si>
  <si>
    <t>Leila Carvalho T Perussi</t>
  </si>
  <si>
    <t>1061978 TEC</t>
  </si>
  <si>
    <t>Rosângela dos Anjos Cardoso</t>
  </si>
  <si>
    <t>643659 AUX</t>
  </si>
  <si>
    <t>Thiago Coutinho Gonçalves     ORT</t>
  </si>
  <si>
    <t>471788 TEC</t>
  </si>
  <si>
    <t>Adriana Rodrigues Nunes</t>
  </si>
  <si>
    <t>710903 TEC</t>
  </si>
  <si>
    <t>Iolanda de Jesus Oliveira</t>
  </si>
  <si>
    <t>932672 TEC</t>
  </si>
  <si>
    <t>Nelson Ridão</t>
  </si>
  <si>
    <t>264278 TEC</t>
  </si>
  <si>
    <t>Cristiane Garcia Nucci</t>
  </si>
  <si>
    <t>853217 TEC</t>
  </si>
  <si>
    <t>Kharine Moraes Benteo Luiz</t>
  </si>
  <si>
    <t>Graciete M. Oliveira Donda</t>
  </si>
  <si>
    <t>Simone Otilia Pereira</t>
  </si>
  <si>
    <t>PAR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</si>
  <si>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</si>
  <si>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</si>
  <si>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</si>
  <si>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</si>
  <si>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</si>
  <si>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</si>
  <si>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</si>
  <si>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Claudinei Rocco    ORT</t>
  </si>
  <si>
    <t>527685 AUX</t>
  </si>
  <si>
    <t>Josébio de Paula    ORT</t>
  </si>
  <si>
    <t>630250 TEC</t>
  </si>
  <si>
    <t>Liliana Bataglia Mesquita Santos</t>
  </si>
  <si>
    <t>408731 TEC</t>
  </si>
  <si>
    <t>AF</t>
  </si>
  <si>
    <t xml:space="preserve">Marcia Ap Nazario Dalecio    </t>
  </si>
  <si>
    <t>1061979 TEC</t>
  </si>
  <si>
    <t>Patrícia Silva Imanishi</t>
  </si>
  <si>
    <t>1056145 TEC</t>
  </si>
  <si>
    <t xml:space="preserve">Sandra Medici                                 </t>
  </si>
  <si>
    <t>727357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</si>
  <si>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</si>
  <si>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</si>
  <si>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</si>
  <si>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</si>
  <si>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</si>
  <si>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</si>
  <si>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>Eliziete de Fatima G Neves</t>
  </si>
  <si>
    <t>247866 TEC</t>
  </si>
  <si>
    <t>F.O ate 02/03</t>
  </si>
  <si>
    <t>Rosangela Pereira M Ambrogi</t>
  </si>
  <si>
    <t>232459 TEC</t>
  </si>
  <si>
    <t>Juliana Silva Caetano</t>
  </si>
  <si>
    <t>588297 TEC</t>
  </si>
  <si>
    <t xml:space="preserve">AFASTAMENTO MEDICO </t>
  </si>
  <si>
    <t>Rinaldo Silveira</t>
  </si>
  <si>
    <t>325341 TEC</t>
  </si>
  <si>
    <t>Rosimara Bertola Giopo</t>
  </si>
  <si>
    <t>Patrícia Antunes       ORT</t>
  </si>
  <si>
    <t>874107 TEC</t>
  </si>
  <si>
    <t>Adriana de Souza Matos</t>
  </si>
  <si>
    <t>699722AUX</t>
  </si>
  <si>
    <t xml:space="preserve">Bianca C R Ribeiro Chalupa </t>
  </si>
  <si>
    <t>301853 TEC</t>
  </si>
  <si>
    <t>EQUIPE 3</t>
  </si>
  <si>
    <t>Gilberto Gonçalves Aguiar</t>
  </si>
  <si>
    <t>630247 TEC</t>
  </si>
  <si>
    <t>Helena Cossiolo</t>
  </si>
  <si>
    <t>00408498 AUX</t>
  </si>
  <si>
    <t>João Paulo Scomparin      ORT</t>
  </si>
  <si>
    <t>713328 TEC</t>
  </si>
  <si>
    <t>Luciana Teixeira da Costa</t>
  </si>
  <si>
    <t>Maria de Lourdes R.  Santos</t>
  </si>
  <si>
    <t>1063653 TEC</t>
  </si>
  <si>
    <t>Renata Tozetti Resolen</t>
  </si>
  <si>
    <t>462459 TEC</t>
  </si>
  <si>
    <t>Rosimeire Terezinha D Oliveira</t>
  </si>
  <si>
    <t>567211   TEC</t>
  </si>
  <si>
    <t>Rubens Tatsugi Hatakeyama</t>
  </si>
  <si>
    <t>621400  TEC</t>
  </si>
  <si>
    <t>Roseli Maria da Silva</t>
  </si>
  <si>
    <t>211252 AUX</t>
  </si>
  <si>
    <t>Sueli Silva Gonçalves</t>
  </si>
  <si>
    <t>265226 AUX</t>
  </si>
  <si>
    <t>Wando Silva Palhão</t>
  </si>
  <si>
    <t>261224  TEC</t>
  </si>
  <si>
    <t>Marcelo Azevedo</t>
  </si>
  <si>
    <t>442289 TEC</t>
  </si>
  <si>
    <t>Ana Paula Nunes</t>
  </si>
  <si>
    <t>1074129 TEC</t>
  </si>
  <si>
    <t>Ana Gloria Silvestre</t>
  </si>
  <si>
    <t>38826 TEC</t>
  </si>
  <si>
    <t>Ana Paula Pinha</t>
  </si>
  <si>
    <t>759342 TEC</t>
  </si>
  <si>
    <t>Marta Francisca de Souza Silva</t>
  </si>
  <si>
    <t>657841 TEC</t>
  </si>
  <si>
    <t>AT</t>
  </si>
  <si>
    <t>Maria Ap. Cardoso  Santana</t>
  </si>
  <si>
    <t>310216TEC</t>
  </si>
  <si>
    <t>IMPAR</t>
  </si>
  <si>
    <t>Joel Souza Lisboa</t>
  </si>
  <si>
    <t>302976 AUX</t>
  </si>
  <si>
    <t>19-07H</t>
  </si>
  <si>
    <t>Carla Luciana Galo</t>
  </si>
  <si>
    <t>232466 AUX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</si>
  <si>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</si>
  <si>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</si>
  <si>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</si>
  <si>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</si>
  <si>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</si>
  <si>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</si>
  <si>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</si>
  <si>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</si>
  <si>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</si>
  <si>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</si>
  <si>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</si>
  <si>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</si>
  <si>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</si>
  <si>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</si>
  <si>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</si>
  <si>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</si>
  <si>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F.O ate 16/03</t>
  </si>
  <si>
    <t>Maria de Lourdes R Santos</t>
  </si>
  <si>
    <t>001063653 AUX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</si>
  <si>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</si>
  <si>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</si>
  <si>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</si>
  <si>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</si>
  <si>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</si>
  <si>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</si>
  <si>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 xml:space="preserve">Sueli Henriques Tavares             </t>
  </si>
  <si>
    <t>261248 TEC</t>
  </si>
  <si>
    <t>AFASTAMENTO MEDICO ATE 08/03</t>
  </si>
  <si>
    <t>Tatiane Ayumi Shiozawa Furlan</t>
  </si>
  <si>
    <t>602924 AUX</t>
  </si>
  <si>
    <t xml:space="preserve">Wilton José de Oliveira </t>
  </si>
  <si>
    <t>613248 TEC</t>
  </si>
  <si>
    <t>F.O ate 09/03</t>
  </si>
  <si>
    <t>Derci Ferreira Junior</t>
  </si>
  <si>
    <t>281080 TEC</t>
  </si>
  <si>
    <t>Ricardo Ferreira</t>
  </si>
  <si>
    <t>359536 TEC</t>
  </si>
  <si>
    <t>Milene Cristina Gazoli</t>
  </si>
  <si>
    <t>602446 TEC</t>
  </si>
  <si>
    <t>Amilcar Azevedo</t>
  </si>
  <si>
    <t>247503 TEC</t>
  </si>
  <si>
    <t>INTER</t>
  </si>
  <si>
    <t>19-01H</t>
  </si>
  <si>
    <t>Alyne Rodrigues Ramos Cantão</t>
  </si>
  <si>
    <t>4373876 TEC</t>
  </si>
  <si>
    <t>Willian Avelino Toledo</t>
  </si>
  <si>
    <t>658516 TEC</t>
  </si>
  <si>
    <t>Rubens Nogueira Nascimento</t>
  </si>
  <si>
    <t>1121221 TEC</t>
  </si>
  <si>
    <t>Vânia Augusta Pellicano CM</t>
  </si>
  <si>
    <t>87234 AUX</t>
  </si>
  <si>
    <t>Jusimara de Lima</t>
  </si>
  <si>
    <t>408795 TEC</t>
  </si>
  <si>
    <t>Marinete Pereira Souza CM</t>
  </si>
  <si>
    <t>408.822 AUX</t>
  </si>
  <si>
    <t>3005131940AUX</t>
  </si>
  <si>
    <t>Aline Muniz de Melo</t>
  </si>
  <si>
    <t>574803 TEC</t>
  </si>
  <si>
    <t>Anderson Pereira</t>
  </si>
  <si>
    <t>1019846 TEC</t>
  </si>
  <si>
    <t>Carina Fernandes Senra</t>
  </si>
  <si>
    <t>388033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</si>
  <si>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</si>
  <si>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</si>
  <si>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</si>
  <si>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</si>
  <si>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</si>
  <si>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</si>
  <si>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</si>
  <si>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</si>
  <si>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</si>
  <si>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</si>
  <si>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</si>
  <si>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</si>
  <si>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</si>
  <si>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</si>
  <si>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 xml:space="preserve">F.O </t>
  </si>
  <si>
    <t>Ligia Mara</t>
  </si>
  <si>
    <t>756428 TEC</t>
  </si>
  <si>
    <t xml:space="preserve">Mariana Regina Brunini     </t>
  </si>
  <si>
    <t>527616  TEC</t>
  </si>
  <si>
    <t>Ione Camila Maciel</t>
  </si>
  <si>
    <t>883808 TEC</t>
  </si>
  <si>
    <t>Francielle Mariana da S Cunha</t>
  </si>
  <si>
    <t>932666 TEC</t>
  </si>
  <si>
    <t>Givaldo Vicente Alves</t>
  </si>
  <si>
    <t>731476 AUX</t>
  </si>
  <si>
    <t>AFASTAMENTO MEDICO</t>
  </si>
  <si>
    <t>José Nascimento Correa Silva</t>
  </si>
  <si>
    <t>429314 TEC</t>
  </si>
  <si>
    <t>AFASTAMENTO MEDICO ATE 15/03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</si>
  <si>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</si>
  <si>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</si>
  <si>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</si>
  <si>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</si>
  <si>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</si>
  <si>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</si>
  <si>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Cristina Cordista Alignani</t>
  </si>
  <si>
    <t>456098 TEC</t>
  </si>
  <si>
    <t>Rudson Vinicius dos Santos</t>
  </si>
  <si>
    <t>577309 AUX</t>
  </si>
  <si>
    <t>Sandra Gonçalves de Souza</t>
  </si>
  <si>
    <t>598153 TEC</t>
  </si>
  <si>
    <t>Dalvina Penha Gabriel</t>
  </si>
  <si>
    <t>497764 TEC</t>
  </si>
  <si>
    <t>Rosilaine Moraes Carvalho</t>
  </si>
  <si>
    <t xml:space="preserve"> 233881TEC</t>
  </si>
  <si>
    <t>Agnaldo Cesar Cyrilo</t>
  </si>
  <si>
    <t>226296 AUX</t>
  </si>
  <si>
    <t>AFASTAMENTO MEDICO ATE 13/03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</si>
  <si>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</si>
  <si>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</si>
  <si>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</si>
  <si>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</si>
  <si>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>ESCALA DE TRABALHO DO UPA CO - LONDRINA -  FEVEREIRO -  2021</t>
    </r>
    <r>
      <rPr>
        <b/>
        <sz val="8"/>
        <rFont val="Arial"/>
        <family val="2"/>
      </rPr>
      <t xml:space="preserve">
CARGA HORÁRIA - 19 DIAS ÚTEIS 114  HS
ESCALA DE PLANTÃO Farmácia - Assitente Social</t>
    </r>
  </si>
  <si>
    <t>Farmáceutico</t>
  </si>
  <si>
    <t>MARISA MIUKI KISSU</t>
  </si>
  <si>
    <t>Assistente de Farmácia</t>
  </si>
  <si>
    <t>JULIANA DE CARVALHO</t>
  </si>
  <si>
    <t>GRUPO 3</t>
  </si>
  <si>
    <t>HELOISE OLIVEIRA SANTANA</t>
  </si>
  <si>
    <t>GRUPO 2</t>
  </si>
  <si>
    <t>HOSANE AP. DA SILVA</t>
  </si>
  <si>
    <t>GRUPO 1</t>
  </si>
  <si>
    <t>Assitente Social</t>
  </si>
  <si>
    <t>Franciele Cristina F. Naves</t>
  </si>
  <si>
    <r>
      <rPr>
        <b/>
        <sz val="10"/>
        <color indexed="10"/>
        <rFont val="Arial"/>
        <family val="2"/>
      </rPr>
      <t>ESCALA DE TRABALHO DO UPA CENTRO OESTE -  FEVEREIRO -  2021</t>
    </r>
    <r>
      <rPr>
        <b/>
        <sz val="10"/>
        <rFont val="Arial"/>
        <family val="2"/>
      </rPr>
      <t xml:space="preserve">
CARGA HORÁRIA - 19 DIAS ÚTEIS 114  HS
ESCALA DE PLANTÃO INSPETORIA E SERVIÇOS GERAIS</t>
    </r>
  </si>
  <si>
    <r>
      <rPr>
        <b/>
        <sz val="10"/>
        <color indexed="10"/>
        <rFont val="Arial"/>
        <family val="2"/>
      </rPr>
      <t>E</t>
    </r>
    <r>
      <rPr>
        <b/>
        <sz val="10"/>
        <color indexed="10"/>
        <rFont val="Arial"/>
        <family val="2"/>
      </rPr>
      <t>SCALA DE TRABALHO DO UPA CENTRO OESTE -  FEVEREIRO -  2021</t>
    </r>
    <r>
      <rPr>
        <b/>
        <sz val="10"/>
        <rFont val="Arial"/>
        <family val="2"/>
      </rPr>
      <t xml:space="preserve">
CARGA HORÁRIA - 19 DIAS ÚTEIS  91,2  HS
ESCALA DE PLANTÃO TÉCNICO DE RADIOLOGIA</t>
    </r>
  </si>
  <si>
    <r>
      <t xml:space="preserve">
</t>
    </r>
    <r>
      <rPr>
        <b/>
        <sz val="10"/>
        <color indexed="10"/>
        <rFont val="Arial"/>
        <family val="2"/>
      </rPr>
      <t>ESCALA DE TRABALHO DO UPA CENTRO OESTE -  FEVEREIRO -  2021</t>
    </r>
    <r>
      <rPr>
        <b/>
        <sz val="10"/>
        <rFont val="Arial"/>
        <family val="2"/>
      </rPr>
      <t xml:space="preserve">
CARGA HORÁRIA -19 DIAS ÚTEIS - 114 HS
ESCALA DE PLANTÃO TGPs
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</si>
</sst>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</numFmts>
  <fonts count="116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0"/>
      <color indexed="8"/>
      <name val="Arial Black"/>
      <family val="2"/>
    </font>
    <font>
      <b/>
      <sz val="9"/>
      <color indexed="10"/>
      <name val="Arial"/>
      <family val="2"/>
    </font>
    <font>
      <sz val="5"/>
      <name val="Verdana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b/>
      <sz val="6"/>
      <name val="Arial Black"/>
      <family val="2"/>
    </font>
    <font>
      <b/>
      <sz val="9"/>
      <name val="Arial Narrow"/>
      <family val="2"/>
    </font>
    <font>
      <sz val="8"/>
      <name val="Calibri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8"/>
      <color indexed="10"/>
      <name val="Arial Black"/>
      <family val="2"/>
    </font>
    <font>
      <sz val="8"/>
      <color indexed="8"/>
      <name val="Arial Black"/>
      <family val="2"/>
    </font>
    <font>
      <sz val="8"/>
      <color indexed="10"/>
      <name val="Arial"/>
      <family val="2"/>
    </font>
    <font>
      <b/>
      <sz val="6"/>
      <name val="Calibri"/>
      <family val="2"/>
    </font>
    <font>
      <sz val="6"/>
      <color indexed="10"/>
      <name val="Arial"/>
      <family val="2"/>
    </font>
    <font>
      <sz val="5"/>
      <color indexed="8"/>
      <name val="Verdana"/>
      <family val="2"/>
    </font>
    <font>
      <sz val="6"/>
      <color indexed="10"/>
      <name val="Calibri"/>
      <family val="2"/>
    </font>
    <font>
      <b/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8"/>
      <color rgb="FFFF0000"/>
      <name val="Arial Black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5"/>
      <color theme="1"/>
      <name val="Verdana"/>
      <family val="2"/>
    </font>
    <font>
      <sz val="6"/>
      <color rgb="FFFF0000"/>
      <name val="Calibri"/>
      <family val="2"/>
    </font>
    <font>
      <b/>
      <sz val="7.5"/>
      <color rgb="FFFF0000"/>
      <name val="Arial"/>
      <family val="2"/>
    </font>
    <font>
      <sz val="8"/>
      <color theme="1"/>
      <name val="Arial Black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2" fillId="29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7" fillId="21" borderId="5" applyNumberFormat="0" applyAlignment="0" applyProtection="0"/>
    <xf numFmtId="41" fontId="1" fillId="0" borderId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43" fontId="1" fillId="0" borderId="0" applyFill="0" applyBorder="0" applyAlignment="0" applyProtection="0"/>
  </cellStyleXfs>
  <cellXfs count="67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23" fillId="36" borderId="0" xfId="0" applyFont="1" applyFill="1" applyAlignment="1">
      <alignment vertical="center"/>
    </xf>
    <xf numFmtId="0" fontId="9" fillId="36" borderId="11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105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15" xfId="0" applyFont="1" applyFill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23" fillId="36" borderId="15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7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/>
    </xf>
    <xf numFmtId="0" fontId="6" fillId="36" borderId="18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22" fillId="36" borderId="1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9" fillId="36" borderId="19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34" fillId="0" borderId="21" xfId="0" applyFont="1" applyFill="1" applyBorder="1" applyAlignment="1">
      <alignment horizontal="left" vertical="center"/>
    </xf>
    <xf numFmtId="17" fontId="22" fillId="34" borderId="11" xfId="0" applyNumberFormat="1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left" vertical="center"/>
    </xf>
    <xf numFmtId="0" fontId="22" fillId="36" borderId="24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horizontal="left"/>
    </xf>
    <xf numFmtId="0" fontId="2" fillId="35" borderId="25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17" fillId="34" borderId="27" xfId="0" applyFont="1" applyFill="1" applyBorder="1" applyAlignment="1">
      <alignment/>
    </xf>
    <xf numFmtId="0" fontId="17" fillId="34" borderId="28" xfId="0" applyFont="1" applyFill="1" applyBorder="1" applyAlignment="1">
      <alignment/>
    </xf>
    <xf numFmtId="0" fontId="36" fillId="15" borderId="29" xfId="0" applyFont="1" applyFill="1" applyBorder="1" applyAlignment="1">
      <alignment horizontal="center"/>
    </xf>
    <xf numFmtId="0" fontId="2" fillId="38" borderId="15" xfId="0" applyFont="1" applyFill="1" applyBorder="1" applyAlignment="1">
      <alignment vertical="center"/>
    </xf>
    <xf numFmtId="1" fontId="36" fillId="15" borderId="19" xfId="0" applyNumberFormat="1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shrinkToFit="1"/>
    </xf>
    <xf numFmtId="0" fontId="18" fillId="38" borderId="30" xfId="0" applyFont="1" applyFill="1" applyBorder="1" applyAlignment="1">
      <alignment horizontal="center" vertical="center"/>
    </xf>
    <xf numFmtId="0" fontId="36" fillId="15" borderId="11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23" fillId="36" borderId="31" xfId="0" applyFont="1" applyFill="1" applyBorder="1" applyAlignment="1">
      <alignment horizontal="left" vertical="center"/>
    </xf>
    <xf numFmtId="0" fontId="23" fillId="36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8" fillId="39" borderId="17" xfId="0" applyFont="1" applyFill="1" applyBorder="1" applyAlignment="1">
      <alignment vertical="center"/>
    </xf>
    <xf numFmtId="0" fontId="18" fillId="39" borderId="16" xfId="0" applyFont="1" applyFill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9" borderId="16" xfId="0" applyFont="1" applyFill="1" applyBorder="1" applyAlignment="1">
      <alignment horizontal="left" vertical="center"/>
    </xf>
    <xf numFmtId="0" fontId="23" fillId="34" borderId="22" xfId="0" applyFont="1" applyFill="1" applyBorder="1" applyAlignment="1">
      <alignment horizontal="center" vertical="center"/>
    </xf>
    <xf numFmtId="0" fontId="34" fillId="37" borderId="15" xfId="0" applyFont="1" applyFill="1" applyBorder="1" applyAlignment="1">
      <alignment horizontal="left" vertical="center"/>
    </xf>
    <xf numFmtId="0" fontId="18" fillId="36" borderId="11" xfId="52" applyFont="1" applyFill="1" applyBorder="1" applyAlignment="1">
      <alignment/>
      <protection/>
    </xf>
    <xf numFmtId="0" fontId="23" fillId="36" borderId="32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 vertical="center"/>
    </xf>
    <xf numFmtId="0" fontId="23" fillId="36" borderId="21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/>
    </xf>
    <xf numFmtId="0" fontId="23" fillId="36" borderId="33" xfId="0" applyFont="1" applyFill="1" applyBorder="1" applyAlignment="1">
      <alignment vertical="center"/>
    </xf>
    <xf numFmtId="0" fontId="18" fillId="36" borderId="20" xfId="52" applyFont="1" applyFill="1" applyBorder="1" applyAlignment="1">
      <alignment/>
      <protection/>
    </xf>
    <xf numFmtId="0" fontId="23" fillId="36" borderId="34" xfId="52" applyFont="1" applyFill="1" applyBorder="1" applyAlignment="1">
      <alignment/>
      <protection/>
    </xf>
    <xf numFmtId="0" fontId="34" fillId="39" borderId="15" xfId="0" applyFont="1" applyFill="1" applyBorder="1" applyAlignment="1">
      <alignment horizontal="left" vertical="center"/>
    </xf>
    <xf numFmtId="0" fontId="9" fillId="38" borderId="19" xfId="0" applyFont="1" applyFill="1" applyBorder="1" applyAlignment="1">
      <alignment horizontal="center" vertical="center" shrinkToFit="1"/>
    </xf>
    <xf numFmtId="0" fontId="22" fillId="38" borderId="15" xfId="0" applyFont="1" applyFill="1" applyBorder="1" applyAlignment="1">
      <alignment vertical="center"/>
    </xf>
    <xf numFmtId="0" fontId="19" fillId="0" borderId="25" xfId="0" applyFont="1" applyBorder="1" applyAlignment="1">
      <alignment/>
    </xf>
    <xf numFmtId="0" fontId="0" fillId="0" borderId="10" xfId="0" applyBorder="1" applyAlignment="1">
      <alignment/>
    </xf>
    <xf numFmtId="0" fontId="19" fillId="0" borderId="25" xfId="0" applyFont="1" applyBorder="1" applyAlignment="1">
      <alignment/>
    </xf>
    <xf numFmtId="0" fontId="23" fillId="0" borderId="10" xfId="0" applyFont="1" applyBorder="1" applyAlignment="1">
      <alignment/>
    </xf>
    <xf numFmtId="0" fontId="2" fillId="40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8" fillId="42" borderId="25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/>
    </xf>
    <xf numFmtId="0" fontId="19" fillId="0" borderId="26" xfId="0" applyFont="1" applyBorder="1" applyAlignment="1">
      <alignment/>
    </xf>
    <xf numFmtId="0" fontId="6" fillId="36" borderId="27" xfId="0" applyFont="1" applyFill="1" applyBorder="1" applyAlignment="1">
      <alignment horizontal="left"/>
    </xf>
    <xf numFmtId="0" fontId="19" fillId="0" borderId="27" xfId="0" applyFont="1" applyBorder="1" applyAlignment="1">
      <alignment/>
    </xf>
    <xf numFmtId="0" fontId="9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3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36" borderId="15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3" fillId="36" borderId="0" xfId="0" applyFont="1" applyFill="1" applyBorder="1" applyAlignment="1">
      <alignment/>
    </xf>
    <xf numFmtId="0" fontId="38" fillId="36" borderId="0" xfId="0" applyFont="1" applyFill="1" applyBorder="1" applyAlignment="1">
      <alignment vertical="center"/>
    </xf>
    <xf numFmtId="0" fontId="23" fillId="0" borderId="35" xfId="0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shrinkToFit="1"/>
    </xf>
    <xf numFmtId="0" fontId="23" fillId="39" borderId="1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34" fillId="39" borderId="11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vertical="center"/>
    </xf>
    <xf numFmtId="0" fontId="18" fillId="36" borderId="36" xfId="0" applyFont="1" applyFill="1" applyBorder="1" applyAlignment="1">
      <alignment vertical="center"/>
    </xf>
    <xf numFmtId="0" fontId="18" fillId="36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06" fillId="36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1" fontId="39" fillId="15" borderId="11" xfId="0" applyNumberFormat="1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37" fillId="38" borderId="30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/>
    </xf>
    <xf numFmtId="0" fontId="40" fillId="38" borderId="11" xfId="0" applyFont="1" applyFill="1" applyBorder="1" applyAlignment="1">
      <alignment horizontal="center" vertical="center"/>
    </xf>
    <xf numFmtId="1" fontId="41" fillId="15" borderId="11" xfId="0" applyNumberFormat="1" applyFont="1" applyFill="1" applyBorder="1" applyAlignment="1">
      <alignment horizontal="center" vertical="center"/>
    </xf>
    <xf numFmtId="1" fontId="41" fillId="15" borderId="19" xfId="0" applyNumberFormat="1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/>
    </xf>
    <xf numFmtId="0" fontId="29" fillId="38" borderId="11" xfId="0" applyFont="1" applyFill="1" applyBorder="1" applyAlignment="1">
      <alignment horizontal="center" shrinkToFit="1"/>
    </xf>
    <xf numFmtId="0" fontId="40" fillId="38" borderId="21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1" fontId="36" fillId="15" borderId="11" xfId="0" applyNumberFormat="1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/>
    </xf>
    <xf numFmtId="0" fontId="23" fillId="38" borderId="21" xfId="0" applyFont="1" applyFill="1" applyBorder="1" applyAlignment="1">
      <alignment horizontal="center" vertical="center"/>
    </xf>
    <xf numFmtId="0" fontId="23" fillId="36" borderId="38" xfId="0" applyFont="1" applyFill="1" applyBorder="1" applyAlignment="1">
      <alignment horizontal="center"/>
    </xf>
    <xf numFmtId="0" fontId="23" fillId="36" borderId="3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9" fillId="38" borderId="30" xfId="0" applyFont="1" applyFill="1" applyBorder="1" applyAlignment="1">
      <alignment horizontal="center"/>
    </xf>
    <xf numFmtId="0" fontId="106" fillId="36" borderId="11" xfId="0" applyFont="1" applyFill="1" applyBorder="1" applyAlignment="1">
      <alignment/>
    </xf>
    <xf numFmtId="0" fontId="37" fillId="38" borderId="30" xfId="0" applyFont="1" applyFill="1" applyBorder="1" applyAlignment="1">
      <alignment horizontal="center"/>
    </xf>
    <xf numFmtId="0" fontId="106" fillId="36" borderId="38" xfId="0" applyFont="1" applyFill="1" applyBorder="1" applyAlignment="1">
      <alignment horizontal="center"/>
    </xf>
    <xf numFmtId="0" fontId="106" fillId="36" borderId="11" xfId="0" applyFont="1" applyFill="1" applyBorder="1" applyAlignment="1">
      <alignment horizontal="center" vertical="center"/>
    </xf>
    <xf numFmtId="1" fontId="41" fillId="15" borderId="21" xfId="0" applyNumberFormat="1" applyFont="1" applyFill="1" applyBorder="1" applyAlignment="1">
      <alignment horizontal="center" vertical="center"/>
    </xf>
    <xf numFmtId="173" fontId="41" fillId="15" borderId="19" xfId="0" applyNumberFormat="1" applyFont="1" applyFill="1" applyBorder="1" applyAlignment="1">
      <alignment horizontal="center" vertical="center"/>
    </xf>
    <xf numFmtId="2" fontId="40" fillId="38" borderId="21" xfId="0" applyNumberFormat="1" applyFont="1" applyFill="1" applyBorder="1" applyAlignment="1">
      <alignment horizontal="center" vertical="center"/>
    </xf>
    <xf numFmtId="1" fontId="39" fillId="15" borderId="21" xfId="0" applyNumberFormat="1" applyFont="1" applyFill="1" applyBorder="1" applyAlignment="1">
      <alignment horizontal="center" vertical="center"/>
    </xf>
    <xf numFmtId="173" fontId="39" fillId="15" borderId="19" xfId="0" applyNumberFormat="1" applyFont="1" applyFill="1" applyBorder="1" applyAlignment="1">
      <alignment horizontal="center" vertical="center"/>
    </xf>
    <xf numFmtId="0" fontId="29" fillId="39" borderId="21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left" vertical="center"/>
    </xf>
    <xf numFmtId="0" fontId="40" fillId="39" borderId="21" xfId="0" applyFont="1" applyFill="1" applyBorder="1" applyAlignment="1">
      <alignment horizontal="center" vertical="center"/>
    </xf>
    <xf numFmtId="0" fontId="40" fillId="36" borderId="21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36" borderId="15" xfId="0" applyFont="1" applyFill="1" applyBorder="1" applyAlignment="1">
      <alignment vertical="center"/>
    </xf>
    <xf numFmtId="0" fontId="2" fillId="36" borderId="40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2" fillId="4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/>
    </xf>
    <xf numFmtId="0" fontId="15" fillId="36" borderId="11" xfId="0" applyFont="1" applyFill="1" applyBorder="1" applyAlignment="1">
      <alignment/>
    </xf>
    <xf numFmtId="0" fontId="15" fillId="36" borderId="19" xfId="0" applyFont="1" applyFill="1" applyBorder="1" applyAlignment="1">
      <alignment/>
    </xf>
    <xf numFmtId="0" fontId="8" fillId="42" borderId="33" xfId="0" applyFont="1" applyFill="1" applyBorder="1" applyAlignment="1">
      <alignment horizontal="center"/>
    </xf>
    <xf numFmtId="0" fontId="9" fillId="36" borderId="43" xfId="0" applyFont="1" applyFill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9" fillId="36" borderId="11" xfId="0" applyFont="1" applyFill="1" applyBorder="1" applyAlignment="1">
      <alignment horizontal="left" vertical="center"/>
    </xf>
    <xf numFmtId="0" fontId="9" fillId="36" borderId="20" xfId="0" applyFont="1" applyFill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/>
    </xf>
    <xf numFmtId="0" fontId="29" fillId="36" borderId="22" xfId="0" applyFont="1" applyFill="1" applyBorder="1" applyAlignment="1">
      <alignment horizontal="center"/>
    </xf>
    <xf numFmtId="0" fontId="18" fillId="39" borderId="15" xfId="0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18" fillId="39" borderId="15" xfId="0" applyFont="1" applyFill="1" applyBorder="1" applyAlignment="1">
      <alignment horizontal="left" vertical="center"/>
    </xf>
    <xf numFmtId="0" fontId="18" fillId="37" borderId="15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/>
    </xf>
    <xf numFmtId="17" fontId="23" fillId="34" borderId="22" xfId="0" applyNumberFormat="1" applyFont="1" applyFill="1" applyBorder="1" applyAlignment="1">
      <alignment horizontal="center" vertical="center"/>
    </xf>
    <xf numFmtId="17" fontId="23" fillId="34" borderId="44" xfId="0" applyNumberFormat="1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40" fillId="38" borderId="20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/>
    </xf>
    <xf numFmtId="0" fontId="9" fillId="36" borderId="27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37" fillId="39" borderId="17" xfId="0" applyFont="1" applyFill="1" applyBorder="1" applyAlignment="1">
      <alignment vertical="center"/>
    </xf>
    <xf numFmtId="0" fontId="37" fillId="39" borderId="21" xfId="0" applyFont="1" applyFill="1" applyBorder="1" applyAlignment="1">
      <alignment horizontal="center" vertical="center"/>
    </xf>
    <xf numFmtId="0" fontId="37" fillId="39" borderId="16" xfId="0" applyFont="1" applyFill="1" applyBorder="1" applyAlignment="1">
      <alignment vertical="center"/>
    </xf>
    <xf numFmtId="0" fontId="1" fillId="39" borderId="2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0" fontId="1" fillId="36" borderId="23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43" fillId="36" borderId="11" xfId="0" applyFont="1" applyFill="1" applyBorder="1" applyAlignment="1">
      <alignment horizontal="center"/>
    </xf>
    <xf numFmtId="0" fontId="44" fillId="38" borderId="21" xfId="0" applyFont="1" applyFill="1" applyBorder="1" applyAlignment="1">
      <alignment horizontal="center" shrinkToFit="1"/>
    </xf>
    <xf numFmtId="1" fontId="39" fillId="15" borderId="46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0" fontId="18" fillId="39" borderId="32" xfId="0" applyFont="1" applyFill="1" applyBorder="1" applyAlignment="1">
      <alignment horizontal="center" vertical="center"/>
    </xf>
    <xf numFmtId="0" fontId="18" fillId="39" borderId="41" xfId="0" applyFont="1" applyFill="1" applyBorder="1" applyAlignment="1">
      <alignment horizontal="center" vertical="center"/>
    </xf>
    <xf numFmtId="0" fontId="37" fillId="38" borderId="41" xfId="0" applyFont="1" applyFill="1" applyBorder="1" applyAlignment="1">
      <alignment horizontal="center"/>
    </xf>
    <xf numFmtId="0" fontId="37" fillId="0" borderId="30" xfId="51" applyFont="1" applyFill="1" applyBorder="1" applyAlignment="1">
      <alignment horizontal="center" vertical="center"/>
      <protection/>
    </xf>
    <xf numFmtId="0" fontId="37" fillId="0" borderId="11" xfId="51" applyFont="1" applyFill="1" applyBorder="1" applyAlignment="1">
      <alignment horizontal="center" vertical="center"/>
      <protection/>
    </xf>
    <xf numFmtId="0" fontId="37" fillId="0" borderId="21" xfId="51" applyFont="1" applyFill="1" applyBorder="1" applyAlignment="1">
      <alignment horizontal="center" vertical="center"/>
      <protection/>
    </xf>
    <xf numFmtId="0" fontId="37" fillId="36" borderId="21" xfId="51" applyFont="1" applyFill="1" applyBorder="1" applyAlignment="1">
      <alignment horizontal="center" vertical="center"/>
      <protection/>
    </xf>
    <xf numFmtId="0" fontId="37" fillId="36" borderId="2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21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9" borderId="11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23" fillId="36" borderId="30" xfId="0" applyFont="1" applyFill="1" applyBorder="1" applyAlignment="1">
      <alignment horizontal="center"/>
    </xf>
    <xf numFmtId="17" fontId="22" fillId="34" borderId="22" xfId="0" applyNumberFormat="1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3" fillId="43" borderId="11" xfId="0" applyFont="1" applyFill="1" applyBorder="1" applyAlignment="1">
      <alignment horizontal="center"/>
    </xf>
    <xf numFmtId="0" fontId="23" fillId="43" borderId="37" xfId="0" applyFont="1" applyFill="1" applyBorder="1" applyAlignment="1">
      <alignment horizontal="center"/>
    </xf>
    <xf numFmtId="0" fontId="23" fillId="43" borderId="30" xfId="0" applyFont="1" applyFill="1" applyBorder="1" applyAlignment="1">
      <alignment horizontal="center"/>
    </xf>
    <xf numFmtId="0" fontId="23" fillId="43" borderId="11" xfId="0" applyFont="1" applyFill="1" applyBorder="1" applyAlignment="1">
      <alignment horizontal="center" vertical="center"/>
    </xf>
    <xf numFmtId="0" fontId="23" fillId="43" borderId="30" xfId="0" applyFont="1" applyFill="1" applyBorder="1" applyAlignment="1">
      <alignment horizontal="center" vertical="center"/>
    </xf>
    <xf numFmtId="0" fontId="23" fillId="43" borderId="38" xfId="0" applyFont="1" applyFill="1" applyBorder="1" applyAlignment="1">
      <alignment horizontal="center"/>
    </xf>
    <xf numFmtId="0" fontId="106" fillId="43" borderId="11" xfId="0" applyFont="1" applyFill="1" applyBorder="1" applyAlignment="1">
      <alignment horizontal="center"/>
    </xf>
    <xf numFmtId="0" fontId="106" fillId="43" borderId="38" xfId="0" applyFont="1" applyFill="1" applyBorder="1" applyAlignment="1">
      <alignment horizontal="center"/>
    </xf>
    <xf numFmtId="0" fontId="106" fillId="43" borderId="11" xfId="0" applyFont="1" applyFill="1" applyBorder="1" applyAlignment="1">
      <alignment/>
    </xf>
    <xf numFmtId="0" fontId="106" fillId="43" borderId="11" xfId="0" applyFont="1" applyFill="1" applyBorder="1" applyAlignment="1">
      <alignment horizontal="center" vertical="center"/>
    </xf>
    <xf numFmtId="0" fontId="29" fillId="43" borderId="11" xfId="0" applyFont="1" applyFill="1" applyBorder="1" applyAlignment="1">
      <alignment horizontal="center"/>
    </xf>
    <xf numFmtId="0" fontId="29" fillId="43" borderId="22" xfId="0" applyFont="1" applyFill="1" applyBorder="1" applyAlignment="1">
      <alignment horizontal="center"/>
    </xf>
    <xf numFmtId="0" fontId="40" fillId="43" borderId="11" xfId="0" applyFont="1" applyFill="1" applyBorder="1" applyAlignment="1">
      <alignment horizontal="center" vertical="center"/>
    </xf>
    <xf numFmtId="0" fontId="43" fillId="43" borderId="11" xfId="0" applyFont="1" applyFill="1" applyBorder="1" applyAlignment="1">
      <alignment horizontal="center"/>
    </xf>
    <xf numFmtId="0" fontId="106" fillId="36" borderId="38" xfId="0" applyFont="1" applyFill="1" applyBorder="1" applyAlignment="1">
      <alignment horizontal="center" vertical="center"/>
    </xf>
    <xf numFmtId="0" fontId="23" fillId="43" borderId="22" xfId="0" applyFont="1" applyFill="1" applyBorder="1" applyAlignment="1">
      <alignment horizontal="center"/>
    </xf>
    <xf numFmtId="0" fontId="23" fillId="36" borderId="21" xfId="0" applyFont="1" applyFill="1" applyBorder="1" applyAlignment="1">
      <alignment horizontal="center"/>
    </xf>
    <xf numFmtId="0" fontId="1" fillId="39" borderId="47" xfId="0" applyFont="1" applyFill="1" applyBorder="1" applyAlignment="1">
      <alignment horizontal="left" vertical="center"/>
    </xf>
    <xf numFmtId="0" fontId="14" fillId="39" borderId="21" xfId="0" applyFont="1" applyFill="1" applyBorder="1" applyAlignment="1">
      <alignment horizontal="center" vertical="center"/>
    </xf>
    <xf numFmtId="0" fontId="37" fillId="38" borderId="38" xfId="0" applyFont="1" applyFill="1" applyBorder="1" applyAlignment="1">
      <alignment horizontal="center"/>
    </xf>
    <xf numFmtId="0" fontId="106" fillId="36" borderId="21" xfId="0" applyFont="1" applyFill="1" applyBorder="1" applyAlignment="1">
      <alignment horizontal="center" vertical="center"/>
    </xf>
    <xf numFmtId="0" fontId="23" fillId="38" borderId="38" xfId="0" applyFont="1" applyFill="1" applyBorder="1" applyAlignment="1">
      <alignment horizontal="center" vertical="center"/>
    </xf>
    <xf numFmtId="0" fontId="23" fillId="43" borderId="44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/>
    </xf>
    <xf numFmtId="0" fontId="23" fillId="43" borderId="21" xfId="0" applyFont="1" applyFill="1" applyBorder="1" applyAlignment="1">
      <alignment horizontal="center"/>
    </xf>
    <xf numFmtId="0" fontId="18" fillId="38" borderId="30" xfId="0" applyFont="1" applyFill="1" applyBorder="1" applyAlignment="1">
      <alignment horizontal="center"/>
    </xf>
    <xf numFmtId="0" fontId="40" fillId="43" borderId="21" xfId="0" applyFont="1" applyFill="1" applyBorder="1" applyAlignment="1">
      <alignment horizontal="center" vertical="center"/>
    </xf>
    <xf numFmtId="0" fontId="40" fillId="36" borderId="30" xfId="0" applyFont="1" applyFill="1" applyBorder="1" applyAlignment="1">
      <alignment horizontal="center"/>
    </xf>
    <xf numFmtId="0" fontId="40" fillId="43" borderId="30" xfId="0" applyFont="1" applyFill="1" applyBorder="1" applyAlignment="1">
      <alignment horizontal="center" vertical="center"/>
    </xf>
    <xf numFmtId="0" fontId="40" fillId="43" borderId="30" xfId="0" applyFont="1" applyFill="1" applyBorder="1" applyAlignment="1">
      <alignment horizontal="center"/>
    </xf>
    <xf numFmtId="0" fontId="106" fillId="36" borderId="22" xfId="0" applyFont="1" applyFill="1" applyBorder="1" applyAlignment="1">
      <alignment horizontal="center"/>
    </xf>
    <xf numFmtId="0" fontId="107" fillId="36" borderId="11" xfId="0" applyFont="1" applyFill="1" applyBorder="1" applyAlignment="1">
      <alignment vertical="center"/>
    </xf>
    <xf numFmtId="0" fontId="106" fillId="43" borderId="2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23" fillId="43" borderId="48" xfId="0" applyFont="1" applyFill="1" applyBorder="1" applyAlignment="1">
      <alignment horizontal="center"/>
    </xf>
    <xf numFmtId="0" fontId="23" fillId="38" borderId="13" xfId="0" applyFont="1" applyFill="1" applyBorder="1" applyAlignment="1">
      <alignment horizontal="center" vertical="center"/>
    </xf>
    <xf numFmtId="0" fontId="26" fillId="39" borderId="11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 shrinkToFit="1"/>
    </xf>
    <xf numFmtId="0" fontId="108" fillId="43" borderId="11" xfId="0" applyFont="1" applyFill="1" applyBorder="1" applyAlignment="1">
      <alignment horizontal="center"/>
    </xf>
    <xf numFmtId="0" fontId="108" fillId="36" borderId="11" xfId="0" applyFont="1" applyFill="1" applyBorder="1" applyAlignment="1">
      <alignment horizontal="center"/>
    </xf>
    <xf numFmtId="0" fontId="108" fillId="36" borderId="37" xfId="0" applyFont="1" applyFill="1" applyBorder="1" applyAlignment="1">
      <alignment horizontal="center"/>
    </xf>
    <xf numFmtId="0" fontId="108" fillId="43" borderId="38" xfId="0" applyFont="1" applyFill="1" applyBorder="1" applyAlignment="1">
      <alignment horizontal="center"/>
    </xf>
    <xf numFmtId="0" fontId="108" fillId="36" borderId="38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46" fillId="36" borderId="11" xfId="0" applyFont="1" applyFill="1" applyBorder="1" applyAlignment="1">
      <alignment horizontal="center"/>
    </xf>
    <xf numFmtId="0" fontId="46" fillId="43" borderId="11" xfId="0" applyFont="1" applyFill="1" applyBorder="1" applyAlignment="1">
      <alignment horizontal="center"/>
    </xf>
    <xf numFmtId="0" fontId="1" fillId="36" borderId="23" xfId="0" applyFont="1" applyFill="1" applyBorder="1" applyAlignment="1">
      <alignment vertical="top"/>
    </xf>
    <xf numFmtId="0" fontId="37" fillId="36" borderId="13" xfId="51" applyFont="1" applyFill="1" applyBorder="1" applyAlignment="1">
      <alignment horizontal="center" vertical="top"/>
      <protection/>
    </xf>
    <xf numFmtId="0" fontId="6" fillId="0" borderId="49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6" fillId="36" borderId="50" xfId="0" applyFont="1" applyFill="1" applyBorder="1" applyAlignment="1">
      <alignment/>
    </xf>
    <xf numFmtId="0" fontId="48" fillId="15" borderId="11" xfId="0" applyFont="1" applyFill="1" applyBorder="1" applyAlignment="1">
      <alignment horizontal="center"/>
    </xf>
    <xf numFmtId="0" fontId="43" fillId="36" borderId="38" xfId="0" applyFont="1" applyFill="1" applyBorder="1" applyAlignment="1">
      <alignment horizontal="center"/>
    </xf>
    <xf numFmtId="0" fontId="40" fillId="43" borderId="38" xfId="0" applyFont="1" applyFill="1" applyBorder="1" applyAlignment="1">
      <alignment horizontal="center" vertical="center"/>
    </xf>
    <xf numFmtId="0" fontId="43" fillId="43" borderId="38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18" fillId="44" borderId="15" xfId="0" applyFont="1" applyFill="1" applyBorder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23" fillId="45" borderId="30" xfId="0" applyFont="1" applyFill="1" applyBorder="1" applyAlignment="1">
      <alignment horizontal="center" vertical="center"/>
    </xf>
    <xf numFmtId="1" fontId="36" fillId="29" borderId="11" xfId="0" applyNumberFormat="1" applyFont="1" applyFill="1" applyBorder="1" applyAlignment="1">
      <alignment horizontal="center" vertical="center"/>
    </xf>
    <xf numFmtId="1" fontId="23" fillId="29" borderId="50" xfId="0" applyNumberFormat="1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 vertical="center"/>
    </xf>
    <xf numFmtId="0" fontId="23" fillId="45" borderId="11" xfId="0" applyFont="1" applyFill="1" applyBorder="1" applyAlignment="1">
      <alignment horizontal="center" vertical="center"/>
    </xf>
    <xf numFmtId="0" fontId="109" fillId="0" borderId="11" xfId="0" applyFont="1" applyFill="1" applyBorder="1" applyAlignment="1">
      <alignment vertical="center"/>
    </xf>
    <xf numFmtId="0" fontId="110" fillId="36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6" fillId="34" borderId="11" xfId="0" applyFont="1" applyFill="1" applyBorder="1" applyAlignment="1">
      <alignment horizontal="left" vertical="center"/>
    </xf>
    <xf numFmtId="0" fontId="36" fillId="34" borderId="11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45" borderId="20" xfId="0" applyFont="1" applyFill="1" applyBorder="1" applyAlignment="1">
      <alignment horizontal="center" vertical="center"/>
    </xf>
    <xf numFmtId="0" fontId="23" fillId="44" borderId="20" xfId="0" applyFont="1" applyFill="1" applyBorder="1" applyAlignment="1">
      <alignment horizontal="center" vertical="center"/>
    </xf>
    <xf numFmtId="1" fontId="36" fillId="29" borderId="20" xfId="0" applyNumberFormat="1" applyFont="1" applyFill="1" applyBorder="1" applyAlignment="1">
      <alignment horizontal="center" vertical="center"/>
    </xf>
    <xf numFmtId="1" fontId="23" fillId="29" borderId="51" xfId="0" applyNumberFormat="1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81" fillId="46" borderId="40" xfId="0" applyFont="1" applyFill="1" applyBorder="1" applyAlignment="1">
      <alignment vertical="center"/>
    </xf>
    <xf numFmtId="0" fontId="3" fillId="46" borderId="41" xfId="0" applyFont="1" applyFill="1" applyBorder="1" applyAlignment="1">
      <alignment horizontal="center" vertical="center"/>
    </xf>
    <xf numFmtId="0" fontId="13" fillId="46" borderId="41" xfId="0" applyFont="1" applyFill="1" applyBorder="1" applyAlignment="1">
      <alignment horizontal="center" vertical="center"/>
    </xf>
    <xf numFmtId="0" fontId="4" fillId="47" borderId="41" xfId="0" applyFont="1" applyFill="1" applyBorder="1" applyAlignment="1">
      <alignment horizontal="center"/>
    </xf>
    <xf numFmtId="0" fontId="81" fillId="46" borderId="15" xfId="0" applyFont="1" applyFill="1" applyBorder="1" applyAlignment="1">
      <alignment vertical="center"/>
    </xf>
    <xf numFmtId="0" fontId="3" fillId="46" borderId="11" xfId="0" applyFont="1" applyFill="1" applyBorder="1" applyAlignment="1">
      <alignment horizontal="center" vertical="center"/>
    </xf>
    <xf numFmtId="0" fontId="13" fillId="46" borderId="11" xfId="0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/>
    </xf>
    <xf numFmtId="0" fontId="22" fillId="3" borderId="47" xfId="0" applyFont="1" applyFill="1" applyBorder="1" applyAlignment="1">
      <alignment horizontal="left" vertical="center"/>
    </xf>
    <xf numFmtId="0" fontId="53" fillId="3" borderId="30" xfId="0" applyFont="1" applyFill="1" applyBorder="1" applyAlignment="1">
      <alignment horizontal="left" vertical="center"/>
    </xf>
    <xf numFmtId="0" fontId="50" fillId="3" borderId="30" xfId="0" applyFont="1" applyFill="1" applyBorder="1" applyAlignment="1">
      <alignment horizontal="center" vertical="center" wrapText="1"/>
    </xf>
    <xf numFmtId="0" fontId="51" fillId="3" borderId="11" xfId="0" applyFont="1" applyFill="1" applyBorder="1" applyAlignment="1">
      <alignment horizontal="center" vertical="center"/>
    </xf>
    <xf numFmtId="0" fontId="14" fillId="48" borderId="11" xfId="0" applyFont="1" applyFill="1" applyBorder="1" applyAlignment="1">
      <alignment horizontal="center" vertical="center"/>
    </xf>
    <xf numFmtId="0" fontId="22" fillId="36" borderId="52" xfId="0" applyFont="1" applyFill="1" applyBorder="1" applyAlignment="1">
      <alignment horizontal="center" vertical="center"/>
    </xf>
    <xf numFmtId="0" fontId="22" fillId="45" borderId="30" xfId="0" applyFont="1" applyFill="1" applyBorder="1" applyAlignment="1">
      <alignment horizontal="center" vertical="center"/>
    </xf>
    <xf numFmtId="0" fontId="22" fillId="45" borderId="52" xfId="0" applyFont="1" applyFill="1" applyBorder="1" applyAlignment="1">
      <alignment horizontal="center" vertical="center"/>
    </xf>
    <xf numFmtId="0" fontId="111" fillId="45" borderId="52" xfId="0" applyFont="1" applyFill="1" applyBorder="1" applyAlignment="1">
      <alignment horizontal="center" vertical="center"/>
    </xf>
    <xf numFmtId="0" fontId="22" fillId="47" borderId="11" xfId="0" applyFont="1" applyFill="1" applyBorder="1" applyAlignment="1">
      <alignment horizontal="center" vertical="center"/>
    </xf>
    <xf numFmtId="1" fontId="33" fillId="3" borderId="11" xfId="0" applyNumberFormat="1" applyFont="1" applyFill="1" applyBorder="1" applyAlignment="1">
      <alignment horizontal="center" vertical="center"/>
    </xf>
    <xf numFmtId="1" fontId="16" fillId="3" borderId="53" xfId="0" applyNumberFormat="1" applyFont="1" applyFill="1" applyBorder="1" applyAlignment="1">
      <alignment horizontal="center"/>
    </xf>
    <xf numFmtId="0" fontId="22" fillId="3" borderId="15" xfId="0" applyFont="1" applyFill="1" applyBorder="1" applyAlignment="1">
      <alignment horizontal="left" vertical="center"/>
    </xf>
    <xf numFmtId="0" fontId="53" fillId="3" borderId="11" xfId="0" applyFont="1" applyFill="1" applyBorder="1" applyAlignment="1">
      <alignment horizontal="left" vertical="center"/>
    </xf>
    <xf numFmtId="0" fontId="50" fillId="3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0" fontId="22" fillId="36" borderId="47" xfId="0" applyFont="1" applyFill="1" applyBorder="1" applyAlignment="1">
      <alignment horizontal="left" vertical="center"/>
    </xf>
    <xf numFmtId="0" fontId="53" fillId="36" borderId="11" xfId="0" applyFont="1" applyFill="1" applyBorder="1" applyAlignment="1">
      <alignment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50" fillId="49" borderId="30" xfId="0" applyFont="1" applyFill="1" applyBorder="1" applyAlignment="1">
      <alignment horizontal="center" vertical="center" wrapText="1"/>
    </xf>
    <xf numFmtId="0" fontId="50" fillId="49" borderId="11" xfId="0" applyFont="1" applyFill="1" applyBorder="1" applyAlignment="1">
      <alignment horizontal="center" vertical="center" wrapText="1"/>
    </xf>
    <xf numFmtId="0" fontId="112" fillId="0" borderId="11" xfId="0" applyFont="1" applyBorder="1" applyAlignment="1">
      <alignment horizontal="center" vertical="center" wrapText="1"/>
    </xf>
    <xf numFmtId="49" fontId="50" fillId="0" borderId="30" xfId="0" applyNumberFormat="1" applyFont="1" applyFill="1" applyBorder="1" applyAlignment="1">
      <alignment horizontal="center" vertical="center" wrapText="1"/>
    </xf>
    <xf numFmtId="0" fontId="34" fillId="36" borderId="11" xfId="0" applyFont="1" applyFill="1" applyBorder="1" applyAlignment="1">
      <alignment horizontal="center" vertical="center"/>
    </xf>
    <xf numFmtId="0" fontId="111" fillId="36" borderId="11" xfId="0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vertical="center"/>
    </xf>
    <xf numFmtId="0" fontId="34" fillId="45" borderId="11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vertical="center"/>
    </xf>
    <xf numFmtId="49" fontId="50" fillId="0" borderId="38" xfId="0" applyNumberFormat="1" applyFont="1" applyFill="1" applyBorder="1" applyAlignment="1">
      <alignment horizontal="center" vertical="center" wrapText="1"/>
    </xf>
    <xf numFmtId="0" fontId="22" fillId="36" borderId="21" xfId="0" applyFont="1" applyFill="1" applyBorder="1" applyAlignment="1">
      <alignment horizontal="center" vertical="center"/>
    </xf>
    <xf numFmtId="0" fontId="111" fillId="36" borderId="49" xfId="0" applyFont="1" applyFill="1" applyBorder="1" applyAlignment="1">
      <alignment horizontal="left" vertical="center"/>
    </xf>
    <xf numFmtId="0" fontId="113" fillId="36" borderId="38" xfId="0" applyFont="1" applyFill="1" applyBorder="1" applyAlignment="1">
      <alignment vertical="center"/>
    </xf>
    <xf numFmtId="0" fontId="22" fillId="36" borderId="13" xfId="0" applyFont="1" applyFill="1" applyBorder="1" applyAlignment="1">
      <alignment horizontal="center" vertical="center"/>
    </xf>
    <xf numFmtId="0" fontId="22" fillId="45" borderId="13" xfId="0" applyFont="1" applyFill="1" applyBorder="1" applyAlignment="1">
      <alignment horizontal="center" vertical="center"/>
    </xf>
    <xf numFmtId="0" fontId="111" fillId="36" borderId="54" xfId="0" applyFont="1" applyFill="1" applyBorder="1" applyAlignment="1">
      <alignment horizontal="left" vertical="center"/>
    </xf>
    <xf numFmtId="0" fontId="113" fillId="36" borderId="20" xfId="0" applyFont="1" applyFill="1" applyBorder="1" applyAlignment="1">
      <alignment vertical="center"/>
    </xf>
    <xf numFmtId="49" fontId="50" fillId="0" borderId="20" xfId="0" applyNumberFormat="1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22" fillId="36" borderId="34" xfId="0" applyFont="1" applyFill="1" applyBorder="1" applyAlignment="1">
      <alignment horizontal="center" vertical="center"/>
    </xf>
    <xf numFmtId="0" fontId="22" fillId="45" borderId="34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0" fontId="22" fillId="47" borderId="20" xfId="0" applyFont="1" applyFill="1" applyBorder="1" applyAlignment="1">
      <alignment horizontal="center" vertical="center"/>
    </xf>
    <xf numFmtId="1" fontId="33" fillId="3" borderId="20" xfId="0" applyNumberFormat="1" applyFont="1" applyFill="1" applyBorder="1" applyAlignment="1">
      <alignment horizontal="center" vertical="center"/>
    </xf>
    <xf numFmtId="1" fontId="16" fillId="3" borderId="43" xfId="0" applyNumberFormat="1" applyFont="1" applyFill="1" applyBorder="1" applyAlignment="1">
      <alignment horizontal="center"/>
    </xf>
    <xf numFmtId="0" fontId="111" fillId="36" borderId="0" xfId="0" applyFont="1" applyFill="1" applyBorder="1" applyAlignment="1">
      <alignment horizontal="left" vertical="center"/>
    </xf>
    <xf numFmtId="0" fontId="113" fillId="36" borderId="0" xfId="0" applyFont="1" applyFill="1" applyBorder="1" applyAlignment="1">
      <alignment vertical="center"/>
    </xf>
    <xf numFmtId="49" fontId="50" fillId="36" borderId="0" xfId="0" applyNumberFormat="1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50" borderId="0" xfId="0" applyFont="1" applyFill="1" applyBorder="1" applyAlignment="1">
      <alignment horizontal="center" vertical="center"/>
    </xf>
    <xf numFmtId="1" fontId="33" fillId="36" borderId="0" xfId="0" applyNumberFormat="1" applyFont="1" applyFill="1" applyBorder="1" applyAlignment="1">
      <alignment horizontal="center" vertical="center"/>
    </xf>
    <xf numFmtId="1" fontId="16" fillId="36" borderId="0" xfId="0" applyNumberFormat="1" applyFont="1" applyFill="1" applyBorder="1" applyAlignment="1">
      <alignment horizontal="center"/>
    </xf>
    <xf numFmtId="0" fontId="81" fillId="46" borderId="47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left" vertical="center"/>
    </xf>
    <xf numFmtId="49" fontId="50" fillId="36" borderId="11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left" vertical="center"/>
    </xf>
    <xf numFmtId="0" fontId="53" fillId="0" borderId="38" xfId="0" applyFont="1" applyFill="1" applyBorder="1" applyAlignment="1">
      <alignment horizontal="left" vertical="center"/>
    </xf>
    <xf numFmtId="0" fontId="113" fillId="0" borderId="38" xfId="0" applyFont="1" applyFill="1" applyBorder="1" applyAlignment="1">
      <alignment horizontal="left" vertical="center"/>
    </xf>
    <xf numFmtId="0" fontId="113" fillId="36" borderId="11" xfId="0" applyFont="1" applyFill="1" applyBorder="1" applyAlignment="1">
      <alignment vertical="center"/>
    </xf>
    <xf numFmtId="0" fontId="22" fillId="36" borderId="54" xfId="0" applyFont="1" applyFill="1" applyBorder="1" applyAlignment="1">
      <alignment horizontal="left" vertical="center"/>
    </xf>
    <xf numFmtId="0" fontId="113" fillId="0" borderId="20" xfId="0" applyFont="1" applyFill="1" applyBorder="1" applyAlignment="1">
      <alignment vertical="center"/>
    </xf>
    <xf numFmtId="0" fontId="22" fillId="36" borderId="20" xfId="0" applyFont="1" applyFill="1" applyBorder="1" applyAlignment="1">
      <alignment horizontal="left" vertical="center"/>
    </xf>
    <xf numFmtId="0" fontId="52" fillId="36" borderId="20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left" vertical="center"/>
    </xf>
    <xf numFmtId="0" fontId="113" fillId="36" borderId="0" xfId="0" applyFont="1" applyFill="1" applyBorder="1" applyAlignment="1">
      <alignment vertical="center"/>
    </xf>
    <xf numFmtId="0" fontId="52" fillId="36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0" fontId="53" fillId="36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38" xfId="0" applyFont="1" applyFill="1" applyBorder="1" applyAlignment="1">
      <alignment vertical="center"/>
    </xf>
    <xf numFmtId="0" fontId="22" fillId="45" borderId="55" xfId="0" applyFont="1" applyFill="1" applyBorder="1" applyAlignment="1">
      <alignment horizontal="center" vertical="center"/>
    </xf>
    <xf numFmtId="0" fontId="111" fillId="36" borderId="47" xfId="0" applyFont="1" applyFill="1" applyBorder="1" applyAlignment="1">
      <alignment horizontal="left" vertical="center"/>
    </xf>
    <xf numFmtId="0" fontId="113" fillId="0" borderId="38" xfId="0" applyFont="1" applyFill="1" applyBorder="1" applyAlignment="1">
      <alignment vertical="center"/>
    </xf>
    <xf numFmtId="0" fontId="51" fillId="36" borderId="38" xfId="0" applyFont="1" applyFill="1" applyBorder="1" applyAlignment="1">
      <alignment horizontal="center" vertical="center"/>
    </xf>
    <xf numFmtId="0" fontId="113" fillId="0" borderId="20" xfId="0" applyFont="1" applyFill="1" applyBorder="1" applyAlignment="1">
      <alignment horizontal="left" vertical="center"/>
    </xf>
    <xf numFmtId="49" fontId="50" fillId="0" borderId="20" xfId="0" applyNumberFormat="1" applyFont="1" applyFill="1" applyBorder="1" applyAlignment="1">
      <alignment horizontal="center" vertical="center"/>
    </xf>
    <xf numFmtId="0" fontId="113" fillId="36" borderId="0" xfId="0" applyFont="1" applyFill="1" applyBorder="1" applyAlignment="1">
      <alignment horizontal="left" vertical="center"/>
    </xf>
    <xf numFmtId="49" fontId="50" fillId="36" borderId="0" xfId="0" applyNumberFormat="1" applyFont="1" applyFill="1" applyBorder="1" applyAlignment="1">
      <alignment horizontal="center" vertical="center"/>
    </xf>
    <xf numFmtId="0" fontId="53" fillId="3" borderId="11" xfId="0" applyFont="1" applyFill="1" applyBorder="1" applyAlignment="1">
      <alignment horizontal="left" vertical="center"/>
    </xf>
    <xf numFmtId="0" fontId="22" fillId="36" borderId="30" xfId="0" applyFont="1" applyFill="1" applyBorder="1" applyAlignment="1">
      <alignment horizontal="center" vertical="center"/>
    </xf>
    <xf numFmtId="0" fontId="111" fillId="45" borderId="30" xfId="0" applyFont="1" applyFill="1" applyBorder="1" applyAlignment="1">
      <alignment horizontal="center" vertical="center"/>
    </xf>
    <xf numFmtId="0" fontId="111" fillId="36" borderId="52" xfId="0" applyFont="1" applyFill="1" applyBorder="1" applyAlignment="1">
      <alignment horizontal="center" vertical="center"/>
    </xf>
    <xf numFmtId="0" fontId="53" fillId="3" borderId="11" xfId="0" applyFont="1" applyFill="1" applyBorder="1" applyAlignment="1">
      <alignment vertical="center"/>
    </xf>
    <xf numFmtId="49" fontId="50" fillId="3" borderId="11" xfId="0" applyNumberFormat="1" applyFont="1" applyFill="1" applyBorder="1" applyAlignment="1">
      <alignment horizontal="center" vertical="center" wrapText="1"/>
    </xf>
    <xf numFmtId="0" fontId="50" fillId="3" borderId="21" xfId="0" applyFont="1" applyFill="1" applyBorder="1" applyAlignment="1">
      <alignment horizontal="center" vertical="center" wrapText="1"/>
    </xf>
    <xf numFmtId="49" fontId="50" fillId="3" borderId="11" xfId="0" applyNumberFormat="1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49" fontId="50" fillId="0" borderId="21" xfId="0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vertical="center"/>
    </xf>
    <xf numFmtId="0" fontId="14" fillId="35" borderId="20" xfId="0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vertical="center"/>
    </xf>
    <xf numFmtId="0" fontId="111" fillId="36" borderId="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vertical="center"/>
    </xf>
    <xf numFmtId="0" fontId="50" fillId="0" borderId="11" xfId="50" applyNumberFormat="1" applyFont="1" applyFill="1" applyBorder="1" applyAlignment="1">
      <alignment horizontal="center" vertical="center" wrapText="1"/>
      <protection/>
    </xf>
    <xf numFmtId="0" fontId="22" fillId="36" borderId="11" xfId="0" applyFont="1" applyFill="1" applyBorder="1" applyAlignment="1">
      <alignment horizontal="left" vertical="center"/>
    </xf>
    <xf numFmtId="0" fontId="53" fillId="36" borderId="11" xfId="0" applyFont="1" applyFill="1" applyBorder="1" applyAlignment="1">
      <alignment horizontal="left" vertical="center"/>
    </xf>
    <xf numFmtId="49" fontId="50" fillId="36" borderId="11" xfId="0" applyNumberFormat="1" applyFont="1" applyFill="1" applyBorder="1" applyAlignment="1">
      <alignment horizontal="center" vertical="center"/>
    </xf>
    <xf numFmtId="0" fontId="9" fillId="47" borderId="20" xfId="0" applyFont="1" applyFill="1" applyBorder="1" applyAlignment="1">
      <alignment horizontal="center" vertical="center"/>
    </xf>
    <xf numFmtId="0" fontId="114" fillId="51" borderId="0" xfId="0" applyFont="1" applyFill="1" applyAlignment="1">
      <alignment/>
    </xf>
    <xf numFmtId="0" fontId="55" fillId="46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9" fillId="47" borderId="11" xfId="0" applyFont="1" applyFill="1" applyBorder="1" applyAlignment="1">
      <alignment horizontal="center" vertical="center"/>
    </xf>
    <xf numFmtId="1" fontId="16" fillId="3" borderId="19" xfId="0" applyNumberFormat="1" applyFont="1" applyFill="1" applyBorder="1" applyAlignment="1">
      <alignment horizontal="center" vertical="center"/>
    </xf>
    <xf numFmtId="0" fontId="81" fillId="46" borderId="47" xfId="0" applyFont="1" applyFill="1" applyBorder="1" applyAlignment="1">
      <alignment horizontal="left" vertical="center"/>
    </xf>
    <xf numFmtId="0" fontId="4" fillId="47" borderId="30" xfId="0" applyFont="1" applyFill="1" applyBorder="1" applyAlignment="1">
      <alignment horizontal="center"/>
    </xf>
    <xf numFmtId="0" fontId="22" fillId="37" borderId="47" xfId="0" applyFont="1" applyFill="1" applyBorder="1" applyAlignment="1">
      <alignment horizontal="left" vertical="center"/>
    </xf>
    <xf numFmtId="0" fontId="56" fillId="36" borderId="11" xfId="0" applyFont="1" applyFill="1" applyBorder="1" applyAlignment="1">
      <alignment horizontal="left" vertical="center"/>
    </xf>
    <xf numFmtId="0" fontId="55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34" fillId="36" borderId="52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57" fillId="47" borderId="11" xfId="0" applyFont="1" applyFill="1" applyBorder="1" applyAlignment="1">
      <alignment horizontal="center" vertical="center" shrinkToFit="1"/>
    </xf>
    <xf numFmtId="0" fontId="57" fillId="47" borderId="19" xfId="0" applyFont="1" applyFill="1" applyBorder="1" applyAlignment="1">
      <alignment horizontal="center" vertical="center" shrinkToFit="1"/>
    </xf>
    <xf numFmtId="0" fontId="81" fillId="46" borderId="15" xfId="0" applyFont="1" applyFill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56" fillId="36" borderId="20" xfId="0" applyFont="1" applyFill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22" fillId="45" borderId="20" xfId="0" applyFont="1" applyFill="1" applyBorder="1" applyAlignment="1">
      <alignment horizontal="center" vertical="center"/>
    </xf>
    <xf numFmtId="1" fontId="16" fillId="3" borderId="43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26" fillId="36" borderId="15" xfId="0" applyFont="1" applyFill="1" applyBorder="1" applyAlignment="1">
      <alignment horizontal="left" vertical="center"/>
    </xf>
    <xf numFmtId="0" fontId="26" fillId="36" borderId="11" xfId="0" applyFont="1" applyFill="1" applyBorder="1" applyAlignment="1">
      <alignment horizontal="left" vertical="center"/>
    </xf>
    <xf numFmtId="0" fontId="26" fillId="36" borderId="19" xfId="0" applyFont="1" applyFill="1" applyBorder="1" applyAlignment="1">
      <alignment horizontal="left" vertical="center"/>
    </xf>
    <xf numFmtId="0" fontId="26" fillId="36" borderId="33" xfId="0" applyFont="1" applyFill="1" applyBorder="1" applyAlignment="1">
      <alignment horizontal="left"/>
    </xf>
    <xf numFmtId="0" fontId="26" fillId="36" borderId="20" xfId="0" applyFont="1" applyFill="1" applyBorder="1" applyAlignment="1">
      <alignment horizontal="left"/>
    </xf>
    <xf numFmtId="0" fontId="26" fillId="36" borderId="43" xfId="0" applyFont="1" applyFill="1" applyBorder="1" applyAlignment="1">
      <alignment horizontal="left"/>
    </xf>
    <xf numFmtId="0" fontId="10" fillId="35" borderId="0" xfId="0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left"/>
    </xf>
    <xf numFmtId="0" fontId="26" fillId="36" borderId="39" xfId="0" applyFont="1" applyFill="1" applyBorder="1" applyAlignment="1">
      <alignment horizontal="left"/>
    </xf>
    <xf numFmtId="0" fontId="26" fillId="36" borderId="57" xfId="0" applyFont="1" applyFill="1" applyBorder="1" applyAlignment="1">
      <alignment horizontal="left"/>
    </xf>
    <xf numFmtId="0" fontId="26" fillId="36" borderId="47" xfId="0" applyFont="1" applyFill="1" applyBorder="1" applyAlignment="1">
      <alignment horizontal="left" vertical="center"/>
    </xf>
    <xf numFmtId="0" fontId="26" fillId="36" borderId="55" xfId="0" applyFont="1" applyFill="1" applyBorder="1" applyAlignment="1">
      <alignment horizontal="left" vertical="center"/>
    </xf>
    <xf numFmtId="0" fontId="26" fillId="36" borderId="46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45" fillId="36" borderId="58" xfId="0" applyFont="1" applyFill="1" applyBorder="1" applyAlignment="1">
      <alignment horizontal="center"/>
    </xf>
    <xf numFmtId="0" fontId="45" fillId="36" borderId="59" xfId="0" applyFont="1" applyFill="1" applyBorder="1" applyAlignment="1">
      <alignment horizontal="center"/>
    </xf>
    <xf numFmtId="0" fontId="45" fillId="36" borderId="60" xfId="0" applyFont="1" applyFill="1" applyBorder="1" applyAlignment="1">
      <alignment horizontal="center"/>
    </xf>
    <xf numFmtId="0" fontId="26" fillId="36" borderId="15" xfId="0" applyFont="1" applyFill="1" applyBorder="1" applyAlignment="1">
      <alignment horizontal="left"/>
    </xf>
    <xf numFmtId="0" fontId="26" fillId="36" borderId="11" xfId="0" applyFont="1" applyFill="1" applyBorder="1" applyAlignment="1">
      <alignment horizontal="left"/>
    </xf>
    <xf numFmtId="0" fontId="26" fillId="36" borderId="19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top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 vertical="top"/>
    </xf>
    <xf numFmtId="0" fontId="45" fillId="36" borderId="27" xfId="0" applyFont="1" applyFill="1" applyBorder="1" applyAlignment="1">
      <alignment horizontal="center"/>
    </xf>
    <xf numFmtId="0" fontId="45" fillId="36" borderId="28" xfId="0" applyFont="1" applyFill="1" applyBorder="1" applyAlignment="1">
      <alignment horizontal="center"/>
    </xf>
    <xf numFmtId="0" fontId="37" fillId="0" borderId="61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/>
    </xf>
    <xf numFmtId="0" fontId="18" fillId="38" borderId="19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shrinkToFit="1"/>
    </xf>
    <xf numFmtId="0" fontId="107" fillId="36" borderId="58" xfId="0" applyFont="1" applyFill="1" applyBorder="1" applyAlignment="1">
      <alignment horizontal="center"/>
    </xf>
    <xf numFmtId="0" fontId="107" fillId="36" borderId="59" xfId="0" applyFont="1" applyFill="1" applyBorder="1" applyAlignment="1">
      <alignment horizontal="center"/>
    </xf>
    <xf numFmtId="0" fontId="107" fillId="36" borderId="60" xfId="0" applyFont="1" applyFill="1" applyBorder="1" applyAlignment="1">
      <alignment horizontal="center"/>
    </xf>
    <xf numFmtId="0" fontId="115" fillId="36" borderId="58" xfId="0" applyFont="1" applyFill="1" applyBorder="1" applyAlignment="1">
      <alignment horizontal="center" vertical="center"/>
    </xf>
    <xf numFmtId="0" fontId="115" fillId="36" borderId="59" xfId="0" applyFont="1" applyFill="1" applyBorder="1" applyAlignment="1">
      <alignment horizontal="center" vertical="center"/>
    </xf>
    <xf numFmtId="0" fontId="115" fillId="36" borderId="60" xfId="0" applyFont="1" applyFill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18" fillId="39" borderId="4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18" fillId="38" borderId="41" xfId="0" applyFont="1" applyFill="1" applyBorder="1" applyAlignment="1">
      <alignment horizontal="center" vertical="center"/>
    </xf>
    <xf numFmtId="0" fontId="18" fillId="38" borderId="41" xfId="0" applyFont="1" applyFill="1" applyBorder="1" applyAlignment="1">
      <alignment horizontal="center" vertical="center" shrinkToFit="1"/>
    </xf>
    <xf numFmtId="0" fontId="18" fillId="38" borderId="42" xfId="0" applyFont="1" applyFill="1" applyBorder="1" applyAlignment="1">
      <alignment horizontal="center" vertical="center" shrinkToFit="1"/>
    </xf>
    <xf numFmtId="0" fontId="29" fillId="38" borderId="19" xfId="0" applyFont="1" applyFill="1" applyBorder="1" applyAlignment="1">
      <alignment horizontal="center" shrinkToFit="1"/>
    </xf>
    <xf numFmtId="0" fontId="23" fillId="39" borderId="11" xfId="0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/>
    </xf>
    <xf numFmtId="0" fontId="29" fillId="38" borderId="11" xfId="0" applyFont="1" applyFill="1" applyBorder="1" applyAlignment="1">
      <alignment horizontal="center" shrinkToFit="1"/>
    </xf>
    <xf numFmtId="0" fontId="23" fillId="36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3" fillId="0" borderId="27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 wrapText="1" readingOrder="1"/>
    </xf>
    <xf numFmtId="0" fontId="25" fillId="34" borderId="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/>
    </xf>
    <xf numFmtId="0" fontId="34" fillId="39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/>
    </xf>
    <xf numFmtId="0" fontId="2" fillId="41" borderId="27" xfId="0" applyFont="1" applyFill="1" applyBorder="1" applyAlignment="1">
      <alignment horizontal="center" vertical="center"/>
    </xf>
    <xf numFmtId="0" fontId="16" fillId="36" borderId="27" xfId="0" applyFont="1" applyFill="1" applyBorder="1" applyAlignment="1">
      <alignment/>
    </xf>
    <xf numFmtId="0" fontId="11" fillId="36" borderId="27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/>
    </xf>
    <xf numFmtId="0" fontId="9" fillId="41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/>
    </xf>
    <xf numFmtId="0" fontId="47" fillId="36" borderId="58" xfId="0" applyFont="1" applyFill="1" applyBorder="1" applyAlignment="1">
      <alignment horizontal="center"/>
    </xf>
    <xf numFmtId="0" fontId="47" fillId="36" borderId="59" xfId="0" applyFont="1" applyFill="1" applyBorder="1" applyAlignment="1">
      <alignment horizontal="center"/>
    </xf>
    <xf numFmtId="0" fontId="47" fillId="36" borderId="60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 shrinkToFit="1"/>
    </xf>
    <xf numFmtId="0" fontId="44" fillId="38" borderId="38" xfId="0" applyFont="1" applyFill="1" applyBorder="1" applyAlignment="1">
      <alignment horizontal="center" shrinkToFit="1"/>
    </xf>
    <xf numFmtId="0" fontId="44" fillId="38" borderId="19" xfId="0" applyFont="1" applyFill="1" applyBorder="1" applyAlignment="1">
      <alignment horizontal="center" shrinkToFit="1"/>
    </xf>
    <xf numFmtId="0" fontId="44" fillId="38" borderId="53" xfId="0" applyFont="1" applyFill="1" applyBorder="1" applyAlignment="1">
      <alignment horizontal="center" shrinkToFit="1"/>
    </xf>
    <xf numFmtId="0" fontId="46" fillId="36" borderId="58" xfId="0" applyFont="1" applyFill="1" applyBorder="1" applyAlignment="1">
      <alignment horizontal="center"/>
    </xf>
    <xf numFmtId="0" fontId="46" fillId="36" borderId="59" xfId="0" applyFont="1" applyFill="1" applyBorder="1" applyAlignment="1">
      <alignment horizontal="center"/>
    </xf>
    <xf numFmtId="0" fontId="46" fillId="36" borderId="60" xfId="0" applyFont="1" applyFill="1" applyBorder="1" applyAlignment="1">
      <alignment horizontal="center"/>
    </xf>
    <xf numFmtId="0" fontId="6" fillId="36" borderId="56" xfId="0" applyFont="1" applyFill="1" applyBorder="1" applyAlignment="1">
      <alignment horizontal="left" vertical="center"/>
    </xf>
    <xf numFmtId="0" fontId="6" fillId="36" borderId="39" xfId="0" applyFont="1" applyFill="1" applyBorder="1" applyAlignment="1">
      <alignment horizontal="left" vertical="center"/>
    </xf>
    <xf numFmtId="0" fontId="6" fillId="36" borderId="57" xfId="0" applyFont="1" applyFill="1" applyBorder="1" applyAlignment="1">
      <alignment horizontal="left" vertical="center"/>
    </xf>
    <xf numFmtId="0" fontId="6" fillId="36" borderId="47" xfId="0" applyFont="1" applyFill="1" applyBorder="1" applyAlignment="1">
      <alignment horizontal="left"/>
    </xf>
    <xf numFmtId="0" fontId="6" fillId="36" borderId="55" xfId="0" applyFont="1" applyFill="1" applyBorder="1" applyAlignment="1">
      <alignment horizontal="left"/>
    </xf>
    <xf numFmtId="0" fontId="6" fillId="36" borderId="46" xfId="0" applyFont="1" applyFill="1" applyBorder="1" applyAlignment="1">
      <alignment horizontal="left"/>
    </xf>
    <xf numFmtId="0" fontId="37" fillId="36" borderId="0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left"/>
    </xf>
    <xf numFmtId="0" fontId="6" fillId="36" borderId="20" xfId="0" applyFont="1" applyFill="1" applyBorder="1" applyAlignment="1">
      <alignment horizontal="left"/>
    </xf>
    <xf numFmtId="0" fontId="6" fillId="36" borderId="43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 shrinkToFit="1"/>
    </xf>
    <xf numFmtId="0" fontId="20" fillId="38" borderId="19" xfId="0" applyFont="1" applyFill="1" applyBorder="1" applyAlignment="1">
      <alignment horizontal="center" vertical="center" shrinkToFit="1"/>
    </xf>
    <xf numFmtId="0" fontId="26" fillId="39" borderId="11" xfId="0" applyFont="1" applyFill="1" applyBorder="1" applyAlignment="1">
      <alignment horizontal="center" vertical="center"/>
    </xf>
    <xf numFmtId="0" fontId="26" fillId="39" borderId="38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37" fillId="38" borderId="38" xfId="0" applyFont="1" applyFill="1" applyBorder="1" applyAlignment="1">
      <alignment horizontal="center"/>
    </xf>
    <xf numFmtId="0" fontId="26" fillId="36" borderId="45" xfId="0" applyFont="1" applyFill="1" applyBorder="1" applyAlignment="1">
      <alignment horizontal="left" vertical="center"/>
    </xf>
    <xf numFmtId="0" fontId="26" fillId="36" borderId="70" xfId="0" applyFont="1" applyFill="1" applyBorder="1" applyAlignment="1">
      <alignment horizontal="left" vertical="center"/>
    </xf>
    <xf numFmtId="0" fontId="26" fillId="36" borderId="71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left" vertical="center"/>
    </xf>
    <xf numFmtId="0" fontId="3" fillId="36" borderId="27" xfId="0" applyFont="1" applyFill="1" applyBorder="1" applyAlignment="1">
      <alignment horizontal="left" vertical="center"/>
    </xf>
    <xf numFmtId="0" fontId="3" fillId="36" borderId="28" xfId="0" applyFont="1" applyFill="1" applyBorder="1" applyAlignment="1">
      <alignment horizontal="left" vertical="center"/>
    </xf>
    <xf numFmtId="0" fontId="26" fillId="36" borderId="56" xfId="0" applyFont="1" applyFill="1" applyBorder="1" applyAlignment="1">
      <alignment horizontal="left" vertical="center"/>
    </xf>
    <xf numFmtId="0" fontId="26" fillId="36" borderId="39" xfId="0" applyFont="1" applyFill="1" applyBorder="1" applyAlignment="1">
      <alignment horizontal="left" vertical="center"/>
    </xf>
    <xf numFmtId="0" fontId="26" fillId="36" borderId="57" xfId="0" applyFont="1" applyFill="1" applyBorder="1" applyAlignment="1">
      <alignment horizontal="left" vertical="center"/>
    </xf>
    <xf numFmtId="0" fontId="23" fillId="45" borderId="22" xfId="0" applyFont="1" applyFill="1" applyBorder="1" applyAlignment="1">
      <alignment horizontal="center" vertical="center"/>
    </xf>
    <xf numFmtId="0" fontId="23" fillId="45" borderId="55" xfId="0" applyFont="1" applyFill="1" applyBorder="1" applyAlignment="1">
      <alignment horizontal="center" vertical="center"/>
    </xf>
    <xf numFmtId="0" fontId="23" fillId="45" borderId="21" xfId="0" applyFont="1" applyFill="1" applyBorder="1" applyAlignment="1">
      <alignment horizontal="center" vertical="center"/>
    </xf>
    <xf numFmtId="0" fontId="23" fillId="45" borderId="72" xfId="0" applyFont="1" applyFill="1" applyBorder="1" applyAlignment="1">
      <alignment horizontal="center" vertical="center"/>
    </xf>
    <xf numFmtId="0" fontId="23" fillId="45" borderId="73" xfId="0" applyFont="1" applyFill="1" applyBorder="1" applyAlignment="1">
      <alignment horizontal="center" vertical="center"/>
    </xf>
    <xf numFmtId="0" fontId="23" fillId="45" borderId="34" xfId="0" applyFont="1" applyFill="1" applyBorder="1" applyAlignment="1">
      <alignment horizontal="center" vertical="center"/>
    </xf>
    <xf numFmtId="0" fontId="9" fillId="52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18" fillId="53" borderId="11" xfId="0" applyFont="1" applyFill="1" applyBorder="1" applyAlignment="1">
      <alignment horizontal="center"/>
    </xf>
    <xf numFmtId="0" fontId="18" fillId="53" borderId="11" xfId="0" applyFont="1" applyFill="1" applyBorder="1" applyAlignment="1">
      <alignment horizontal="center" shrinkToFit="1"/>
    </xf>
    <xf numFmtId="0" fontId="18" fillId="53" borderId="19" xfId="0" applyFont="1" applyFill="1" applyBorder="1" applyAlignment="1">
      <alignment horizontal="center" shrinkToFit="1"/>
    </xf>
    <xf numFmtId="0" fontId="111" fillId="45" borderId="22" xfId="0" applyFont="1" applyFill="1" applyBorder="1" applyAlignment="1">
      <alignment horizontal="center" vertical="center"/>
    </xf>
    <xf numFmtId="0" fontId="111" fillId="45" borderId="55" xfId="0" applyFont="1" applyFill="1" applyBorder="1" applyAlignment="1">
      <alignment horizontal="center" vertical="center"/>
    </xf>
    <xf numFmtId="0" fontId="111" fillId="45" borderId="21" xfId="0" applyFont="1" applyFill="1" applyBorder="1" applyAlignment="1">
      <alignment horizontal="center" vertical="center"/>
    </xf>
    <xf numFmtId="0" fontId="22" fillId="45" borderId="22" xfId="0" applyFont="1" applyFill="1" applyBorder="1" applyAlignment="1">
      <alignment horizontal="center" vertical="center"/>
    </xf>
    <xf numFmtId="0" fontId="22" fillId="45" borderId="55" xfId="0" applyFont="1" applyFill="1" applyBorder="1" applyAlignment="1">
      <alignment horizontal="center" vertical="center"/>
    </xf>
    <xf numFmtId="0" fontId="22" fillId="45" borderId="21" xfId="0" applyFont="1" applyFill="1" applyBorder="1" applyAlignment="1">
      <alignment horizontal="center" vertical="center"/>
    </xf>
    <xf numFmtId="0" fontId="111" fillId="45" borderId="20" xfId="0" applyFont="1" applyFill="1" applyBorder="1" applyAlignment="1">
      <alignment horizontal="center" vertical="center"/>
    </xf>
    <xf numFmtId="0" fontId="3" fillId="46" borderId="41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/>
    </xf>
    <xf numFmtId="0" fontId="2" fillId="47" borderId="30" xfId="0" applyFont="1" applyFill="1" applyBorder="1" applyAlignment="1">
      <alignment horizontal="center"/>
    </xf>
    <xf numFmtId="0" fontId="20" fillId="47" borderId="29" xfId="0" applyFont="1" applyFill="1" applyBorder="1" applyAlignment="1">
      <alignment horizontal="center" shrinkToFit="1"/>
    </xf>
    <xf numFmtId="0" fontId="20" fillId="47" borderId="30" xfId="0" applyFont="1" applyFill="1" applyBorder="1" applyAlignment="1">
      <alignment horizontal="center" shrinkToFit="1"/>
    </xf>
    <xf numFmtId="0" fontId="20" fillId="47" borderId="74" xfId="0" applyFont="1" applyFill="1" applyBorder="1" applyAlignment="1">
      <alignment horizontal="center" shrinkToFit="1"/>
    </xf>
    <xf numFmtId="0" fontId="20" fillId="47" borderId="75" xfId="0" applyFont="1" applyFill="1" applyBorder="1" applyAlignment="1">
      <alignment horizontal="center" shrinkToFit="1"/>
    </xf>
    <xf numFmtId="0" fontId="2" fillId="0" borderId="6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67" xfId="0" applyFont="1" applyFill="1" applyBorder="1" applyAlignment="1">
      <alignment horizontal="center" vertical="top" wrapText="1"/>
    </xf>
    <xf numFmtId="0" fontId="2" fillId="0" borderId="68" xfId="0" applyFont="1" applyFill="1" applyBorder="1" applyAlignment="1">
      <alignment horizontal="center" vertical="top" wrapText="1"/>
    </xf>
    <xf numFmtId="0" fontId="2" fillId="0" borderId="69" xfId="0" applyFont="1" applyFill="1" applyBorder="1" applyAlignment="1">
      <alignment horizontal="center" vertical="top" wrapText="1"/>
    </xf>
    <xf numFmtId="0" fontId="3" fillId="46" borderId="29" xfId="0" applyFont="1" applyFill="1" applyBorder="1" applyAlignment="1">
      <alignment horizontal="center" vertical="center"/>
    </xf>
    <xf numFmtId="0" fontId="3" fillId="46" borderId="30" xfId="0" applyFont="1" applyFill="1" applyBorder="1" applyAlignment="1">
      <alignment horizontal="center" vertical="center"/>
    </xf>
    <xf numFmtId="0" fontId="2" fillId="47" borderId="37" xfId="0" applyFont="1" applyFill="1" applyBorder="1" applyAlignment="1">
      <alignment horizontal="center"/>
    </xf>
    <xf numFmtId="0" fontId="20" fillId="47" borderId="37" xfId="0" applyFont="1" applyFill="1" applyBorder="1" applyAlignment="1">
      <alignment horizontal="center" shrinkToFit="1"/>
    </xf>
    <xf numFmtId="0" fontId="20" fillId="47" borderId="76" xfId="0" applyFont="1" applyFill="1" applyBorder="1" applyAlignment="1">
      <alignment horizontal="center" shrinkToFit="1"/>
    </xf>
    <xf numFmtId="0" fontId="18" fillId="0" borderId="1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1"/>
  <sheetViews>
    <sheetView showGridLines="0" zoomScalePageLayoutView="0" workbookViewId="0" topLeftCell="A16">
      <selection activeCell="A4" sqref="A4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3" customWidth="1"/>
    <col min="4" max="4" width="6.140625" style="0" customWidth="1"/>
    <col min="5" max="5" width="3.28125" style="5" customWidth="1"/>
    <col min="6" max="31" width="3.28125" style="0" customWidth="1"/>
    <col min="32" max="32" width="3.28125" style="1" customWidth="1"/>
    <col min="33" max="34" width="3.28125" style="8" customWidth="1"/>
    <col min="35" max="35" width="4.140625" style="8" customWidth="1"/>
    <col min="36" max="234" width="9.140625" style="0" customWidth="1"/>
  </cols>
  <sheetData>
    <row r="1" spans="1:35" ht="5.25" customHeight="1">
      <c r="A1" s="532" t="s">
        <v>505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4"/>
    </row>
    <row r="2" spans="1:35" ht="15" customHeight="1">
      <c r="A2" s="53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7"/>
    </row>
    <row r="3" spans="1:35" ht="26.25" customHeight="1">
      <c r="A3" s="538"/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40"/>
    </row>
    <row r="4" spans="1:35" ht="15" customHeight="1" thickBot="1">
      <c r="A4" s="76" t="s">
        <v>0</v>
      </c>
      <c r="B4" s="137" t="s">
        <v>1</v>
      </c>
      <c r="C4" s="138" t="s">
        <v>2</v>
      </c>
      <c r="D4" s="541" t="s">
        <v>3</v>
      </c>
      <c r="E4" s="139">
        <v>1</v>
      </c>
      <c r="F4" s="139">
        <v>2</v>
      </c>
      <c r="G4" s="139">
        <v>3</v>
      </c>
      <c r="H4" s="139">
        <v>4</v>
      </c>
      <c r="I4" s="139">
        <v>5</v>
      </c>
      <c r="J4" s="139">
        <v>6</v>
      </c>
      <c r="K4" s="139">
        <v>7</v>
      </c>
      <c r="L4" s="139">
        <v>8</v>
      </c>
      <c r="M4" s="139">
        <v>9</v>
      </c>
      <c r="N4" s="139">
        <v>10</v>
      </c>
      <c r="O4" s="139">
        <v>11</v>
      </c>
      <c r="P4" s="139">
        <v>12</v>
      </c>
      <c r="Q4" s="139">
        <v>13</v>
      </c>
      <c r="R4" s="139">
        <v>14</v>
      </c>
      <c r="S4" s="139">
        <v>15</v>
      </c>
      <c r="T4" s="139">
        <v>16</v>
      </c>
      <c r="U4" s="139">
        <v>17</v>
      </c>
      <c r="V4" s="139">
        <v>18</v>
      </c>
      <c r="W4" s="139">
        <v>19</v>
      </c>
      <c r="X4" s="139">
        <v>20</v>
      </c>
      <c r="Y4" s="139">
        <v>21</v>
      </c>
      <c r="Z4" s="139">
        <v>22</v>
      </c>
      <c r="AA4" s="139">
        <v>23</v>
      </c>
      <c r="AB4" s="139">
        <v>24</v>
      </c>
      <c r="AC4" s="139">
        <v>25</v>
      </c>
      <c r="AD4" s="139">
        <v>26</v>
      </c>
      <c r="AE4" s="139">
        <v>27</v>
      </c>
      <c r="AF4" s="139">
        <v>28</v>
      </c>
      <c r="AG4" s="543" t="s">
        <v>4</v>
      </c>
      <c r="AH4" s="544" t="s">
        <v>5</v>
      </c>
      <c r="AI4" s="542" t="s">
        <v>6</v>
      </c>
    </row>
    <row r="5" spans="1:35" ht="15" customHeight="1">
      <c r="A5" s="76"/>
      <c r="B5" s="137"/>
      <c r="C5" s="138" t="s">
        <v>16</v>
      </c>
      <c r="D5" s="541"/>
      <c r="E5" s="75" t="s">
        <v>8</v>
      </c>
      <c r="F5" s="75" t="s">
        <v>10</v>
      </c>
      <c r="G5" s="75" t="s">
        <v>7</v>
      </c>
      <c r="H5" s="75" t="s">
        <v>7</v>
      </c>
      <c r="I5" s="75" t="s">
        <v>8</v>
      </c>
      <c r="J5" s="75" t="s">
        <v>8</v>
      </c>
      <c r="K5" s="75" t="s">
        <v>9</v>
      </c>
      <c r="L5" s="75" t="s">
        <v>8</v>
      </c>
      <c r="M5" s="75" t="s">
        <v>10</v>
      </c>
      <c r="N5" s="75" t="s">
        <v>7</v>
      </c>
      <c r="O5" s="75" t="s">
        <v>7</v>
      </c>
      <c r="P5" s="75" t="s">
        <v>8</v>
      </c>
      <c r="Q5" s="75" t="s">
        <v>8</v>
      </c>
      <c r="R5" s="75" t="s">
        <v>9</v>
      </c>
      <c r="S5" s="75" t="s">
        <v>8</v>
      </c>
      <c r="T5" s="75" t="s">
        <v>10</v>
      </c>
      <c r="U5" s="75" t="s">
        <v>7</v>
      </c>
      <c r="V5" s="75" t="s">
        <v>7</v>
      </c>
      <c r="W5" s="75" t="s">
        <v>8</v>
      </c>
      <c r="X5" s="75" t="s">
        <v>8</v>
      </c>
      <c r="Y5" s="75" t="s">
        <v>9</v>
      </c>
      <c r="Z5" s="75" t="s">
        <v>8</v>
      </c>
      <c r="AA5" s="75" t="s">
        <v>10</v>
      </c>
      <c r="AB5" s="75" t="s">
        <v>7</v>
      </c>
      <c r="AC5" s="75" t="s">
        <v>7</v>
      </c>
      <c r="AD5" s="75" t="s">
        <v>8</v>
      </c>
      <c r="AE5" s="75" t="s">
        <v>8</v>
      </c>
      <c r="AF5" s="75" t="s">
        <v>9</v>
      </c>
      <c r="AG5" s="543"/>
      <c r="AH5" s="544"/>
      <c r="AI5" s="542"/>
    </row>
    <row r="6" spans="1:35" ht="16.5" customHeight="1">
      <c r="A6" s="60" t="s">
        <v>23</v>
      </c>
      <c r="B6" s="149" t="s">
        <v>34</v>
      </c>
      <c r="C6" s="55" t="s">
        <v>44</v>
      </c>
      <c r="D6" s="262" t="s">
        <v>13</v>
      </c>
      <c r="E6" s="105" t="s">
        <v>190</v>
      </c>
      <c r="F6" s="105" t="s">
        <v>188</v>
      </c>
      <c r="G6" s="105" t="s">
        <v>190</v>
      </c>
      <c r="H6" s="105" t="s">
        <v>190</v>
      </c>
      <c r="I6" s="307" t="s">
        <v>190</v>
      </c>
      <c r="J6" s="264" t="s">
        <v>190</v>
      </c>
      <c r="K6" s="264" t="s">
        <v>188</v>
      </c>
      <c r="L6" s="105" t="s">
        <v>190</v>
      </c>
      <c r="M6" s="105" t="s">
        <v>190</v>
      </c>
      <c r="N6" s="105" t="s">
        <v>190</v>
      </c>
      <c r="O6" s="105" t="s">
        <v>190</v>
      </c>
      <c r="P6" s="105" t="s">
        <v>190</v>
      </c>
      <c r="Q6" s="306" t="s">
        <v>189</v>
      </c>
      <c r="R6" s="306" t="s">
        <v>189</v>
      </c>
      <c r="S6" s="307" t="s">
        <v>189</v>
      </c>
      <c r="T6" s="306" t="s">
        <v>189</v>
      </c>
      <c r="U6" s="307" t="s">
        <v>189</v>
      </c>
      <c r="V6" s="105" t="s">
        <v>190</v>
      </c>
      <c r="W6" s="105" t="s">
        <v>10</v>
      </c>
      <c r="X6" s="264"/>
      <c r="Y6" s="264" t="s">
        <v>188</v>
      </c>
      <c r="Z6" s="105" t="s">
        <v>190</v>
      </c>
      <c r="AA6" s="105" t="s">
        <v>190</v>
      </c>
      <c r="AB6" s="105" t="s">
        <v>190</v>
      </c>
      <c r="AC6" s="105" t="s">
        <v>190</v>
      </c>
      <c r="AD6" s="105" t="s">
        <v>190</v>
      </c>
      <c r="AE6" s="264" t="s">
        <v>188</v>
      </c>
      <c r="AF6" s="264"/>
      <c r="AG6" s="78">
        <v>114</v>
      </c>
      <c r="AH6" s="170">
        <f>COUNTIF(C6:AG6,"T")*6+COUNTIF(C6:AG6,"P")*12+COUNTIF(C6:AG6,"M")*6+COUNTIF(C6:AG6,"I")*6+COUNTIF(C6:AG6,"N")*12+COUNTIF(C6:AG6,"TI")*11+COUNTIF(C6:AG6,"MT")*12+COUNTIF(C6:AG6,"MN")*18+COUNTIF(C6:AG6,"PI")*17+COUNTIF(C6:AG6,"NA")*6+COUNTIF(C6:AG6,"NB")*6+COUNTIF(C6:AG6,"AF")*6</f>
        <v>150</v>
      </c>
      <c r="AI6" s="77">
        <f>SUM(AH6-114)</f>
        <v>36</v>
      </c>
    </row>
    <row r="7" spans="1:35" ht="16.5" customHeight="1" thickBot="1">
      <c r="A7" s="63" t="s">
        <v>30</v>
      </c>
      <c r="B7" s="149" t="s">
        <v>41</v>
      </c>
      <c r="C7" s="55" t="s">
        <v>44</v>
      </c>
      <c r="D7" s="56" t="s">
        <v>13</v>
      </c>
      <c r="E7" s="171" t="s">
        <v>190</v>
      </c>
      <c r="F7" s="171" t="s">
        <v>190</v>
      </c>
      <c r="G7" s="171" t="s">
        <v>190</v>
      </c>
      <c r="H7" s="171" t="s">
        <v>190</v>
      </c>
      <c r="I7" s="171" t="s">
        <v>190</v>
      </c>
      <c r="J7" s="265"/>
      <c r="K7" s="265"/>
      <c r="L7" s="171" t="s">
        <v>190</v>
      </c>
      <c r="M7" s="171" t="s">
        <v>190</v>
      </c>
      <c r="N7" s="171" t="s">
        <v>188</v>
      </c>
      <c r="O7" s="171" t="s">
        <v>190</v>
      </c>
      <c r="P7" s="171" t="s">
        <v>190</v>
      </c>
      <c r="Q7" s="265"/>
      <c r="R7" s="265" t="s">
        <v>188</v>
      </c>
      <c r="S7" s="308" t="s">
        <v>189</v>
      </c>
      <c r="T7" s="265"/>
      <c r="U7" s="171" t="s">
        <v>190</v>
      </c>
      <c r="V7" s="171" t="s">
        <v>188</v>
      </c>
      <c r="W7" s="171" t="s">
        <v>190</v>
      </c>
      <c r="X7" s="265" t="s">
        <v>188</v>
      </c>
      <c r="Y7" s="265"/>
      <c r="Z7" s="171" t="s">
        <v>190</v>
      </c>
      <c r="AA7" s="171" t="s">
        <v>188</v>
      </c>
      <c r="AB7" s="171" t="s">
        <v>190</v>
      </c>
      <c r="AC7" s="171" t="s">
        <v>190</v>
      </c>
      <c r="AD7" s="171" t="s">
        <v>190</v>
      </c>
      <c r="AE7" s="265"/>
      <c r="AF7" s="265"/>
      <c r="AG7" s="78">
        <v>114</v>
      </c>
      <c r="AH7" s="170">
        <f>COUNTIF(C7:AG7,"T")*6+COUNTIF(C7:AG7,"P")*12+COUNTIF(C7:AG7,"M")*6+COUNTIF(C7:AG7,"I")*6+COUNTIF(C7:AG7,"N")*12+COUNTIF(C7:AG7,"TI")*11+COUNTIF(C7:AG7,"MT")*12+COUNTIF(C7:AG7,"MN")*18+COUNTIF(C7:AG7,"PI")*17+COUNTIF(C7:AG7,"NA")*6+COUNTIF(C7:AG7,"NB")*6+COUNTIF(C7:AG7,"AF")*6</f>
        <v>150</v>
      </c>
      <c r="AI7" s="77">
        <f>SUM(AH7-114)</f>
        <v>36</v>
      </c>
    </row>
    <row r="8" spans="1:35" ht="16.5" customHeight="1" thickBot="1">
      <c r="A8" s="76" t="s">
        <v>0</v>
      </c>
      <c r="B8" s="80" t="s">
        <v>1</v>
      </c>
      <c r="C8" s="138" t="s">
        <v>2</v>
      </c>
      <c r="D8" s="508" t="s">
        <v>3</v>
      </c>
      <c r="E8" s="139">
        <v>1</v>
      </c>
      <c r="F8" s="139">
        <v>2</v>
      </c>
      <c r="G8" s="139">
        <v>3</v>
      </c>
      <c r="H8" s="139">
        <v>4</v>
      </c>
      <c r="I8" s="139">
        <v>5</v>
      </c>
      <c r="J8" s="139">
        <v>6</v>
      </c>
      <c r="K8" s="139">
        <v>7</v>
      </c>
      <c r="L8" s="139">
        <v>8</v>
      </c>
      <c r="M8" s="139">
        <v>9</v>
      </c>
      <c r="N8" s="139">
        <v>10</v>
      </c>
      <c r="O8" s="139">
        <v>11</v>
      </c>
      <c r="P8" s="139">
        <v>12</v>
      </c>
      <c r="Q8" s="139">
        <v>13</v>
      </c>
      <c r="R8" s="139">
        <v>14</v>
      </c>
      <c r="S8" s="139">
        <v>15</v>
      </c>
      <c r="T8" s="139">
        <v>16</v>
      </c>
      <c r="U8" s="139">
        <v>17</v>
      </c>
      <c r="V8" s="139">
        <v>18</v>
      </c>
      <c r="W8" s="139">
        <v>19</v>
      </c>
      <c r="X8" s="139">
        <v>20</v>
      </c>
      <c r="Y8" s="139">
        <v>21</v>
      </c>
      <c r="Z8" s="139">
        <v>22</v>
      </c>
      <c r="AA8" s="139">
        <v>23</v>
      </c>
      <c r="AB8" s="139">
        <v>24</v>
      </c>
      <c r="AC8" s="139">
        <v>25</v>
      </c>
      <c r="AD8" s="139">
        <v>26</v>
      </c>
      <c r="AE8" s="139">
        <v>27</v>
      </c>
      <c r="AF8" s="139">
        <v>28</v>
      </c>
      <c r="AG8" s="139"/>
      <c r="AH8" s="140"/>
      <c r="AI8" s="77"/>
    </row>
    <row r="9" spans="1:35" ht="16.5" customHeight="1" thickBot="1">
      <c r="A9" s="76"/>
      <c r="B9" s="80"/>
      <c r="C9" s="138"/>
      <c r="D9" s="508"/>
      <c r="E9" s="75" t="s">
        <v>8</v>
      </c>
      <c r="F9" s="75" t="s">
        <v>10</v>
      </c>
      <c r="G9" s="75" t="s">
        <v>7</v>
      </c>
      <c r="H9" s="75" t="s">
        <v>7</v>
      </c>
      <c r="I9" s="75" t="s">
        <v>8</v>
      </c>
      <c r="J9" s="75" t="s">
        <v>8</v>
      </c>
      <c r="K9" s="75" t="s">
        <v>9</v>
      </c>
      <c r="L9" s="75" t="s">
        <v>8</v>
      </c>
      <c r="M9" s="75" t="s">
        <v>10</v>
      </c>
      <c r="N9" s="75" t="s">
        <v>7</v>
      </c>
      <c r="O9" s="75" t="s">
        <v>7</v>
      </c>
      <c r="P9" s="75" t="s">
        <v>8</v>
      </c>
      <c r="Q9" s="75" t="s">
        <v>8</v>
      </c>
      <c r="R9" s="75" t="s">
        <v>9</v>
      </c>
      <c r="S9" s="75" t="s">
        <v>8</v>
      </c>
      <c r="T9" s="75" t="s">
        <v>10</v>
      </c>
      <c r="U9" s="75" t="s">
        <v>7</v>
      </c>
      <c r="V9" s="75" t="s">
        <v>7</v>
      </c>
      <c r="W9" s="75" t="s">
        <v>8</v>
      </c>
      <c r="X9" s="75" t="s">
        <v>8</v>
      </c>
      <c r="Y9" s="75" t="s">
        <v>9</v>
      </c>
      <c r="Z9" s="75" t="s">
        <v>8</v>
      </c>
      <c r="AA9" s="75" t="s">
        <v>10</v>
      </c>
      <c r="AB9" s="75" t="s">
        <v>7</v>
      </c>
      <c r="AC9" s="75" t="s">
        <v>7</v>
      </c>
      <c r="AD9" s="75" t="s">
        <v>8</v>
      </c>
      <c r="AE9" s="75" t="s">
        <v>8</v>
      </c>
      <c r="AF9" s="75" t="s">
        <v>9</v>
      </c>
      <c r="AG9" s="78"/>
      <c r="AH9" s="79"/>
      <c r="AI9" s="77"/>
    </row>
    <row r="10" spans="1:35" ht="16.5" customHeight="1" thickBot="1">
      <c r="A10" s="50" t="s">
        <v>25</v>
      </c>
      <c r="B10" s="149" t="s">
        <v>36</v>
      </c>
      <c r="C10" s="55" t="s">
        <v>44</v>
      </c>
      <c r="D10" s="57" t="s">
        <v>22</v>
      </c>
      <c r="E10" s="105" t="s">
        <v>10</v>
      </c>
      <c r="F10" s="105" t="s">
        <v>10</v>
      </c>
      <c r="G10" s="105" t="s">
        <v>10</v>
      </c>
      <c r="H10" s="105" t="s">
        <v>10</v>
      </c>
      <c r="I10" s="105" t="s">
        <v>10</v>
      </c>
      <c r="J10" s="264"/>
      <c r="K10" s="264"/>
      <c r="L10" s="105" t="s">
        <v>10</v>
      </c>
      <c r="M10" s="105" t="s">
        <v>10</v>
      </c>
      <c r="N10" s="105" t="s">
        <v>10</v>
      </c>
      <c r="O10" s="105" t="s">
        <v>10</v>
      </c>
      <c r="P10" s="105" t="s">
        <v>10</v>
      </c>
      <c r="Q10" s="264" t="s">
        <v>188</v>
      </c>
      <c r="R10" s="264"/>
      <c r="S10" s="105" t="s">
        <v>10</v>
      </c>
      <c r="T10" s="264" t="s">
        <v>188</v>
      </c>
      <c r="U10" s="105" t="s">
        <v>10</v>
      </c>
      <c r="V10" s="105" t="s">
        <v>10</v>
      </c>
      <c r="W10" s="105" t="s">
        <v>188</v>
      </c>
      <c r="X10" s="264" t="s">
        <v>190</v>
      </c>
      <c r="Y10" s="279"/>
      <c r="Z10" s="518" t="s">
        <v>203</v>
      </c>
      <c r="AA10" s="519"/>
      <c r="AB10" s="519"/>
      <c r="AC10" s="519"/>
      <c r="AD10" s="520"/>
      <c r="AE10" s="291"/>
      <c r="AF10" s="264"/>
      <c r="AG10" s="172">
        <v>114</v>
      </c>
      <c r="AH10" s="170">
        <f>COUNTIF(C10:AG10,"T")*6+COUNTIF(C10:AG10,"P")*12+COUNTIF(C10:AG10,"M")*6+COUNTIF(C10:AG10,"I")*6+COUNTIF(C10:AG10,"N")*12+COUNTIF(C10:AG10,"TI")*11+COUNTIF(C10:AG10,"MT")*12+COUNTIF(C10:AG10,"MN")*18+COUNTIF(C10:AG10,"PI")*17+COUNTIF(C10:AG10,"NA")*6+COUNTIF(C10:AG10,"NB")*6+COUNTIF(C10:AG10,"AF")*6</f>
        <v>120</v>
      </c>
      <c r="AI10" s="77">
        <f>SUM(AH10-84)</f>
        <v>36</v>
      </c>
    </row>
    <row r="11" spans="1:35" ht="16.5" customHeight="1">
      <c r="A11" s="62" t="s">
        <v>26</v>
      </c>
      <c r="B11" s="149" t="s">
        <v>37</v>
      </c>
      <c r="C11" s="55" t="s">
        <v>44</v>
      </c>
      <c r="D11" s="57" t="s">
        <v>22</v>
      </c>
      <c r="E11" s="261" t="s">
        <v>190</v>
      </c>
      <c r="F11" s="261" t="s">
        <v>190</v>
      </c>
      <c r="G11" s="261" t="s">
        <v>190</v>
      </c>
      <c r="H11" s="261" t="s">
        <v>190</v>
      </c>
      <c r="I11" s="261" t="s">
        <v>190</v>
      </c>
      <c r="J11" s="266" t="s">
        <v>10</v>
      </c>
      <c r="K11" s="266"/>
      <c r="L11" s="261" t="s">
        <v>190</v>
      </c>
      <c r="M11" s="261" t="s">
        <v>190</v>
      </c>
      <c r="N11" s="261" t="s">
        <v>190</v>
      </c>
      <c r="O11" s="261" t="s">
        <v>190</v>
      </c>
      <c r="P11" s="261" t="s">
        <v>190</v>
      </c>
      <c r="Q11" s="266" t="s">
        <v>188</v>
      </c>
      <c r="R11" s="266"/>
      <c r="S11" s="261" t="s">
        <v>190</v>
      </c>
      <c r="T11" s="266"/>
      <c r="U11" s="261" t="s">
        <v>190</v>
      </c>
      <c r="V11" s="261" t="s">
        <v>190</v>
      </c>
      <c r="W11" s="261" t="s">
        <v>190</v>
      </c>
      <c r="X11" s="266"/>
      <c r="Y11" s="266"/>
      <c r="Z11" s="261" t="s">
        <v>10</v>
      </c>
      <c r="AA11" s="261" t="s">
        <v>10</v>
      </c>
      <c r="AB11" s="261" t="s">
        <v>10</v>
      </c>
      <c r="AC11" s="261" t="s">
        <v>10</v>
      </c>
      <c r="AD11" s="261" t="s">
        <v>10</v>
      </c>
      <c r="AE11" s="266"/>
      <c r="AF11" s="266"/>
      <c r="AG11" s="172">
        <v>114</v>
      </c>
      <c r="AH11" s="170">
        <f>COUNTIF(C11:AG11,"T")*6+COUNTIF(C11:AG11,"P")*12+COUNTIF(C11:AG11,"M")*6+COUNTIF(C11:AG11,"I")*6+COUNTIF(C11:AG11,"N")*12+COUNTIF(C11:AG11,"TI")*11+COUNTIF(C11:AG11,"MT")*12+COUNTIF(C11:AG11,"MN")*18+COUNTIF(C11:AG11,"PI")*17+COUNTIF(C11:AG11,"NA")*6+COUNTIF(C11:AG11,"NB")*6+COUNTIF(C11:AG11,"AF")*6</f>
        <v>132</v>
      </c>
      <c r="AI11" s="77">
        <f>SUM(AH11-114)</f>
        <v>18</v>
      </c>
    </row>
    <row r="12" spans="1:35" ht="16.5" customHeight="1" thickBot="1">
      <c r="A12" s="76" t="s">
        <v>0</v>
      </c>
      <c r="B12" s="80" t="s">
        <v>1</v>
      </c>
      <c r="C12" s="138" t="s">
        <v>2</v>
      </c>
      <c r="D12" s="508" t="s">
        <v>3</v>
      </c>
      <c r="E12" s="139">
        <v>1</v>
      </c>
      <c r="F12" s="139">
        <v>2</v>
      </c>
      <c r="G12" s="139">
        <v>3</v>
      </c>
      <c r="H12" s="139">
        <v>4</v>
      </c>
      <c r="I12" s="139">
        <v>5</v>
      </c>
      <c r="J12" s="139">
        <v>6</v>
      </c>
      <c r="K12" s="139">
        <v>7</v>
      </c>
      <c r="L12" s="139">
        <v>8</v>
      </c>
      <c r="M12" s="139">
        <v>9</v>
      </c>
      <c r="N12" s="139">
        <v>10</v>
      </c>
      <c r="O12" s="139">
        <v>11</v>
      </c>
      <c r="P12" s="139">
        <v>12</v>
      </c>
      <c r="Q12" s="139">
        <v>13</v>
      </c>
      <c r="R12" s="139">
        <v>14</v>
      </c>
      <c r="S12" s="139">
        <v>15</v>
      </c>
      <c r="T12" s="139">
        <v>16</v>
      </c>
      <c r="U12" s="139">
        <v>17</v>
      </c>
      <c r="V12" s="139">
        <v>18</v>
      </c>
      <c r="W12" s="139">
        <v>19</v>
      </c>
      <c r="X12" s="139">
        <v>20</v>
      </c>
      <c r="Y12" s="139">
        <v>21</v>
      </c>
      <c r="Z12" s="139">
        <v>22</v>
      </c>
      <c r="AA12" s="139">
        <v>23</v>
      </c>
      <c r="AB12" s="139">
        <v>24</v>
      </c>
      <c r="AC12" s="139">
        <v>25</v>
      </c>
      <c r="AD12" s="139">
        <v>26</v>
      </c>
      <c r="AE12" s="139">
        <v>27</v>
      </c>
      <c r="AF12" s="139">
        <v>28</v>
      </c>
      <c r="AG12" s="139"/>
      <c r="AH12" s="140"/>
      <c r="AI12" s="77"/>
    </row>
    <row r="13" spans="1:35" ht="16.5" customHeight="1">
      <c r="A13" s="76"/>
      <c r="B13" s="80"/>
      <c r="C13" s="138"/>
      <c r="D13" s="508"/>
      <c r="E13" s="75" t="s">
        <v>8</v>
      </c>
      <c r="F13" s="75" t="s">
        <v>10</v>
      </c>
      <c r="G13" s="75" t="s">
        <v>7</v>
      </c>
      <c r="H13" s="75" t="s">
        <v>7</v>
      </c>
      <c r="I13" s="75" t="s">
        <v>8</v>
      </c>
      <c r="J13" s="75" t="s">
        <v>8</v>
      </c>
      <c r="K13" s="75" t="s">
        <v>9</v>
      </c>
      <c r="L13" s="75" t="s">
        <v>8</v>
      </c>
      <c r="M13" s="75" t="s">
        <v>10</v>
      </c>
      <c r="N13" s="75" t="s">
        <v>7</v>
      </c>
      <c r="O13" s="75" t="s">
        <v>7</v>
      </c>
      <c r="P13" s="75" t="s">
        <v>8</v>
      </c>
      <c r="Q13" s="75" t="s">
        <v>8</v>
      </c>
      <c r="R13" s="75" t="s">
        <v>9</v>
      </c>
      <c r="S13" s="75" t="s">
        <v>8</v>
      </c>
      <c r="T13" s="75" t="s">
        <v>10</v>
      </c>
      <c r="U13" s="75" t="s">
        <v>7</v>
      </c>
      <c r="V13" s="75" t="s">
        <v>7</v>
      </c>
      <c r="W13" s="75" t="s">
        <v>8</v>
      </c>
      <c r="X13" s="75" t="s">
        <v>8</v>
      </c>
      <c r="Y13" s="75" t="s">
        <v>9</v>
      </c>
      <c r="Z13" s="75" t="s">
        <v>8</v>
      </c>
      <c r="AA13" s="75" t="s">
        <v>10</v>
      </c>
      <c r="AB13" s="75" t="s">
        <v>7</v>
      </c>
      <c r="AC13" s="75" t="s">
        <v>7</v>
      </c>
      <c r="AD13" s="75" t="s">
        <v>8</v>
      </c>
      <c r="AE13" s="75" t="s">
        <v>8</v>
      </c>
      <c r="AF13" s="75" t="s">
        <v>9</v>
      </c>
      <c r="AG13" s="78"/>
      <c r="AH13" s="79"/>
      <c r="AI13" s="77"/>
    </row>
    <row r="14" spans="1:35" ht="16.5" customHeight="1" thickBot="1">
      <c r="A14" s="60" t="s">
        <v>204</v>
      </c>
      <c r="B14" s="34" t="s">
        <v>205</v>
      </c>
      <c r="C14" s="55" t="s">
        <v>44</v>
      </c>
      <c r="D14" s="58" t="s">
        <v>12</v>
      </c>
      <c r="E14" s="105" t="s">
        <v>191</v>
      </c>
      <c r="F14" s="105"/>
      <c r="G14" s="105"/>
      <c r="H14" s="105" t="s">
        <v>191</v>
      </c>
      <c r="I14" s="105"/>
      <c r="J14" s="264"/>
      <c r="K14" s="264" t="s">
        <v>191</v>
      </c>
      <c r="L14" s="105"/>
      <c r="M14" s="105"/>
      <c r="N14" s="105" t="s">
        <v>191</v>
      </c>
      <c r="O14" s="173"/>
      <c r="P14" s="173"/>
      <c r="Q14" s="269" t="s">
        <v>191</v>
      </c>
      <c r="R14" s="269"/>
      <c r="S14" s="173"/>
      <c r="T14" s="269" t="s">
        <v>197</v>
      </c>
      <c r="U14" s="173"/>
      <c r="V14" s="173"/>
      <c r="W14" s="173" t="s">
        <v>191</v>
      </c>
      <c r="X14" s="269"/>
      <c r="Y14" s="301"/>
      <c r="Z14" s="105" t="s">
        <v>191</v>
      </c>
      <c r="AA14" s="105"/>
      <c r="AB14" s="105"/>
      <c r="AC14" s="105" t="s">
        <v>191</v>
      </c>
      <c r="AD14" s="105"/>
      <c r="AE14" s="264"/>
      <c r="AF14" s="264" t="s">
        <v>191</v>
      </c>
      <c r="AG14" s="302">
        <v>114</v>
      </c>
      <c r="AH14" s="170">
        <f>COUNTIF(C14:AG14,"T")*6+COUNTIF(C14:AG14,"P")*12+COUNTIF(C14:AG14,"M")*6+COUNTIF(C14:AG14,"I")*6+COUNTIF(C14:AG14,"N")*12+COUNTIF(C14:AG14,"TI")*11+COUNTIF(C14:AG14,"MT")*12+COUNTIF(C14:AG14,"MN")*18+COUNTIF(C14:AG14,"PI")*17+COUNTIF(C14:AG14,"NA")*6+COUNTIF(C14:AG14,"NB")*6+COUNTIF(C14:AG14,"AF")*6</f>
        <v>114</v>
      </c>
      <c r="AI14" s="77">
        <f>SUM(AH14-114)</f>
        <v>0</v>
      </c>
    </row>
    <row r="15" spans="1:35" ht="16.5" customHeight="1" thickBot="1">
      <c r="A15" s="60" t="s">
        <v>28</v>
      </c>
      <c r="B15" s="34" t="s">
        <v>39</v>
      </c>
      <c r="C15" s="55" t="s">
        <v>44</v>
      </c>
      <c r="D15" s="58" t="s">
        <v>12</v>
      </c>
      <c r="E15" s="105" t="s">
        <v>191</v>
      </c>
      <c r="F15" s="105"/>
      <c r="G15" s="105"/>
      <c r="H15" s="105" t="s">
        <v>191</v>
      </c>
      <c r="I15" s="105"/>
      <c r="J15" s="264"/>
      <c r="K15" s="264" t="s">
        <v>191</v>
      </c>
      <c r="L15" s="105"/>
      <c r="M15" s="105"/>
      <c r="N15" s="105" t="s">
        <v>191</v>
      </c>
      <c r="O15" s="173"/>
      <c r="P15" s="173"/>
      <c r="Q15" s="269" t="s">
        <v>191</v>
      </c>
      <c r="R15" s="269"/>
      <c r="S15" s="173"/>
      <c r="T15" s="269" t="s">
        <v>191</v>
      </c>
      <c r="U15" s="518" t="s">
        <v>195</v>
      </c>
      <c r="V15" s="519"/>
      <c r="W15" s="519"/>
      <c r="X15" s="519"/>
      <c r="Y15" s="519"/>
      <c r="Z15" s="530"/>
      <c r="AA15" s="530"/>
      <c r="AB15" s="530"/>
      <c r="AC15" s="530"/>
      <c r="AD15" s="530"/>
      <c r="AE15" s="530"/>
      <c r="AF15" s="531"/>
      <c r="AG15" s="302">
        <v>114</v>
      </c>
      <c r="AH15" s="170">
        <f>COUNTIF(C15:AG15,"T")*6+COUNTIF(C15:AG15,"P")*12+COUNTIF(C15:AG15,"M")*6+COUNTIF(C15:AG15,"I")*6+COUNTIF(C15:AG15,"N")*12+COUNTIF(C15:AG15,"TI")*11+COUNTIF(C15:AG15,"MT")*12+COUNTIF(C15:AG15,"MN")*18+COUNTIF(C15:AG15,"PI")*17+COUNTIF(C15:AG15,"NA")*6+COUNTIF(C15:AG15,"NB")*6+COUNTIF(C15:AG15,"AF")*6</f>
        <v>72</v>
      </c>
      <c r="AI15" s="77">
        <f>SUM(AH15-66)</f>
        <v>6</v>
      </c>
    </row>
    <row r="16" spans="1:35" ht="16.5" customHeight="1" thickBot="1">
      <c r="A16" s="76" t="s">
        <v>0</v>
      </c>
      <c r="B16" s="288" t="s">
        <v>1</v>
      </c>
      <c r="C16" s="287" t="s">
        <v>2</v>
      </c>
      <c r="D16" s="508" t="s">
        <v>3</v>
      </c>
      <c r="E16" s="290">
        <v>1</v>
      </c>
      <c r="F16" s="290">
        <v>2</v>
      </c>
      <c r="G16" s="290">
        <v>3</v>
      </c>
      <c r="H16" s="290">
        <v>4</v>
      </c>
      <c r="I16" s="290">
        <v>5</v>
      </c>
      <c r="J16" s="290">
        <v>6</v>
      </c>
      <c r="K16" s="290">
        <v>7</v>
      </c>
      <c r="L16" s="290">
        <v>8</v>
      </c>
      <c r="M16" s="290">
        <v>9</v>
      </c>
      <c r="N16" s="290">
        <v>10</v>
      </c>
      <c r="O16" s="290">
        <v>11</v>
      </c>
      <c r="P16" s="290">
        <v>12</v>
      </c>
      <c r="Q16" s="290">
        <v>13</v>
      </c>
      <c r="R16" s="290">
        <v>14</v>
      </c>
      <c r="S16" s="290">
        <v>15</v>
      </c>
      <c r="T16" s="290">
        <v>16</v>
      </c>
      <c r="U16" s="290">
        <v>17</v>
      </c>
      <c r="V16" s="290">
        <v>18</v>
      </c>
      <c r="W16" s="290">
        <v>19</v>
      </c>
      <c r="X16" s="290">
        <v>20</v>
      </c>
      <c r="Y16" s="290">
        <v>21</v>
      </c>
      <c r="Z16" s="292">
        <v>22</v>
      </c>
      <c r="AA16" s="292">
        <v>23</v>
      </c>
      <c r="AB16" s="292">
        <v>24</v>
      </c>
      <c r="AC16" s="292">
        <v>25</v>
      </c>
      <c r="AD16" s="292">
        <v>26</v>
      </c>
      <c r="AE16" s="292">
        <v>27</v>
      </c>
      <c r="AF16" s="292">
        <v>28</v>
      </c>
      <c r="AG16" s="290"/>
      <c r="AH16" s="140"/>
      <c r="AI16" s="77"/>
    </row>
    <row r="17" spans="1:35" ht="16.5" customHeight="1">
      <c r="A17" s="76"/>
      <c r="B17" s="288"/>
      <c r="C17" s="287"/>
      <c r="D17" s="508"/>
      <c r="E17" s="75" t="s">
        <v>8</v>
      </c>
      <c r="F17" s="75" t="s">
        <v>10</v>
      </c>
      <c r="G17" s="75" t="s">
        <v>7</v>
      </c>
      <c r="H17" s="75" t="s">
        <v>7</v>
      </c>
      <c r="I17" s="75" t="s">
        <v>8</v>
      </c>
      <c r="J17" s="75" t="s">
        <v>8</v>
      </c>
      <c r="K17" s="75" t="s">
        <v>9</v>
      </c>
      <c r="L17" s="75" t="s">
        <v>8</v>
      </c>
      <c r="M17" s="75" t="s">
        <v>10</v>
      </c>
      <c r="N17" s="75" t="s">
        <v>7</v>
      </c>
      <c r="O17" s="75" t="s">
        <v>7</v>
      </c>
      <c r="P17" s="75" t="s">
        <v>8</v>
      </c>
      <c r="Q17" s="75" t="s">
        <v>8</v>
      </c>
      <c r="R17" s="75" t="s">
        <v>9</v>
      </c>
      <c r="S17" s="75" t="s">
        <v>8</v>
      </c>
      <c r="T17" s="75" t="s">
        <v>10</v>
      </c>
      <c r="U17" s="75" t="s">
        <v>7</v>
      </c>
      <c r="V17" s="75" t="s">
        <v>7</v>
      </c>
      <c r="W17" s="75" t="s">
        <v>8</v>
      </c>
      <c r="X17" s="75" t="s">
        <v>8</v>
      </c>
      <c r="Y17" s="75" t="s">
        <v>9</v>
      </c>
      <c r="Z17" s="75" t="s">
        <v>8</v>
      </c>
      <c r="AA17" s="75" t="s">
        <v>10</v>
      </c>
      <c r="AB17" s="75" t="s">
        <v>7</v>
      </c>
      <c r="AC17" s="75" t="s">
        <v>7</v>
      </c>
      <c r="AD17" s="75" t="s">
        <v>8</v>
      </c>
      <c r="AE17" s="75" t="s">
        <v>8</v>
      </c>
      <c r="AF17" s="75" t="s">
        <v>9</v>
      </c>
      <c r="AG17" s="289"/>
      <c r="AH17" s="79"/>
      <c r="AI17" s="77"/>
    </row>
    <row r="18" spans="1:35" ht="16.5" customHeight="1" thickBot="1">
      <c r="A18" s="60" t="s">
        <v>27</v>
      </c>
      <c r="B18" s="34" t="s">
        <v>38</v>
      </c>
      <c r="C18" s="55" t="s">
        <v>44</v>
      </c>
      <c r="D18" s="58" t="s">
        <v>12</v>
      </c>
      <c r="E18" s="105"/>
      <c r="F18" s="105" t="s">
        <v>191</v>
      </c>
      <c r="G18" s="105"/>
      <c r="H18" s="105"/>
      <c r="I18" s="105" t="s">
        <v>191</v>
      </c>
      <c r="J18" s="264"/>
      <c r="K18" s="264"/>
      <c r="L18" s="105" t="s">
        <v>191</v>
      </c>
      <c r="M18" s="105"/>
      <c r="N18" s="105"/>
      <c r="O18" s="105" t="s">
        <v>191</v>
      </c>
      <c r="P18" s="105"/>
      <c r="Q18" s="264"/>
      <c r="R18" s="264" t="s">
        <v>191</v>
      </c>
      <c r="S18" s="105"/>
      <c r="T18" s="264" t="s">
        <v>198</v>
      </c>
      <c r="U18" s="173" t="s">
        <v>206</v>
      </c>
      <c r="V18" s="173"/>
      <c r="W18" s="173"/>
      <c r="X18" s="269" t="s">
        <v>207</v>
      </c>
      <c r="Y18" s="269"/>
      <c r="Z18" s="173" t="s">
        <v>191</v>
      </c>
      <c r="AA18" s="173" t="s">
        <v>191</v>
      </c>
      <c r="AB18" s="173"/>
      <c r="AC18" s="173" t="s">
        <v>10</v>
      </c>
      <c r="AD18" s="173" t="s">
        <v>207</v>
      </c>
      <c r="AE18" s="269"/>
      <c r="AF18" s="269"/>
      <c r="AG18" s="285">
        <v>114</v>
      </c>
      <c r="AH18" s="170">
        <f>COUNTIF(C18:AG18,"T")*6+COUNTIF(C18:AG18,"P")*12+COUNTIF(C18:AG18,"M")*6+COUNTIF(C18:AG18,"I")*6+COUNTIF(C18:AG18,"N")*12+COUNTIF(C18:AG18,"TI")*11+COUNTIF(C18:AG18,"MT")*12+COUNTIF(C18:AG18,"MN")*18+COUNTIF(C18:AG18,"TN")*18+COUNTIF(C18:AG18,"NA")*6+COUNTIF(C18:AG18,"NB")*6+COUNTIF(C18:AG18,"I.")*6</f>
        <v>150</v>
      </c>
      <c r="AI18" s="77">
        <f>SUM(AH18-114)</f>
        <v>36</v>
      </c>
    </row>
    <row r="19" spans="1:35" ht="16.5" customHeight="1" thickBot="1">
      <c r="A19" s="64" t="s">
        <v>53</v>
      </c>
      <c r="B19" s="149" t="s">
        <v>52</v>
      </c>
      <c r="C19" s="55" t="s">
        <v>44</v>
      </c>
      <c r="D19" s="58" t="s">
        <v>12</v>
      </c>
      <c r="E19" s="105"/>
      <c r="F19" s="105" t="s">
        <v>191</v>
      </c>
      <c r="G19" s="105"/>
      <c r="H19" s="105" t="s">
        <v>10</v>
      </c>
      <c r="I19" s="105" t="s">
        <v>191</v>
      </c>
      <c r="J19" s="264"/>
      <c r="K19" s="264"/>
      <c r="L19" s="105" t="s">
        <v>191</v>
      </c>
      <c r="M19" s="105"/>
      <c r="N19" s="105"/>
      <c r="O19" s="105" t="s">
        <v>191</v>
      </c>
      <c r="P19" s="261"/>
      <c r="Q19" s="266"/>
      <c r="R19" s="266" t="s">
        <v>191</v>
      </c>
      <c r="S19" s="261"/>
      <c r="T19" s="286" t="s">
        <v>188</v>
      </c>
      <c r="U19" s="105" t="s">
        <v>191</v>
      </c>
      <c r="V19" s="105"/>
      <c r="W19" s="105"/>
      <c r="X19" s="264" t="s">
        <v>191</v>
      </c>
      <c r="Y19" s="279"/>
      <c r="Z19" s="518" t="s">
        <v>185</v>
      </c>
      <c r="AA19" s="519"/>
      <c r="AB19" s="519"/>
      <c r="AC19" s="519"/>
      <c r="AD19" s="519"/>
      <c r="AE19" s="519"/>
      <c r="AF19" s="520"/>
      <c r="AG19" s="172">
        <v>66</v>
      </c>
      <c r="AH19" s="170">
        <f>COUNTIF(C19:AG19,"T")*6+COUNTIF(C19:AG19,"P")*12+COUNTIF(C19:AG19,"M")*6+COUNTIF(C19:AG19,"I")*6+COUNTIF(C19:AG19,"N")*12+COUNTIF(C19:AG19,"TI")*11+COUNTIF(C19:AG19,"MT")*12+COUNTIF(C19:AG19,"MN")*18+COUNTIF(C19:AG19,"PI")*17+COUNTIF(C19:AG19,"NA")*6+COUNTIF(C19:AG19,"NB")*6+COUNTIF(C19:AG19,"AF")*6</f>
        <v>102</v>
      </c>
      <c r="AI19" s="77">
        <f>SUM(AH19-66)</f>
        <v>36</v>
      </c>
    </row>
    <row r="20" spans="1:35" ht="16.5" customHeight="1" thickBot="1">
      <c r="A20" s="76" t="s">
        <v>0</v>
      </c>
      <c r="B20" s="80" t="s">
        <v>1</v>
      </c>
      <c r="C20" s="138" t="s">
        <v>2</v>
      </c>
      <c r="D20" s="508" t="s">
        <v>3</v>
      </c>
      <c r="E20" s="80">
        <v>1</v>
      </c>
      <c r="F20" s="80">
        <v>2</v>
      </c>
      <c r="G20" s="80">
        <v>3</v>
      </c>
      <c r="H20" s="80">
        <v>4</v>
      </c>
      <c r="I20" s="80">
        <v>5</v>
      </c>
      <c r="J20" s="80">
        <v>6</v>
      </c>
      <c r="K20" s="80">
        <v>7</v>
      </c>
      <c r="L20" s="80">
        <v>8</v>
      </c>
      <c r="M20" s="80">
        <v>9</v>
      </c>
      <c r="N20" s="80">
        <v>10</v>
      </c>
      <c r="O20" s="80">
        <v>11</v>
      </c>
      <c r="P20" s="80">
        <v>12</v>
      </c>
      <c r="Q20" s="80">
        <v>13</v>
      </c>
      <c r="R20" s="80">
        <v>14</v>
      </c>
      <c r="S20" s="80">
        <v>15</v>
      </c>
      <c r="T20" s="80">
        <v>16</v>
      </c>
      <c r="U20" s="82">
        <v>17</v>
      </c>
      <c r="V20" s="82">
        <v>18</v>
      </c>
      <c r="W20" s="82">
        <v>19</v>
      </c>
      <c r="X20" s="82">
        <v>20</v>
      </c>
      <c r="Y20" s="82">
        <v>21</v>
      </c>
      <c r="Z20" s="82">
        <v>22</v>
      </c>
      <c r="AA20" s="82">
        <v>23</v>
      </c>
      <c r="AB20" s="82">
        <v>24</v>
      </c>
      <c r="AC20" s="82">
        <v>25</v>
      </c>
      <c r="AD20" s="82">
        <v>26</v>
      </c>
      <c r="AE20" s="82">
        <v>27</v>
      </c>
      <c r="AF20" s="82">
        <v>28</v>
      </c>
      <c r="AG20" s="80"/>
      <c r="AH20" s="81"/>
      <c r="AI20" s="77"/>
    </row>
    <row r="21" spans="1:35" ht="16.5" customHeight="1">
      <c r="A21" s="76"/>
      <c r="B21" s="80"/>
      <c r="C21" s="138"/>
      <c r="D21" s="508"/>
      <c r="E21" s="75" t="s">
        <v>8</v>
      </c>
      <c r="F21" s="75" t="s">
        <v>10</v>
      </c>
      <c r="G21" s="75" t="s">
        <v>7</v>
      </c>
      <c r="H21" s="75" t="s">
        <v>7</v>
      </c>
      <c r="I21" s="75" t="s">
        <v>8</v>
      </c>
      <c r="J21" s="75" t="s">
        <v>8</v>
      </c>
      <c r="K21" s="75" t="s">
        <v>9</v>
      </c>
      <c r="L21" s="75" t="s">
        <v>8</v>
      </c>
      <c r="M21" s="75" t="s">
        <v>10</v>
      </c>
      <c r="N21" s="75" t="s">
        <v>7</v>
      </c>
      <c r="O21" s="75" t="s">
        <v>7</v>
      </c>
      <c r="P21" s="75" t="s">
        <v>8</v>
      </c>
      <c r="Q21" s="75" t="s">
        <v>8</v>
      </c>
      <c r="R21" s="75" t="s">
        <v>9</v>
      </c>
      <c r="S21" s="75" t="s">
        <v>8</v>
      </c>
      <c r="T21" s="75" t="s">
        <v>10</v>
      </c>
      <c r="U21" s="75" t="s">
        <v>7</v>
      </c>
      <c r="V21" s="75" t="s">
        <v>7</v>
      </c>
      <c r="W21" s="75" t="s">
        <v>8</v>
      </c>
      <c r="X21" s="75" t="s">
        <v>8</v>
      </c>
      <c r="Y21" s="75" t="s">
        <v>9</v>
      </c>
      <c r="Z21" s="75" t="s">
        <v>8</v>
      </c>
      <c r="AA21" s="75" t="s">
        <v>10</v>
      </c>
      <c r="AB21" s="75" t="s">
        <v>7</v>
      </c>
      <c r="AC21" s="75" t="s">
        <v>7</v>
      </c>
      <c r="AD21" s="75" t="s">
        <v>8</v>
      </c>
      <c r="AE21" s="75" t="s">
        <v>8</v>
      </c>
      <c r="AF21" s="75" t="s">
        <v>9</v>
      </c>
      <c r="AG21" s="78"/>
      <c r="AH21" s="79"/>
      <c r="AI21" s="77"/>
    </row>
    <row r="22" spans="1:35" ht="16.5" customHeight="1" thickBot="1">
      <c r="A22" s="60" t="s">
        <v>29</v>
      </c>
      <c r="B22" s="34" t="s">
        <v>40</v>
      </c>
      <c r="C22" s="55" t="s">
        <v>44</v>
      </c>
      <c r="D22" s="57" t="s">
        <v>12</v>
      </c>
      <c r="E22" s="103"/>
      <c r="F22" s="103"/>
      <c r="G22" s="103" t="s">
        <v>191</v>
      </c>
      <c r="H22" s="103"/>
      <c r="I22" s="103"/>
      <c r="J22" s="267" t="s">
        <v>191</v>
      </c>
      <c r="K22" s="267"/>
      <c r="L22" s="103" t="s">
        <v>10</v>
      </c>
      <c r="M22" s="103" t="s">
        <v>207</v>
      </c>
      <c r="N22" s="103"/>
      <c r="O22" s="103" t="s">
        <v>10</v>
      </c>
      <c r="P22" s="103" t="s">
        <v>191</v>
      </c>
      <c r="Q22" s="267"/>
      <c r="R22" s="267"/>
      <c r="S22" s="103" t="s">
        <v>191</v>
      </c>
      <c r="T22" s="267"/>
      <c r="U22" s="103"/>
      <c r="V22" s="103" t="s">
        <v>191</v>
      </c>
      <c r="W22" s="103" t="s">
        <v>191</v>
      </c>
      <c r="X22" s="267"/>
      <c r="Y22" s="267" t="s">
        <v>191</v>
      </c>
      <c r="Z22" s="103"/>
      <c r="AA22" s="103" t="s">
        <v>191</v>
      </c>
      <c r="AB22" s="103" t="s">
        <v>191</v>
      </c>
      <c r="AC22" s="103"/>
      <c r="AD22" s="103"/>
      <c r="AE22" s="267" t="s">
        <v>191</v>
      </c>
      <c r="AF22" s="267"/>
      <c r="AG22" s="172">
        <v>114</v>
      </c>
      <c r="AH22" s="170">
        <f>COUNTIF(C22:AG22,"T")*6+COUNTIF(C22:AG22,"P")*12+COUNTIF(C22:AG22,"M")*6+COUNTIF(C22:AG22,"I")*6+COUNTIF(C22:AG22,"N")*12+COUNTIF(C22:AG22,"TI")*11+COUNTIF(C22:AG22,"MT")*12+COUNTIF(C22:AG22,"MN")*18+COUNTIF(C22:AG22,"PI")*17+COUNTIF(C22:AG22,"TN")*18+COUNTIF(C22:AG22,"NB")*6+COUNTIF(C22:AG22,"I.")*6</f>
        <v>150</v>
      </c>
      <c r="AI22" s="77">
        <f>SUM(AH22-114)</f>
        <v>36</v>
      </c>
    </row>
    <row r="23" spans="1:35" ht="16.5" customHeight="1" thickBot="1">
      <c r="A23" s="61" t="s">
        <v>24</v>
      </c>
      <c r="B23" s="150" t="s">
        <v>35</v>
      </c>
      <c r="C23" s="55" t="s">
        <v>44</v>
      </c>
      <c r="D23" s="57" t="s">
        <v>12</v>
      </c>
      <c r="E23" s="105" t="s">
        <v>10</v>
      </c>
      <c r="F23" s="105"/>
      <c r="G23" s="105" t="s">
        <v>191</v>
      </c>
      <c r="H23" s="105"/>
      <c r="I23" s="105"/>
      <c r="J23" s="264" t="s">
        <v>191</v>
      </c>
      <c r="K23" s="264"/>
      <c r="L23" s="105"/>
      <c r="M23" s="105" t="s">
        <v>191</v>
      </c>
      <c r="N23" s="105"/>
      <c r="O23" s="105"/>
      <c r="P23" s="105" t="s">
        <v>191</v>
      </c>
      <c r="Q23" s="264"/>
      <c r="R23" s="264"/>
      <c r="S23" s="105" t="s">
        <v>191</v>
      </c>
      <c r="T23" s="264"/>
      <c r="U23" s="105"/>
      <c r="V23" s="105" t="s">
        <v>191</v>
      </c>
      <c r="W23" s="105"/>
      <c r="X23" s="264"/>
      <c r="Y23" s="264" t="s">
        <v>191</v>
      </c>
      <c r="Z23" s="105"/>
      <c r="AA23" s="105"/>
      <c r="AB23" s="105" t="s">
        <v>191</v>
      </c>
      <c r="AC23" s="105" t="s">
        <v>191</v>
      </c>
      <c r="AD23" s="105"/>
      <c r="AE23" s="264" t="s">
        <v>191</v>
      </c>
      <c r="AF23" s="264" t="s">
        <v>191</v>
      </c>
      <c r="AG23" s="172">
        <v>114</v>
      </c>
      <c r="AH23" s="170">
        <f>COUNTIF(C23:AG23,"T")*6+COUNTIF(C23:AG23,"P")*12+COUNTIF(C23:AG23,"M")*6+COUNTIF(C23:AG23,"I")*6+COUNTIF(C23:AG23,"N")*12+COUNTIF(C23:AG23,"TI")*11+COUNTIF(C23:AG23,"MT")*12+COUNTIF(C23:AG23,"MN")*18+COUNTIF(C23:AG23,"PI")*17+COUNTIF(C23:AG23,"TN")*18+COUNTIF(C23:AG23,"NB")*6+COUNTIF(C23:AG23,"AF")*6</f>
        <v>138</v>
      </c>
      <c r="AI23" s="77">
        <f>SUM(AH23-114)</f>
        <v>24</v>
      </c>
    </row>
    <row r="24" spans="1:35" ht="16.5" customHeight="1" thickBot="1">
      <c r="A24" s="76" t="s">
        <v>0</v>
      </c>
      <c r="B24" s="80" t="s">
        <v>1</v>
      </c>
      <c r="C24" s="138" t="s">
        <v>2</v>
      </c>
      <c r="D24" s="508" t="s">
        <v>3</v>
      </c>
      <c r="E24" s="82">
        <v>1</v>
      </c>
      <c r="F24" s="82">
        <v>2</v>
      </c>
      <c r="G24" s="82">
        <v>3</v>
      </c>
      <c r="H24" s="82">
        <v>4</v>
      </c>
      <c r="I24" s="82">
        <v>5</v>
      </c>
      <c r="J24" s="82">
        <v>6</v>
      </c>
      <c r="K24" s="82">
        <v>7</v>
      </c>
      <c r="L24" s="82">
        <v>8</v>
      </c>
      <c r="M24" s="82">
        <v>9</v>
      </c>
      <c r="N24" s="82">
        <v>10</v>
      </c>
      <c r="O24" s="82">
        <v>11</v>
      </c>
      <c r="P24" s="82">
        <v>12</v>
      </c>
      <c r="Q24" s="82">
        <v>13</v>
      </c>
      <c r="R24" s="82">
        <v>14</v>
      </c>
      <c r="S24" s="82">
        <v>15</v>
      </c>
      <c r="T24" s="82">
        <v>16</v>
      </c>
      <c r="U24" s="82">
        <v>17</v>
      </c>
      <c r="V24" s="82">
        <v>18</v>
      </c>
      <c r="W24" s="82">
        <v>19</v>
      </c>
      <c r="X24" s="82">
        <v>20</v>
      </c>
      <c r="Y24" s="82">
        <v>21</v>
      </c>
      <c r="Z24" s="82">
        <v>22</v>
      </c>
      <c r="AA24" s="82">
        <v>23</v>
      </c>
      <c r="AB24" s="82">
        <v>24</v>
      </c>
      <c r="AC24" s="82">
        <v>25</v>
      </c>
      <c r="AD24" s="82">
        <v>26</v>
      </c>
      <c r="AE24" s="82">
        <v>27</v>
      </c>
      <c r="AF24" s="82">
        <v>28</v>
      </c>
      <c r="AG24" s="80"/>
      <c r="AH24" s="81"/>
      <c r="AI24" s="77"/>
    </row>
    <row r="25" spans="1:35" ht="16.5" customHeight="1">
      <c r="A25" s="76"/>
      <c r="B25" s="80"/>
      <c r="C25" s="138"/>
      <c r="D25" s="508"/>
      <c r="E25" s="75" t="s">
        <v>8</v>
      </c>
      <c r="F25" s="75" t="s">
        <v>10</v>
      </c>
      <c r="G25" s="75" t="s">
        <v>7</v>
      </c>
      <c r="H25" s="75" t="s">
        <v>7</v>
      </c>
      <c r="I25" s="75" t="s">
        <v>8</v>
      </c>
      <c r="J25" s="75" t="s">
        <v>8</v>
      </c>
      <c r="K25" s="75" t="s">
        <v>9</v>
      </c>
      <c r="L25" s="75" t="s">
        <v>8</v>
      </c>
      <c r="M25" s="75" t="s">
        <v>10</v>
      </c>
      <c r="N25" s="75" t="s">
        <v>7</v>
      </c>
      <c r="O25" s="75" t="s">
        <v>7</v>
      </c>
      <c r="P25" s="75" t="s">
        <v>8</v>
      </c>
      <c r="Q25" s="75" t="s">
        <v>8</v>
      </c>
      <c r="R25" s="75" t="s">
        <v>9</v>
      </c>
      <c r="S25" s="75" t="s">
        <v>8</v>
      </c>
      <c r="T25" s="75" t="s">
        <v>10</v>
      </c>
      <c r="U25" s="75" t="s">
        <v>7</v>
      </c>
      <c r="V25" s="75" t="s">
        <v>7</v>
      </c>
      <c r="W25" s="75" t="s">
        <v>8</v>
      </c>
      <c r="X25" s="75" t="s">
        <v>8</v>
      </c>
      <c r="Y25" s="75" t="s">
        <v>9</v>
      </c>
      <c r="Z25" s="75" t="s">
        <v>8</v>
      </c>
      <c r="AA25" s="75" t="s">
        <v>10</v>
      </c>
      <c r="AB25" s="75" t="s">
        <v>7</v>
      </c>
      <c r="AC25" s="75" t="s">
        <v>7</v>
      </c>
      <c r="AD25" s="75" t="s">
        <v>8</v>
      </c>
      <c r="AE25" s="75" t="s">
        <v>8</v>
      </c>
      <c r="AF25" s="75" t="s">
        <v>9</v>
      </c>
      <c r="AG25" s="78"/>
      <c r="AH25" s="79"/>
      <c r="AI25" s="77"/>
    </row>
    <row r="26" spans="1:35" ht="16.5" customHeight="1" thickBot="1">
      <c r="A26" s="50" t="s">
        <v>31</v>
      </c>
      <c r="B26" s="149" t="s">
        <v>42</v>
      </c>
      <c r="C26" s="59" t="s">
        <v>45</v>
      </c>
      <c r="D26" s="56" t="s">
        <v>13</v>
      </c>
      <c r="E26" s="173" t="s">
        <v>190</v>
      </c>
      <c r="F26" s="173" t="s">
        <v>190</v>
      </c>
      <c r="G26" s="173" t="s">
        <v>190</v>
      </c>
      <c r="H26" s="173" t="s">
        <v>190</v>
      </c>
      <c r="I26" s="173" t="s">
        <v>190</v>
      </c>
      <c r="J26" s="269"/>
      <c r="K26" s="269" t="s">
        <v>188</v>
      </c>
      <c r="L26" s="173" t="s">
        <v>190</v>
      </c>
      <c r="M26" s="173" t="s">
        <v>190</v>
      </c>
      <c r="N26" s="173" t="s">
        <v>190</v>
      </c>
      <c r="O26" s="173" t="s">
        <v>190</v>
      </c>
      <c r="P26" s="173" t="s">
        <v>188</v>
      </c>
      <c r="Q26" s="309" t="s">
        <v>189</v>
      </c>
      <c r="R26" s="309" t="s">
        <v>189</v>
      </c>
      <c r="S26" s="310" t="s">
        <v>189</v>
      </c>
      <c r="T26" s="309" t="s">
        <v>189</v>
      </c>
      <c r="U26" s="173" t="s">
        <v>190</v>
      </c>
      <c r="V26" s="173" t="s">
        <v>190</v>
      </c>
      <c r="W26" s="173" t="s">
        <v>190</v>
      </c>
      <c r="X26" s="309" t="s">
        <v>189</v>
      </c>
      <c r="Y26" s="306" t="s">
        <v>189</v>
      </c>
      <c r="Z26" s="105" t="s">
        <v>190</v>
      </c>
      <c r="AA26" s="105" t="s">
        <v>190</v>
      </c>
      <c r="AB26" s="105" t="s">
        <v>190</v>
      </c>
      <c r="AC26" s="105" t="s">
        <v>190</v>
      </c>
      <c r="AD26" s="280" t="s">
        <v>206</v>
      </c>
      <c r="AE26" s="264"/>
      <c r="AF26" s="264" t="s">
        <v>188</v>
      </c>
      <c r="AG26" s="78">
        <v>114</v>
      </c>
      <c r="AH26" s="170">
        <f>COUNTIF(C26:AG26,"T")*6+COUNTIF(C26:AG26,"P")*12+COUNTIF(C26:AG26,"M")*6+COUNTIF(C26:AG26,"I")*6+COUNTIF(C26:AG26,"N")*12+COUNTIF(C26:AG26,"TI")*11+COUNTIF(C26:AG26,"MT")*12+COUNTIF(C26:AG26,"MN")*18+COUNTIF(C26:AG26,"PI")*17+COUNTIF(C26:AG26,"NA")*6+COUNTIF(C26:AG26,"NB")*6+COUNTIF(C26:AG26,"AF")*6</f>
        <v>150</v>
      </c>
      <c r="AI26" s="77">
        <f>SUM(AH26-114)</f>
        <v>36</v>
      </c>
    </row>
    <row r="27" spans="1:35" ht="16.5" customHeight="1" thickBot="1">
      <c r="A27" s="50" t="s">
        <v>50</v>
      </c>
      <c r="B27" s="149" t="s">
        <v>49</v>
      </c>
      <c r="C27" s="59" t="s">
        <v>51</v>
      </c>
      <c r="D27" s="262" t="s">
        <v>13</v>
      </c>
      <c r="E27" s="518" t="s">
        <v>185</v>
      </c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20"/>
      <c r="Y27" s="291" t="s">
        <v>188</v>
      </c>
      <c r="Z27" s="105" t="s">
        <v>190</v>
      </c>
      <c r="AA27" s="105" t="s">
        <v>190</v>
      </c>
      <c r="AB27" s="105" t="s">
        <v>190</v>
      </c>
      <c r="AC27" s="105" t="s">
        <v>190</v>
      </c>
      <c r="AD27" s="173" t="s">
        <v>190</v>
      </c>
      <c r="AE27" s="269" t="s">
        <v>188</v>
      </c>
      <c r="AF27" s="269" t="s">
        <v>188</v>
      </c>
      <c r="AG27" s="78">
        <v>114</v>
      </c>
      <c r="AH27" s="170">
        <f>COUNTIF(C27:AG27,"T")*6+COUNTIF(C27:AG27,"P")*12+COUNTIF(C27:AG27,"M")*6+COUNTIF(C27:AG27,"I")*6+COUNTIF(C27:AG27,"N")*12+COUNTIF(C27:AG27,"TI")*11+COUNTIF(C27:AG27,"MT")*12+COUNTIF(C27:AG27,"MN")*18+COUNTIF(C27:AG27,"PI")*17+COUNTIF(C27:AG27,"NA")*6+COUNTIF(C27:AG27,"NB")*6+COUNTIF(C27:AG27,"AF")*6</f>
        <v>66</v>
      </c>
      <c r="AI27" s="77">
        <f>SUM(AH27-30)</f>
        <v>36</v>
      </c>
    </row>
    <row r="28" spans="1:35" ht="16.5" customHeight="1">
      <c r="A28" s="60" t="s">
        <v>32</v>
      </c>
      <c r="B28" s="149" t="s">
        <v>48</v>
      </c>
      <c r="C28" s="59" t="s">
        <v>46</v>
      </c>
      <c r="D28" s="262" t="s">
        <v>13</v>
      </c>
      <c r="E28" s="261" t="s">
        <v>190</v>
      </c>
      <c r="F28" s="261" t="s">
        <v>190</v>
      </c>
      <c r="G28" s="261" t="s">
        <v>188</v>
      </c>
      <c r="H28" s="261" t="s">
        <v>190</v>
      </c>
      <c r="I28" s="261" t="s">
        <v>190</v>
      </c>
      <c r="J28" s="266" t="s">
        <v>10</v>
      </c>
      <c r="K28" s="266"/>
      <c r="L28" s="261" t="s">
        <v>190</v>
      </c>
      <c r="M28" s="261" t="s">
        <v>190</v>
      </c>
      <c r="N28" s="261" t="s">
        <v>190</v>
      </c>
      <c r="O28" s="261" t="s">
        <v>190</v>
      </c>
      <c r="P28" s="261" t="s">
        <v>190</v>
      </c>
      <c r="Q28" s="266"/>
      <c r="R28" s="266" t="s">
        <v>188</v>
      </c>
      <c r="S28" s="261" t="s">
        <v>188</v>
      </c>
      <c r="T28" s="266"/>
      <c r="U28" s="261" t="s">
        <v>190</v>
      </c>
      <c r="V28" s="261" t="s">
        <v>190</v>
      </c>
      <c r="W28" s="261" t="s">
        <v>190</v>
      </c>
      <c r="X28" s="266"/>
      <c r="Y28" s="264"/>
      <c r="Z28" s="105" t="s">
        <v>188</v>
      </c>
      <c r="AA28" s="105" t="s">
        <v>190</v>
      </c>
      <c r="AB28" s="105" t="s">
        <v>190</v>
      </c>
      <c r="AC28" s="105" t="s">
        <v>190</v>
      </c>
      <c r="AD28" s="105" t="s">
        <v>190</v>
      </c>
      <c r="AE28" s="264"/>
      <c r="AF28" s="264"/>
      <c r="AG28" s="78">
        <v>114</v>
      </c>
      <c r="AH28" s="170">
        <f>COUNTIF(C28:AG28,"T")*6+COUNTIF(C28:AG28,"P")*12+COUNTIF(C28:AG28,"M")*6+COUNTIF(C28:AG28,"I")*6+COUNTIF(C28:AG28,"N")*12+COUNTIF(C28:AG28,"TI")*11+COUNTIF(C28:AG28,"MT")*12+COUNTIF(C28:AG28,"MN")*18+COUNTIF(C28:AG28,"PI")*17+COUNTIF(C28:AG28,"NA")*6+COUNTIF(C28:AG28,"NB")*6+COUNTIF(C28:AG28,"AF")*6</f>
        <v>150</v>
      </c>
      <c r="AI28" s="77">
        <f>SUM(AH28-114)</f>
        <v>36</v>
      </c>
    </row>
    <row r="29" spans="1:35" ht="16.5" customHeight="1">
      <c r="A29" s="61" t="s">
        <v>33</v>
      </c>
      <c r="B29" s="149" t="s">
        <v>43</v>
      </c>
      <c r="C29" s="59" t="s">
        <v>47</v>
      </c>
      <c r="D29" s="56" t="s">
        <v>58</v>
      </c>
      <c r="E29" s="105" t="s">
        <v>190</v>
      </c>
      <c r="F29" s="105" t="s">
        <v>190</v>
      </c>
      <c r="G29" s="105" t="s">
        <v>190</v>
      </c>
      <c r="H29" s="105" t="s">
        <v>190</v>
      </c>
      <c r="I29" s="105" t="s">
        <v>188</v>
      </c>
      <c r="J29" s="264" t="s">
        <v>190</v>
      </c>
      <c r="K29" s="264"/>
      <c r="L29" s="105" t="s">
        <v>190</v>
      </c>
      <c r="M29" s="105" t="s">
        <v>190</v>
      </c>
      <c r="N29" s="105" t="s">
        <v>190</v>
      </c>
      <c r="O29" s="105" t="s">
        <v>190</v>
      </c>
      <c r="P29" s="311" t="s">
        <v>188</v>
      </c>
      <c r="Q29" s="264"/>
      <c r="R29" s="264"/>
      <c r="S29" s="105" t="s">
        <v>188</v>
      </c>
      <c r="T29" s="264"/>
      <c r="U29" s="105" t="s">
        <v>188</v>
      </c>
      <c r="V29" s="105" t="s">
        <v>190</v>
      </c>
      <c r="W29" s="105" t="s">
        <v>190</v>
      </c>
      <c r="X29" s="264"/>
      <c r="Y29" s="264"/>
      <c r="Z29" s="105" t="s">
        <v>190</v>
      </c>
      <c r="AA29" s="105" t="s">
        <v>190</v>
      </c>
      <c r="AB29" s="105" t="s">
        <v>188</v>
      </c>
      <c r="AC29" s="105" t="s">
        <v>190</v>
      </c>
      <c r="AD29" s="105" t="s">
        <v>190</v>
      </c>
      <c r="AE29" s="264"/>
      <c r="AF29" s="264"/>
      <c r="AG29" s="78">
        <v>114</v>
      </c>
      <c r="AH29" s="170">
        <f>COUNTIF(C29:AG29,"T")*6+COUNTIF(C29:AG29,"P")*12+COUNTIF(C29:AG29,"M")*6+COUNTIF(C29:AG29,"I")*6+COUNTIF(C29:AG29,"N")*12+COUNTIF(C29:AG29,"TI")*11+COUNTIF(C29:AG29,"MT")*12+COUNTIF(C29:AG29,"MN")*18+COUNTIF(C29:AG29,"PI")*17+COUNTIF(C29:AG29,"NA")*6+COUNTIF(C29:AG29,"NB")*6+COUNTIF(C29:AG29,"AF")*6</f>
        <v>150</v>
      </c>
      <c r="AI29" s="77">
        <f>SUM(AH29-114)</f>
        <v>36</v>
      </c>
    </row>
    <row r="30" spans="1:35" ht="16.5" customHeight="1">
      <c r="A30" s="64"/>
      <c r="B30" s="151"/>
      <c r="C30" s="55"/>
      <c r="D30" s="58"/>
      <c r="E30" s="174"/>
      <c r="F30" s="174"/>
      <c r="G30" s="174"/>
      <c r="H30" s="174"/>
      <c r="I30" s="174"/>
      <c r="J30" s="268"/>
      <c r="K30" s="268"/>
      <c r="L30" s="174"/>
      <c r="M30" s="174"/>
      <c r="N30" s="174"/>
      <c r="O30" s="174"/>
      <c r="P30" s="174"/>
      <c r="Q30" s="268"/>
      <c r="R30" s="268"/>
      <c r="S30" s="174"/>
      <c r="T30" s="268"/>
      <c r="U30" s="174"/>
      <c r="V30" s="174"/>
      <c r="W30" s="174"/>
      <c r="X30" s="268"/>
      <c r="Y30" s="268"/>
      <c r="Z30" s="174"/>
      <c r="AA30" s="174"/>
      <c r="AB30" s="174"/>
      <c r="AC30" s="174"/>
      <c r="AD30" s="174"/>
      <c r="AE30" s="268"/>
      <c r="AF30" s="268"/>
      <c r="AG30" s="78"/>
      <c r="AH30" s="79"/>
      <c r="AI30" s="77"/>
    </row>
    <row r="31" spans="1:35" ht="16.5" customHeight="1" thickBot="1">
      <c r="A31" s="147"/>
      <c r="B31" s="516" t="s">
        <v>193</v>
      </c>
      <c r="C31" s="516"/>
      <c r="D31" s="516"/>
      <c r="E31" s="152"/>
      <c r="F31" s="1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4"/>
      <c r="AH31" s="155"/>
      <c r="AI31" s="156"/>
    </row>
    <row r="32" spans="1:35" ht="16.5" customHeight="1">
      <c r="A32" s="147"/>
      <c r="B32" s="509" t="s">
        <v>54</v>
      </c>
      <c r="C32" s="510"/>
      <c r="D32" s="511"/>
      <c r="E32" s="152"/>
      <c r="F32" s="152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4"/>
      <c r="AH32" s="155"/>
      <c r="AI32" s="156"/>
    </row>
    <row r="33" spans="1:35" ht="15" customHeight="1">
      <c r="A33" s="65"/>
      <c r="B33" s="512" t="s">
        <v>55</v>
      </c>
      <c r="C33" s="513"/>
      <c r="D33" s="514"/>
      <c r="E33" s="9"/>
      <c r="F33" s="515"/>
      <c r="G33" s="515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9"/>
      <c r="T33" s="526"/>
      <c r="U33" s="526"/>
      <c r="V33" s="527" t="s">
        <v>163</v>
      </c>
      <c r="W33" s="527"/>
      <c r="X33" s="527"/>
      <c r="Y33" s="527"/>
      <c r="Z33" s="527"/>
      <c r="AA33" s="527"/>
      <c r="AB33" s="527"/>
      <c r="AC33" s="527"/>
      <c r="AD33" s="527"/>
      <c r="AE33" s="527"/>
      <c r="AF33" s="527"/>
      <c r="AG33" s="11"/>
      <c r="AH33" s="6"/>
      <c r="AI33" s="7"/>
    </row>
    <row r="34" spans="1:35" s="2" customFormat="1" ht="15" customHeight="1">
      <c r="A34" s="66"/>
      <c r="B34" s="501" t="s">
        <v>56</v>
      </c>
      <c r="C34" s="502"/>
      <c r="D34" s="503"/>
      <c r="E34" s="10"/>
      <c r="F34" s="515"/>
      <c r="G34" s="51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9"/>
      <c r="T34" s="526"/>
      <c r="U34" s="526"/>
      <c r="V34" s="528" t="s">
        <v>164</v>
      </c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11"/>
      <c r="AH34" s="6"/>
      <c r="AI34" s="7"/>
    </row>
    <row r="35" spans="1:35" s="2" customFormat="1" ht="15" customHeight="1">
      <c r="A35" s="67"/>
      <c r="B35" s="521" t="s">
        <v>57</v>
      </c>
      <c r="C35" s="522"/>
      <c r="D35" s="523"/>
      <c r="E35" s="9"/>
      <c r="F35" s="515"/>
      <c r="G35" s="51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9"/>
      <c r="T35" s="517"/>
      <c r="U35" s="517"/>
      <c r="V35" s="529" t="s">
        <v>165</v>
      </c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11"/>
      <c r="AH35" s="6"/>
      <c r="AI35" s="7"/>
    </row>
    <row r="36" spans="1:35" ht="15" customHeight="1">
      <c r="A36" s="69"/>
      <c r="B36" s="501" t="s">
        <v>208</v>
      </c>
      <c r="C36" s="502"/>
      <c r="D36" s="503"/>
      <c r="E36" s="6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524" t="s">
        <v>166</v>
      </c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6"/>
      <c r="AH36" s="6"/>
      <c r="AI36" s="7"/>
    </row>
    <row r="37" spans="1:35" ht="15" customHeight="1" thickBot="1">
      <c r="A37" s="71"/>
      <c r="B37" s="504" t="s">
        <v>209</v>
      </c>
      <c r="C37" s="505"/>
      <c r="D37" s="506"/>
      <c r="E37" s="73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3"/>
      <c r="AH37" s="73"/>
      <c r="AI37" s="74"/>
    </row>
    <row r="38" spans="1:35" ht="15">
      <c r="A38" s="3"/>
      <c r="B38" s="3"/>
      <c r="C38" s="32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4"/>
      <c r="AH38" s="4"/>
      <c r="AI38" s="4"/>
    </row>
    <row r="39" spans="1:35" ht="15">
      <c r="A39" s="3"/>
      <c r="B39" s="3"/>
      <c r="C39" s="32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4"/>
      <c r="AH39" s="4"/>
      <c r="AI39" s="4"/>
    </row>
    <row r="40" spans="1:35" ht="15">
      <c r="A40" s="3"/>
      <c r="B40" s="3"/>
      <c r="C40" s="32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"/>
      <c r="AH40" s="4"/>
      <c r="AI40" s="4"/>
    </row>
    <row r="41" spans="1:35" ht="15">
      <c r="A41" s="3"/>
      <c r="B41" s="3"/>
      <c r="C41" s="32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4"/>
      <c r="AH41" s="4"/>
      <c r="AI41" s="4"/>
    </row>
    <row r="42" spans="1:35" ht="15">
      <c r="A42" s="3"/>
      <c r="B42" s="3"/>
      <c r="C42" s="32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4"/>
      <c r="AI42" s="4"/>
    </row>
    <row r="43" spans="1:35" ht="15">
      <c r="A43" s="3"/>
      <c r="B43" s="3"/>
      <c r="C43" s="32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4"/>
      <c r="AI43" s="4"/>
    </row>
    <row r="44" spans="1:35" ht="15">
      <c r="A44" s="3"/>
      <c r="B44" s="3"/>
      <c r="C44" s="32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4"/>
    </row>
    <row r="45" spans="1:35" ht="15">
      <c r="A45" s="3"/>
      <c r="B45" s="3"/>
      <c r="C45" s="32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4"/>
      <c r="AH45" s="4"/>
      <c r="AI45" s="4"/>
    </row>
    <row r="46" spans="1:35" ht="15">
      <c r="A46" s="3"/>
      <c r="B46" s="3"/>
      <c r="C46" s="32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4"/>
      <c r="AI46" s="4"/>
    </row>
    <row r="47" spans="1:35" ht="15">
      <c r="A47" s="3"/>
      <c r="B47" s="3"/>
      <c r="C47" s="32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4"/>
      <c r="AI47" s="4"/>
    </row>
    <row r="48" spans="1:35" ht="15">
      <c r="A48" s="3"/>
      <c r="B48" s="3"/>
      <c r="C48" s="32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4"/>
      <c r="AH48" s="4"/>
      <c r="AI48" s="4"/>
    </row>
    <row r="49" spans="1:35" ht="15">
      <c r="A49" s="3"/>
      <c r="B49" s="3"/>
      <c r="C49" s="32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4"/>
      <c r="AI49" s="4"/>
    </row>
    <row r="50" spans="1:35" ht="15">
      <c r="A50" s="3"/>
      <c r="B50" s="3"/>
      <c r="C50" s="32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4"/>
      <c r="AH50" s="4"/>
      <c r="AI50" s="4"/>
    </row>
    <row r="51" spans="1:35" ht="15">
      <c r="A51" s="3"/>
      <c r="B51" s="3"/>
      <c r="C51" s="32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"/>
      <c r="AH51" s="4"/>
      <c r="AI51" s="4"/>
    </row>
    <row r="52" spans="1:35" ht="15">
      <c r="A52" s="3"/>
      <c r="B52" s="3"/>
      <c r="C52" s="32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4"/>
      <c r="AH52" s="4"/>
      <c r="AI52" s="4"/>
    </row>
    <row r="53" spans="1:35" ht="15">
      <c r="A53" s="3"/>
      <c r="B53" s="3"/>
      <c r="C53" s="32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4"/>
      <c r="AH53" s="4"/>
      <c r="AI53" s="4"/>
    </row>
    <row r="54" spans="1:35" ht="15">
      <c r="A54" s="3"/>
      <c r="B54" s="3"/>
      <c r="C54" s="32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4"/>
      <c r="AH54" s="4"/>
      <c r="AI54" s="4"/>
    </row>
    <row r="55" spans="1:35" ht="15">
      <c r="A55" s="3"/>
      <c r="B55" s="3"/>
      <c r="C55" s="32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4"/>
      <c r="AH55" s="4"/>
      <c r="AI55" s="4"/>
    </row>
    <row r="56" spans="1:35" ht="15">
      <c r="A56" s="3"/>
      <c r="B56" s="3"/>
      <c r="C56" s="32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4"/>
      <c r="AH56" s="4"/>
      <c r="AI56" s="4"/>
    </row>
    <row r="57" spans="1:35" ht="15">
      <c r="A57" s="3"/>
      <c r="B57" s="3"/>
      <c r="C57" s="32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4"/>
      <c r="AH57" s="4"/>
      <c r="AI57" s="4"/>
    </row>
    <row r="58" spans="1:35" ht="15">
      <c r="A58" s="3"/>
      <c r="B58" s="3"/>
      <c r="C58" s="32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4"/>
    </row>
    <row r="59" spans="1:35" ht="15">
      <c r="A59" s="3"/>
      <c r="B59" s="3"/>
      <c r="C59" s="32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4"/>
    </row>
    <row r="60" spans="1:35" ht="15">
      <c r="A60" s="3"/>
      <c r="B60" s="3"/>
      <c r="C60" s="32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4"/>
      <c r="AI60" s="4"/>
    </row>
    <row r="61" spans="1:35" ht="15">
      <c r="A61" s="3"/>
      <c r="B61" s="3"/>
      <c r="C61" s="32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4"/>
      <c r="AH61" s="4"/>
      <c r="AI61" s="4"/>
    </row>
    <row r="62" spans="1:35" ht="15">
      <c r="A62" s="3"/>
      <c r="B62" s="3"/>
      <c r="C62" s="32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4"/>
      <c r="AH62" s="4"/>
      <c r="AI62" s="4"/>
    </row>
    <row r="63" spans="1:35" ht="15">
      <c r="A63" s="3"/>
      <c r="B63" s="3"/>
      <c r="C63" s="32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4"/>
      <c r="AH63" s="4"/>
      <c r="AI63" s="4"/>
    </row>
    <row r="64" spans="1:35" ht="15">
      <c r="A64" s="3"/>
      <c r="B64" s="3"/>
      <c r="C64" s="32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4"/>
      <c r="AH64" s="4"/>
      <c r="AI64" s="4"/>
    </row>
    <row r="65" spans="1:35" ht="15">
      <c r="A65" s="3"/>
      <c r="B65" s="3"/>
      <c r="C65" s="32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4"/>
      <c r="AH65" s="4"/>
      <c r="AI65" s="4"/>
    </row>
    <row r="66" spans="1:35" ht="15">
      <c r="A66" s="3"/>
      <c r="B66" s="3"/>
      <c r="C66" s="32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4"/>
      <c r="AH66" s="4"/>
      <c r="AI66" s="4"/>
    </row>
    <row r="67" spans="1:35" ht="15">
      <c r="A67" s="3"/>
      <c r="B67" s="3"/>
      <c r="C67" s="32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4"/>
      <c r="AH67" s="4"/>
      <c r="AI67" s="4"/>
    </row>
    <row r="68" spans="1:35" ht="15">
      <c r="A68" s="3"/>
      <c r="B68" s="3"/>
      <c r="C68" s="32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4"/>
      <c r="AH68" s="4"/>
      <c r="AI68" s="4"/>
    </row>
    <row r="69" spans="1:35" ht="15">
      <c r="A69" s="3"/>
      <c r="B69" s="3"/>
      <c r="C69" s="32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4"/>
      <c r="AH69" s="4"/>
      <c r="AI69" s="4"/>
    </row>
    <row r="70" spans="1:35" ht="15">
      <c r="A70" s="3"/>
      <c r="B70" s="3"/>
      <c r="C70" s="32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4"/>
      <c r="AH70" s="4"/>
      <c r="AI70" s="4"/>
    </row>
    <row r="71" spans="1:35" ht="15">
      <c r="A71" s="3"/>
      <c r="B71" s="3"/>
      <c r="C71" s="32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4"/>
      <c r="AH71" s="4"/>
      <c r="AI71" s="4"/>
    </row>
    <row r="72" spans="1:35" ht="15">
      <c r="A72" s="3"/>
      <c r="B72" s="3"/>
      <c r="C72" s="32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4"/>
      <c r="AH72" s="4"/>
      <c r="AI72" s="4"/>
    </row>
    <row r="73" spans="1:35" ht="15">
      <c r="A73" s="3"/>
      <c r="B73" s="3"/>
      <c r="C73" s="32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4"/>
      <c r="AH73" s="4"/>
      <c r="AI73" s="4"/>
    </row>
    <row r="74" spans="1:35" ht="15">
      <c r="A74" s="3"/>
      <c r="B74" s="3"/>
      <c r="C74" s="3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4"/>
      <c r="AH74" s="4"/>
      <c r="AI74" s="4"/>
    </row>
    <row r="75" spans="1:35" ht="15">
      <c r="A75" s="3"/>
      <c r="B75" s="3"/>
      <c r="C75" s="32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4"/>
      <c r="AH75" s="4"/>
      <c r="AI75" s="4"/>
    </row>
    <row r="76" spans="1:35" ht="15">
      <c r="A76" s="3"/>
      <c r="B76" s="3"/>
      <c r="C76" s="32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4"/>
      <c r="AH76" s="4"/>
      <c r="AI76" s="4"/>
    </row>
    <row r="77" spans="1:35" ht="15">
      <c r="A77" s="3"/>
      <c r="B77" s="3"/>
      <c r="C77" s="32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4"/>
      <c r="AH77" s="4"/>
      <c r="AI77" s="4"/>
    </row>
    <row r="78" spans="1:35" ht="15">
      <c r="A78" s="3"/>
      <c r="B78" s="3"/>
      <c r="C78" s="32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4"/>
      <c r="AH78" s="4"/>
      <c r="AI78" s="4"/>
    </row>
    <row r="79" spans="1:35" ht="15">
      <c r="A79" s="3"/>
      <c r="B79" s="3"/>
      <c r="C79" s="32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4"/>
      <c r="AH79" s="4"/>
      <c r="AI79" s="4"/>
    </row>
    <row r="80" spans="1:35" ht="15">
      <c r="A80" s="3"/>
      <c r="B80" s="3"/>
      <c r="C80" s="32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4"/>
      <c r="AH80" s="4"/>
      <c r="AI80" s="4"/>
    </row>
    <row r="81" spans="1:35" ht="15">
      <c r="A81" s="3"/>
      <c r="B81" s="3"/>
      <c r="C81" s="32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4"/>
      <c r="AH81" s="4"/>
      <c r="AI81" s="4"/>
    </row>
    <row r="82" spans="1:35" ht="15">
      <c r="A82" s="3"/>
      <c r="B82" s="3"/>
      <c r="C82" s="32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4"/>
      <c r="AH82" s="4"/>
      <c r="AI82" s="4"/>
    </row>
    <row r="83" spans="1:35" ht="15">
      <c r="A83" s="3"/>
      <c r="B83" s="3"/>
      <c r="C83" s="32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4"/>
      <c r="AH83" s="4"/>
      <c r="AI83" s="4"/>
    </row>
    <row r="84" spans="1:35" ht="15">
      <c r="A84" s="3"/>
      <c r="B84" s="3"/>
      <c r="C84" s="32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4"/>
      <c r="AH84" s="4"/>
      <c r="AI84" s="4"/>
    </row>
    <row r="85" spans="1:35" ht="15">
      <c r="A85" s="3"/>
      <c r="B85" s="3"/>
      <c r="C85" s="32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4"/>
      <c r="AH85" s="4"/>
      <c r="AI85" s="4"/>
    </row>
    <row r="86" spans="1:35" ht="15">
      <c r="A86" s="3"/>
      <c r="B86" s="3"/>
      <c r="C86" s="32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4"/>
      <c r="AH86" s="4"/>
      <c r="AI86" s="4"/>
    </row>
    <row r="87" spans="1:35" ht="15">
      <c r="A87" s="3"/>
      <c r="B87" s="3"/>
      <c r="C87" s="32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4"/>
      <c r="AH87" s="4"/>
      <c r="AI87" s="4"/>
    </row>
    <row r="88" spans="1:35" ht="15">
      <c r="A88" s="3"/>
      <c r="B88" s="3"/>
      <c r="C88" s="32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4"/>
      <c r="AH88" s="4"/>
      <c r="AI88" s="4"/>
    </row>
    <row r="89" spans="1:35" ht="15">
      <c r="A89" s="3"/>
      <c r="B89" s="3"/>
      <c r="C89" s="32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4"/>
      <c r="AH89" s="4"/>
      <c r="AI89" s="4"/>
    </row>
    <row r="90" spans="1:35" ht="15">
      <c r="A90" s="3"/>
      <c r="B90" s="3"/>
      <c r="C90" s="32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4"/>
      <c r="AH90" s="4"/>
      <c r="AI90" s="4"/>
    </row>
    <row r="91" spans="1:35" ht="15">
      <c r="A91" s="3"/>
      <c r="B91" s="3"/>
      <c r="C91" s="32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4"/>
      <c r="AH91" s="4"/>
      <c r="AI91" s="4"/>
    </row>
    <row r="92" spans="1:35" ht="15">
      <c r="A92" s="3"/>
      <c r="B92" s="3"/>
      <c r="C92" s="32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4"/>
      <c r="AH92" s="4"/>
      <c r="AI92" s="4"/>
    </row>
    <row r="93" spans="1:35" ht="15">
      <c r="A93" s="3"/>
      <c r="B93" s="3"/>
      <c r="C93" s="32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4"/>
      <c r="AH93" s="4"/>
      <c r="AI93" s="4"/>
    </row>
    <row r="94" spans="1:35" ht="15">
      <c r="A94" s="3"/>
      <c r="B94" s="3"/>
      <c r="C94" s="32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</row>
    <row r="95" spans="1:35" ht="15">
      <c r="A95" s="3"/>
      <c r="B95" s="3"/>
      <c r="C95" s="32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4"/>
      <c r="AH95" s="4"/>
      <c r="AI95" s="4"/>
    </row>
    <row r="96" spans="1:35" ht="15">
      <c r="A96" s="3"/>
      <c r="B96" s="3"/>
      <c r="C96" s="32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4"/>
      <c r="AH96" s="4"/>
      <c r="AI96" s="4"/>
    </row>
    <row r="97" spans="1:35" ht="15">
      <c r="A97" s="3"/>
      <c r="B97" s="3"/>
      <c r="C97" s="32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4"/>
      <c r="AH97" s="4"/>
      <c r="AI97" s="4"/>
    </row>
    <row r="98" spans="1:35" ht="15">
      <c r="A98" s="3"/>
      <c r="B98" s="3"/>
      <c r="C98" s="32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4"/>
      <c r="AH98" s="4"/>
      <c r="AI98" s="4"/>
    </row>
    <row r="99" spans="1:35" ht="15">
      <c r="A99" s="3"/>
      <c r="B99" s="3"/>
      <c r="C99" s="32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4"/>
      <c r="AH99" s="4"/>
      <c r="AI99" s="4"/>
    </row>
    <row r="100" spans="1:35" ht="15">
      <c r="A100" s="3"/>
      <c r="B100" s="3"/>
      <c r="C100" s="32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4"/>
      <c r="AH100" s="4"/>
      <c r="AI100" s="4"/>
    </row>
    <row r="101" spans="1:35" ht="15">
      <c r="A101" s="3"/>
      <c r="B101" s="3"/>
      <c r="C101" s="32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4"/>
      <c r="AH101" s="4"/>
      <c r="AI101" s="4"/>
    </row>
    <row r="102" spans="1:35" ht="15">
      <c r="A102" s="3"/>
      <c r="B102" s="3"/>
      <c r="C102" s="32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4"/>
      <c r="AH102" s="4"/>
      <c r="AI102" s="4"/>
    </row>
    <row r="103" spans="1:35" ht="15">
      <c r="A103" s="3"/>
      <c r="B103" s="3"/>
      <c r="C103" s="32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4"/>
      <c r="AH103" s="4"/>
      <c r="AI103" s="4"/>
    </row>
    <row r="104" spans="1:35" ht="15">
      <c r="A104" s="3"/>
      <c r="B104" s="3"/>
      <c r="C104" s="32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4"/>
      <c r="AH104" s="4"/>
      <c r="AI104" s="4"/>
    </row>
    <row r="105" spans="1:35" ht="15">
      <c r="A105" s="3"/>
      <c r="B105" s="3"/>
      <c r="C105" s="32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4"/>
      <c r="AH105" s="4"/>
      <c r="AI105" s="4"/>
    </row>
    <row r="106" spans="1:35" ht="15">
      <c r="A106" s="3"/>
      <c r="B106" s="3"/>
      <c r="C106" s="32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4"/>
      <c r="AH106" s="4"/>
      <c r="AI106" s="4"/>
    </row>
    <row r="107" spans="1:35" ht="15">
      <c r="A107" s="3"/>
      <c r="B107" s="3"/>
      <c r="C107" s="32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4"/>
      <c r="AH107" s="4"/>
      <c r="AI107" s="4"/>
    </row>
    <row r="108" spans="1:35" ht="15">
      <c r="A108" s="3"/>
      <c r="B108" s="3"/>
      <c r="C108" s="32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4"/>
      <c r="AH108" s="4"/>
      <c r="AI108" s="4"/>
    </row>
    <row r="109" spans="1:35" ht="15">
      <c r="A109" s="3"/>
      <c r="B109" s="3"/>
      <c r="C109" s="32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4"/>
      <c r="AH109" s="4"/>
      <c r="AI109" s="4"/>
    </row>
    <row r="110" spans="1:35" ht="15">
      <c r="A110" s="3"/>
      <c r="B110" s="3"/>
      <c r="C110" s="32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4"/>
      <c r="AH110" s="4"/>
      <c r="AI110" s="4"/>
    </row>
    <row r="111" spans="1:35" ht="15">
      <c r="A111" s="3"/>
      <c r="B111" s="3"/>
      <c r="C111" s="32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4"/>
      <c r="AH111" s="4"/>
      <c r="AI111" s="4"/>
    </row>
    <row r="112" spans="1:35" ht="15">
      <c r="A112" s="3"/>
      <c r="B112" s="3"/>
      <c r="C112" s="32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4"/>
      <c r="AH112" s="4"/>
      <c r="AI112" s="4"/>
    </row>
    <row r="113" spans="1:35" ht="15">
      <c r="A113" s="3"/>
      <c r="B113" s="3"/>
      <c r="C113" s="32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4"/>
      <c r="AH113" s="4"/>
      <c r="AI113" s="4"/>
    </row>
    <row r="114" spans="1:35" ht="15">
      <c r="A114" s="3"/>
      <c r="B114" s="3"/>
      <c r="C114" s="32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4"/>
      <c r="AH114" s="4"/>
      <c r="AI114" s="4"/>
    </row>
    <row r="115" spans="1:35" ht="15">
      <c r="A115" s="3"/>
      <c r="B115" s="3"/>
      <c r="C115" s="32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4"/>
      <c r="AH115" s="4"/>
      <c r="AI115" s="4"/>
    </row>
    <row r="116" spans="1:35" ht="15">
      <c r="A116" s="3"/>
      <c r="B116" s="3"/>
      <c r="C116" s="32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4"/>
      <c r="AH116" s="4"/>
      <c r="AI116" s="4"/>
    </row>
    <row r="117" spans="1:35" ht="15">
      <c r="A117" s="3"/>
      <c r="B117" s="3"/>
      <c r="C117" s="32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4"/>
      <c r="AH117" s="4"/>
      <c r="AI117" s="4"/>
    </row>
    <row r="118" spans="1:35" ht="15">
      <c r="A118" s="3"/>
      <c r="B118" s="3"/>
      <c r="C118" s="32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4"/>
      <c r="AH118" s="4"/>
      <c r="AI118" s="4"/>
    </row>
    <row r="119" spans="1:35" ht="15">
      <c r="A119" s="3"/>
      <c r="B119" s="3"/>
      <c r="C119" s="32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4"/>
      <c r="AH119" s="4"/>
      <c r="AI119" s="4"/>
    </row>
    <row r="120" spans="1:35" ht="15">
      <c r="A120" s="3"/>
      <c r="B120" s="3"/>
      <c r="C120" s="32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4"/>
      <c r="AH120" s="4"/>
      <c r="AI120" s="4"/>
    </row>
    <row r="121" spans="1:35" ht="15">
      <c r="A121" s="3"/>
      <c r="B121" s="3"/>
      <c r="C121" s="32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4"/>
      <c r="AH121" s="4"/>
      <c r="AI121" s="4"/>
    </row>
    <row r="122" spans="1:35" ht="15">
      <c r="A122" s="3"/>
      <c r="B122" s="3"/>
      <c r="C122" s="32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4"/>
      <c r="AH122" s="4"/>
      <c r="AI122" s="4"/>
    </row>
    <row r="123" spans="1:35" ht="15">
      <c r="A123" s="3"/>
      <c r="B123" s="3"/>
      <c r="C123" s="32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4"/>
      <c r="AH123" s="4"/>
      <c r="AI123" s="4"/>
    </row>
    <row r="124" spans="1:35" ht="15">
      <c r="A124" s="3"/>
      <c r="B124" s="3"/>
      <c r="C124" s="32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4"/>
      <c r="AH124" s="4"/>
      <c r="AI124" s="4"/>
    </row>
    <row r="125" spans="1:35" ht="15">
      <c r="A125" s="3"/>
      <c r="B125" s="3"/>
      <c r="C125" s="32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4"/>
      <c r="AH125" s="4"/>
      <c r="AI125" s="4"/>
    </row>
    <row r="126" spans="1:35" ht="15">
      <c r="A126" s="3"/>
      <c r="B126" s="3"/>
      <c r="C126" s="32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4"/>
      <c r="AH126" s="4"/>
      <c r="AI126" s="4"/>
    </row>
    <row r="127" spans="1:35" ht="15">
      <c r="A127" s="3"/>
      <c r="B127" s="3"/>
      <c r="C127" s="32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4"/>
      <c r="AH127" s="4"/>
      <c r="AI127" s="4"/>
    </row>
    <row r="128" spans="1:35" ht="15">
      <c r="A128" s="3"/>
      <c r="B128" s="3"/>
      <c r="C128" s="32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4"/>
      <c r="AH128" s="4"/>
      <c r="AI128" s="4"/>
    </row>
    <row r="129" spans="1:35" ht="15">
      <c r="A129" s="3"/>
      <c r="B129" s="3"/>
      <c r="C129" s="32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4"/>
      <c r="AH129" s="4"/>
      <c r="AI129" s="4"/>
    </row>
    <row r="130" spans="1:35" ht="15">
      <c r="A130" s="3"/>
      <c r="B130" s="3"/>
      <c r="C130" s="32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4"/>
      <c r="AH130" s="4"/>
      <c r="AI130" s="4"/>
    </row>
    <row r="131" spans="1:35" ht="15">
      <c r="A131" s="3"/>
      <c r="B131" s="3"/>
      <c r="C131" s="32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4"/>
      <c r="AH131" s="4"/>
      <c r="AI131" s="4"/>
    </row>
    <row r="132" spans="1:35" ht="15">
      <c r="A132" s="3"/>
      <c r="B132" s="3"/>
      <c r="C132" s="32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4"/>
      <c r="AH132" s="4"/>
      <c r="AI132" s="4"/>
    </row>
    <row r="133" spans="1:35" ht="15">
      <c r="A133" s="3"/>
      <c r="B133" s="3"/>
      <c r="C133" s="32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4"/>
      <c r="AH133" s="4"/>
      <c r="AI133" s="4"/>
    </row>
    <row r="134" spans="1:35" ht="15">
      <c r="A134" s="3"/>
      <c r="B134" s="3"/>
      <c r="C134" s="32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4"/>
      <c r="AH134" s="4"/>
      <c r="AI134" s="4"/>
    </row>
    <row r="135" spans="1:35" ht="15">
      <c r="A135" s="3"/>
      <c r="B135" s="3"/>
      <c r="C135" s="32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4"/>
      <c r="AH135" s="4"/>
      <c r="AI135" s="4"/>
    </row>
    <row r="136" spans="1:35" ht="15">
      <c r="A136" s="3"/>
      <c r="B136" s="3"/>
      <c r="C136" s="32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4"/>
      <c r="AH136" s="4"/>
      <c r="AI136" s="4"/>
    </row>
    <row r="137" spans="1:35" ht="15">
      <c r="A137" s="3"/>
      <c r="B137" s="3"/>
      <c r="C137" s="32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4"/>
      <c r="AH137" s="4"/>
      <c r="AI137" s="4"/>
    </row>
    <row r="138" spans="1:35" ht="15">
      <c r="A138" s="3"/>
      <c r="B138" s="3"/>
      <c r="C138" s="32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4"/>
      <c r="AH138" s="4"/>
      <c r="AI138" s="4"/>
    </row>
    <row r="139" spans="1:35" ht="15">
      <c r="A139" s="3"/>
      <c r="B139" s="3"/>
      <c r="C139" s="32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4"/>
      <c r="AH139" s="4"/>
      <c r="AI139" s="4"/>
    </row>
    <row r="140" spans="1:35" ht="15">
      <c r="A140" s="3"/>
      <c r="B140" s="3"/>
      <c r="C140" s="32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4"/>
      <c r="AH140" s="4"/>
      <c r="AI140" s="4"/>
    </row>
    <row r="141" spans="1:35" ht="15">
      <c r="A141" s="3"/>
      <c r="B141" s="3"/>
      <c r="C141" s="32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4"/>
      <c r="AH141" s="4"/>
      <c r="AI141" s="4"/>
    </row>
    <row r="142" spans="1:35" ht="15">
      <c r="A142" s="3"/>
      <c r="B142" s="3"/>
      <c r="C142" s="32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4"/>
      <c r="AH142" s="4"/>
      <c r="AI142" s="4"/>
    </row>
    <row r="143" spans="1:35" ht="15">
      <c r="A143" s="3"/>
      <c r="B143" s="3"/>
      <c r="C143" s="32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4"/>
      <c r="AH143" s="4"/>
      <c r="AI143" s="4"/>
    </row>
    <row r="144" spans="1:35" ht="15">
      <c r="A144" s="3"/>
      <c r="B144" s="3"/>
      <c r="C144" s="32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4"/>
      <c r="AH144" s="4"/>
      <c r="AI144" s="4"/>
    </row>
    <row r="145" spans="1:35" ht="15">
      <c r="A145" s="3"/>
      <c r="B145" s="3"/>
      <c r="C145" s="32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4"/>
      <c r="AH145" s="4"/>
      <c r="AI145" s="4"/>
    </row>
    <row r="146" spans="1:35" ht="15">
      <c r="A146" s="3"/>
      <c r="B146" s="3"/>
      <c r="C146" s="32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4"/>
      <c r="AH146" s="4"/>
      <c r="AI146" s="4"/>
    </row>
    <row r="147" spans="1:35" ht="15">
      <c r="A147" s="3"/>
      <c r="B147" s="3"/>
      <c r="C147" s="32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4"/>
      <c r="AH147" s="4"/>
      <c r="AI147" s="4"/>
    </row>
    <row r="148" spans="1:35" ht="15">
      <c r="A148" s="3"/>
      <c r="B148" s="3"/>
      <c r="C148" s="32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4"/>
      <c r="AH148" s="4"/>
      <c r="AI148" s="4"/>
    </row>
    <row r="149" spans="1:35" ht="15">
      <c r="A149" s="3"/>
      <c r="B149" s="3"/>
      <c r="C149" s="32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4"/>
      <c r="AH149" s="4"/>
      <c r="AI149" s="4"/>
    </row>
    <row r="150" spans="1:35" ht="15">
      <c r="A150" s="3"/>
      <c r="B150" s="3"/>
      <c r="C150" s="32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4"/>
      <c r="AH150" s="4"/>
      <c r="AI150" s="4"/>
    </row>
    <row r="151" spans="1:35" ht="15">
      <c r="A151" s="3"/>
      <c r="B151" s="3"/>
      <c r="C151" s="32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4"/>
      <c r="AH151" s="4"/>
      <c r="AI151" s="4"/>
    </row>
    <row r="152" spans="1:35" ht="15">
      <c r="A152" s="3"/>
      <c r="B152" s="3"/>
      <c r="C152" s="32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4"/>
      <c r="AH152" s="4"/>
      <c r="AI152" s="4"/>
    </row>
    <row r="153" spans="1:35" ht="15">
      <c r="A153" s="3"/>
      <c r="B153" s="3"/>
      <c r="C153" s="32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4"/>
      <c r="AH153" s="4"/>
      <c r="AI153" s="4"/>
    </row>
    <row r="154" spans="1:35" ht="15">
      <c r="A154" s="3"/>
      <c r="B154" s="3"/>
      <c r="C154" s="32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4"/>
      <c r="AH154" s="4"/>
      <c r="AI154" s="4"/>
    </row>
    <row r="155" spans="1:35" ht="15">
      <c r="A155" s="3"/>
      <c r="B155" s="3"/>
      <c r="C155" s="32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4"/>
      <c r="AH155" s="4"/>
      <c r="AI155" s="4"/>
    </row>
    <row r="156" spans="1:35" ht="15">
      <c r="A156" s="3"/>
      <c r="B156" s="3"/>
      <c r="C156" s="32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4"/>
      <c r="AH156" s="4"/>
      <c r="AI156" s="4"/>
    </row>
    <row r="157" spans="1:35" ht="15">
      <c r="A157" s="3"/>
      <c r="B157" s="3"/>
      <c r="C157" s="32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4"/>
      <c r="AH157" s="4"/>
      <c r="AI157" s="4"/>
    </row>
    <row r="158" spans="1:35" ht="15">
      <c r="A158" s="3"/>
      <c r="B158" s="3"/>
      <c r="C158" s="32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4"/>
      <c r="AH158" s="4"/>
      <c r="AI158" s="4"/>
    </row>
    <row r="159" spans="1:35" ht="15">
      <c r="A159" s="3"/>
      <c r="B159" s="3"/>
      <c r="C159" s="32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4"/>
      <c r="AH159" s="4"/>
      <c r="AI159" s="4"/>
    </row>
    <row r="160" spans="1:35" ht="15">
      <c r="A160" s="3"/>
      <c r="B160" s="3"/>
      <c r="C160" s="32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4"/>
      <c r="AH160" s="4"/>
      <c r="AI160" s="4"/>
    </row>
    <row r="161" spans="1:35" ht="15">
      <c r="A161" s="3"/>
      <c r="B161" s="3"/>
      <c r="C161" s="32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4"/>
      <c r="AH161" s="4"/>
      <c r="AI161" s="4"/>
    </row>
  </sheetData>
  <sheetProtection/>
  <mergeCells count="34">
    <mergeCell ref="U15:AF15"/>
    <mergeCell ref="Z19:AF19"/>
    <mergeCell ref="Z10:AD10"/>
    <mergeCell ref="A1:AI3"/>
    <mergeCell ref="D4:D5"/>
    <mergeCell ref="AI4:AI5"/>
    <mergeCell ref="D8:D9"/>
    <mergeCell ref="D12:D13"/>
    <mergeCell ref="AG4:AG5"/>
    <mergeCell ref="AH4:AH5"/>
    <mergeCell ref="D16:D17"/>
    <mergeCell ref="V36:AF36"/>
    <mergeCell ref="H34:R34"/>
    <mergeCell ref="T34:U34"/>
    <mergeCell ref="F35:G35"/>
    <mergeCell ref="H35:R35"/>
    <mergeCell ref="V33:AF33"/>
    <mergeCell ref="V34:AF34"/>
    <mergeCell ref="V35:AF35"/>
    <mergeCell ref="T33:U33"/>
    <mergeCell ref="T35:U35"/>
    <mergeCell ref="F33:G33"/>
    <mergeCell ref="D24:D25"/>
    <mergeCell ref="E27:X27"/>
    <mergeCell ref="B34:D34"/>
    <mergeCell ref="B35:D35"/>
    <mergeCell ref="B36:D36"/>
    <mergeCell ref="B37:D37"/>
    <mergeCell ref="H33:R33"/>
    <mergeCell ref="D20:D21"/>
    <mergeCell ref="B32:D32"/>
    <mergeCell ref="B33:D33"/>
    <mergeCell ref="F34:G34"/>
    <mergeCell ref="B31:D31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zoomScalePageLayoutView="0" workbookViewId="0" topLeftCell="A1">
      <selection activeCell="A4" sqref="A4"/>
    </sheetView>
  </sheetViews>
  <sheetFormatPr defaultColWidth="11.57421875" defaultRowHeight="15"/>
  <cols>
    <col min="1" max="1" width="6.7109375" style="12" customWidth="1"/>
    <col min="2" max="2" width="25.140625" style="12" customWidth="1"/>
    <col min="3" max="3" width="9.00390625" style="12" customWidth="1"/>
    <col min="4" max="4" width="6.57421875" style="12" customWidth="1"/>
    <col min="5" max="5" width="6.140625" style="20" bestFit="1" customWidth="1"/>
    <col min="6" max="33" width="2.8515625" style="12" customWidth="1"/>
    <col min="34" max="34" width="5.8515625" style="19" customWidth="1"/>
    <col min="35" max="35" width="5.28125" style="19" customWidth="1"/>
    <col min="36" max="36" width="6.7109375" style="19" customWidth="1"/>
    <col min="37" max="240" width="9.140625" style="12" customWidth="1"/>
  </cols>
  <sheetData>
    <row r="1" spans="1:38" s="13" customFormat="1" ht="9.75" customHeight="1">
      <c r="A1" s="551" t="s">
        <v>504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3"/>
      <c r="AK1" s="28"/>
      <c r="AL1" s="29"/>
    </row>
    <row r="2" spans="1:38" s="13" customFormat="1" ht="9.75" customHeight="1">
      <c r="A2" s="554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6"/>
      <c r="AK2" s="30"/>
      <c r="AL2" s="31"/>
    </row>
    <row r="3" spans="1:38" s="14" customFormat="1" ht="24" customHeight="1" thickBot="1">
      <c r="A3" s="557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9"/>
      <c r="AK3" s="30"/>
      <c r="AL3" s="31"/>
    </row>
    <row r="4" spans="1:38" s="14" customFormat="1" ht="19.5" customHeight="1" thickBot="1">
      <c r="A4" s="94" t="s">
        <v>0</v>
      </c>
      <c r="B4" s="240" t="s">
        <v>1</v>
      </c>
      <c r="C4" s="241" t="s">
        <v>14</v>
      </c>
      <c r="D4" s="241" t="s">
        <v>2</v>
      </c>
      <c r="E4" s="560" t="s">
        <v>3</v>
      </c>
      <c r="F4" s="242">
        <v>1</v>
      </c>
      <c r="G4" s="242">
        <v>2</v>
      </c>
      <c r="H4" s="242">
        <v>3</v>
      </c>
      <c r="I4" s="242">
        <v>4</v>
      </c>
      <c r="J4" s="242">
        <v>5</v>
      </c>
      <c r="K4" s="242">
        <v>6</v>
      </c>
      <c r="L4" s="242">
        <v>7</v>
      </c>
      <c r="M4" s="242">
        <v>8</v>
      </c>
      <c r="N4" s="242">
        <v>9</v>
      </c>
      <c r="O4" s="242">
        <v>10</v>
      </c>
      <c r="P4" s="242">
        <v>11</v>
      </c>
      <c r="Q4" s="242">
        <v>12</v>
      </c>
      <c r="R4" s="242">
        <v>13</v>
      </c>
      <c r="S4" s="242">
        <v>14</v>
      </c>
      <c r="T4" s="242">
        <v>15</v>
      </c>
      <c r="U4" s="242">
        <v>16</v>
      </c>
      <c r="V4" s="242">
        <v>17</v>
      </c>
      <c r="W4" s="242">
        <v>18</v>
      </c>
      <c r="X4" s="242">
        <v>19</v>
      </c>
      <c r="Y4" s="242">
        <v>20</v>
      </c>
      <c r="Z4" s="242">
        <v>21</v>
      </c>
      <c r="AA4" s="242">
        <v>22</v>
      </c>
      <c r="AB4" s="242">
        <v>23</v>
      </c>
      <c r="AC4" s="242">
        <v>24</v>
      </c>
      <c r="AD4" s="242">
        <v>25</v>
      </c>
      <c r="AE4" s="242">
        <v>26</v>
      </c>
      <c r="AF4" s="242">
        <v>27</v>
      </c>
      <c r="AG4" s="242">
        <v>28</v>
      </c>
      <c r="AH4" s="562" t="s">
        <v>4</v>
      </c>
      <c r="AI4" s="563" t="s">
        <v>5</v>
      </c>
      <c r="AJ4" s="564" t="s">
        <v>6</v>
      </c>
      <c r="AK4" s="13"/>
      <c r="AL4" s="13"/>
    </row>
    <row r="5" spans="1:38" s="14" customFormat="1" ht="19.5" customHeight="1" thickBot="1">
      <c r="A5" s="95"/>
      <c r="B5" s="187" t="s">
        <v>17</v>
      </c>
      <c r="C5" s="142"/>
      <c r="D5" s="142"/>
      <c r="E5" s="561"/>
      <c r="F5" s="75" t="s">
        <v>8</v>
      </c>
      <c r="G5" s="75" t="s">
        <v>10</v>
      </c>
      <c r="H5" s="75" t="s">
        <v>7</v>
      </c>
      <c r="I5" s="75" t="s">
        <v>7</v>
      </c>
      <c r="J5" s="75" t="s">
        <v>8</v>
      </c>
      <c r="K5" s="75" t="s">
        <v>8</v>
      </c>
      <c r="L5" s="75" t="s">
        <v>9</v>
      </c>
      <c r="M5" s="75" t="s">
        <v>8</v>
      </c>
      <c r="N5" s="75" t="s">
        <v>10</v>
      </c>
      <c r="O5" s="75" t="s">
        <v>7</v>
      </c>
      <c r="P5" s="75" t="s">
        <v>7</v>
      </c>
      <c r="Q5" s="75" t="s">
        <v>8</v>
      </c>
      <c r="R5" s="75" t="s">
        <v>8</v>
      </c>
      <c r="S5" s="75" t="s">
        <v>9</v>
      </c>
      <c r="T5" s="75" t="s">
        <v>8</v>
      </c>
      <c r="U5" s="75" t="s">
        <v>10</v>
      </c>
      <c r="V5" s="75" t="s">
        <v>7</v>
      </c>
      <c r="W5" s="75" t="s">
        <v>7</v>
      </c>
      <c r="X5" s="75" t="s">
        <v>8</v>
      </c>
      <c r="Y5" s="75" t="s">
        <v>8</v>
      </c>
      <c r="Z5" s="75" t="s">
        <v>9</v>
      </c>
      <c r="AA5" s="75" t="s">
        <v>8</v>
      </c>
      <c r="AB5" s="75" t="s">
        <v>10</v>
      </c>
      <c r="AC5" s="75" t="s">
        <v>7</v>
      </c>
      <c r="AD5" s="75" t="s">
        <v>7</v>
      </c>
      <c r="AE5" s="75" t="s">
        <v>8</v>
      </c>
      <c r="AF5" s="75" t="s">
        <v>8</v>
      </c>
      <c r="AG5" s="75" t="s">
        <v>9</v>
      </c>
      <c r="AH5" s="543"/>
      <c r="AI5" s="544"/>
      <c r="AJ5" s="542"/>
      <c r="AK5" s="13"/>
      <c r="AL5" s="13"/>
    </row>
    <row r="6" spans="1:36" s="14" customFormat="1" ht="19.5" customHeight="1" thickBot="1">
      <c r="A6" s="90" t="s">
        <v>65</v>
      </c>
      <c r="B6" s="188" t="s">
        <v>59</v>
      </c>
      <c r="C6" s="103">
        <v>1378</v>
      </c>
      <c r="D6" s="96" t="s">
        <v>72</v>
      </c>
      <c r="E6" s="99" t="s">
        <v>19</v>
      </c>
      <c r="F6" s="157" t="s">
        <v>190</v>
      </c>
      <c r="G6" s="157" t="s">
        <v>190</v>
      </c>
      <c r="H6" s="157" t="s">
        <v>190</v>
      </c>
      <c r="I6" s="157" t="s">
        <v>190</v>
      </c>
      <c r="J6" s="157" t="s">
        <v>199</v>
      </c>
      <c r="K6" s="270" t="s">
        <v>191</v>
      </c>
      <c r="L6" s="270"/>
      <c r="M6" s="157" t="s">
        <v>190</v>
      </c>
      <c r="N6" s="157" t="s">
        <v>190</v>
      </c>
      <c r="O6" s="157" t="s">
        <v>190</v>
      </c>
      <c r="P6" s="297" t="s">
        <v>190</v>
      </c>
      <c r="Q6" s="545" t="s">
        <v>185</v>
      </c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7"/>
      <c r="AH6" s="168">
        <v>91.2</v>
      </c>
      <c r="AI6" s="182">
        <f>COUNTIF(D6:AH6,"T")*4+COUNTIF(D6:AH6,"P")*12+COUNTIF(D6:AH6,"M")*4+COUNTIF(D6:AH6,"D2")*6+COUNTIF(D6:AH6,"N")*12+COUNTIF(D6:AH6,"T1")*4+COUNTIF(D6:AH6,"D1N")*18+COUNTIF(D6:AH6,"MN")*16+COUNTIF(D6:AH6,"D1")*6+COUNTIF(D6:AH6,"MT")*8</f>
        <v>52</v>
      </c>
      <c r="AJ6" s="183">
        <f>SUM(AI6-43.2)</f>
        <v>8.799999999999997</v>
      </c>
    </row>
    <row r="7" spans="1:36" s="14" customFormat="1" ht="19.5" customHeight="1" thickBot="1">
      <c r="A7" s="98" t="s">
        <v>0</v>
      </c>
      <c r="B7" s="189" t="s">
        <v>1</v>
      </c>
      <c r="C7" s="141" t="s">
        <v>14</v>
      </c>
      <c r="D7" s="141" t="s">
        <v>2</v>
      </c>
      <c r="E7" s="566" t="s">
        <v>3</v>
      </c>
      <c r="F7" s="179">
        <v>1</v>
      </c>
      <c r="G7" s="179">
        <v>2</v>
      </c>
      <c r="H7" s="179">
        <v>3</v>
      </c>
      <c r="I7" s="179">
        <v>4</v>
      </c>
      <c r="J7" s="179">
        <v>5</v>
      </c>
      <c r="K7" s="179">
        <v>6</v>
      </c>
      <c r="L7" s="179">
        <v>7</v>
      </c>
      <c r="M7" s="179">
        <v>8</v>
      </c>
      <c r="N7" s="179">
        <v>9</v>
      </c>
      <c r="O7" s="179">
        <v>10</v>
      </c>
      <c r="P7" s="179">
        <v>11</v>
      </c>
      <c r="Q7" s="179">
        <v>12</v>
      </c>
      <c r="R7" s="179">
        <v>13</v>
      </c>
      <c r="S7" s="179">
        <v>14</v>
      </c>
      <c r="T7" s="179">
        <v>15</v>
      </c>
      <c r="U7" s="179">
        <v>16</v>
      </c>
      <c r="V7" s="179">
        <v>17</v>
      </c>
      <c r="W7" s="179">
        <v>18</v>
      </c>
      <c r="X7" s="179">
        <v>19</v>
      </c>
      <c r="Y7" s="179">
        <v>20</v>
      </c>
      <c r="Z7" s="179">
        <v>21</v>
      </c>
      <c r="AA7" s="179">
        <v>22</v>
      </c>
      <c r="AB7" s="179">
        <v>23</v>
      </c>
      <c r="AC7" s="179">
        <v>24</v>
      </c>
      <c r="AD7" s="179">
        <v>25</v>
      </c>
      <c r="AE7" s="179">
        <v>26</v>
      </c>
      <c r="AF7" s="179">
        <v>27</v>
      </c>
      <c r="AG7" s="179">
        <v>28</v>
      </c>
      <c r="AH7" s="567" t="s">
        <v>4</v>
      </c>
      <c r="AI7" s="568" t="s">
        <v>5</v>
      </c>
      <c r="AJ7" s="565" t="s">
        <v>6</v>
      </c>
    </row>
    <row r="8" spans="1:38" s="14" customFormat="1" ht="19.5" customHeight="1">
      <c r="A8" s="98"/>
      <c r="B8" s="189" t="s">
        <v>17</v>
      </c>
      <c r="C8" s="141"/>
      <c r="D8" s="141"/>
      <c r="E8" s="566"/>
      <c r="F8" s="75" t="s">
        <v>8</v>
      </c>
      <c r="G8" s="75" t="s">
        <v>10</v>
      </c>
      <c r="H8" s="75" t="s">
        <v>7</v>
      </c>
      <c r="I8" s="75" t="s">
        <v>7</v>
      </c>
      <c r="J8" s="75" t="s">
        <v>8</v>
      </c>
      <c r="K8" s="75" t="s">
        <v>8</v>
      </c>
      <c r="L8" s="75" t="s">
        <v>9</v>
      </c>
      <c r="M8" s="75" t="s">
        <v>8</v>
      </c>
      <c r="N8" s="75" t="s">
        <v>10</v>
      </c>
      <c r="O8" s="75" t="s">
        <v>7</v>
      </c>
      <c r="P8" s="75" t="s">
        <v>7</v>
      </c>
      <c r="Q8" s="75" t="s">
        <v>8</v>
      </c>
      <c r="R8" s="75" t="s">
        <v>8</v>
      </c>
      <c r="S8" s="75" t="s">
        <v>9</v>
      </c>
      <c r="T8" s="75" t="s">
        <v>8</v>
      </c>
      <c r="U8" s="75" t="s">
        <v>10</v>
      </c>
      <c r="V8" s="75" t="s">
        <v>7</v>
      </c>
      <c r="W8" s="75" t="s">
        <v>7</v>
      </c>
      <c r="X8" s="75" t="s">
        <v>8</v>
      </c>
      <c r="Y8" s="75" t="s">
        <v>8</v>
      </c>
      <c r="Z8" s="75" t="s">
        <v>9</v>
      </c>
      <c r="AA8" s="75" t="s">
        <v>8</v>
      </c>
      <c r="AB8" s="75" t="s">
        <v>10</v>
      </c>
      <c r="AC8" s="75" t="s">
        <v>7</v>
      </c>
      <c r="AD8" s="75" t="s">
        <v>7</v>
      </c>
      <c r="AE8" s="75" t="s">
        <v>8</v>
      </c>
      <c r="AF8" s="75" t="s">
        <v>8</v>
      </c>
      <c r="AG8" s="75" t="s">
        <v>9</v>
      </c>
      <c r="AH8" s="567"/>
      <c r="AI8" s="568"/>
      <c r="AJ8" s="565"/>
      <c r="AK8" s="13"/>
      <c r="AL8" s="13"/>
    </row>
    <row r="9" spans="1:36" s="14" customFormat="1" ht="19.5" customHeight="1">
      <c r="A9" s="91" t="s">
        <v>66</v>
      </c>
      <c r="B9" s="190" t="s">
        <v>60</v>
      </c>
      <c r="C9" s="175" t="s">
        <v>152</v>
      </c>
      <c r="D9" s="96" t="s">
        <v>72</v>
      </c>
      <c r="E9" s="97" t="s">
        <v>18</v>
      </c>
      <c r="F9" s="157" t="s">
        <v>10</v>
      </c>
      <c r="G9" s="157" t="s">
        <v>10</v>
      </c>
      <c r="H9" s="157" t="s">
        <v>10</v>
      </c>
      <c r="I9" s="157" t="s">
        <v>10</v>
      </c>
      <c r="J9" s="157" t="s">
        <v>189</v>
      </c>
      <c r="K9" s="270"/>
      <c r="L9" s="270"/>
      <c r="M9" s="157" t="s">
        <v>10</v>
      </c>
      <c r="N9" s="157" t="s">
        <v>10</v>
      </c>
      <c r="O9" s="157" t="s">
        <v>10</v>
      </c>
      <c r="P9" s="157" t="s">
        <v>10</v>
      </c>
      <c r="Q9" s="157" t="s">
        <v>201</v>
      </c>
      <c r="R9" s="270"/>
      <c r="S9" s="270"/>
      <c r="T9" s="157" t="s">
        <v>200</v>
      </c>
      <c r="U9" s="270"/>
      <c r="V9" s="157" t="s">
        <v>200</v>
      </c>
      <c r="W9" s="157" t="s">
        <v>200</v>
      </c>
      <c r="X9" s="157" t="s">
        <v>200</v>
      </c>
      <c r="Y9" s="270"/>
      <c r="Z9" s="270"/>
      <c r="AA9" s="157" t="s">
        <v>200</v>
      </c>
      <c r="AB9" s="157" t="s">
        <v>200</v>
      </c>
      <c r="AC9" s="157" t="s">
        <v>201</v>
      </c>
      <c r="AD9" s="157" t="s">
        <v>200</v>
      </c>
      <c r="AE9" s="157" t="s">
        <v>200</v>
      </c>
      <c r="AF9" s="270"/>
      <c r="AG9" s="270"/>
      <c r="AH9" s="163">
        <v>91.2</v>
      </c>
      <c r="AI9" s="182">
        <f>COUNTIF(D9:AH9,"T")*4+COUNTIF(D9:AH9,"P")*12+COUNTIF(D9:AH9,"M")*4+COUNTIF(D9:AH9,"D2")*6+COUNTIF(D9:AH9,"N")*12+COUNTIF(D9:AH9,"T1")*4+COUNTIF(D9:AH9,"D1N")*18+COUNTIF(D9:AH9,"MN")*16+COUNTIF(D9:AH9,"D1")*6+COUNTIF(D9:AH9,"MT")*8</f>
        <v>92</v>
      </c>
      <c r="AJ9" s="183">
        <f>SUM(AI9-91.2)</f>
        <v>0.7999999999999972</v>
      </c>
    </row>
    <row r="10" spans="1:36" s="14" customFormat="1" ht="19.5" customHeight="1" thickBot="1">
      <c r="A10" s="98" t="s">
        <v>0</v>
      </c>
      <c r="B10" s="189" t="s">
        <v>1</v>
      </c>
      <c r="C10" s="141" t="s">
        <v>14</v>
      </c>
      <c r="D10" s="141" t="s">
        <v>2</v>
      </c>
      <c r="E10" s="566" t="s">
        <v>3</v>
      </c>
      <c r="F10" s="160">
        <v>1</v>
      </c>
      <c r="G10" s="160">
        <v>2</v>
      </c>
      <c r="H10" s="160">
        <v>3</v>
      </c>
      <c r="I10" s="160">
        <v>4</v>
      </c>
      <c r="J10" s="160">
        <v>5</v>
      </c>
      <c r="K10" s="160">
        <v>6</v>
      </c>
      <c r="L10" s="160">
        <v>7</v>
      </c>
      <c r="M10" s="160">
        <v>8</v>
      </c>
      <c r="N10" s="160">
        <v>9</v>
      </c>
      <c r="O10" s="179">
        <v>10</v>
      </c>
      <c r="P10" s="179">
        <v>11</v>
      </c>
      <c r="Q10" s="179">
        <v>12</v>
      </c>
      <c r="R10" s="179">
        <v>13</v>
      </c>
      <c r="S10" s="179">
        <v>14</v>
      </c>
      <c r="T10" s="179">
        <v>15</v>
      </c>
      <c r="U10" s="179">
        <v>16</v>
      </c>
      <c r="V10" s="179">
        <v>17</v>
      </c>
      <c r="W10" s="179">
        <v>18</v>
      </c>
      <c r="X10" s="179">
        <v>19</v>
      </c>
      <c r="Y10" s="179">
        <v>20</v>
      </c>
      <c r="Z10" s="179">
        <v>21</v>
      </c>
      <c r="AA10" s="179">
        <v>22</v>
      </c>
      <c r="AB10" s="179">
        <v>23</v>
      </c>
      <c r="AC10" s="179">
        <v>24</v>
      </c>
      <c r="AD10" s="179">
        <v>25</v>
      </c>
      <c r="AE10" s="179">
        <v>26</v>
      </c>
      <c r="AF10" s="179">
        <v>27</v>
      </c>
      <c r="AG10" s="179">
        <v>28</v>
      </c>
      <c r="AH10" s="567" t="s">
        <v>4</v>
      </c>
      <c r="AI10" s="568" t="s">
        <v>5</v>
      </c>
      <c r="AJ10" s="565" t="s">
        <v>6</v>
      </c>
    </row>
    <row r="11" spans="1:38" s="14" customFormat="1" ht="19.5" customHeight="1">
      <c r="A11" s="98"/>
      <c r="B11" s="189" t="s">
        <v>17</v>
      </c>
      <c r="C11" s="141"/>
      <c r="D11" s="141"/>
      <c r="E11" s="566"/>
      <c r="F11" s="75" t="s">
        <v>8</v>
      </c>
      <c r="G11" s="75" t="s">
        <v>10</v>
      </c>
      <c r="H11" s="75" t="s">
        <v>7</v>
      </c>
      <c r="I11" s="75" t="s">
        <v>7</v>
      </c>
      <c r="J11" s="75" t="s">
        <v>8</v>
      </c>
      <c r="K11" s="75" t="s">
        <v>8</v>
      </c>
      <c r="L11" s="75" t="s">
        <v>9</v>
      </c>
      <c r="M11" s="75" t="s">
        <v>8</v>
      </c>
      <c r="N11" s="75" t="s">
        <v>10</v>
      </c>
      <c r="O11" s="75" t="s">
        <v>7</v>
      </c>
      <c r="P11" s="75" t="s">
        <v>7</v>
      </c>
      <c r="Q11" s="75" t="s">
        <v>8</v>
      </c>
      <c r="R11" s="75" t="s">
        <v>8</v>
      </c>
      <c r="S11" s="75" t="s">
        <v>9</v>
      </c>
      <c r="T11" s="75" t="s">
        <v>8</v>
      </c>
      <c r="U11" s="75" t="s">
        <v>10</v>
      </c>
      <c r="V11" s="75" t="s">
        <v>7</v>
      </c>
      <c r="W11" s="75" t="s">
        <v>7</v>
      </c>
      <c r="X11" s="75" t="s">
        <v>8</v>
      </c>
      <c r="Y11" s="75" t="s">
        <v>8</v>
      </c>
      <c r="Z11" s="75" t="s">
        <v>9</v>
      </c>
      <c r="AA11" s="75" t="s">
        <v>8</v>
      </c>
      <c r="AB11" s="75" t="s">
        <v>10</v>
      </c>
      <c r="AC11" s="75" t="s">
        <v>7</v>
      </c>
      <c r="AD11" s="75" t="s">
        <v>7</v>
      </c>
      <c r="AE11" s="75" t="s">
        <v>8</v>
      </c>
      <c r="AF11" s="75" t="s">
        <v>8</v>
      </c>
      <c r="AG11" s="75" t="s">
        <v>9</v>
      </c>
      <c r="AH11" s="567"/>
      <c r="AI11" s="568"/>
      <c r="AJ11" s="565"/>
      <c r="AK11" s="13"/>
      <c r="AL11" s="13"/>
    </row>
    <row r="12" spans="1:36" s="14" customFormat="1" ht="19.5" customHeight="1">
      <c r="A12" s="92" t="s">
        <v>67</v>
      </c>
      <c r="B12" s="190" t="s">
        <v>187</v>
      </c>
      <c r="C12" s="176" t="s">
        <v>169</v>
      </c>
      <c r="D12" s="96" t="s">
        <v>72</v>
      </c>
      <c r="E12" s="97" t="s">
        <v>20</v>
      </c>
      <c r="F12" s="157" t="s">
        <v>202</v>
      </c>
      <c r="G12" s="157" t="s">
        <v>202</v>
      </c>
      <c r="H12" s="157" t="s">
        <v>202</v>
      </c>
      <c r="I12" s="157" t="s">
        <v>202</v>
      </c>
      <c r="J12" s="157" t="s">
        <v>202</v>
      </c>
      <c r="K12" s="270"/>
      <c r="L12" s="270"/>
      <c r="M12" s="157" t="s">
        <v>202</v>
      </c>
      <c r="N12" s="157" t="s">
        <v>202</v>
      </c>
      <c r="O12" s="157" t="s">
        <v>202</v>
      </c>
      <c r="P12" s="157" t="s">
        <v>202</v>
      </c>
      <c r="Q12" s="157" t="s">
        <v>200</v>
      </c>
      <c r="R12" s="270"/>
      <c r="S12" s="270"/>
      <c r="T12" s="157" t="s">
        <v>201</v>
      </c>
      <c r="U12" s="270"/>
      <c r="V12" s="157" t="s">
        <v>201</v>
      </c>
      <c r="W12" s="157" t="s">
        <v>201</v>
      </c>
      <c r="X12" s="157" t="s">
        <v>201</v>
      </c>
      <c r="Y12" s="270"/>
      <c r="Z12" s="270"/>
      <c r="AA12" s="157" t="s">
        <v>201</v>
      </c>
      <c r="AB12" s="157" t="s">
        <v>201</v>
      </c>
      <c r="AC12" s="157" t="s">
        <v>200</v>
      </c>
      <c r="AD12" s="157" t="s">
        <v>201</v>
      </c>
      <c r="AE12" s="157" t="s">
        <v>201</v>
      </c>
      <c r="AF12" s="270"/>
      <c r="AG12" s="270"/>
      <c r="AH12" s="163">
        <v>91.2</v>
      </c>
      <c r="AI12" s="182">
        <f>COUNTIF(D12:AH12,"T")*4+COUNTIF(D12:AH12,"P")*12+COUNTIF(D12:AH12,"M")*4+COUNTIF(D12:AH12,"D2")*6+COUNTIF(D12:AH12,"N")*12+COUNTIF(D12:AH12,"T1")*4+COUNTIF(D12:AH12,"D1N")*18+COUNTIF(D12:AH12,"MN")*16+COUNTIF(D12:AH12,"D1")*6+COUNTIF(D12:AH12,"MT")*8</f>
        <v>96</v>
      </c>
      <c r="AJ12" s="183">
        <f>SUM(AI12-91.2)</f>
        <v>4.799999999999997</v>
      </c>
    </row>
    <row r="13" spans="1:36" s="14" customFormat="1" ht="19.5" customHeight="1" thickBot="1">
      <c r="A13" s="98" t="s">
        <v>0</v>
      </c>
      <c r="B13" s="189" t="s">
        <v>1</v>
      </c>
      <c r="C13" s="141" t="s">
        <v>14</v>
      </c>
      <c r="D13" s="141" t="s">
        <v>2</v>
      </c>
      <c r="E13" s="566" t="s">
        <v>3</v>
      </c>
      <c r="F13" s="160">
        <v>1</v>
      </c>
      <c r="G13" s="160">
        <v>2</v>
      </c>
      <c r="H13" s="160">
        <v>3</v>
      </c>
      <c r="I13" s="160">
        <v>4</v>
      </c>
      <c r="J13" s="160">
        <v>5</v>
      </c>
      <c r="K13" s="160">
        <v>6</v>
      </c>
      <c r="L13" s="160">
        <v>7</v>
      </c>
      <c r="M13" s="160">
        <v>8</v>
      </c>
      <c r="N13" s="160">
        <v>9</v>
      </c>
      <c r="O13" s="160">
        <v>10</v>
      </c>
      <c r="P13" s="160">
        <v>11</v>
      </c>
      <c r="Q13" s="160">
        <v>12</v>
      </c>
      <c r="R13" s="160">
        <v>13</v>
      </c>
      <c r="S13" s="160">
        <v>14</v>
      </c>
      <c r="T13" s="160">
        <v>15</v>
      </c>
      <c r="U13" s="160">
        <v>16</v>
      </c>
      <c r="V13" s="160">
        <v>17</v>
      </c>
      <c r="W13" s="160">
        <v>18</v>
      </c>
      <c r="X13" s="160">
        <v>19</v>
      </c>
      <c r="Y13" s="160">
        <v>20</v>
      </c>
      <c r="Z13" s="160">
        <v>21</v>
      </c>
      <c r="AA13" s="160">
        <v>22</v>
      </c>
      <c r="AB13" s="160">
        <v>23</v>
      </c>
      <c r="AC13" s="160">
        <v>24</v>
      </c>
      <c r="AD13" s="160">
        <v>25</v>
      </c>
      <c r="AE13" s="160">
        <v>26</v>
      </c>
      <c r="AF13" s="160">
        <v>27</v>
      </c>
      <c r="AG13" s="160">
        <v>28</v>
      </c>
      <c r="AH13" s="567" t="s">
        <v>4</v>
      </c>
      <c r="AI13" s="568" t="s">
        <v>5</v>
      </c>
      <c r="AJ13" s="565" t="s">
        <v>6</v>
      </c>
    </row>
    <row r="14" spans="1:38" s="14" customFormat="1" ht="19.5" customHeight="1">
      <c r="A14" s="98"/>
      <c r="B14" s="189" t="s">
        <v>17</v>
      </c>
      <c r="C14" s="141"/>
      <c r="D14" s="141"/>
      <c r="E14" s="566"/>
      <c r="F14" s="75" t="s">
        <v>8</v>
      </c>
      <c r="G14" s="75" t="s">
        <v>10</v>
      </c>
      <c r="H14" s="75" t="s">
        <v>7</v>
      </c>
      <c r="I14" s="75" t="s">
        <v>7</v>
      </c>
      <c r="J14" s="75" t="s">
        <v>8</v>
      </c>
      <c r="K14" s="75" t="s">
        <v>8</v>
      </c>
      <c r="L14" s="75" t="s">
        <v>9</v>
      </c>
      <c r="M14" s="75" t="s">
        <v>8</v>
      </c>
      <c r="N14" s="75" t="s">
        <v>10</v>
      </c>
      <c r="O14" s="75" t="s">
        <v>7</v>
      </c>
      <c r="P14" s="75" t="s">
        <v>7</v>
      </c>
      <c r="Q14" s="75" t="s">
        <v>8</v>
      </c>
      <c r="R14" s="75" t="s">
        <v>8</v>
      </c>
      <c r="S14" s="75" t="s">
        <v>9</v>
      </c>
      <c r="T14" s="75" t="s">
        <v>8</v>
      </c>
      <c r="U14" s="75" t="s">
        <v>10</v>
      </c>
      <c r="V14" s="75" t="s">
        <v>7</v>
      </c>
      <c r="W14" s="75" t="s">
        <v>7</v>
      </c>
      <c r="X14" s="75" t="s">
        <v>8</v>
      </c>
      <c r="Y14" s="75" t="s">
        <v>8</v>
      </c>
      <c r="Z14" s="75" t="s">
        <v>9</v>
      </c>
      <c r="AA14" s="75" t="s">
        <v>8</v>
      </c>
      <c r="AB14" s="75" t="s">
        <v>10</v>
      </c>
      <c r="AC14" s="75" t="s">
        <v>7</v>
      </c>
      <c r="AD14" s="75" t="s">
        <v>7</v>
      </c>
      <c r="AE14" s="75" t="s">
        <v>8</v>
      </c>
      <c r="AF14" s="75" t="s">
        <v>8</v>
      </c>
      <c r="AG14" s="75" t="s">
        <v>9</v>
      </c>
      <c r="AH14" s="567"/>
      <c r="AI14" s="568"/>
      <c r="AJ14" s="565"/>
      <c r="AK14" s="13"/>
      <c r="AL14" s="13"/>
    </row>
    <row r="15" spans="1:36" s="14" customFormat="1" ht="19.5" customHeight="1">
      <c r="A15" s="93" t="s">
        <v>68</v>
      </c>
      <c r="B15" s="191" t="s">
        <v>61</v>
      </c>
      <c r="C15" s="175" t="s">
        <v>153</v>
      </c>
      <c r="D15" s="96" t="s">
        <v>72</v>
      </c>
      <c r="E15" s="99" t="s">
        <v>21</v>
      </c>
      <c r="F15" s="180"/>
      <c r="G15" s="180"/>
      <c r="H15" s="180" t="s">
        <v>191</v>
      </c>
      <c r="I15" s="180"/>
      <c r="J15" s="180"/>
      <c r="K15" s="270"/>
      <c r="L15" s="270" t="s">
        <v>191</v>
      </c>
      <c r="M15" s="180"/>
      <c r="N15" s="180"/>
      <c r="O15" s="180"/>
      <c r="P15" s="180" t="s">
        <v>191</v>
      </c>
      <c r="Q15" s="180"/>
      <c r="R15" s="270"/>
      <c r="S15" s="270"/>
      <c r="T15" s="180" t="s">
        <v>191</v>
      </c>
      <c r="U15" s="271"/>
      <c r="V15" s="180"/>
      <c r="W15" s="180"/>
      <c r="X15" s="180" t="s">
        <v>191</v>
      </c>
      <c r="Y15" s="270"/>
      <c r="Z15" s="270"/>
      <c r="AA15" s="180"/>
      <c r="AB15" s="180" t="s">
        <v>191</v>
      </c>
      <c r="AC15" s="180"/>
      <c r="AD15" s="180"/>
      <c r="AE15" s="180"/>
      <c r="AF15" s="270" t="s">
        <v>191</v>
      </c>
      <c r="AG15" s="270"/>
      <c r="AH15" s="184">
        <v>91.2</v>
      </c>
      <c r="AI15" s="182">
        <f>COUNTIF(D15:AH15,"T")*4+COUNTIF(D15:AH15,"P")*12+COUNTIF(D15:AH15,"M")*4+COUNTIF(D15:AH15,"D2")*6+COUNTIF(D15:AH15,"N")*12+COUNTIF(D15:AH15,"T1")*4+COUNTIF(D15:AH15,"D1N")*18+COUNTIF(D15:AH15,"MN")*16+COUNTIF(D15:AH15,"D1")*6+COUNTIF(D15:AH15,"MT")*8</f>
        <v>84</v>
      </c>
      <c r="AJ15" s="183">
        <f>SUM(AI15-91.2)</f>
        <v>-7.200000000000003</v>
      </c>
    </row>
    <row r="16" spans="1:36" s="14" customFormat="1" ht="19.5" customHeight="1">
      <c r="A16" s="93" t="s">
        <v>69</v>
      </c>
      <c r="B16" s="191" t="s">
        <v>62</v>
      </c>
      <c r="C16" s="175" t="s">
        <v>154</v>
      </c>
      <c r="D16" s="96" t="s">
        <v>72</v>
      </c>
      <c r="E16" s="99" t="s">
        <v>21</v>
      </c>
      <c r="F16" s="178"/>
      <c r="G16" s="178"/>
      <c r="H16" s="178"/>
      <c r="I16" s="178" t="s">
        <v>191</v>
      </c>
      <c r="J16" s="178"/>
      <c r="K16" s="270"/>
      <c r="L16" s="270"/>
      <c r="M16" s="178" t="s">
        <v>191</v>
      </c>
      <c r="N16" s="178"/>
      <c r="O16" s="178"/>
      <c r="P16" s="178"/>
      <c r="Q16" s="178" t="s">
        <v>191</v>
      </c>
      <c r="R16" s="270"/>
      <c r="S16" s="270"/>
      <c r="T16" s="178"/>
      <c r="U16" s="272" t="s">
        <v>191</v>
      </c>
      <c r="V16" s="178"/>
      <c r="W16" s="178"/>
      <c r="X16" s="178"/>
      <c r="Y16" s="270" t="s">
        <v>191</v>
      </c>
      <c r="Z16" s="270"/>
      <c r="AA16" s="178"/>
      <c r="AB16" s="178"/>
      <c r="AC16" s="178" t="s">
        <v>191</v>
      </c>
      <c r="AD16" s="178"/>
      <c r="AE16" s="178"/>
      <c r="AF16" s="270"/>
      <c r="AG16" s="270" t="s">
        <v>191</v>
      </c>
      <c r="AH16" s="163">
        <v>91.2</v>
      </c>
      <c r="AI16" s="182">
        <f>COUNTIF(D16:AH16,"T")*4+COUNTIF(D16:AH16,"P")*12+COUNTIF(D16:AH16,"M")*4+COUNTIF(D16:AH16,"D2")*6+COUNTIF(D16:AH16,"N")*12+COUNTIF(D16:AH16,"T1")*4+COUNTIF(D16:AH16,"D1N")*18+COUNTIF(D16:AH16,"MN")*16+COUNTIF(D16:AH16,"D1")*6+COUNTIF(D16:AH16,"MT")*8</f>
        <v>84</v>
      </c>
      <c r="AJ16" s="183">
        <f>SUM(AI16-91.2)</f>
        <v>-7.200000000000003</v>
      </c>
    </row>
    <row r="17" spans="1:36" s="14" customFormat="1" ht="19.5" customHeight="1" thickBot="1">
      <c r="A17" s="93" t="s">
        <v>70</v>
      </c>
      <c r="B17" s="191" t="s">
        <v>63</v>
      </c>
      <c r="C17" s="175">
        <v>65</v>
      </c>
      <c r="D17" s="96" t="s">
        <v>72</v>
      </c>
      <c r="E17" s="97" t="s">
        <v>21</v>
      </c>
      <c r="F17" s="278" t="s">
        <v>191</v>
      </c>
      <c r="G17" s="278" t="s">
        <v>191</v>
      </c>
      <c r="H17" s="278"/>
      <c r="I17" s="278"/>
      <c r="J17" s="278" t="s">
        <v>191</v>
      </c>
      <c r="K17" s="271"/>
      <c r="L17" s="271"/>
      <c r="M17" s="278"/>
      <c r="N17" s="278" t="s">
        <v>191</v>
      </c>
      <c r="O17" s="181"/>
      <c r="P17" s="181"/>
      <c r="Q17" s="181"/>
      <c r="R17" s="270" t="s">
        <v>191</v>
      </c>
      <c r="S17" s="270"/>
      <c r="T17" s="181"/>
      <c r="U17" s="273"/>
      <c r="V17" s="181" t="s">
        <v>191</v>
      </c>
      <c r="W17" s="181"/>
      <c r="X17" s="181"/>
      <c r="Y17" s="270"/>
      <c r="Z17" s="270" t="s">
        <v>191</v>
      </c>
      <c r="AA17" s="181"/>
      <c r="AB17" s="181"/>
      <c r="AC17" s="181"/>
      <c r="AD17" s="181" t="s">
        <v>191</v>
      </c>
      <c r="AE17" s="181"/>
      <c r="AF17" s="270"/>
      <c r="AG17" s="270"/>
      <c r="AH17" s="163">
        <v>91.2</v>
      </c>
      <c r="AI17" s="182">
        <f>COUNTIF(D17:AH17,"T")*4+COUNTIF(D17:AH17,"P")*12+COUNTIF(D17:AH17,"M")*4+COUNTIF(D17:AH17,"D2")*6+COUNTIF(D17:AH17,"N")*12+COUNTIF(D17:AH17,"T1")*4+COUNTIF(D17:AH17,"D1N")*18+COUNTIF(D17:AH17,"MN")*16+COUNTIF(D17:AH17,"D1")*6+COUNTIF(D17:AH17,"MT")*8</f>
        <v>96</v>
      </c>
      <c r="AJ17" s="183">
        <f>SUM(AI17-91.2)</f>
        <v>4.799999999999997</v>
      </c>
    </row>
    <row r="18" spans="1:36" s="14" customFormat="1" ht="19.5" customHeight="1" thickBot="1">
      <c r="A18" s="92" t="s">
        <v>71</v>
      </c>
      <c r="B18" s="190" t="s">
        <v>64</v>
      </c>
      <c r="C18" s="175" t="s">
        <v>155</v>
      </c>
      <c r="D18" s="96" t="s">
        <v>72</v>
      </c>
      <c r="E18" s="99" t="s">
        <v>21</v>
      </c>
      <c r="F18" s="548" t="s">
        <v>185</v>
      </c>
      <c r="G18" s="549"/>
      <c r="H18" s="549"/>
      <c r="I18" s="549"/>
      <c r="J18" s="549"/>
      <c r="K18" s="550"/>
      <c r="L18" s="299" t="s">
        <v>188</v>
      </c>
      <c r="M18" s="298"/>
      <c r="N18" s="298"/>
      <c r="O18" s="284" t="s">
        <v>191</v>
      </c>
      <c r="P18" s="181"/>
      <c r="Q18" s="181"/>
      <c r="R18" s="270"/>
      <c r="S18" s="270" t="s">
        <v>191</v>
      </c>
      <c r="T18" s="181"/>
      <c r="U18" s="273" t="s">
        <v>201</v>
      </c>
      <c r="V18" s="181"/>
      <c r="W18" s="181" t="s">
        <v>191</v>
      </c>
      <c r="X18" s="181"/>
      <c r="Y18" s="270"/>
      <c r="Z18" s="270"/>
      <c r="AA18" s="181" t="s">
        <v>191</v>
      </c>
      <c r="AB18" s="181"/>
      <c r="AC18" s="181"/>
      <c r="AD18" s="181"/>
      <c r="AE18" s="181" t="s">
        <v>191</v>
      </c>
      <c r="AF18" s="270"/>
      <c r="AG18" s="270"/>
      <c r="AH18" s="168">
        <v>57.6</v>
      </c>
      <c r="AI18" s="182">
        <f>COUNTIF(D18:AH18,"T")*4+COUNTIF(D18:AH18,"P")*12+COUNTIF(D18:AH18,"M")*4+COUNTIF(D18:AH18,"D2")*6+COUNTIF(D18:AH18,"N")*12+COUNTIF(D18:AH18,"T1")*4+COUNTIF(D18:AH18,"D1N")*18+COUNTIF(D18:AH18,"MN")*16+COUNTIF(D18:AH18,"D1")*6+COUNTIF(D18:AH18,"MT")*8</f>
        <v>78</v>
      </c>
      <c r="AJ18" s="183">
        <f>SUM(AI18-67.2)</f>
        <v>10.799999999999997</v>
      </c>
    </row>
    <row r="19" spans="1:36" s="14" customFormat="1" ht="19.5" customHeight="1" thickBot="1">
      <c r="A19" s="98" t="s">
        <v>0</v>
      </c>
      <c r="B19" s="189" t="s">
        <v>1</v>
      </c>
      <c r="C19" s="141" t="s">
        <v>14</v>
      </c>
      <c r="D19" s="141" t="s">
        <v>2</v>
      </c>
      <c r="E19" s="566" t="s">
        <v>3</v>
      </c>
      <c r="F19" s="161">
        <v>1</v>
      </c>
      <c r="G19" s="161">
        <v>2</v>
      </c>
      <c r="H19" s="161">
        <v>3</v>
      </c>
      <c r="I19" s="161">
        <v>4</v>
      </c>
      <c r="J19" s="161">
        <v>5</v>
      </c>
      <c r="K19" s="161">
        <v>6</v>
      </c>
      <c r="L19" s="161">
        <v>7</v>
      </c>
      <c r="M19" s="161">
        <v>8</v>
      </c>
      <c r="N19" s="161">
        <v>9</v>
      </c>
      <c r="O19" s="148">
        <v>10</v>
      </c>
      <c r="P19" s="148">
        <v>11</v>
      </c>
      <c r="Q19" s="148">
        <v>12</v>
      </c>
      <c r="R19" s="148">
        <v>13</v>
      </c>
      <c r="S19" s="148">
        <v>14</v>
      </c>
      <c r="T19" s="148">
        <v>15</v>
      </c>
      <c r="U19" s="148">
        <v>16</v>
      </c>
      <c r="V19" s="148">
        <v>17</v>
      </c>
      <c r="W19" s="161">
        <v>18</v>
      </c>
      <c r="X19" s="161">
        <v>19</v>
      </c>
      <c r="Y19" s="161">
        <v>20</v>
      </c>
      <c r="Z19" s="161">
        <v>21</v>
      </c>
      <c r="AA19" s="161">
        <v>22</v>
      </c>
      <c r="AB19" s="161">
        <v>23</v>
      </c>
      <c r="AC19" s="161">
        <v>24</v>
      </c>
      <c r="AD19" s="161">
        <v>25</v>
      </c>
      <c r="AE19" s="161">
        <v>26</v>
      </c>
      <c r="AF19" s="161">
        <v>27</v>
      </c>
      <c r="AG19" s="161">
        <v>28</v>
      </c>
      <c r="AH19" s="567" t="s">
        <v>4</v>
      </c>
      <c r="AI19" s="568" t="s">
        <v>5</v>
      </c>
      <c r="AJ19" s="565" t="s">
        <v>6</v>
      </c>
    </row>
    <row r="20" spans="1:36" s="14" customFormat="1" ht="19.5" customHeight="1">
      <c r="A20" s="98"/>
      <c r="B20" s="189" t="s">
        <v>17</v>
      </c>
      <c r="C20" s="141"/>
      <c r="D20" s="141"/>
      <c r="E20" s="566"/>
      <c r="F20" s="75" t="s">
        <v>8</v>
      </c>
      <c r="G20" s="75" t="s">
        <v>10</v>
      </c>
      <c r="H20" s="75" t="s">
        <v>7</v>
      </c>
      <c r="I20" s="75" t="s">
        <v>7</v>
      </c>
      <c r="J20" s="75" t="s">
        <v>8</v>
      </c>
      <c r="K20" s="75" t="s">
        <v>8</v>
      </c>
      <c r="L20" s="75" t="s">
        <v>9</v>
      </c>
      <c r="M20" s="75" t="s">
        <v>8</v>
      </c>
      <c r="N20" s="75" t="s">
        <v>10</v>
      </c>
      <c r="O20" s="75" t="s">
        <v>7</v>
      </c>
      <c r="P20" s="75" t="s">
        <v>7</v>
      </c>
      <c r="Q20" s="75" t="s">
        <v>8</v>
      </c>
      <c r="R20" s="75" t="s">
        <v>8</v>
      </c>
      <c r="S20" s="75" t="s">
        <v>9</v>
      </c>
      <c r="T20" s="75" t="s">
        <v>8</v>
      </c>
      <c r="U20" s="75" t="s">
        <v>10</v>
      </c>
      <c r="V20" s="75" t="s">
        <v>7</v>
      </c>
      <c r="W20" s="75" t="s">
        <v>7</v>
      </c>
      <c r="X20" s="75" t="s">
        <v>8</v>
      </c>
      <c r="Y20" s="75" t="s">
        <v>8</v>
      </c>
      <c r="Z20" s="75" t="s">
        <v>9</v>
      </c>
      <c r="AA20" s="75" t="s">
        <v>8</v>
      </c>
      <c r="AB20" s="75" t="s">
        <v>10</v>
      </c>
      <c r="AC20" s="75" t="s">
        <v>7</v>
      </c>
      <c r="AD20" s="75" t="s">
        <v>7</v>
      </c>
      <c r="AE20" s="75" t="s">
        <v>8</v>
      </c>
      <c r="AF20" s="75" t="s">
        <v>8</v>
      </c>
      <c r="AG20" s="75" t="s">
        <v>9</v>
      </c>
      <c r="AH20" s="567"/>
      <c r="AI20" s="568"/>
      <c r="AJ20" s="565"/>
    </row>
    <row r="21" spans="1:36" s="14" customFormat="1" ht="19.5" customHeight="1">
      <c r="A21" s="128">
        <v>150525</v>
      </c>
      <c r="B21" s="192" t="s">
        <v>74</v>
      </c>
      <c r="C21" s="175" t="s">
        <v>156</v>
      </c>
      <c r="D21" s="96" t="s">
        <v>72</v>
      </c>
      <c r="E21" s="57" t="s">
        <v>73</v>
      </c>
      <c r="F21" s="157"/>
      <c r="G21" s="157"/>
      <c r="H21" s="157"/>
      <c r="I21" s="157"/>
      <c r="J21" s="157"/>
      <c r="K21" s="270" t="s">
        <v>188</v>
      </c>
      <c r="L21" s="270"/>
      <c r="M21" s="157"/>
      <c r="N21" s="157"/>
      <c r="O21" s="157"/>
      <c r="P21" s="157"/>
      <c r="Q21" s="157"/>
      <c r="R21" s="270" t="s">
        <v>188</v>
      </c>
      <c r="S21" s="270" t="s">
        <v>188</v>
      </c>
      <c r="T21" s="157"/>
      <c r="U21" s="270" t="s">
        <v>200</v>
      </c>
      <c r="V21" s="157"/>
      <c r="W21" s="157"/>
      <c r="X21" s="157"/>
      <c r="Y21" s="270" t="s">
        <v>188</v>
      </c>
      <c r="Z21" s="270" t="s">
        <v>188</v>
      </c>
      <c r="AA21" s="157"/>
      <c r="AB21" s="157"/>
      <c r="AC21" s="157"/>
      <c r="AD21" s="157"/>
      <c r="AE21" s="300"/>
      <c r="AF21" s="270" t="s">
        <v>188</v>
      </c>
      <c r="AG21" s="270" t="s">
        <v>188</v>
      </c>
      <c r="AH21" s="168">
        <v>91.2</v>
      </c>
      <c r="AI21" s="182">
        <f>COUNTIF(D21:AH21,"T")*4+COUNTIF(D21:AH21,"P")*12+COUNTIF(D21:AH21,"M")*4+COUNTIF(D21:AH21,"D1")*6+COUNTIF(D21:AH21,"N")*12+COUNTIF(D21:AH21,"T1")*4+COUNTIF(D21:AH21,"D1N")*18+COUNTIF(D21:AH21,"MN")*16+COUNTIF(D21:AH21,"T.")*5</f>
        <v>90</v>
      </c>
      <c r="AJ21" s="183">
        <f>SUM(AI21-91.2)</f>
        <v>-1.2000000000000028</v>
      </c>
    </row>
    <row r="22" spans="1:38" ht="15">
      <c r="A22" s="11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68"/>
      <c r="AJ22" s="113"/>
      <c r="AK22"/>
      <c r="AL22"/>
    </row>
    <row r="23" spans="1:36" ht="15.75" thickBot="1">
      <c r="A23" s="114"/>
      <c r="B23" s="40" t="s">
        <v>15</v>
      </c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17"/>
      <c r="AJ23" s="115"/>
    </row>
    <row r="24" spans="1:36" ht="15">
      <c r="A24" s="116"/>
      <c r="B24" s="46" t="s">
        <v>75</v>
      </c>
      <c r="C24" s="43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17"/>
      <c r="AJ24" s="115"/>
    </row>
    <row r="25" spans="1:36" ht="15.75" thickBot="1">
      <c r="A25" s="116"/>
      <c r="B25" s="47" t="s">
        <v>76</v>
      </c>
      <c r="C25" s="43"/>
      <c r="D25" s="134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41"/>
      <c r="R25" s="41"/>
      <c r="S25" s="41"/>
      <c r="T25" s="41"/>
      <c r="U25" s="41"/>
      <c r="V25" s="41"/>
      <c r="W25" s="569" t="s">
        <v>163</v>
      </c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41"/>
      <c r="AI25" s="17"/>
      <c r="AJ25" s="115"/>
    </row>
    <row r="26" spans="1:36" ht="15.75" customHeight="1">
      <c r="A26" s="117"/>
      <c r="B26" s="47" t="s">
        <v>77</v>
      </c>
      <c r="C26" s="44"/>
      <c r="D26" s="135"/>
      <c r="E26" s="572" t="s">
        <v>167</v>
      </c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18"/>
      <c r="R26" s="18"/>
      <c r="S26" s="18"/>
      <c r="T26" s="18"/>
      <c r="U26" s="18"/>
      <c r="V26" s="18"/>
      <c r="W26" s="527" t="s">
        <v>164</v>
      </c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17"/>
      <c r="AI26" s="17"/>
      <c r="AJ26" s="115"/>
    </row>
    <row r="27" spans="1:36" ht="15.75" customHeight="1">
      <c r="A27" s="118"/>
      <c r="B27" s="47" t="s">
        <v>78</v>
      </c>
      <c r="C27" s="45"/>
      <c r="D27" s="135"/>
      <c r="E27" s="572" t="s">
        <v>59</v>
      </c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  <c r="Q27" s="18"/>
      <c r="R27" s="18"/>
      <c r="S27" s="18"/>
      <c r="T27" s="18"/>
      <c r="U27" s="18"/>
      <c r="V27" s="18"/>
      <c r="W27" s="527" t="s">
        <v>165</v>
      </c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17"/>
      <c r="AI27" s="17"/>
      <c r="AJ27" s="115"/>
    </row>
    <row r="28" spans="1:36" ht="15" customHeight="1">
      <c r="A28" s="119"/>
      <c r="B28" s="47" t="s">
        <v>79</v>
      </c>
      <c r="C28" s="45"/>
      <c r="D28" s="136"/>
      <c r="E28" s="572" t="s">
        <v>168</v>
      </c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18"/>
      <c r="R28" s="18"/>
      <c r="S28" s="18"/>
      <c r="T28" s="18"/>
      <c r="U28" s="18"/>
      <c r="V28" s="18"/>
      <c r="W28" s="570" t="s">
        <v>166</v>
      </c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17"/>
      <c r="AI28" s="17"/>
      <c r="AJ28" s="115"/>
    </row>
    <row r="29" spans="1:36" ht="15">
      <c r="A29" s="114"/>
      <c r="B29" s="38" t="s">
        <v>80</v>
      </c>
      <c r="C29" s="129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7"/>
      <c r="AI29" s="17"/>
      <c r="AJ29" s="115"/>
    </row>
    <row r="30" spans="1:36" ht="15.75" thickBot="1">
      <c r="A30" s="114"/>
      <c r="B30" s="48"/>
      <c r="C30" s="129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7"/>
      <c r="AI30" s="17"/>
      <c r="AJ30" s="115"/>
    </row>
    <row r="31" spans="1:36" ht="15.75" thickBot="1">
      <c r="A31" s="120"/>
      <c r="B31" s="122"/>
      <c r="C31" s="122"/>
      <c r="D31" s="122"/>
      <c r="E31" s="123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4"/>
      <c r="AI31" s="124"/>
      <c r="AJ31" s="125"/>
    </row>
  </sheetData>
  <sheetProtection/>
  <mergeCells count="31">
    <mergeCell ref="W25:AG25"/>
    <mergeCell ref="W26:AG26"/>
    <mergeCell ref="W27:AG27"/>
    <mergeCell ref="W28:AG28"/>
    <mergeCell ref="E25:P25"/>
    <mergeCell ref="E26:P26"/>
    <mergeCell ref="E27:P27"/>
    <mergeCell ref="E28:P28"/>
    <mergeCell ref="E19:E20"/>
    <mergeCell ref="AH19:AH20"/>
    <mergeCell ref="AI19:AI20"/>
    <mergeCell ref="AH13:AH14"/>
    <mergeCell ref="E7:E8"/>
    <mergeCell ref="AH7:AH8"/>
    <mergeCell ref="AJ19:AJ20"/>
    <mergeCell ref="E10:E11"/>
    <mergeCell ref="AH10:AH11"/>
    <mergeCell ref="AI10:AI11"/>
    <mergeCell ref="AJ10:AJ11"/>
    <mergeCell ref="AI7:AI8"/>
    <mergeCell ref="E13:E14"/>
    <mergeCell ref="AJ7:AJ8"/>
    <mergeCell ref="AI13:AI14"/>
    <mergeCell ref="AJ13:AJ14"/>
    <mergeCell ref="Q6:AG6"/>
    <mergeCell ref="F18:K18"/>
    <mergeCell ref="A1:AJ3"/>
    <mergeCell ref="E4:E5"/>
    <mergeCell ref="AH4:AH5"/>
    <mergeCell ref="AI4:AI5"/>
    <mergeCell ref="AJ4:AJ5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51"/>
  <sheetViews>
    <sheetView zoomScalePageLayoutView="0" workbookViewId="0" topLeftCell="A28">
      <selection activeCell="N6" sqref="N6"/>
    </sheetView>
  </sheetViews>
  <sheetFormatPr defaultColWidth="11.57421875" defaultRowHeight="15"/>
  <cols>
    <col min="1" max="1" width="8.28125" style="12" customWidth="1"/>
    <col min="2" max="2" width="20.7109375" style="12" customWidth="1"/>
    <col min="3" max="3" width="6.57421875" style="12" customWidth="1"/>
    <col min="4" max="4" width="7.140625" style="20" customWidth="1"/>
    <col min="5" max="32" width="3.7109375" style="12" customWidth="1"/>
    <col min="33" max="35" width="4.7109375" style="19" customWidth="1"/>
    <col min="36" max="239" width="9.140625" style="12" customWidth="1"/>
  </cols>
  <sheetData>
    <row r="1" spans="1:37" s="13" customFormat="1" ht="15" customHeight="1">
      <c r="A1" s="551" t="s">
        <v>503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3"/>
      <c r="AJ1" s="28"/>
      <c r="AK1" s="29"/>
    </row>
    <row r="2" spans="1:37" s="13" customFormat="1" ht="15" customHeight="1">
      <c r="A2" s="554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6"/>
      <c r="AJ2" s="30"/>
      <c r="AK2" s="31"/>
    </row>
    <row r="3" spans="1:37" s="14" customFormat="1" ht="15" customHeight="1">
      <c r="A3" s="554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6"/>
      <c r="AJ3" s="30"/>
      <c r="AK3" s="31"/>
    </row>
    <row r="4" spans="1:37" s="14" customFormat="1" ht="15" customHeight="1" thickBot="1">
      <c r="A4" s="212" t="s">
        <v>0</v>
      </c>
      <c r="B4" s="142" t="s">
        <v>1</v>
      </c>
      <c r="C4" s="142" t="s">
        <v>2</v>
      </c>
      <c r="D4" s="581" t="s">
        <v>3</v>
      </c>
      <c r="E4" s="86">
        <v>1</v>
      </c>
      <c r="F4" s="86">
        <v>2</v>
      </c>
      <c r="G4" s="86">
        <v>3</v>
      </c>
      <c r="H4" s="86">
        <v>4</v>
      </c>
      <c r="I4" s="86">
        <v>5</v>
      </c>
      <c r="J4" s="86">
        <v>6</v>
      </c>
      <c r="K4" s="86">
        <v>7</v>
      </c>
      <c r="L4" s="86">
        <v>8</v>
      </c>
      <c r="M4" s="86">
        <v>9</v>
      </c>
      <c r="N4" s="86">
        <v>10</v>
      </c>
      <c r="O4" s="86">
        <v>11</v>
      </c>
      <c r="P4" s="86">
        <v>12</v>
      </c>
      <c r="Q4" s="86">
        <v>13</v>
      </c>
      <c r="R4" s="86">
        <v>14</v>
      </c>
      <c r="S4" s="86">
        <v>15</v>
      </c>
      <c r="T4" s="86">
        <v>16</v>
      </c>
      <c r="U4" s="86">
        <v>17</v>
      </c>
      <c r="V4" s="86">
        <v>18</v>
      </c>
      <c r="W4" s="86">
        <v>19</v>
      </c>
      <c r="X4" s="86">
        <v>20</v>
      </c>
      <c r="Y4" s="86">
        <v>21</v>
      </c>
      <c r="Z4" s="86">
        <v>22</v>
      </c>
      <c r="AA4" s="86">
        <v>23</v>
      </c>
      <c r="AB4" s="86">
        <v>24</v>
      </c>
      <c r="AC4" s="86">
        <v>25</v>
      </c>
      <c r="AD4" s="86">
        <v>26</v>
      </c>
      <c r="AE4" s="86">
        <v>27</v>
      </c>
      <c r="AF4" s="86">
        <v>28</v>
      </c>
      <c r="AG4" s="508" t="s">
        <v>4</v>
      </c>
      <c r="AH4" s="582" t="s">
        <v>5</v>
      </c>
      <c r="AI4" s="579" t="s">
        <v>6</v>
      </c>
      <c r="AJ4" s="13"/>
      <c r="AK4" s="13"/>
    </row>
    <row r="5" spans="1:37" s="14" customFormat="1" ht="15" customHeight="1">
      <c r="A5" s="212"/>
      <c r="B5" s="89" t="s">
        <v>158</v>
      </c>
      <c r="C5" s="142"/>
      <c r="D5" s="581"/>
      <c r="E5" s="75" t="s">
        <v>8</v>
      </c>
      <c r="F5" s="75" t="s">
        <v>10</v>
      </c>
      <c r="G5" s="75" t="s">
        <v>7</v>
      </c>
      <c r="H5" s="75" t="s">
        <v>7</v>
      </c>
      <c r="I5" s="75" t="s">
        <v>8</v>
      </c>
      <c r="J5" s="75" t="s">
        <v>8</v>
      </c>
      <c r="K5" s="75" t="s">
        <v>9</v>
      </c>
      <c r="L5" s="75" t="s">
        <v>8</v>
      </c>
      <c r="M5" s="75" t="s">
        <v>10</v>
      </c>
      <c r="N5" s="75" t="s">
        <v>7</v>
      </c>
      <c r="O5" s="75" t="s">
        <v>7</v>
      </c>
      <c r="P5" s="75" t="s">
        <v>8</v>
      </c>
      <c r="Q5" s="75" t="s">
        <v>8</v>
      </c>
      <c r="R5" s="75" t="s">
        <v>9</v>
      </c>
      <c r="S5" s="75" t="s">
        <v>8</v>
      </c>
      <c r="T5" s="75" t="s">
        <v>10</v>
      </c>
      <c r="U5" s="75" t="s">
        <v>7</v>
      </c>
      <c r="V5" s="75" t="s">
        <v>7</v>
      </c>
      <c r="W5" s="75" t="s">
        <v>8</v>
      </c>
      <c r="X5" s="75" t="s">
        <v>8</v>
      </c>
      <c r="Y5" s="75" t="s">
        <v>9</v>
      </c>
      <c r="Z5" s="75" t="s">
        <v>8</v>
      </c>
      <c r="AA5" s="75" t="s">
        <v>10</v>
      </c>
      <c r="AB5" s="75" t="s">
        <v>7</v>
      </c>
      <c r="AC5" s="75" t="s">
        <v>7</v>
      </c>
      <c r="AD5" s="75" t="s">
        <v>8</v>
      </c>
      <c r="AE5" s="75" t="s">
        <v>8</v>
      </c>
      <c r="AF5" s="75" t="s">
        <v>9</v>
      </c>
      <c r="AG5" s="508"/>
      <c r="AH5" s="582"/>
      <c r="AI5" s="579"/>
      <c r="AJ5" s="13"/>
      <c r="AK5" s="13"/>
    </row>
    <row r="6" spans="1:35" s="14" customFormat="1" ht="15" customHeight="1">
      <c r="A6" s="128"/>
      <c r="B6" s="34" t="s">
        <v>131</v>
      </c>
      <c r="C6" s="207" t="s">
        <v>159</v>
      </c>
      <c r="D6" s="208" t="s">
        <v>146</v>
      </c>
      <c r="E6" s="210"/>
      <c r="F6" s="210" t="s">
        <v>188</v>
      </c>
      <c r="G6" s="210"/>
      <c r="H6" s="210" t="s">
        <v>188</v>
      </c>
      <c r="I6" s="210"/>
      <c r="J6" s="274" t="s">
        <v>188</v>
      </c>
      <c r="K6" s="274"/>
      <c r="L6" s="210" t="s">
        <v>188</v>
      </c>
      <c r="M6" s="210"/>
      <c r="N6" s="210" t="s">
        <v>188</v>
      </c>
      <c r="O6" s="210"/>
      <c r="P6" s="210" t="s">
        <v>188</v>
      </c>
      <c r="Q6" s="274"/>
      <c r="R6" s="274" t="s">
        <v>188</v>
      </c>
      <c r="S6" s="210"/>
      <c r="T6" s="274" t="s">
        <v>188</v>
      </c>
      <c r="U6" s="210"/>
      <c r="V6" s="210" t="s">
        <v>188</v>
      </c>
      <c r="W6" s="210"/>
      <c r="X6" s="274" t="s">
        <v>188</v>
      </c>
      <c r="Y6" s="274"/>
      <c r="Z6" s="210" t="s">
        <v>188</v>
      </c>
      <c r="AA6" s="210"/>
      <c r="AB6" s="210" t="s">
        <v>188</v>
      </c>
      <c r="AC6" s="210"/>
      <c r="AD6" s="210" t="s">
        <v>188</v>
      </c>
      <c r="AE6" s="274"/>
      <c r="AF6" s="274" t="s">
        <v>188</v>
      </c>
      <c r="AG6" s="77">
        <f aca="true" t="shared" si="0" ref="AG6:AG11">COUNTIF(C6:AF6,"T")*6+COUNTIF(C6:AF6,"P")*12+COUNTIF(C6:AF6,"M")*6+COUNTIF(C6:AF6,"I")*5+COUNTIF(C6:AF6,"N")*12+COUNTIF(C6:AF6,"TI")*11+COUNTIF(C6:AF6,"MT")*12+COUNTIF(C6:AF6,"MI")*11</f>
        <v>168</v>
      </c>
      <c r="AH6" s="84"/>
      <c r="AI6" s="110"/>
    </row>
    <row r="7" spans="1:35" s="14" customFormat="1" ht="15" customHeight="1">
      <c r="A7" s="213"/>
      <c r="B7" s="34" t="s">
        <v>132</v>
      </c>
      <c r="C7" s="207" t="s">
        <v>159</v>
      </c>
      <c r="D7" s="208" t="s">
        <v>146</v>
      </c>
      <c r="E7" s="210"/>
      <c r="F7" s="210" t="s">
        <v>188</v>
      </c>
      <c r="G7" s="210"/>
      <c r="H7" s="210" t="s">
        <v>188</v>
      </c>
      <c r="I7" s="210"/>
      <c r="J7" s="274" t="s">
        <v>188</v>
      </c>
      <c r="K7" s="274"/>
      <c r="L7" s="210" t="s">
        <v>188</v>
      </c>
      <c r="M7" s="210"/>
      <c r="N7" s="210" t="s">
        <v>188</v>
      </c>
      <c r="O7" s="210"/>
      <c r="P7" s="210" t="s">
        <v>188</v>
      </c>
      <c r="Q7" s="274"/>
      <c r="R7" s="274" t="s">
        <v>188</v>
      </c>
      <c r="S7" s="210"/>
      <c r="T7" s="274" t="s">
        <v>188</v>
      </c>
      <c r="U7" s="210"/>
      <c r="V7" s="210" t="s">
        <v>188</v>
      </c>
      <c r="W7" s="210"/>
      <c r="X7" s="274" t="s">
        <v>188</v>
      </c>
      <c r="Y7" s="274"/>
      <c r="Z7" s="210" t="s">
        <v>188</v>
      </c>
      <c r="AA7" s="210"/>
      <c r="AB7" s="210" t="s">
        <v>188</v>
      </c>
      <c r="AC7" s="210"/>
      <c r="AD7" s="210" t="s">
        <v>188</v>
      </c>
      <c r="AE7" s="274"/>
      <c r="AF7" s="274" t="s">
        <v>188</v>
      </c>
      <c r="AG7" s="77">
        <f t="shared" si="0"/>
        <v>168</v>
      </c>
      <c r="AH7" s="84"/>
      <c r="AI7" s="110"/>
    </row>
    <row r="8" spans="1:35" s="14" customFormat="1" ht="15" customHeight="1">
      <c r="A8" s="213"/>
      <c r="B8" s="34" t="s">
        <v>133</v>
      </c>
      <c r="C8" s="207" t="s">
        <v>159</v>
      </c>
      <c r="D8" s="208" t="s">
        <v>146</v>
      </c>
      <c r="E8" s="210"/>
      <c r="F8" s="210" t="s">
        <v>188</v>
      </c>
      <c r="G8" s="210"/>
      <c r="H8" s="210" t="s">
        <v>188</v>
      </c>
      <c r="I8" s="210"/>
      <c r="J8" s="274" t="s">
        <v>188</v>
      </c>
      <c r="K8" s="274"/>
      <c r="L8" s="210" t="s">
        <v>188</v>
      </c>
      <c r="M8" s="210"/>
      <c r="N8" s="210" t="s">
        <v>188</v>
      </c>
      <c r="O8" s="210"/>
      <c r="P8" s="210" t="s">
        <v>188</v>
      </c>
      <c r="Q8" s="274"/>
      <c r="R8" s="274" t="s">
        <v>188</v>
      </c>
      <c r="S8" s="210"/>
      <c r="T8" s="274" t="s">
        <v>188</v>
      </c>
      <c r="U8" s="210"/>
      <c r="V8" s="210" t="s">
        <v>188</v>
      </c>
      <c r="W8" s="210"/>
      <c r="X8" s="274" t="s">
        <v>188</v>
      </c>
      <c r="Y8" s="274"/>
      <c r="Z8" s="210" t="s">
        <v>188</v>
      </c>
      <c r="AA8" s="210"/>
      <c r="AB8" s="210" t="s">
        <v>188</v>
      </c>
      <c r="AC8" s="210"/>
      <c r="AD8" s="210" t="s">
        <v>188</v>
      </c>
      <c r="AE8" s="274"/>
      <c r="AF8" s="274" t="s">
        <v>188</v>
      </c>
      <c r="AG8" s="77">
        <f t="shared" si="0"/>
        <v>168</v>
      </c>
      <c r="AH8" s="84"/>
      <c r="AI8" s="110"/>
    </row>
    <row r="9" spans="1:35" s="14" customFormat="1" ht="15" customHeight="1">
      <c r="A9" s="213"/>
      <c r="B9" s="34" t="s">
        <v>134</v>
      </c>
      <c r="C9" s="207" t="s">
        <v>159</v>
      </c>
      <c r="D9" s="208" t="s">
        <v>146</v>
      </c>
      <c r="E9" s="210"/>
      <c r="F9" s="210" t="s">
        <v>188</v>
      </c>
      <c r="G9" s="210"/>
      <c r="H9" s="210" t="s">
        <v>188</v>
      </c>
      <c r="I9" s="210"/>
      <c r="J9" s="274" t="s">
        <v>188</v>
      </c>
      <c r="K9" s="274"/>
      <c r="L9" s="210" t="s">
        <v>188</v>
      </c>
      <c r="M9" s="210"/>
      <c r="N9" s="210" t="s">
        <v>188</v>
      </c>
      <c r="O9" s="210"/>
      <c r="P9" s="210" t="s">
        <v>188</v>
      </c>
      <c r="Q9" s="274"/>
      <c r="R9" s="274" t="s">
        <v>188</v>
      </c>
      <c r="S9" s="210"/>
      <c r="T9" s="274" t="s">
        <v>188</v>
      </c>
      <c r="U9" s="210"/>
      <c r="V9" s="210" t="s">
        <v>188</v>
      </c>
      <c r="W9" s="210"/>
      <c r="X9" s="274" t="s">
        <v>188</v>
      </c>
      <c r="Y9" s="274"/>
      <c r="Z9" s="210" t="s">
        <v>188</v>
      </c>
      <c r="AA9" s="210"/>
      <c r="AB9" s="210" t="s">
        <v>188</v>
      </c>
      <c r="AC9" s="210"/>
      <c r="AD9" s="210" t="s">
        <v>188</v>
      </c>
      <c r="AE9" s="274"/>
      <c r="AF9" s="274" t="s">
        <v>188</v>
      </c>
      <c r="AG9" s="77">
        <f t="shared" si="0"/>
        <v>168</v>
      </c>
      <c r="AH9" s="84"/>
      <c r="AI9" s="110"/>
    </row>
    <row r="10" spans="1:35" s="14" customFormat="1" ht="15" customHeight="1">
      <c r="A10" s="128"/>
      <c r="B10" s="34" t="s">
        <v>135</v>
      </c>
      <c r="C10" s="207" t="s">
        <v>159</v>
      </c>
      <c r="D10" s="208" t="s">
        <v>146</v>
      </c>
      <c r="E10" s="210"/>
      <c r="F10" s="210" t="s">
        <v>188</v>
      </c>
      <c r="G10" s="210"/>
      <c r="H10" s="210" t="s">
        <v>188</v>
      </c>
      <c r="I10" s="210"/>
      <c r="J10" s="274" t="s">
        <v>188</v>
      </c>
      <c r="K10" s="274"/>
      <c r="L10" s="210" t="s">
        <v>188</v>
      </c>
      <c r="M10" s="210"/>
      <c r="N10" s="210" t="s">
        <v>188</v>
      </c>
      <c r="O10" s="210"/>
      <c r="P10" s="210" t="s">
        <v>188</v>
      </c>
      <c r="Q10" s="274"/>
      <c r="R10" s="274" t="s">
        <v>188</v>
      </c>
      <c r="S10" s="210"/>
      <c r="T10" s="274" t="s">
        <v>188</v>
      </c>
      <c r="U10" s="210"/>
      <c r="V10" s="210" t="s">
        <v>188</v>
      </c>
      <c r="W10" s="210"/>
      <c r="X10" s="274" t="s">
        <v>188</v>
      </c>
      <c r="Y10" s="274"/>
      <c r="Z10" s="210" t="s">
        <v>188</v>
      </c>
      <c r="AA10" s="210"/>
      <c r="AB10" s="210" t="s">
        <v>188</v>
      </c>
      <c r="AC10" s="210"/>
      <c r="AD10" s="210" t="s">
        <v>188</v>
      </c>
      <c r="AE10" s="274"/>
      <c r="AF10" s="274" t="s">
        <v>188</v>
      </c>
      <c r="AG10" s="77">
        <f t="shared" si="0"/>
        <v>168</v>
      </c>
      <c r="AH10" s="84"/>
      <c r="AI10" s="110"/>
    </row>
    <row r="11" spans="1:35" s="14" customFormat="1" ht="15" customHeight="1">
      <c r="A11" s="213"/>
      <c r="B11" s="34" t="s">
        <v>196</v>
      </c>
      <c r="C11" s="207" t="s">
        <v>159</v>
      </c>
      <c r="D11" s="208" t="s">
        <v>146</v>
      </c>
      <c r="E11" s="210"/>
      <c r="F11" s="210" t="s">
        <v>188</v>
      </c>
      <c r="G11" s="210"/>
      <c r="H11" s="210" t="s">
        <v>188</v>
      </c>
      <c r="I11" s="210"/>
      <c r="J11" s="274" t="s">
        <v>188</v>
      </c>
      <c r="K11" s="274"/>
      <c r="L11" s="210" t="s">
        <v>188</v>
      </c>
      <c r="M11" s="210"/>
      <c r="N11" s="210" t="s">
        <v>188</v>
      </c>
      <c r="O11" s="210"/>
      <c r="P11" s="210" t="s">
        <v>188</v>
      </c>
      <c r="Q11" s="274"/>
      <c r="R11" s="274" t="s">
        <v>188</v>
      </c>
      <c r="S11" s="210"/>
      <c r="T11" s="274" t="s">
        <v>188</v>
      </c>
      <c r="U11" s="210"/>
      <c r="V11" s="210" t="s">
        <v>188</v>
      </c>
      <c r="W11" s="210"/>
      <c r="X11" s="274" t="s">
        <v>188</v>
      </c>
      <c r="Y11" s="274"/>
      <c r="Z11" s="210" t="s">
        <v>188</v>
      </c>
      <c r="AA11" s="210"/>
      <c r="AB11" s="210" t="s">
        <v>188</v>
      </c>
      <c r="AC11" s="210"/>
      <c r="AD11" s="210" t="s">
        <v>188</v>
      </c>
      <c r="AE11" s="274"/>
      <c r="AF11" s="274" t="s">
        <v>188</v>
      </c>
      <c r="AG11" s="77">
        <f t="shared" si="0"/>
        <v>168</v>
      </c>
      <c r="AH11" s="84"/>
      <c r="AI11" s="110"/>
    </row>
    <row r="12" spans="1:35" s="14" customFormat="1" ht="15" customHeight="1" thickBot="1">
      <c r="A12" s="214" t="s">
        <v>0</v>
      </c>
      <c r="B12" s="143" t="s">
        <v>1</v>
      </c>
      <c r="C12" s="142" t="s">
        <v>2</v>
      </c>
      <c r="D12" s="561" t="s">
        <v>3</v>
      </c>
      <c r="E12" s="166">
        <v>1</v>
      </c>
      <c r="F12" s="166">
        <v>2</v>
      </c>
      <c r="G12" s="166">
        <v>3</v>
      </c>
      <c r="H12" s="166">
        <v>4</v>
      </c>
      <c r="I12" s="166">
        <v>5</v>
      </c>
      <c r="J12" s="166">
        <v>6</v>
      </c>
      <c r="K12" s="166">
        <v>7</v>
      </c>
      <c r="L12" s="166">
        <v>8</v>
      </c>
      <c r="M12" s="166">
        <v>9</v>
      </c>
      <c r="N12" s="166">
        <v>10</v>
      </c>
      <c r="O12" s="166">
        <v>11</v>
      </c>
      <c r="P12" s="166">
        <v>12</v>
      </c>
      <c r="Q12" s="166">
        <v>13</v>
      </c>
      <c r="R12" s="166">
        <v>14</v>
      </c>
      <c r="S12" s="166">
        <v>15</v>
      </c>
      <c r="T12" s="166">
        <v>16</v>
      </c>
      <c r="U12" s="166">
        <v>17</v>
      </c>
      <c r="V12" s="166">
        <v>18</v>
      </c>
      <c r="W12" s="166">
        <v>19</v>
      </c>
      <c r="X12" s="166">
        <v>20</v>
      </c>
      <c r="Y12" s="166">
        <v>21</v>
      </c>
      <c r="Z12" s="166">
        <v>22</v>
      </c>
      <c r="AA12" s="166">
        <v>23</v>
      </c>
      <c r="AB12" s="166">
        <v>24</v>
      </c>
      <c r="AC12" s="166">
        <v>25</v>
      </c>
      <c r="AD12" s="166">
        <v>26</v>
      </c>
      <c r="AE12" s="166">
        <v>27</v>
      </c>
      <c r="AF12" s="166">
        <v>28</v>
      </c>
      <c r="AG12" s="543" t="s">
        <v>4</v>
      </c>
      <c r="AH12" s="84"/>
      <c r="AI12" s="110"/>
    </row>
    <row r="13" spans="1:35" s="14" customFormat="1" ht="15" customHeight="1">
      <c r="A13" s="214"/>
      <c r="B13" s="89"/>
      <c r="C13" s="142"/>
      <c r="D13" s="561"/>
      <c r="E13" s="75" t="s">
        <v>8</v>
      </c>
      <c r="F13" s="75" t="s">
        <v>10</v>
      </c>
      <c r="G13" s="75" t="s">
        <v>7</v>
      </c>
      <c r="H13" s="75" t="s">
        <v>7</v>
      </c>
      <c r="I13" s="75" t="s">
        <v>8</v>
      </c>
      <c r="J13" s="75" t="s">
        <v>8</v>
      </c>
      <c r="K13" s="75" t="s">
        <v>9</v>
      </c>
      <c r="L13" s="75" t="s">
        <v>8</v>
      </c>
      <c r="M13" s="75" t="s">
        <v>10</v>
      </c>
      <c r="N13" s="75" t="s">
        <v>7</v>
      </c>
      <c r="O13" s="75" t="s">
        <v>7</v>
      </c>
      <c r="P13" s="75" t="s">
        <v>8</v>
      </c>
      <c r="Q13" s="75" t="s">
        <v>8</v>
      </c>
      <c r="R13" s="75" t="s">
        <v>9</v>
      </c>
      <c r="S13" s="75" t="s">
        <v>8</v>
      </c>
      <c r="T13" s="75" t="s">
        <v>10</v>
      </c>
      <c r="U13" s="75" t="s">
        <v>7</v>
      </c>
      <c r="V13" s="75" t="s">
        <v>7</v>
      </c>
      <c r="W13" s="75" t="s">
        <v>8</v>
      </c>
      <c r="X13" s="75" t="s">
        <v>8</v>
      </c>
      <c r="Y13" s="75" t="s">
        <v>9</v>
      </c>
      <c r="Z13" s="75" t="s">
        <v>8</v>
      </c>
      <c r="AA13" s="75" t="s">
        <v>10</v>
      </c>
      <c r="AB13" s="75" t="s">
        <v>7</v>
      </c>
      <c r="AC13" s="75" t="s">
        <v>7</v>
      </c>
      <c r="AD13" s="75" t="s">
        <v>8</v>
      </c>
      <c r="AE13" s="75" t="s">
        <v>8</v>
      </c>
      <c r="AF13" s="75" t="s">
        <v>9</v>
      </c>
      <c r="AG13" s="543"/>
      <c r="AH13" s="84"/>
      <c r="AI13" s="110"/>
    </row>
    <row r="14" spans="1:35" s="14" customFormat="1" ht="15" customHeight="1">
      <c r="A14" s="213"/>
      <c r="B14" s="34" t="s">
        <v>136</v>
      </c>
      <c r="C14" s="207" t="s">
        <v>159</v>
      </c>
      <c r="D14" s="208" t="s">
        <v>146</v>
      </c>
      <c r="E14" s="210" t="s">
        <v>188</v>
      </c>
      <c r="F14" s="210"/>
      <c r="G14" s="210" t="s">
        <v>188</v>
      </c>
      <c r="H14" s="210"/>
      <c r="I14" s="274" t="s">
        <v>188</v>
      </c>
      <c r="J14" s="274"/>
      <c r="K14" s="210" t="s">
        <v>188</v>
      </c>
      <c r="L14" s="210"/>
      <c r="M14" s="210" t="s">
        <v>188</v>
      </c>
      <c r="N14" s="210"/>
      <c r="O14" s="210" t="s">
        <v>188</v>
      </c>
      <c r="P14" s="274"/>
      <c r="Q14" s="274" t="s">
        <v>188</v>
      </c>
      <c r="R14" s="210"/>
      <c r="S14" s="274" t="s">
        <v>188</v>
      </c>
      <c r="T14" s="210"/>
      <c r="U14" s="210" t="s">
        <v>188</v>
      </c>
      <c r="V14" s="210"/>
      <c r="W14" s="274" t="s">
        <v>188</v>
      </c>
      <c r="X14" s="274"/>
      <c r="Y14" s="210" t="s">
        <v>188</v>
      </c>
      <c r="Z14" s="210"/>
      <c r="AA14" s="210" t="s">
        <v>188</v>
      </c>
      <c r="AB14" s="210"/>
      <c r="AC14" s="210" t="s">
        <v>188</v>
      </c>
      <c r="AD14" s="274"/>
      <c r="AE14" s="274" t="s">
        <v>188</v>
      </c>
      <c r="AF14" s="274"/>
      <c r="AG14" s="77">
        <f>COUNTIF(C14:AF14,"T")*6+COUNTIF(C14:AF14,"P")*12+COUNTIF(C14:AF14,"M")*6+COUNTIF(C14:AF14,"I")*5+COUNTIF(C14:AF14,"N")*12+COUNTIF(C14:AF14,"TI")*11+COUNTIF(C14:AF14,"MT")*12+COUNTIF(C14:AF14,"MI")*11</f>
        <v>168</v>
      </c>
      <c r="AH14" s="84"/>
      <c r="AI14" s="110"/>
    </row>
    <row r="15" spans="1:35" s="14" customFormat="1" ht="15" customHeight="1">
      <c r="A15" s="128"/>
      <c r="B15" s="34" t="s">
        <v>137</v>
      </c>
      <c r="C15" s="207" t="s">
        <v>159</v>
      </c>
      <c r="D15" s="208" t="s">
        <v>146</v>
      </c>
      <c r="E15" s="210" t="s">
        <v>188</v>
      </c>
      <c r="F15" s="210"/>
      <c r="G15" s="210" t="s">
        <v>188</v>
      </c>
      <c r="H15" s="210"/>
      <c r="I15" s="274" t="s">
        <v>188</v>
      </c>
      <c r="J15" s="274"/>
      <c r="K15" s="210" t="s">
        <v>188</v>
      </c>
      <c r="L15" s="210"/>
      <c r="M15" s="210" t="s">
        <v>188</v>
      </c>
      <c r="N15" s="210"/>
      <c r="O15" s="210" t="s">
        <v>188</v>
      </c>
      <c r="P15" s="274"/>
      <c r="Q15" s="274" t="s">
        <v>188</v>
      </c>
      <c r="R15" s="210"/>
      <c r="S15" s="274" t="s">
        <v>188</v>
      </c>
      <c r="T15" s="210"/>
      <c r="U15" s="210" t="s">
        <v>188</v>
      </c>
      <c r="V15" s="210"/>
      <c r="W15" s="274" t="s">
        <v>188</v>
      </c>
      <c r="X15" s="274"/>
      <c r="Y15" s="210" t="s">
        <v>188</v>
      </c>
      <c r="Z15" s="210"/>
      <c r="AA15" s="210" t="s">
        <v>188</v>
      </c>
      <c r="AB15" s="210"/>
      <c r="AC15" s="210" t="s">
        <v>188</v>
      </c>
      <c r="AD15" s="274"/>
      <c r="AE15" s="274" t="s">
        <v>188</v>
      </c>
      <c r="AF15" s="274"/>
      <c r="AG15" s="77">
        <f>COUNTIF(C15:AF15,"T")*6+COUNTIF(C15:AF15,"P")*12+COUNTIF(C15:AF15,"M")*6+COUNTIF(C15:AF15,"I")*5+COUNTIF(C15:AF15,"N")*12+COUNTIF(C15:AF15,"TI")*11+COUNTIF(C15:AF15,"MT")*12+COUNTIF(C15:AF15,"MI")*11</f>
        <v>168</v>
      </c>
      <c r="AH15" s="84"/>
      <c r="AI15" s="110"/>
    </row>
    <row r="16" spans="1:35" s="14" customFormat="1" ht="15" customHeight="1">
      <c r="A16" s="128"/>
      <c r="B16" s="34" t="s">
        <v>192</v>
      </c>
      <c r="C16" s="207" t="s">
        <v>159</v>
      </c>
      <c r="D16" s="208" t="s">
        <v>146</v>
      </c>
      <c r="E16" s="210" t="s">
        <v>188</v>
      </c>
      <c r="F16" s="210"/>
      <c r="G16" s="210" t="s">
        <v>188</v>
      </c>
      <c r="H16" s="210"/>
      <c r="I16" s="274" t="s">
        <v>188</v>
      </c>
      <c r="J16" s="274"/>
      <c r="K16" s="210" t="s">
        <v>188</v>
      </c>
      <c r="L16" s="210"/>
      <c r="M16" s="210" t="s">
        <v>188</v>
      </c>
      <c r="N16" s="210"/>
      <c r="O16" s="210" t="s">
        <v>188</v>
      </c>
      <c r="P16" s="274"/>
      <c r="Q16" s="274" t="s">
        <v>188</v>
      </c>
      <c r="R16" s="210"/>
      <c r="S16" s="274" t="s">
        <v>188</v>
      </c>
      <c r="T16" s="210"/>
      <c r="U16" s="210" t="s">
        <v>188</v>
      </c>
      <c r="V16" s="210"/>
      <c r="W16" s="274" t="s">
        <v>188</v>
      </c>
      <c r="X16" s="274"/>
      <c r="Y16" s="210" t="s">
        <v>188</v>
      </c>
      <c r="Z16" s="210"/>
      <c r="AA16" s="210" t="s">
        <v>188</v>
      </c>
      <c r="AB16" s="210"/>
      <c r="AC16" s="210" t="s">
        <v>188</v>
      </c>
      <c r="AD16" s="274"/>
      <c r="AE16" s="274" t="s">
        <v>188</v>
      </c>
      <c r="AF16" s="274"/>
      <c r="AG16" s="77">
        <f>COUNTIF(C16:AF16,"T")*6+COUNTIF(C16:AF16,"P")*12+COUNTIF(C16:AF16,"M")*6+COUNTIF(C16:AF16,"I")*5+COUNTIF(C16:AF16,"N")*12+COUNTIF(C16:AF16,"TI")*11+COUNTIF(C16:AF16,"MT")*12+COUNTIF(C16:AF16,"MI")*11</f>
        <v>168</v>
      </c>
      <c r="AH16" s="84"/>
      <c r="AI16" s="110"/>
    </row>
    <row r="17" spans="1:35" s="14" customFormat="1" ht="15" customHeight="1">
      <c r="A17" s="128"/>
      <c r="B17" s="34" t="s">
        <v>138</v>
      </c>
      <c r="C17" s="207" t="s">
        <v>159</v>
      </c>
      <c r="D17" s="208" t="s">
        <v>146</v>
      </c>
      <c r="E17" s="210" t="s">
        <v>188</v>
      </c>
      <c r="F17" s="210"/>
      <c r="G17" s="210" t="s">
        <v>188</v>
      </c>
      <c r="H17" s="210"/>
      <c r="I17" s="274" t="s">
        <v>188</v>
      </c>
      <c r="J17" s="274"/>
      <c r="K17" s="210" t="s">
        <v>188</v>
      </c>
      <c r="L17" s="210"/>
      <c r="M17" s="210" t="s">
        <v>188</v>
      </c>
      <c r="N17" s="210"/>
      <c r="O17" s="210" t="s">
        <v>188</v>
      </c>
      <c r="P17" s="274"/>
      <c r="Q17" s="274" t="s">
        <v>188</v>
      </c>
      <c r="R17" s="210"/>
      <c r="S17" s="274" t="s">
        <v>188</v>
      </c>
      <c r="T17" s="210"/>
      <c r="U17" s="210" t="s">
        <v>188</v>
      </c>
      <c r="V17" s="210"/>
      <c r="W17" s="274" t="s">
        <v>188</v>
      </c>
      <c r="X17" s="274"/>
      <c r="Y17" s="210" t="s">
        <v>188</v>
      </c>
      <c r="Z17" s="210"/>
      <c r="AA17" s="210" t="s">
        <v>188</v>
      </c>
      <c r="AB17" s="210"/>
      <c r="AC17" s="210" t="s">
        <v>188</v>
      </c>
      <c r="AD17" s="274"/>
      <c r="AE17" s="274" t="s">
        <v>188</v>
      </c>
      <c r="AF17" s="274"/>
      <c r="AG17" s="77">
        <f>COUNTIF(C17:AF17,"T")*6+COUNTIF(C17:AF17,"P")*12+COUNTIF(C17:AF17,"M")*6+COUNTIF(C17:AF17,"I")*5+COUNTIF(C17:AF17,"N")*12+COUNTIF(C17:AF17,"TI")*11+COUNTIF(C17:AF17,"MT")*12+COUNTIF(C17:AF17,"MI")*11</f>
        <v>168</v>
      </c>
      <c r="AH17" s="84"/>
      <c r="AI17" s="110"/>
    </row>
    <row r="18" spans="1:35" s="14" customFormat="1" ht="15" customHeight="1">
      <c r="A18" s="128"/>
      <c r="B18" s="34" t="s">
        <v>186</v>
      </c>
      <c r="C18" s="209" t="s">
        <v>147</v>
      </c>
      <c r="D18" s="208" t="s">
        <v>146</v>
      </c>
      <c r="E18" s="210" t="s">
        <v>188</v>
      </c>
      <c r="F18" s="210"/>
      <c r="G18" s="210" t="s">
        <v>188</v>
      </c>
      <c r="H18" s="210"/>
      <c r="I18" s="274" t="s">
        <v>188</v>
      </c>
      <c r="J18" s="274"/>
      <c r="K18" s="210" t="s">
        <v>188</v>
      </c>
      <c r="L18" s="210"/>
      <c r="M18" s="210" t="s">
        <v>188</v>
      </c>
      <c r="N18" s="210"/>
      <c r="O18" s="210" t="s">
        <v>188</v>
      </c>
      <c r="P18" s="274"/>
      <c r="Q18" s="274" t="s">
        <v>188</v>
      </c>
      <c r="R18" s="210"/>
      <c r="S18" s="274" t="s">
        <v>188</v>
      </c>
      <c r="T18" s="210"/>
      <c r="U18" s="210" t="s">
        <v>188</v>
      </c>
      <c r="V18" s="210"/>
      <c r="W18" s="274" t="s">
        <v>188</v>
      </c>
      <c r="X18" s="274"/>
      <c r="Y18" s="210" t="s">
        <v>188</v>
      </c>
      <c r="Z18" s="210"/>
      <c r="AA18" s="210" t="s">
        <v>188</v>
      </c>
      <c r="AB18" s="210"/>
      <c r="AC18" s="210" t="s">
        <v>188</v>
      </c>
      <c r="AD18" s="274"/>
      <c r="AE18" s="274" t="s">
        <v>188</v>
      </c>
      <c r="AF18" s="274"/>
      <c r="AG18" s="77">
        <f>COUNTIF(C18:AF18,"T")*6+COUNTIF(C18:AF18,"P")*12+COUNTIF(C18:AF18,"M")*6+COUNTIF(C18:AF18,"I")*5+COUNTIF(C18:AF18,"N")*12+COUNTIF(C18:AF18,"TI")*11+COUNTIF(C18:AF18,"MT")*12+COUNTIF(C18:AF18,"FE")*12</f>
        <v>168</v>
      </c>
      <c r="AH18" s="84"/>
      <c r="AI18" s="110"/>
    </row>
    <row r="19" spans="1:35" s="14" customFormat="1" ht="15" customHeight="1">
      <c r="A19" s="128"/>
      <c r="B19" s="34" t="s">
        <v>139</v>
      </c>
      <c r="C19" s="209" t="s">
        <v>147</v>
      </c>
      <c r="D19" s="208" t="s">
        <v>146</v>
      </c>
      <c r="E19" s="210" t="s">
        <v>188</v>
      </c>
      <c r="F19" s="210"/>
      <c r="G19" s="210" t="s">
        <v>188</v>
      </c>
      <c r="H19" s="210"/>
      <c r="I19" s="274" t="s">
        <v>188</v>
      </c>
      <c r="J19" s="274"/>
      <c r="K19" s="210" t="s">
        <v>188</v>
      </c>
      <c r="L19" s="210"/>
      <c r="M19" s="210" t="s">
        <v>188</v>
      </c>
      <c r="N19" s="210"/>
      <c r="O19" s="210" t="s">
        <v>188</v>
      </c>
      <c r="P19" s="274"/>
      <c r="Q19" s="274" t="s">
        <v>188</v>
      </c>
      <c r="R19" s="210"/>
      <c r="S19" s="274" t="s">
        <v>188</v>
      </c>
      <c r="T19" s="210"/>
      <c r="U19" s="210" t="s">
        <v>188</v>
      </c>
      <c r="V19" s="210"/>
      <c r="W19" s="274" t="s">
        <v>188</v>
      </c>
      <c r="X19" s="274"/>
      <c r="Y19" s="210" t="s">
        <v>188</v>
      </c>
      <c r="Z19" s="210"/>
      <c r="AA19" s="210" t="s">
        <v>188</v>
      </c>
      <c r="AB19" s="210"/>
      <c r="AC19" s="210" t="s">
        <v>188</v>
      </c>
      <c r="AD19" s="274"/>
      <c r="AE19" s="274" t="s">
        <v>188</v>
      </c>
      <c r="AF19" s="274"/>
      <c r="AG19" s="77">
        <f>COUNTIF(C19:AF19,"T")*6+COUNTIF(C19:AF19,"P")*12+COUNTIF(C19:AF19,"M")*6+COUNTIF(C19:AF19,"I")*5+COUNTIF(C19:AF19,"N")*12+COUNTIF(C19:AF19,"TI")*11+COUNTIF(C19:AF19,"MT")*12+COUNTIF(C19:AF19,"MI")*11</f>
        <v>168</v>
      </c>
      <c r="AH19" s="84"/>
      <c r="AI19" s="110"/>
    </row>
    <row r="20" spans="1:35" s="14" customFormat="1" ht="15" customHeight="1" thickBot="1">
      <c r="A20" s="214" t="s">
        <v>0</v>
      </c>
      <c r="B20" s="143" t="s">
        <v>1</v>
      </c>
      <c r="C20" s="142" t="s">
        <v>2</v>
      </c>
      <c r="D20" s="561" t="s">
        <v>3</v>
      </c>
      <c r="E20" s="166">
        <v>1</v>
      </c>
      <c r="F20" s="166">
        <v>2</v>
      </c>
      <c r="G20" s="166">
        <v>3</v>
      </c>
      <c r="H20" s="166">
        <v>4</v>
      </c>
      <c r="I20" s="166">
        <v>5</v>
      </c>
      <c r="J20" s="166">
        <v>6</v>
      </c>
      <c r="K20" s="166">
        <v>7</v>
      </c>
      <c r="L20" s="166">
        <v>8</v>
      </c>
      <c r="M20" s="166">
        <v>9</v>
      </c>
      <c r="N20" s="166">
        <v>10</v>
      </c>
      <c r="O20" s="166">
        <v>11</v>
      </c>
      <c r="P20" s="166">
        <v>12</v>
      </c>
      <c r="Q20" s="166">
        <v>13</v>
      </c>
      <c r="R20" s="166">
        <v>14</v>
      </c>
      <c r="S20" s="166">
        <v>15</v>
      </c>
      <c r="T20" s="166">
        <v>16</v>
      </c>
      <c r="U20" s="166">
        <v>17</v>
      </c>
      <c r="V20" s="166">
        <v>18</v>
      </c>
      <c r="W20" s="166">
        <v>19</v>
      </c>
      <c r="X20" s="166">
        <v>20</v>
      </c>
      <c r="Y20" s="166">
        <v>21</v>
      </c>
      <c r="Z20" s="166">
        <v>22</v>
      </c>
      <c r="AA20" s="166">
        <v>23</v>
      </c>
      <c r="AB20" s="166">
        <v>24</v>
      </c>
      <c r="AC20" s="166">
        <v>25</v>
      </c>
      <c r="AD20" s="166">
        <v>26</v>
      </c>
      <c r="AE20" s="166">
        <v>27</v>
      </c>
      <c r="AF20" s="166">
        <v>28</v>
      </c>
      <c r="AG20" s="580" t="s">
        <v>4</v>
      </c>
      <c r="AH20" s="84"/>
      <c r="AI20" s="110"/>
    </row>
    <row r="21" spans="1:35" s="14" customFormat="1" ht="15" customHeight="1">
      <c r="A21" s="214"/>
      <c r="B21" s="89"/>
      <c r="C21" s="142"/>
      <c r="D21" s="561"/>
      <c r="E21" s="75" t="s">
        <v>8</v>
      </c>
      <c r="F21" s="75" t="s">
        <v>10</v>
      </c>
      <c r="G21" s="75" t="s">
        <v>7</v>
      </c>
      <c r="H21" s="75" t="s">
        <v>7</v>
      </c>
      <c r="I21" s="75" t="s">
        <v>8</v>
      </c>
      <c r="J21" s="75" t="s">
        <v>8</v>
      </c>
      <c r="K21" s="75" t="s">
        <v>9</v>
      </c>
      <c r="L21" s="75" t="s">
        <v>8</v>
      </c>
      <c r="M21" s="75" t="s">
        <v>10</v>
      </c>
      <c r="N21" s="75" t="s">
        <v>7</v>
      </c>
      <c r="O21" s="75" t="s">
        <v>7</v>
      </c>
      <c r="P21" s="75" t="s">
        <v>8</v>
      </c>
      <c r="Q21" s="75" t="s">
        <v>8</v>
      </c>
      <c r="R21" s="75" t="s">
        <v>9</v>
      </c>
      <c r="S21" s="75" t="s">
        <v>8</v>
      </c>
      <c r="T21" s="75" t="s">
        <v>10</v>
      </c>
      <c r="U21" s="75" t="s">
        <v>7</v>
      </c>
      <c r="V21" s="75" t="s">
        <v>7</v>
      </c>
      <c r="W21" s="75" t="s">
        <v>8</v>
      </c>
      <c r="X21" s="75" t="s">
        <v>8</v>
      </c>
      <c r="Y21" s="75" t="s">
        <v>9</v>
      </c>
      <c r="Z21" s="75" t="s">
        <v>8</v>
      </c>
      <c r="AA21" s="75" t="s">
        <v>10</v>
      </c>
      <c r="AB21" s="75" t="s">
        <v>7</v>
      </c>
      <c r="AC21" s="75" t="s">
        <v>7</v>
      </c>
      <c r="AD21" s="75" t="s">
        <v>8</v>
      </c>
      <c r="AE21" s="75" t="s">
        <v>8</v>
      </c>
      <c r="AF21" s="75" t="s">
        <v>9</v>
      </c>
      <c r="AG21" s="580"/>
      <c r="AH21" s="84"/>
      <c r="AI21" s="110"/>
    </row>
    <row r="22" spans="1:35" s="14" customFormat="1" ht="15" customHeight="1">
      <c r="A22" s="215"/>
      <c r="B22" s="34" t="s">
        <v>140</v>
      </c>
      <c r="C22" s="207" t="s">
        <v>159</v>
      </c>
      <c r="D22" s="216" t="s">
        <v>148</v>
      </c>
      <c r="E22" s="210"/>
      <c r="F22" s="210" t="s">
        <v>191</v>
      </c>
      <c r="G22" s="210"/>
      <c r="H22" s="210" t="s">
        <v>191</v>
      </c>
      <c r="I22" s="210"/>
      <c r="J22" s="274" t="s">
        <v>191</v>
      </c>
      <c r="K22" s="274"/>
      <c r="L22" s="210" t="s">
        <v>191</v>
      </c>
      <c r="M22" s="210"/>
      <c r="N22" s="210" t="s">
        <v>191</v>
      </c>
      <c r="O22" s="210"/>
      <c r="P22" s="210" t="s">
        <v>191</v>
      </c>
      <c r="Q22" s="274"/>
      <c r="R22" s="274" t="s">
        <v>191</v>
      </c>
      <c r="S22" s="210"/>
      <c r="T22" s="274" t="s">
        <v>191</v>
      </c>
      <c r="U22" s="210"/>
      <c r="V22" s="210" t="s">
        <v>191</v>
      </c>
      <c r="W22" s="210"/>
      <c r="X22" s="274" t="s">
        <v>191</v>
      </c>
      <c r="Y22" s="274"/>
      <c r="Z22" s="210" t="s">
        <v>191</v>
      </c>
      <c r="AA22" s="210"/>
      <c r="AB22" s="210" t="s">
        <v>191</v>
      </c>
      <c r="AC22" s="210"/>
      <c r="AD22" s="210" t="s">
        <v>191</v>
      </c>
      <c r="AE22" s="274"/>
      <c r="AF22" s="274" t="s">
        <v>191</v>
      </c>
      <c r="AG22" s="77">
        <f>COUNTIF(C22:AF22,"T")*6+COUNTIF(C22:AF22,"P")*12+COUNTIF(C22:AF22,"M")*6+COUNTIF(C22:AF22,"I")*5+COUNTIF(C22:AF22,"N")*12+COUNTIF(C22:AF22,"TI")*11+COUNTIF(C22:AF22,"MT")*12+COUNTIF(C22:AF22,"MI")*11</f>
        <v>168</v>
      </c>
      <c r="AH22" s="84"/>
      <c r="AI22" s="110"/>
    </row>
    <row r="23" spans="1:35" s="14" customFormat="1" ht="15" customHeight="1">
      <c r="A23" s="215"/>
      <c r="B23" s="34" t="s">
        <v>141</v>
      </c>
      <c r="C23" s="207" t="s">
        <v>159</v>
      </c>
      <c r="D23" s="216" t="s">
        <v>148</v>
      </c>
      <c r="E23" s="210"/>
      <c r="F23" s="210" t="s">
        <v>191</v>
      </c>
      <c r="G23" s="210"/>
      <c r="H23" s="210" t="s">
        <v>191</v>
      </c>
      <c r="I23" s="210"/>
      <c r="J23" s="274" t="s">
        <v>191</v>
      </c>
      <c r="K23" s="274"/>
      <c r="L23" s="210" t="s">
        <v>191</v>
      </c>
      <c r="M23" s="210"/>
      <c r="N23" s="210" t="s">
        <v>191</v>
      </c>
      <c r="O23" s="210"/>
      <c r="P23" s="210" t="s">
        <v>191</v>
      </c>
      <c r="Q23" s="274"/>
      <c r="R23" s="274" t="s">
        <v>191</v>
      </c>
      <c r="S23" s="210"/>
      <c r="T23" s="274" t="s">
        <v>191</v>
      </c>
      <c r="U23" s="210"/>
      <c r="V23" s="210" t="s">
        <v>191</v>
      </c>
      <c r="W23" s="210"/>
      <c r="X23" s="274" t="s">
        <v>191</v>
      </c>
      <c r="Y23" s="274"/>
      <c r="Z23" s="210" t="s">
        <v>191</v>
      </c>
      <c r="AA23" s="210"/>
      <c r="AB23" s="210" t="s">
        <v>191</v>
      </c>
      <c r="AC23" s="210"/>
      <c r="AD23" s="210" t="s">
        <v>191</v>
      </c>
      <c r="AE23" s="274"/>
      <c r="AF23" s="274" t="s">
        <v>191</v>
      </c>
      <c r="AG23" s="77">
        <f>COUNTIF(C23:AF23,"T")*6+COUNTIF(C23:AF23,"P")*12+COUNTIF(C23:AF23,"M")*6+COUNTIF(C23:AF23,"I")*5+COUNTIF(C23:AF23,"N")*12+COUNTIF(C23:AF23,"TI")*11+COUNTIF(C23:AF23,"MT")*12+COUNTIF(C23:AF23,"MI")*11</f>
        <v>168</v>
      </c>
      <c r="AH23" s="84"/>
      <c r="AI23" s="110"/>
    </row>
    <row r="24" spans="1:35" s="14" customFormat="1" ht="15" customHeight="1">
      <c r="A24" s="215"/>
      <c r="B24" s="34" t="s">
        <v>142</v>
      </c>
      <c r="C24" s="209" t="s">
        <v>147</v>
      </c>
      <c r="D24" s="216" t="s">
        <v>148</v>
      </c>
      <c r="E24" s="211"/>
      <c r="F24" s="210" t="s">
        <v>191</v>
      </c>
      <c r="G24" s="210"/>
      <c r="H24" s="210" t="s">
        <v>191</v>
      </c>
      <c r="I24" s="210"/>
      <c r="J24" s="274" t="s">
        <v>191</v>
      </c>
      <c r="K24" s="274"/>
      <c r="L24" s="210" t="s">
        <v>191</v>
      </c>
      <c r="M24" s="210"/>
      <c r="N24" s="210" t="s">
        <v>191</v>
      </c>
      <c r="O24" s="210"/>
      <c r="P24" s="210" t="s">
        <v>191</v>
      </c>
      <c r="Q24" s="274"/>
      <c r="R24" s="274" t="s">
        <v>191</v>
      </c>
      <c r="S24" s="210"/>
      <c r="T24" s="274" t="s">
        <v>191</v>
      </c>
      <c r="U24" s="210"/>
      <c r="V24" s="210" t="s">
        <v>191</v>
      </c>
      <c r="W24" s="210"/>
      <c r="X24" s="274" t="s">
        <v>191</v>
      </c>
      <c r="Y24" s="274"/>
      <c r="Z24" s="210" t="s">
        <v>191</v>
      </c>
      <c r="AA24" s="210"/>
      <c r="AB24" s="210" t="s">
        <v>191</v>
      </c>
      <c r="AC24" s="210"/>
      <c r="AD24" s="210" t="s">
        <v>191</v>
      </c>
      <c r="AE24" s="274"/>
      <c r="AF24" s="274" t="s">
        <v>191</v>
      </c>
      <c r="AG24" s="77">
        <f>COUNTIF(C24:AF24,"T")*6+COUNTIF(C24:AF24,"P")*12+COUNTIF(C24:AF24,"M")*6+COUNTIF(C24:AF24,"I")*5+COUNTIF(C24:AF24,"N")*12+COUNTIF(C24:AF24,"TI")*11+COUNTIF(C24:AF24,"MT")*12+COUNTIF(C24:AF24,"MI")*11</f>
        <v>168</v>
      </c>
      <c r="AH24" s="84"/>
      <c r="AI24" s="110"/>
    </row>
    <row r="25" spans="1:35" s="14" customFormat="1" ht="15" customHeight="1">
      <c r="A25" s="215"/>
      <c r="B25" s="34" t="s">
        <v>143</v>
      </c>
      <c r="C25" s="209" t="s">
        <v>147</v>
      </c>
      <c r="D25" s="216" t="s">
        <v>148</v>
      </c>
      <c r="E25" s="211"/>
      <c r="F25" s="210" t="s">
        <v>191</v>
      </c>
      <c r="G25" s="210"/>
      <c r="H25" s="210" t="s">
        <v>191</v>
      </c>
      <c r="I25" s="210"/>
      <c r="J25" s="274" t="s">
        <v>191</v>
      </c>
      <c r="K25" s="274"/>
      <c r="L25" s="210" t="s">
        <v>191</v>
      </c>
      <c r="M25" s="210"/>
      <c r="N25" s="210" t="s">
        <v>191</v>
      </c>
      <c r="O25" s="210"/>
      <c r="P25" s="210" t="s">
        <v>191</v>
      </c>
      <c r="Q25" s="274"/>
      <c r="R25" s="274" t="s">
        <v>191</v>
      </c>
      <c r="S25" s="210"/>
      <c r="T25" s="274" t="s">
        <v>191</v>
      </c>
      <c r="U25" s="210"/>
      <c r="V25" s="210" t="s">
        <v>191</v>
      </c>
      <c r="W25" s="210"/>
      <c r="X25" s="274" t="s">
        <v>191</v>
      </c>
      <c r="Y25" s="274"/>
      <c r="Z25" s="210" t="s">
        <v>191</v>
      </c>
      <c r="AA25" s="210"/>
      <c r="AB25" s="210" t="s">
        <v>191</v>
      </c>
      <c r="AC25" s="210"/>
      <c r="AD25" s="210" t="s">
        <v>191</v>
      </c>
      <c r="AE25" s="274"/>
      <c r="AF25" s="274" t="s">
        <v>191</v>
      </c>
      <c r="AG25" s="77">
        <f>COUNTIF(C25:AF25,"T")*6+COUNTIF(C25:AF25,"P")*12+COUNTIF(C25:AF25,"M")*6+COUNTIF(C25:AF25,"I")*5+COUNTIF(C25:AF25,"N")*12+COUNTIF(C25:AF25,"TI")*11+COUNTIF(C25:AF25,"MT")*12+COUNTIF(C25:AF25,"MI")*11</f>
        <v>168</v>
      </c>
      <c r="AH25" s="84"/>
      <c r="AI25" s="110"/>
    </row>
    <row r="26" spans="1:35" s="14" customFormat="1" ht="15" customHeight="1" thickBot="1">
      <c r="A26" s="214" t="s">
        <v>0</v>
      </c>
      <c r="B26" s="143" t="s">
        <v>1</v>
      </c>
      <c r="C26" s="142" t="s">
        <v>2</v>
      </c>
      <c r="D26" s="561" t="s">
        <v>3</v>
      </c>
      <c r="E26" s="166">
        <v>1</v>
      </c>
      <c r="F26" s="166">
        <v>2</v>
      </c>
      <c r="G26" s="166">
        <v>3</v>
      </c>
      <c r="H26" s="166">
        <v>4</v>
      </c>
      <c r="I26" s="166">
        <v>5</v>
      </c>
      <c r="J26" s="166">
        <v>6</v>
      </c>
      <c r="K26" s="166">
        <v>7</v>
      </c>
      <c r="L26" s="166">
        <v>8</v>
      </c>
      <c r="M26" s="166">
        <v>9</v>
      </c>
      <c r="N26" s="166">
        <v>10</v>
      </c>
      <c r="O26" s="166">
        <v>11</v>
      </c>
      <c r="P26" s="166">
        <v>12</v>
      </c>
      <c r="Q26" s="166">
        <v>13</v>
      </c>
      <c r="R26" s="166">
        <v>14</v>
      </c>
      <c r="S26" s="166">
        <v>15</v>
      </c>
      <c r="T26" s="166">
        <v>16</v>
      </c>
      <c r="U26" s="166">
        <v>17</v>
      </c>
      <c r="V26" s="166">
        <v>18</v>
      </c>
      <c r="W26" s="166">
        <v>19</v>
      </c>
      <c r="X26" s="166">
        <v>20</v>
      </c>
      <c r="Y26" s="166">
        <v>21</v>
      </c>
      <c r="Z26" s="166">
        <v>22</v>
      </c>
      <c r="AA26" s="166">
        <v>23</v>
      </c>
      <c r="AB26" s="166">
        <v>24</v>
      </c>
      <c r="AC26" s="166">
        <v>25</v>
      </c>
      <c r="AD26" s="166">
        <v>26</v>
      </c>
      <c r="AE26" s="166">
        <v>27</v>
      </c>
      <c r="AF26" s="166">
        <v>28</v>
      </c>
      <c r="AG26" s="580" t="s">
        <v>4</v>
      </c>
      <c r="AH26" s="84"/>
      <c r="AI26" s="110"/>
    </row>
    <row r="27" spans="1:35" s="14" customFormat="1" ht="15" customHeight="1">
      <c r="A27" s="109"/>
      <c r="B27" s="89"/>
      <c r="C27" s="142"/>
      <c r="D27" s="561"/>
      <c r="E27" s="75" t="s">
        <v>8</v>
      </c>
      <c r="F27" s="75" t="s">
        <v>10</v>
      </c>
      <c r="G27" s="75" t="s">
        <v>7</v>
      </c>
      <c r="H27" s="75" t="s">
        <v>7</v>
      </c>
      <c r="I27" s="75" t="s">
        <v>8</v>
      </c>
      <c r="J27" s="75" t="s">
        <v>8</v>
      </c>
      <c r="K27" s="75" t="s">
        <v>9</v>
      </c>
      <c r="L27" s="75" t="s">
        <v>8</v>
      </c>
      <c r="M27" s="75" t="s">
        <v>10</v>
      </c>
      <c r="N27" s="75" t="s">
        <v>7</v>
      </c>
      <c r="O27" s="75" t="s">
        <v>7</v>
      </c>
      <c r="P27" s="75" t="s">
        <v>8</v>
      </c>
      <c r="Q27" s="75" t="s">
        <v>8</v>
      </c>
      <c r="R27" s="75" t="s">
        <v>9</v>
      </c>
      <c r="S27" s="75" t="s">
        <v>8</v>
      </c>
      <c r="T27" s="75" t="s">
        <v>10</v>
      </c>
      <c r="U27" s="75" t="s">
        <v>7</v>
      </c>
      <c r="V27" s="75" t="s">
        <v>7</v>
      </c>
      <c r="W27" s="75" t="s">
        <v>8</v>
      </c>
      <c r="X27" s="75" t="s">
        <v>8</v>
      </c>
      <c r="Y27" s="75" t="s">
        <v>9</v>
      </c>
      <c r="Z27" s="75" t="s">
        <v>8</v>
      </c>
      <c r="AA27" s="75" t="s">
        <v>10</v>
      </c>
      <c r="AB27" s="75" t="s">
        <v>7</v>
      </c>
      <c r="AC27" s="75" t="s">
        <v>7</v>
      </c>
      <c r="AD27" s="75" t="s">
        <v>8</v>
      </c>
      <c r="AE27" s="75" t="s">
        <v>8</v>
      </c>
      <c r="AF27" s="75" t="s">
        <v>9</v>
      </c>
      <c r="AG27" s="580"/>
      <c r="AH27" s="84"/>
      <c r="AI27" s="110"/>
    </row>
    <row r="28" spans="1:35" s="14" customFormat="1" ht="15" customHeight="1">
      <c r="A28" s="100"/>
      <c r="B28" s="34" t="s">
        <v>150</v>
      </c>
      <c r="C28" s="207" t="s">
        <v>159</v>
      </c>
      <c r="D28" s="216" t="s">
        <v>148</v>
      </c>
      <c r="E28" s="210" t="s">
        <v>191</v>
      </c>
      <c r="F28" s="210"/>
      <c r="G28" s="210" t="s">
        <v>191</v>
      </c>
      <c r="H28" s="210"/>
      <c r="I28" s="274" t="s">
        <v>191</v>
      </c>
      <c r="J28" s="274"/>
      <c r="K28" s="210" t="s">
        <v>191</v>
      </c>
      <c r="L28" s="210"/>
      <c r="M28" s="210" t="s">
        <v>191</v>
      </c>
      <c r="N28" s="210"/>
      <c r="O28" s="210" t="s">
        <v>191</v>
      </c>
      <c r="P28" s="274"/>
      <c r="Q28" s="274" t="s">
        <v>191</v>
      </c>
      <c r="R28" s="210"/>
      <c r="S28" s="274" t="s">
        <v>191</v>
      </c>
      <c r="T28" s="210"/>
      <c r="U28" s="210" t="s">
        <v>191</v>
      </c>
      <c r="V28" s="210"/>
      <c r="W28" s="274" t="s">
        <v>191</v>
      </c>
      <c r="X28" s="274"/>
      <c r="Y28" s="210" t="s">
        <v>191</v>
      </c>
      <c r="Z28" s="210"/>
      <c r="AA28" s="210" t="s">
        <v>191</v>
      </c>
      <c r="AB28" s="210"/>
      <c r="AC28" s="210" t="s">
        <v>191</v>
      </c>
      <c r="AD28" s="274"/>
      <c r="AE28" s="274" t="s">
        <v>191</v>
      </c>
      <c r="AF28" s="274"/>
      <c r="AG28" s="77">
        <f>COUNTIF(C28:AF28,"T")*6+COUNTIF(C28:AF28,"P")*12+COUNTIF(C28:AF28,"M")*6+COUNTIF(C28:AF28,"I")*5+COUNTIF(C28:AF28,"N")*12+COUNTIF(C28:AF28,"TI")*11+COUNTIF(C28:AF28,"MT")*12+COUNTIF(C28:AF28,"MI")*11</f>
        <v>168</v>
      </c>
      <c r="AH28" s="84"/>
      <c r="AI28" s="110"/>
    </row>
    <row r="29" spans="1:35" s="14" customFormat="1" ht="15" customHeight="1">
      <c r="A29" s="100"/>
      <c r="B29" s="34" t="s">
        <v>151</v>
      </c>
      <c r="C29" s="207" t="s">
        <v>159</v>
      </c>
      <c r="D29" s="216" t="s">
        <v>148</v>
      </c>
      <c r="E29" s="210" t="s">
        <v>191</v>
      </c>
      <c r="F29" s="210"/>
      <c r="G29" s="210" t="s">
        <v>191</v>
      </c>
      <c r="H29" s="210"/>
      <c r="I29" s="274" t="s">
        <v>191</v>
      </c>
      <c r="J29" s="274"/>
      <c r="K29" s="210" t="s">
        <v>191</v>
      </c>
      <c r="L29" s="210"/>
      <c r="M29" s="210" t="s">
        <v>191</v>
      </c>
      <c r="N29" s="210"/>
      <c r="O29" s="210" t="s">
        <v>191</v>
      </c>
      <c r="P29" s="274"/>
      <c r="Q29" s="274" t="s">
        <v>191</v>
      </c>
      <c r="R29" s="210"/>
      <c r="S29" s="274" t="s">
        <v>191</v>
      </c>
      <c r="T29" s="210"/>
      <c r="U29" s="210" t="s">
        <v>191</v>
      </c>
      <c r="V29" s="210"/>
      <c r="W29" s="274" t="s">
        <v>191</v>
      </c>
      <c r="X29" s="274"/>
      <c r="Y29" s="210" t="s">
        <v>191</v>
      </c>
      <c r="Z29" s="210"/>
      <c r="AA29" s="210" t="s">
        <v>191</v>
      </c>
      <c r="AB29" s="210"/>
      <c r="AC29" s="210" t="s">
        <v>191</v>
      </c>
      <c r="AD29" s="274"/>
      <c r="AE29" s="274" t="s">
        <v>191</v>
      </c>
      <c r="AF29" s="274"/>
      <c r="AG29" s="77">
        <f>COUNTIF(C29:AF29,"T")*6+COUNTIF(C29:AF29,"P")*12+COUNTIF(C29:AF29,"M")*6+COUNTIF(C29:AF29,"I")*5+COUNTIF(C29:AF29,"N")*12+COUNTIF(C29:AF29,"TI")*11+COUNTIF(C29:AF29,"MT")*12+COUNTIF(C29:AF29,"MI")*11</f>
        <v>168</v>
      </c>
      <c r="AH29" s="84"/>
      <c r="AI29" s="110"/>
    </row>
    <row r="30" spans="1:35" s="14" customFormat="1" ht="15" customHeight="1">
      <c r="A30" s="100"/>
      <c r="B30" s="34" t="s">
        <v>144</v>
      </c>
      <c r="C30" s="209" t="s">
        <v>147</v>
      </c>
      <c r="D30" s="216" t="s">
        <v>148</v>
      </c>
      <c r="E30" s="210" t="s">
        <v>191</v>
      </c>
      <c r="F30" s="210"/>
      <c r="G30" s="210" t="s">
        <v>191</v>
      </c>
      <c r="H30" s="210"/>
      <c r="I30" s="274" t="s">
        <v>191</v>
      </c>
      <c r="J30" s="274"/>
      <c r="K30" s="210" t="s">
        <v>191</v>
      </c>
      <c r="L30" s="210"/>
      <c r="M30" s="210" t="s">
        <v>191</v>
      </c>
      <c r="N30" s="210"/>
      <c r="O30" s="210" t="s">
        <v>191</v>
      </c>
      <c r="P30" s="274"/>
      <c r="Q30" s="274" t="s">
        <v>191</v>
      </c>
      <c r="R30" s="210"/>
      <c r="S30" s="274" t="s">
        <v>191</v>
      </c>
      <c r="T30" s="210"/>
      <c r="U30" s="210" t="s">
        <v>191</v>
      </c>
      <c r="V30" s="210"/>
      <c r="W30" s="274" t="s">
        <v>191</v>
      </c>
      <c r="X30" s="274"/>
      <c r="Y30" s="210" t="s">
        <v>191</v>
      </c>
      <c r="Z30" s="210"/>
      <c r="AA30" s="210" t="s">
        <v>191</v>
      </c>
      <c r="AB30" s="210"/>
      <c r="AC30" s="210" t="s">
        <v>191</v>
      </c>
      <c r="AD30" s="274"/>
      <c r="AE30" s="274" t="s">
        <v>191</v>
      </c>
      <c r="AF30" s="275"/>
      <c r="AG30" s="77">
        <f>COUNTIF(C30:AF30,"T")*6+COUNTIF(C30:AF30,"P")*12+COUNTIF(C30:AF30,"M")*6+COUNTIF(C30:AF30,"I")*5+COUNTIF(C30:AF30,"N")*12+COUNTIF(C30:AF30,"TI")*11+COUNTIF(C30:AF30,"MT")*12+COUNTIF(C30:AF30,"MI")*11</f>
        <v>168</v>
      </c>
      <c r="AH30" s="84"/>
      <c r="AI30" s="110"/>
    </row>
    <row r="31" spans="1:35" s="14" customFormat="1" ht="15" customHeight="1">
      <c r="A31" s="100"/>
      <c r="B31" s="34" t="s">
        <v>145</v>
      </c>
      <c r="C31" s="209" t="s">
        <v>147</v>
      </c>
      <c r="D31" s="216" t="s">
        <v>148</v>
      </c>
      <c r="E31" s="210" t="s">
        <v>191</v>
      </c>
      <c r="F31" s="210"/>
      <c r="G31" s="210" t="s">
        <v>191</v>
      </c>
      <c r="H31" s="210"/>
      <c r="I31" s="274" t="s">
        <v>191</v>
      </c>
      <c r="J31" s="274"/>
      <c r="K31" s="210" t="s">
        <v>191</v>
      </c>
      <c r="L31" s="210"/>
      <c r="M31" s="210" t="s">
        <v>191</v>
      </c>
      <c r="N31" s="210"/>
      <c r="O31" s="210" t="s">
        <v>191</v>
      </c>
      <c r="P31" s="274"/>
      <c r="Q31" s="274" t="s">
        <v>191</v>
      </c>
      <c r="R31" s="210"/>
      <c r="S31" s="274" t="s">
        <v>191</v>
      </c>
      <c r="T31" s="210"/>
      <c r="U31" s="210" t="s">
        <v>191</v>
      </c>
      <c r="V31" s="210"/>
      <c r="W31" s="274" t="s">
        <v>191</v>
      </c>
      <c r="X31" s="274"/>
      <c r="Y31" s="210" t="s">
        <v>191</v>
      </c>
      <c r="Z31" s="210"/>
      <c r="AA31" s="210" t="s">
        <v>191</v>
      </c>
      <c r="AB31" s="210"/>
      <c r="AC31" s="210" t="s">
        <v>191</v>
      </c>
      <c r="AD31" s="274"/>
      <c r="AE31" s="274" t="s">
        <v>191</v>
      </c>
      <c r="AF31" s="275"/>
      <c r="AG31" s="77">
        <f>COUNTIF(C31:AF31,"T")*6+COUNTIF(C31:AF31,"P")*12+COUNTIF(C31:AF31,"M")*6+COUNTIF(C31:AF31,"I")*5+COUNTIF(C31:AF31,"N")*12+COUNTIF(C31:AF31,"TI")*11+COUNTIF(C31:AF31,"MT")*12+COUNTIF(C31:AF31,"MI")*11</f>
        <v>168</v>
      </c>
      <c r="AH31" s="84"/>
      <c r="AI31" s="110"/>
    </row>
    <row r="32" spans="1:35" s="14" customFormat="1" ht="15" customHeight="1">
      <c r="A32" s="575" t="s">
        <v>160</v>
      </c>
      <c r="B32" s="576"/>
      <c r="C32" s="576"/>
      <c r="D32" s="576"/>
      <c r="E32" s="576"/>
      <c r="F32" s="576"/>
      <c r="G32" s="576"/>
      <c r="H32" s="576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6"/>
      <c r="X32" s="576"/>
      <c r="Y32" s="576"/>
      <c r="Z32" s="576"/>
      <c r="AA32" s="576"/>
      <c r="AB32" s="576"/>
      <c r="AC32" s="576"/>
      <c r="AD32" s="576"/>
      <c r="AE32" s="576"/>
      <c r="AF32" s="576"/>
      <c r="AG32" s="576"/>
      <c r="AH32" s="576"/>
      <c r="AI32" s="577"/>
    </row>
    <row r="33" spans="1:35" s="14" customFormat="1" ht="15" customHeight="1" thickBot="1">
      <c r="A33" s="109" t="s">
        <v>0</v>
      </c>
      <c r="B33" s="143" t="s">
        <v>1</v>
      </c>
      <c r="C33" s="88" t="s">
        <v>2</v>
      </c>
      <c r="D33" s="561" t="s">
        <v>3</v>
      </c>
      <c r="E33" s="166">
        <v>1</v>
      </c>
      <c r="F33" s="166">
        <v>2</v>
      </c>
      <c r="G33" s="166">
        <v>3</v>
      </c>
      <c r="H33" s="166">
        <v>4</v>
      </c>
      <c r="I33" s="166">
        <v>5</v>
      </c>
      <c r="J33" s="166">
        <v>6</v>
      </c>
      <c r="K33" s="166">
        <v>7</v>
      </c>
      <c r="L33" s="166">
        <v>8</v>
      </c>
      <c r="M33" s="166">
        <v>9</v>
      </c>
      <c r="N33" s="166">
        <v>10</v>
      </c>
      <c r="O33" s="166">
        <v>11</v>
      </c>
      <c r="P33" s="166">
        <v>12</v>
      </c>
      <c r="Q33" s="166">
        <v>13</v>
      </c>
      <c r="R33" s="166">
        <v>14</v>
      </c>
      <c r="S33" s="166">
        <v>15</v>
      </c>
      <c r="T33" s="166">
        <v>16</v>
      </c>
      <c r="U33" s="166">
        <v>17</v>
      </c>
      <c r="V33" s="166">
        <v>18</v>
      </c>
      <c r="W33" s="166">
        <v>19</v>
      </c>
      <c r="X33" s="166">
        <v>20</v>
      </c>
      <c r="Y33" s="166">
        <v>21</v>
      </c>
      <c r="Z33" s="166">
        <v>22</v>
      </c>
      <c r="AA33" s="166">
        <v>23</v>
      </c>
      <c r="AB33" s="166">
        <v>24</v>
      </c>
      <c r="AC33" s="166">
        <v>25</v>
      </c>
      <c r="AD33" s="166">
        <v>26</v>
      </c>
      <c r="AE33" s="166">
        <v>27</v>
      </c>
      <c r="AF33" s="166">
        <v>28</v>
      </c>
      <c r="AG33" s="567" t="s">
        <v>4</v>
      </c>
      <c r="AH33" s="568" t="s">
        <v>5</v>
      </c>
      <c r="AI33" s="565" t="s">
        <v>6</v>
      </c>
    </row>
    <row r="34" spans="1:37" s="14" customFormat="1" ht="15" customHeight="1" thickBot="1">
      <c r="A34" s="109"/>
      <c r="B34" s="89" t="s">
        <v>161</v>
      </c>
      <c r="C34" s="88"/>
      <c r="D34" s="561"/>
      <c r="E34" s="75" t="s">
        <v>8</v>
      </c>
      <c r="F34" s="75" t="s">
        <v>10</v>
      </c>
      <c r="G34" s="75" t="s">
        <v>7</v>
      </c>
      <c r="H34" s="75" t="s">
        <v>7</v>
      </c>
      <c r="I34" s="75" t="s">
        <v>8</v>
      </c>
      <c r="J34" s="75" t="s">
        <v>8</v>
      </c>
      <c r="K34" s="75" t="s">
        <v>9</v>
      </c>
      <c r="L34" s="75" t="s">
        <v>8</v>
      </c>
      <c r="M34" s="75" t="s">
        <v>10</v>
      </c>
      <c r="N34" s="75" t="s">
        <v>7</v>
      </c>
      <c r="O34" s="75" t="s">
        <v>7</v>
      </c>
      <c r="P34" s="75" t="s">
        <v>8</v>
      </c>
      <c r="Q34" s="75" t="s">
        <v>8</v>
      </c>
      <c r="R34" s="75" t="s">
        <v>9</v>
      </c>
      <c r="S34" s="75" t="s">
        <v>8</v>
      </c>
      <c r="T34" s="75" t="s">
        <v>10</v>
      </c>
      <c r="U34" s="75" t="s">
        <v>7</v>
      </c>
      <c r="V34" s="75" t="s">
        <v>7</v>
      </c>
      <c r="W34" s="75" t="s">
        <v>8</v>
      </c>
      <c r="X34" s="75" t="s">
        <v>8</v>
      </c>
      <c r="Y34" s="75" t="s">
        <v>9</v>
      </c>
      <c r="Z34" s="75" t="s">
        <v>8</v>
      </c>
      <c r="AA34" s="75" t="s">
        <v>10</v>
      </c>
      <c r="AB34" s="75" t="s">
        <v>7</v>
      </c>
      <c r="AC34" s="75" t="s">
        <v>7</v>
      </c>
      <c r="AD34" s="75" t="s">
        <v>8</v>
      </c>
      <c r="AE34" s="75" t="s">
        <v>8</v>
      </c>
      <c r="AF34" s="75" t="s">
        <v>9</v>
      </c>
      <c r="AG34" s="567"/>
      <c r="AH34" s="568"/>
      <c r="AI34" s="565"/>
      <c r="AJ34" s="13"/>
      <c r="AK34" s="13"/>
    </row>
    <row r="35" spans="1:35" s="14" customFormat="1" ht="15" customHeight="1" thickBot="1">
      <c r="A35" s="39" t="s">
        <v>124</v>
      </c>
      <c r="B35" s="101" t="s">
        <v>120</v>
      </c>
      <c r="C35" s="102" t="s">
        <v>130</v>
      </c>
      <c r="D35" s="217" t="s">
        <v>128</v>
      </c>
      <c r="E35" s="169"/>
      <c r="F35" s="169" t="s">
        <v>188</v>
      </c>
      <c r="G35" s="169"/>
      <c r="H35" s="169" t="s">
        <v>188</v>
      </c>
      <c r="I35" s="169"/>
      <c r="J35" s="276" t="s">
        <v>188</v>
      </c>
      <c r="K35" s="276"/>
      <c r="L35" s="169" t="s">
        <v>188</v>
      </c>
      <c r="M35" s="169"/>
      <c r="N35" s="169" t="s">
        <v>188</v>
      </c>
      <c r="O35" s="169"/>
      <c r="P35" s="169" t="s">
        <v>188</v>
      </c>
      <c r="Q35" s="276"/>
      <c r="R35" s="276" t="s">
        <v>188</v>
      </c>
      <c r="S35" s="169"/>
      <c r="T35" s="276" t="s">
        <v>188</v>
      </c>
      <c r="U35" s="169"/>
      <c r="V35" s="169" t="s">
        <v>188</v>
      </c>
      <c r="W35" s="169"/>
      <c r="X35" s="276" t="s">
        <v>188</v>
      </c>
      <c r="Y35" s="276"/>
      <c r="Z35" s="169" t="s">
        <v>188</v>
      </c>
      <c r="AA35" s="169"/>
      <c r="AB35" s="169" t="s">
        <v>188</v>
      </c>
      <c r="AC35" s="169"/>
      <c r="AD35" s="169" t="s">
        <v>188</v>
      </c>
      <c r="AE35" s="276"/>
      <c r="AF35" s="276" t="s">
        <v>188</v>
      </c>
      <c r="AG35" s="168">
        <v>114</v>
      </c>
      <c r="AH35" s="164">
        <f>COUNTIF(C35:AG35,"T")*6+COUNTIF(C35:AG35,"P")*12+COUNTIF(C35:AG35,"M")*6+COUNTIF(C35:AG35,"I")*6+COUNTIF(C35:AG35,"N")*12+COUNTIF(C35:AG35,"TI")*11+COUNTIF(C35:AG35,"MT")*12+COUNTIF(C35:AG35,"MN")*18+COUNTIF(C35:AG35,"PI")*17+COUNTIF(C35:AG35,"NA")*6+COUNTIF(C35:AG35,"NB")*6+COUNTIF(C35:AG35,"AF")*6</f>
        <v>168</v>
      </c>
      <c r="AI35" s="165">
        <f>SUM(AH35-114)</f>
        <v>54</v>
      </c>
    </row>
    <row r="36" spans="1:35" s="14" customFormat="1" ht="15" customHeight="1">
      <c r="A36" s="39" t="s">
        <v>125</v>
      </c>
      <c r="B36" s="101" t="s">
        <v>121</v>
      </c>
      <c r="C36" s="102" t="s">
        <v>130</v>
      </c>
      <c r="D36" s="218" t="s">
        <v>128</v>
      </c>
      <c r="E36" s="169" t="s">
        <v>188</v>
      </c>
      <c r="F36" s="169"/>
      <c r="G36" s="169" t="s">
        <v>188</v>
      </c>
      <c r="H36" s="169"/>
      <c r="I36" s="169" t="s">
        <v>188</v>
      </c>
      <c r="J36" s="276"/>
      <c r="K36" s="276" t="s">
        <v>188</v>
      </c>
      <c r="L36" s="169"/>
      <c r="M36" s="169" t="s">
        <v>188</v>
      </c>
      <c r="N36" s="169"/>
      <c r="O36" s="169" t="s">
        <v>188</v>
      </c>
      <c r="P36" s="169"/>
      <c r="Q36" s="276" t="s">
        <v>188</v>
      </c>
      <c r="R36" s="276"/>
      <c r="S36" s="169" t="s">
        <v>188</v>
      </c>
      <c r="T36" s="276"/>
      <c r="U36" s="169" t="s">
        <v>188</v>
      </c>
      <c r="V36" s="169"/>
      <c r="W36" s="169" t="s">
        <v>188</v>
      </c>
      <c r="X36" s="276"/>
      <c r="Y36" s="276" t="s">
        <v>188</v>
      </c>
      <c r="Z36" s="169"/>
      <c r="AA36" s="169" t="s">
        <v>188</v>
      </c>
      <c r="AB36" s="169"/>
      <c r="AC36" s="169" t="s">
        <v>188</v>
      </c>
      <c r="AD36" s="169"/>
      <c r="AE36" s="276" t="s">
        <v>188</v>
      </c>
      <c r="AF36" s="276"/>
      <c r="AG36" s="168">
        <v>114</v>
      </c>
      <c r="AH36" s="164">
        <f>COUNTIF(C36:AG36,"T")*6+COUNTIF(C36:AG36,"P")*12+COUNTIF(C36:AG36,"M")*6+COUNTIF(C36:AG36,"I")*6+COUNTIF(C36:AG36,"N")*12+COUNTIF(C36:AG36,"TI")*11+COUNTIF(C36:AG36,"MT")*12+COUNTIF(C36:AG36,"MN")*18+COUNTIF(C36:AG36,"PI")*17+COUNTIF(C36:AG36,"NA")*6+COUNTIF(C36:AG36,"NB")*6+COUNTIF(C36:AG36,"AF")*6</f>
        <v>168</v>
      </c>
      <c r="AI36" s="165">
        <f>SUM(AH36-114)</f>
        <v>54</v>
      </c>
    </row>
    <row r="37" spans="1:35" s="14" customFormat="1" ht="15" customHeight="1" thickBot="1">
      <c r="A37" s="111" t="s">
        <v>0</v>
      </c>
      <c r="B37" s="144" t="s">
        <v>1</v>
      </c>
      <c r="C37" s="172" t="s">
        <v>2</v>
      </c>
      <c r="D37" s="578" t="s">
        <v>3</v>
      </c>
      <c r="E37" s="177">
        <v>1</v>
      </c>
      <c r="F37" s="177">
        <v>2</v>
      </c>
      <c r="G37" s="177">
        <v>3</v>
      </c>
      <c r="H37" s="177">
        <v>4</v>
      </c>
      <c r="I37" s="177">
        <v>5</v>
      </c>
      <c r="J37" s="177">
        <v>6</v>
      </c>
      <c r="K37" s="177">
        <v>7</v>
      </c>
      <c r="L37" s="177">
        <v>8</v>
      </c>
      <c r="M37" s="177">
        <v>9</v>
      </c>
      <c r="N37" s="177">
        <v>10</v>
      </c>
      <c r="O37" s="177">
        <v>11</v>
      </c>
      <c r="P37" s="177">
        <v>12</v>
      </c>
      <c r="Q37" s="177">
        <v>13</v>
      </c>
      <c r="R37" s="177">
        <v>14</v>
      </c>
      <c r="S37" s="177">
        <v>15</v>
      </c>
      <c r="T37" s="177">
        <v>16</v>
      </c>
      <c r="U37" s="177">
        <v>17</v>
      </c>
      <c r="V37" s="177">
        <v>18</v>
      </c>
      <c r="W37" s="177">
        <v>19</v>
      </c>
      <c r="X37" s="177">
        <v>20</v>
      </c>
      <c r="Y37" s="177">
        <v>21</v>
      </c>
      <c r="Z37" s="177">
        <v>22</v>
      </c>
      <c r="AA37" s="177">
        <v>23</v>
      </c>
      <c r="AB37" s="177">
        <v>24</v>
      </c>
      <c r="AC37" s="177">
        <v>25</v>
      </c>
      <c r="AD37" s="177">
        <v>26</v>
      </c>
      <c r="AE37" s="177">
        <v>27</v>
      </c>
      <c r="AF37" s="177">
        <v>28</v>
      </c>
      <c r="AG37" s="163"/>
      <c r="AH37" s="164"/>
      <c r="AI37" s="165"/>
    </row>
    <row r="38" spans="1:35" s="14" customFormat="1" ht="15" customHeight="1" thickBot="1">
      <c r="A38" s="111"/>
      <c r="B38" s="144"/>
      <c r="C38" s="172"/>
      <c r="D38" s="578"/>
      <c r="E38" s="75" t="s">
        <v>8</v>
      </c>
      <c r="F38" s="75" t="s">
        <v>10</v>
      </c>
      <c r="G38" s="75" t="s">
        <v>7</v>
      </c>
      <c r="H38" s="75" t="s">
        <v>7</v>
      </c>
      <c r="I38" s="75" t="s">
        <v>8</v>
      </c>
      <c r="J38" s="75" t="s">
        <v>8</v>
      </c>
      <c r="K38" s="75" t="s">
        <v>9</v>
      </c>
      <c r="L38" s="75" t="s">
        <v>8</v>
      </c>
      <c r="M38" s="75" t="s">
        <v>10</v>
      </c>
      <c r="N38" s="75" t="s">
        <v>7</v>
      </c>
      <c r="O38" s="75" t="s">
        <v>7</v>
      </c>
      <c r="P38" s="75" t="s">
        <v>8</v>
      </c>
      <c r="Q38" s="75" t="s">
        <v>8</v>
      </c>
      <c r="R38" s="75" t="s">
        <v>9</v>
      </c>
      <c r="S38" s="75" t="s">
        <v>8</v>
      </c>
      <c r="T38" s="75" t="s">
        <v>10</v>
      </c>
      <c r="U38" s="75" t="s">
        <v>7</v>
      </c>
      <c r="V38" s="75" t="s">
        <v>7</v>
      </c>
      <c r="W38" s="75" t="s">
        <v>8</v>
      </c>
      <c r="X38" s="75" t="s">
        <v>8</v>
      </c>
      <c r="Y38" s="75" t="s">
        <v>9</v>
      </c>
      <c r="Z38" s="75" t="s">
        <v>8</v>
      </c>
      <c r="AA38" s="75" t="s">
        <v>10</v>
      </c>
      <c r="AB38" s="75" t="s">
        <v>7</v>
      </c>
      <c r="AC38" s="75" t="s">
        <v>7</v>
      </c>
      <c r="AD38" s="75" t="s">
        <v>8</v>
      </c>
      <c r="AE38" s="75" t="s">
        <v>8</v>
      </c>
      <c r="AF38" s="75" t="s">
        <v>9</v>
      </c>
      <c r="AG38" s="166"/>
      <c r="AH38" s="167"/>
      <c r="AI38" s="165"/>
    </row>
    <row r="39" spans="1:35" s="14" customFormat="1" ht="15" customHeight="1" thickBot="1">
      <c r="A39" s="39" t="s">
        <v>126</v>
      </c>
      <c r="B39" s="101" t="s">
        <v>122</v>
      </c>
      <c r="C39" s="104" t="s">
        <v>130</v>
      </c>
      <c r="D39" s="99" t="s">
        <v>129</v>
      </c>
      <c r="E39" s="592" t="s">
        <v>185</v>
      </c>
      <c r="F39" s="593"/>
      <c r="G39" s="593"/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593"/>
      <c r="X39" s="594"/>
      <c r="Y39" s="293" t="s">
        <v>191</v>
      </c>
      <c r="Z39" s="162"/>
      <c r="AA39" s="162" t="s">
        <v>191</v>
      </c>
      <c r="AB39" s="162"/>
      <c r="AC39" s="162" t="s">
        <v>191</v>
      </c>
      <c r="AD39" s="162"/>
      <c r="AE39" s="276" t="s">
        <v>191</v>
      </c>
      <c r="AF39" s="276"/>
      <c r="AG39" s="163">
        <v>114</v>
      </c>
      <c r="AH39" s="164">
        <f>COUNTIF(C39:AG39,"T")*6+COUNTIF(C39:AG39,"P")*12+COUNTIF(C39:AG39,"M")*6+COUNTIF(C39:AG39,"I")*6+COUNTIF(C39:AG39,"N")*12+COUNTIF(C39:AG39,"TI")*11+COUNTIF(C39:AG39,"MT")*12+COUNTIF(C39:AG39,"MN")*18+COUNTIF(C39:AG39,"PI")*17+COUNTIF(C39:AG39,"NA")*6+COUNTIF(C39:AG39,"NB")*6+COUNTIF(C39:AG39,"AF")*6</f>
        <v>48</v>
      </c>
      <c r="AI39" s="165">
        <f>SUM(AH39-30)</f>
        <v>18</v>
      </c>
    </row>
    <row r="40" spans="1:35" s="14" customFormat="1" ht="15" customHeight="1" thickBot="1">
      <c r="A40" s="106" t="s">
        <v>127</v>
      </c>
      <c r="B40" s="107" t="s">
        <v>123</v>
      </c>
      <c r="C40" s="108" t="s">
        <v>130</v>
      </c>
      <c r="D40" s="219" t="s">
        <v>129</v>
      </c>
      <c r="E40" s="294"/>
      <c r="F40" s="294" t="s">
        <v>191</v>
      </c>
      <c r="G40" s="294"/>
      <c r="H40" s="294" t="s">
        <v>191</v>
      </c>
      <c r="I40" s="294"/>
      <c r="J40" s="295" t="s">
        <v>191</v>
      </c>
      <c r="K40" s="295"/>
      <c r="L40" s="294" t="s">
        <v>191</v>
      </c>
      <c r="M40" s="294"/>
      <c r="N40" s="294" t="s">
        <v>191</v>
      </c>
      <c r="O40" s="294"/>
      <c r="P40" s="294" t="s">
        <v>191</v>
      </c>
      <c r="Q40" s="295"/>
      <c r="R40" s="295" t="s">
        <v>191</v>
      </c>
      <c r="S40" s="294"/>
      <c r="T40" s="296" t="s">
        <v>191</v>
      </c>
      <c r="U40" s="294"/>
      <c r="V40" s="294" t="s">
        <v>191</v>
      </c>
      <c r="W40" s="294"/>
      <c r="X40" s="295" t="s">
        <v>191</v>
      </c>
      <c r="Y40" s="276"/>
      <c r="Z40" s="162" t="s">
        <v>191</v>
      </c>
      <c r="AA40" s="162"/>
      <c r="AB40" s="162" t="s">
        <v>191</v>
      </c>
      <c r="AC40" s="162"/>
      <c r="AD40" s="162" t="s">
        <v>191</v>
      </c>
      <c r="AE40" s="276"/>
      <c r="AF40" s="276" t="s">
        <v>191</v>
      </c>
      <c r="AG40" s="220">
        <v>114</v>
      </c>
      <c r="AH40" s="164">
        <f>COUNTIF(C40:AG40,"T")*6+COUNTIF(C40:AG40,"P")*12+COUNTIF(C40:AG40,"M")*6+COUNTIF(C40:AG40,"I")*6+COUNTIF(C40:AG40,"N")*12+COUNTIF(C40:AG40,"TI")*11+COUNTIF(C40:AG40,"MT")*12+COUNTIF(C40:AG40,"MN")*18+COUNTIF(C40:AG40,"PI")*17+COUNTIF(C40:AG40,"NA")*6+COUNTIF(C40:AG40,"NB")*6+COUNTIF(C40:AG40,"AF")*6</f>
        <v>168</v>
      </c>
      <c r="AI40" s="165">
        <f>SUM(AH40-114)</f>
        <v>54</v>
      </c>
    </row>
    <row r="41" spans="1:239" ht="12" customHeight="1">
      <c r="A41" s="193"/>
      <c r="B41" s="194"/>
      <c r="C41" s="194"/>
      <c r="D41" s="195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130"/>
      <c r="AJ41" s="22"/>
      <c r="AK41" s="22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1:239" ht="12" customHeight="1">
      <c r="A42" s="196"/>
      <c r="B42" s="203" t="s">
        <v>15</v>
      </c>
      <c r="C42" s="15"/>
      <c r="D42" s="52"/>
      <c r="E42" s="16"/>
      <c r="F42" s="587"/>
      <c r="G42" s="587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24"/>
      <c r="T42" s="25"/>
      <c r="U42" s="26"/>
      <c r="V42" s="24"/>
      <c r="W42" s="527" t="s">
        <v>163</v>
      </c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73"/>
      <c r="AI42" s="574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</row>
    <row r="43" spans="1:239" ht="12" customHeight="1">
      <c r="A43" s="197"/>
      <c r="B43" s="204" t="s">
        <v>149</v>
      </c>
      <c r="C43" s="23"/>
      <c r="D43" s="53"/>
      <c r="E43" s="24"/>
      <c r="F43" s="587"/>
      <c r="G43" s="587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145"/>
      <c r="T43" s="590"/>
      <c r="U43" s="590"/>
      <c r="V43" s="27"/>
      <c r="W43" s="527" t="s">
        <v>164</v>
      </c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68"/>
      <c r="AI43" s="11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1:239" ht="12" customHeight="1">
      <c r="A44" s="198"/>
      <c r="B44" s="205" t="s">
        <v>162</v>
      </c>
      <c r="C44" s="199"/>
      <c r="D44" s="200"/>
      <c r="E44" s="131"/>
      <c r="F44" s="588"/>
      <c r="G44" s="588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145"/>
      <c r="T44" s="590"/>
      <c r="U44" s="590"/>
      <c r="V44" s="27"/>
      <c r="W44" s="527" t="s">
        <v>165</v>
      </c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68"/>
      <c r="AI44" s="113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1:239" ht="12" customHeight="1" thickBot="1">
      <c r="A45" s="201"/>
      <c r="B45" s="206"/>
      <c r="C45" s="54"/>
      <c r="D45" s="202"/>
      <c r="E45" s="221"/>
      <c r="F45" s="584"/>
      <c r="G45" s="584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222"/>
      <c r="T45" s="586"/>
      <c r="U45" s="586"/>
      <c r="V45" s="222"/>
      <c r="W45" s="583" t="s">
        <v>166</v>
      </c>
      <c r="X45" s="583"/>
      <c r="Y45" s="583"/>
      <c r="Z45" s="583"/>
      <c r="AA45" s="583"/>
      <c r="AB45" s="583"/>
      <c r="AC45" s="583"/>
      <c r="AD45" s="583"/>
      <c r="AE45" s="583"/>
      <c r="AF45" s="583"/>
      <c r="AG45" s="583"/>
      <c r="AH45" s="132"/>
      <c r="AI45" s="133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1:37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/>
      <c r="AI46"/>
      <c r="AJ46"/>
      <c r="AK46"/>
    </row>
    <row r="47" spans="1:37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/>
      <c r="AI47"/>
      <c r="AJ47"/>
      <c r="AK47"/>
    </row>
    <row r="48" spans="1:37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/>
      <c r="AI48"/>
      <c r="AJ48"/>
      <c r="AK48"/>
    </row>
    <row r="49" spans="1:33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</sheetData>
  <sheetProtection/>
  <mergeCells count="34">
    <mergeCell ref="T44:U44"/>
    <mergeCell ref="D12:D13"/>
    <mergeCell ref="D26:D27"/>
    <mergeCell ref="H42:R42"/>
    <mergeCell ref="E39:X39"/>
    <mergeCell ref="W42:AG42"/>
    <mergeCell ref="F42:G42"/>
    <mergeCell ref="W45:AG45"/>
    <mergeCell ref="W44:AG44"/>
    <mergeCell ref="F45:G45"/>
    <mergeCell ref="H45:R45"/>
    <mergeCell ref="T45:U45"/>
    <mergeCell ref="F43:G43"/>
    <mergeCell ref="F44:G44"/>
    <mergeCell ref="H43:R43"/>
    <mergeCell ref="T43:U43"/>
    <mergeCell ref="H44:R44"/>
    <mergeCell ref="A1:AI3"/>
    <mergeCell ref="AG4:AG5"/>
    <mergeCell ref="AI4:AI5"/>
    <mergeCell ref="AG12:AG13"/>
    <mergeCell ref="AG20:AG21"/>
    <mergeCell ref="W43:AG43"/>
    <mergeCell ref="AG26:AG27"/>
    <mergeCell ref="D4:D5"/>
    <mergeCell ref="AH4:AH5"/>
    <mergeCell ref="D20:D21"/>
    <mergeCell ref="AH42:AI42"/>
    <mergeCell ref="A32:AI32"/>
    <mergeCell ref="D33:D34"/>
    <mergeCell ref="AG33:AG34"/>
    <mergeCell ref="AH33:AH34"/>
    <mergeCell ref="AI33:AI34"/>
    <mergeCell ref="D37:D3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zoomScalePageLayoutView="0" workbookViewId="0" topLeftCell="B1">
      <selection activeCell="AJ12" sqref="AJ12"/>
    </sheetView>
  </sheetViews>
  <sheetFormatPr defaultColWidth="11.57421875" defaultRowHeight="15"/>
  <cols>
    <col min="1" max="1" width="10.140625" style="12" customWidth="1"/>
    <col min="2" max="2" width="26.8515625" style="12" customWidth="1"/>
    <col min="3" max="3" width="13.140625" style="12" customWidth="1"/>
    <col min="4" max="4" width="6.140625" style="20" bestFit="1" customWidth="1"/>
    <col min="5" max="32" width="3.7109375" style="12" customWidth="1"/>
    <col min="33" max="33" width="4.28125" style="19" customWidth="1"/>
    <col min="34" max="34" width="4.140625" style="19" customWidth="1"/>
    <col min="35" max="35" width="6.7109375" style="19" customWidth="1"/>
    <col min="36" max="239" width="9.140625" style="12" customWidth="1"/>
  </cols>
  <sheetData>
    <row r="1" spans="1:38" s="13" customFormat="1" ht="9.75" customHeight="1">
      <c r="A1" s="551" t="s">
        <v>194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3"/>
      <c r="AJ1" s="30"/>
      <c r="AK1" s="30"/>
      <c r="AL1" s="223"/>
    </row>
    <row r="2" spans="1:38" s="13" customFormat="1" ht="9.75" customHeight="1">
      <c r="A2" s="554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6"/>
      <c r="AJ2" s="30"/>
      <c r="AK2" s="30"/>
      <c r="AL2" s="223"/>
    </row>
    <row r="3" spans="1:38" s="14" customFormat="1" ht="24" customHeight="1" thickBot="1">
      <c r="A3" s="557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6"/>
      <c r="AJ3" s="30"/>
      <c r="AK3" s="30"/>
      <c r="AL3" s="224"/>
    </row>
    <row r="4" spans="1:37" s="14" customFormat="1" ht="15" customHeight="1" thickBot="1">
      <c r="A4" s="225" t="s">
        <v>0</v>
      </c>
      <c r="B4" s="226" t="s">
        <v>1</v>
      </c>
      <c r="C4" s="259" t="s">
        <v>184</v>
      </c>
      <c r="D4" s="613" t="s">
        <v>3</v>
      </c>
      <c r="E4" s="139">
        <v>1</v>
      </c>
      <c r="F4" s="139">
        <v>2</v>
      </c>
      <c r="G4" s="139">
        <v>3</v>
      </c>
      <c r="H4" s="139">
        <v>4</v>
      </c>
      <c r="I4" s="139">
        <v>5</v>
      </c>
      <c r="J4" s="139">
        <v>6</v>
      </c>
      <c r="K4" s="139">
        <v>7</v>
      </c>
      <c r="L4" s="139">
        <v>8</v>
      </c>
      <c r="M4" s="139">
        <v>9</v>
      </c>
      <c r="N4" s="139">
        <v>10</v>
      </c>
      <c r="O4" s="139">
        <v>11</v>
      </c>
      <c r="P4" s="139">
        <v>12</v>
      </c>
      <c r="Q4" s="139">
        <v>13</v>
      </c>
      <c r="R4" s="139">
        <v>14</v>
      </c>
      <c r="S4" s="139">
        <v>15</v>
      </c>
      <c r="T4" s="139">
        <v>16</v>
      </c>
      <c r="U4" s="139">
        <v>17</v>
      </c>
      <c r="V4" s="139">
        <v>18</v>
      </c>
      <c r="W4" s="139">
        <v>19</v>
      </c>
      <c r="X4" s="139">
        <v>20</v>
      </c>
      <c r="Y4" s="139">
        <v>21</v>
      </c>
      <c r="Z4" s="139">
        <v>22</v>
      </c>
      <c r="AA4" s="139">
        <v>23</v>
      </c>
      <c r="AB4" s="139">
        <v>24</v>
      </c>
      <c r="AC4" s="139">
        <v>25</v>
      </c>
      <c r="AD4" s="139">
        <v>26</v>
      </c>
      <c r="AE4" s="139">
        <v>27</v>
      </c>
      <c r="AF4" s="139">
        <v>28</v>
      </c>
      <c r="AG4" s="508" t="s">
        <v>4</v>
      </c>
      <c r="AH4" s="614" t="s">
        <v>5</v>
      </c>
      <c r="AI4" s="615" t="s">
        <v>6</v>
      </c>
      <c r="AJ4" s="13"/>
      <c r="AK4" s="13"/>
    </row>
    <row r="5" spans="1:37" s="14" customFormat="1" ht="15" customHeight="1">
      <c r="A5" s="227"/>
      <c r="B5" s="228" t="s">
        <v>81</v>
      </c>
      <c r="C5" s="85"/>
      <c r="D5" s="613"/>
      <c r="E5" s="75" t="s">
        <v>8</v>
      </c>
      <c r="F5" s="75" t="s">
        <v>10</v>
      </c>
      <c r="G5" s="75" t="s">
        <v>7</v>
      </c>
      <c r="H5" s="75" t="s">
        <v>7</v>
      </c>
      <c r="I5" s="75" t="s">
        <v>8</v>
      </c>
      <c r="J5" s="75" t="s">
        <v>8</v>
      </c>
      <c r="K5" s="75" t="s">
        <v>9</v>
      </c>
      <c r="L5" s="75" t="s">
        <v>8</v>
      </c>
      <c r="M5" s="75" t="s">
        <v>10</v>
      </c>
      <c r="N5" s="75" t="s">
        <v>7</v>
      </c>
      <c r="O5" s="75" t="s">
        <v>7</v>
      </c>
      <c r="P5" s="75" t="s">
        <v>8</v>
      </c>
      <c r="Q5" s="75" t="s">
        <v>8</v>
      </c>
      <c r="R5" s="75" t="s">
        <v>9</v>
      </c>
      <c r="S5" s="75" t="s">
        <v>8</v>
      </c>
      <c r="T5" s="75" t="s">
        <v>10</v>
      </c>
      <c r="U5" s="75" t="s">
        <v>7</v>
      </c>
      <c r="V5" s="75" t="s">
        <v>7</v>
      </c>
      <c r="W5" s="75" t="s">
        <v>8</v>
      </c>
      <c r="X5" s="75" t="s">
        <v>8</v>
      </c>
      <c r="Y5" s="75" t="s">
        <v>9</v>
      </c>
      <c r="Z5" s="75" t="s">
        <v>8</v>
      </c>
      <c r="AA5" s="75" t="s">
        <v>10</v>
      </c>
      <c r="AB5" s="75" t="s">
        <v>7</v>
      </c>
      <c r="AC5" s="75" t="s">
        <v>7</v>
      </c>
      <c r="AD5" s="75" t="s">
        <v>8</v>
      </c>
      <c r="AE5" s="75" t="s">
        <v>8</v>
      </c>
      <c r="AF5" s="75" t="s">
        <v>9</v>
      </c>
      <c r="AG5" s="508"/>
      <c r="AH5" s="614"/>
      <c r="AI5" s="615"/>
      <c r="AJ5" s="13"/>
      <c r="AK5" s="13"/>
    </row>
    <row r="6" spans="1:35" s="14" customFormat="1" ht="18" customHeight="1">
      <c r="A6" s="229" t="s">
        <v>85</v>
      </c>
      <c r="B6" s="229" t="s">
        <v>82</v>
      </c>
      <c r="C6" s="243" t="s">
        <v>170</v>
      </c>
      <c r="D6" s="35" t="s">
        <v>11</v>
      </c>
      <c r="E6" s="236"/>
      <c r="F6" s="236" t="s">
        <v>188</v>
      </c>
      <c r="G6" s="236"/>
      <c r="H6" s="236" t="s">
        <v>188</v>
      </c>
      <c r="I6" s="236"/>
      <c r="J6" s="276" t="s">
        <v>188</v>
      </c>
      <c r="K6" s="276"/>
      <c r="L6" s="236" t="s">
        <v>188</v>
      </c>
      <c r="M6" s="236"/>
      <c r="N6" s="236" t="s">
        <v>188</v>
      </c>
      <c r="O6" s="236" t="s">
        <v>197</v>
      </c>
      <c r="P6" s="236" t="s">
        <v>188</v>
      </c>
      <c r="Q6" s="276"/>
      <c r="R6" s="276" t="s">
        <v>188</v>
      </c>
      <c r="S6" s="236"/>
      <c r="T6" s="277" t="s">
        <v>188</v>
      </c>
      <c r="U6" s="236" t="s">
        <v>197</v>
      </c>
      <c r="V6" s="236" t="s">
        <v>188</v>
      </c>
      <c r="W6" s="236"/>
      <c r="X6" s="276" t="s">
        <v>188</v>
      </c>
      <c r="Y6" s="276" t="s">
        <v>197</v>
      </c>
      <c r="Z6" s="236" t="s">
        <v>188</v>
      </c>
      <c r="AA6" s="236"/>
      <c r="AB6" s="236" t="s">
        <v>188</v>
      </c>
      <c r="AC6" s="236" t="s">
        <v>197</v>
      </c>
      <c r="AD6" s="236" t="s">
        <v>188</v>
      </c>
      <c r="AE6" s="276" t="s">
        <v>197</v>
      </c>
      <c r="AF6" s="276" t="s">
        <v>188</v>
      </c>
      <c r="AG6" s="158">
        <v>114</v>
      </c>
      <c r="AH6" s="185">
        <f>COUNTIF(C6:AG6,"T")*4+COUNTIF(C6:AG6,"P")*12+COUNTIF(C6:AG6,"M")*4+COUNTIF(C6:AG6,"D2")*6+COUNTIF(C6:AG6,"N")*12+COUNTIF(C6:AG6,"T1")*4+COUNTIF(C6:AG6,"D1N")*18+COUNTIF(C6:AG6,"MN")*16+COUNTIF(C6:AG6,"NA")*6+COUNTIF(C6:AG6,"MT")*8</f>
        <v>198</v>
      </c>
      <c r="AI6" s="186">
        <f>SUM(AH6-114)</f>
        <v>84</v>
      </c>
    </row>
    <row r="7" spans="1:35" s="14" customFormat="1" ht="18" customHeight="1" thickBot="1">
      <c r="A7" s="230" t="s">
        <v>86</v>
      </c>
      <c r="B7" s="230" t="s">
        <v>83</v>
      </c>
      <c r="C7" s="244" t="s">
        <v>171</v>
      </c>
      <c r="D7" s="263" t="s">
        <v>11</v>
      </c>
      <c r="E7" s="323" t="s">
        <v>188</v>
      </c>
      <c r="F7" s="323"/>
      <c r="G7" s="323" t="s">
        <v>188</v>
      </c>
      <c r="H7" s="323"/>
      <c r="I7" s="323" t="s">
        <v>188</v>
      </c>
      <c r="J7" s="324" t="s">
        <v>197</v>
      </c>
      <c r="K7" s="324" t="s">
        <v>188</v>
      </c>
      <c r="L7" s="323"/>
      <c r="M7" s="323" t="s">
        <v>188</v>
      </c>
      <c r="N7" s="323"/>
      <c r="O7" s="323" t="s">
        <v>188</v>
      </c>
      <c r="P7" s="323" t="s">
        <v>197</v>
      </c>
      <c r="Q7" s="324" t="s">
        <v>188</v>
      </c>
      <c r="R7" s="324"/>
      <c r="S7" s="323" t="s">
        <v>188</v>
      </c>
      <c r="T7" s="325"/>
      <c r="U7" s="323" t="s">
        <v>188</v>
      </c>
      <c r="V7" s="323"/>
      <c r="W7" s="323" t="s">
        <v>210</v>
      </c>
      <c r="X7" s="324" t="s">
        <v>197</v>
      </c>
      <c r="Y7" s="324" t="s">
        <v>188</v>
      </c>
      <c r="Z7" s="323"/>
      <c r="AA7" s="323" t="s">
        <v>188</v>
      </c>
      <c r="AB7" s="323"/>
      <c r="AC7" s="323" t="s">
        <v>188</v>
      </c>
      <c r="AD7" s="323" t="s">
        <v>197</v>
      </c>
      <c r="AE7" s="324" t="s">
        <v>188</v>
      </c>
      <c r="AF7" s="324"/>
      <c r="AG7" s="260">
        <v>114</v>
      </c>
      <c r="AH7" s="185">
        <f>COUNTIF(C7:AG7,"T")*4+COUNTIF(C7:AG7,"P")*12+COUNTIF(C7:AG7,"M")*4+COUNTIF(C7:AG7,"D2")*6+COUNTIF(C7:AG7,"N")*12+COUNTIF(C7:AG7,"T1")*4+COUNTIF(C7:AG7,"D1N")*18+COUNTIF(C7:AG7,"MN")*16+COUNTIF(C7:AG7,"NA")*6+COUNTIF(C7:AG7,"PNA")*18</f>
        <v>198</v>
      </c>
      <c r="AI7" s="186">
        <f>SUM(AH7-114)</f>
        <v>84</v>
      </c>
    </row>
    <row r="8" spans="1:35" s="14" customFormat="1" ht="18" customHeight="1" thickBot="1">
      <c r="A8" s="230" t="s">
        <v>87</v>
      </c>
      <c r="B8" s="230" t="s">
        <v>84</v>
      </c>
      <c r="C8" s="245" t="s">
        <v>172</v>
      </c>
      <c r="D8" s="35" t="s">
        <v>11</v>
      </c>
      <c r="E8" s="599" t="s">
        <v>116</v>
      </c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1"/>
      <c r="AG8" s="260"/>
      <c r="AH8" s="185"/>
      <c r="AI8" s="186"/>
    </row>
    <row r="9" spans="1:35" s="14" customFormat="1" ht="18" customHeight="1" thickBot="1">
      <c r="A9" s="231" t="s">
        <v>0</v>
      </c>
      <c r="B9" s="228" t="s">
        <v>1</v>
      </c>
      <c r="C9" s="87"/>
      <c r="D9" s="616" t="s">
        <v>3</v>
      </c>
      <c r="E9" s="283">
        <v>1</v>
      </c>
      <c r="F9" s="283">
        <v>2</v>
      </c>
      <c r="G9" s="283">
        <v>3</v>
      </c>
      <c r="H9" s="283">
        <v>4</v>
      </c>
      <c r="I9" s="283">
        <v>5</v>
      </c>
      <c r="J9" s="283">
        <v>6</v>
      </c>
      <c r="K9" s="283">
        <v>7</v>
      </c>
      <c r="L9" s="283">
        <v>8</v>
      </c>
      <c r="M9" s="283">
        <v>9</v>
      </c>
      <c r="N9" s="283">
        <v>10</v>
      </c>
      <c r="O9" s="283">
        <v>11</v>
      </c>
      <c r="P9" s="283">
        <v>12</v>
      </c>
      <c r="Q9" s="283">
        <v>13</v>
      </c>
      <c r="R9" s="283">
        <v>14</v>
      </c>
      <c r="S9" s="283">
        <v>15</v>
      </c>
      <c r="T9" s="283">
        <v>16</v>
      </c>
      <c r="U9" s="283">
        <v>17</v>
      </c>
      <c r="V9" s="283">
        <v>18</v>
      </c>
      <c r="W9" s="283">
        <v>19</v>
      </c>
      <c r="X9" s="283">
        <v>20</v>
      </c>
      <c r="Y9" s="283">
        <v>21</v>
      </c>
      <c r="Z9" s="283">
        <v>22</v>
      </c>
      <c r="AA9" s="283">
        <v>23</v>
      </c>
      <c r="AB9" s="283">
        <v>24</v>
      </c>
      <c r="AC9" s="283">
        <v>25</v>
      </c>
      <c r="AD9" s="283">
        <v>26</v>
      </c>
      <c r="AE9" s="283">
        <v>27</v>
      </c>
      <c r="AF9" s="283">
        <v>28</v>
      </c>
      <c r="AG9" s="618" t="s">
        <v>4</v>
      </c>
      <c r="AH9" s="595" t="s">
        <v>5</v>
      </c>
      <c r="AI9" s="597" t="s">
        <v>6</v>
      </c>
    </row>
    <row r="10" spans="1:37" s="14" customFormat="1" ht="18" customHeight="1">
      <c r="A10" s="231"/>
      <c r="B10" s="228" t="s">
        <v>157</v>
      </c>
      <c r="C10" s="87"/>
      <c r="D10" s="617"/>
      <c r="E10" s="75" t="s">
        <v>8</v>
      </c>
      <c r="F10" s="75" t="s">
        <v>10</v>
      </c>
      <c r="G10" s="75" t="s">
        <v>7</v>
      </c>
      <c r="H10" s="75" t="s">
        <v>7</v>
      </c>
      <c r="I10" s="75" t="s">
        <v>8</v>
      </c>
      <c r="J10" s="75" t="s">
        <v>8</v>
      </c>
      <c r="K10" s="75" t="s">
        <v>9</v>
      </c>
      <c r="L10" s="75" t="s">
        <v>8</v>
      </c>
      <c r="M10" s="75" t="s">
        <v>10</v>
      </c>
      <c r="N10" s="75" t="s">
        <v>7</v>
      </c>
      <c r="O10" s="75" t="s">
        <v>7</v>
      </c>
      <c r="P10" s="75" t="s">
        <v>8</v>
      </c>
      <c r="Q10" s="75" t="s">
        <v>8</v>
      </c>
      <c r="R10" s="75" t="s">
        <v>9</v>
      </c>
      <c r="S10" s="75" t="s">
        <v>8</v>
      </c>
      <c r="T10" s="75" t="s">
        <v>10</v>
      </c>
      <c r="U10" s="75" t="s">
        <v>7</v>
      </c>
      <c r="V10" s="75" t="s">
        <v>7</v>
      </c>
      <c r="W10" s="75" t="s">
        <v>8</v>
      </c>
      <c r="X10" s="75" t="s">
        <v>8</v>
      </c>
      <c r="Y10" s="75" t="s">
        <v>9</v>
      </c>
      <c r="Z10" s="75" t="s">
        <v>8</v>
      </c>
      <c r="AA10" s="75" t="s">
        <v>10</v>
      </c>
      <c r="AB10" s="75" t="s">
        <v>7</v>
      </c>
      <c r="AC10" s="75" t="s">
        <v>7</v>
      </c>
      <c r="AD10" s="75" t="s">
        <v>8</v>
      </c>
      <c r="AE10" s="75" t="s">
        <v>8</v>
      </c>
      <c r="AF10" s="75" t="s">
        <v>9</v>
      </c>
      <c r="AG10" s="619"/>
      <c r="AH10" s="596"/>
      <c r="AI10" s="598"/>
      <c r="AJ10" s="13"/>
      <c r="AK10" s="13"/>
    </row>
    <row r="11" spans="1:37" s="14" customFormat="1" ht="18" customHeight="1">
      <c r="A11" s="281"/>
      <c r="B11" s="228"/>
      <c r="C11" s="282"/>
      <c r="D11" s="30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322" t="s">
        <v>191</v>
      </c>
      <c r="AB11" s="83"/>
      <c r="AC11" s="83"/>
      <c r="AD11" s="83"/>
      <c r="AE11" s="83"/>
      <c r="AF11" s="83"/>
      <c r="AG11" s="304"/>
      <c r="AH11" s="305"/>
      <c r="AI11" s="305"/>
      <c r="AJ11" s="13"/>
      <c r="AK11" s="13"/>
    </row>
    <row r="12" spans="1:37" s="14" customFormat="1" ht="18" customHeight="1">
      <c r="A12" s="232" t="s">
        <v>102</v>
      </c>
      <c r="B12" s="233" t="s">
        <v>88</v>
      </c>
      <c r="C12" s="246" t="s">
        <v>214</v>
      </c>
      <c r="D12" s="36"/>
      <c r="E12" s="315"/>
      <c r="F12" s="315"/>
      <c r="G12" s="315"/>
      <c r="H12" s="315"/>
      <c r="I12" s="315" t="s">
        <v>191</v>
      </c>
      <c r="J12" s="316"/>
      <c r="K12" s="316"/>
      <c r="L12" s="315"/>
      <c r="M12" s="315"/>
      <c r="N12" s="315"/>
      <c r="O12" s="315"/>
      <c r="P12" s="315"/>
      <c r="Q12" s="316"/>
      <c r="R12" s="316"/>
      <c r="S12" s="315"/>
      <c r="T12" s="316"/>
      <c r="U12" s="315"/>
      <c r="V12" s="315"/>
      <c r="W12" s="315"/>
      <c r="X12" s="316"/>
      <c r="Y12" s="316"/>
      <c r="Z12" s="315"/>
      <c r="AA12" s="315"/>
      <c r="AB12" s="315" t="s">
        <v>197</v>
      </c>
      <c r="AC12" s="315"/>
      <c r="AD12" s="315"/>
      <c r="AE12" s="316"/>
      <c r="AF12" s="316"/>
      <c r="AG12" s="160"/>
      <c r="AH12" s="237"/>
      <c r="AI12" s="238">
        <f aca="true" t="shared" si="0" ref="AI12:AI25">COUNTIF(D12:AH12,"T")*4+COUNTIF(D12:AH12,"P")*12+COUNTIF(D12:AH12,"M")*4+COUNTIF(D12:AH12,"D2")*6+COUNTIF(D12:AH12,"N")*12+COUNTIF(D12:AH12,"T1")*4+COUNTIF(D12:AH12,"D1N")*18+COUNTIF(D12:AH12,"MN")*16+COUNTIF(D12:AH12,"NA")*6+COUNTIF(D12:AH12,"NB")*6</f>
        <v>18</v>
      </c>
      <c r="AJ12" s="13"/>
      <c r="AK12" s="13"/>
    </row>
    <row r="13" spans="1:37" s="14" customFormat="1" ht="18" customHeight="1">
      <c r="A13" s="232" t="s">
        <v>103</v>
      </c>
      <c r="B13" s="233" t="s">
        <v>89</v>
      </c>
      <c r="C13" s="247" t="s">
        <v>173</v>
      </c>
      <c r="D13" s="36"/>
      <c r="E13" s="315"/>
      <c r="F13" s="315"/>
      <c r="G13" s="315"/>
      <c r="H13" s="315"/>
      <c r="I13" s="315"/>
      <c r="J13" s="316"/>
      <c r="K13" s="316"/>
      <c r="L13" s="315"/>
      <c r="M13" s="315" t="s">
        <v>191</v>
      </c>
      <c r="N13" s="315"/>
      <c r="O13" s="315"/>
      <c r="P13" s="315"/>
      <c r="Q13" s="316"/>
      <c r="R13" s="316" t="s">
        <v>197</v>
      </c>
      <c r="S13" s="315"/>
      <c r="T13" s="316"/>
      <c r="U13" s="315"/>
      <c r="V13" s="315"/>
      <c r="W13" s="315"/>
      <c r="X13" s="316"/>
      <c r="Y13" s="316"/>
      <c r="Z13" s="315"/>
      <c r="AA13" s="315"/>
      <c r="AB13" s="315"/>
      <c r="AC13" s="315"/>
      <c r="AD13" s="315"/>
      <c r="AE13" s="316"/>
      <c r="AF13" s="316"/>
      <c r="AG13" s="160"/>
      <c r="AH13" s="237"/>
      <c r="AI13" s="238">
        <f t="shared" si="0"/>
        <v>18</v>
      </c>
      <c r="AJ13" s="13"/>
      <c r="AK13" s="13"/>
    </row>
    <row r="14" spans="1:37" s="14" customFormat="1" ht="18" customHeight="1">
      <c r="A14" s="232" t="s">
        <v>104</v>
      </c>
      <c r="B14" s="233" t="s">
        <v>90</v>
      </c>
      <c r="C14" s="248" t="s">
        <v>174</v>
      </c>
      <c r="D14" s="36"/>
      <c r="E14" s="315"/>
      <c r="F14" s="315"/>
      <c r="G14" s="315"/>
      <c r="H14" s="315"/>
      <c r="I14" s="315"/>
      <c r="J14" s="316"/>
      <c r="K14" s="316"/>
      <c r="L14" s="315" t="s">
        <v>197</v>
      </c>
      <c r="M14" s="315"/>
      <c r="N14" s="315" t="s">
        <v>197</v>
      </c>
      <c r="O14" s="315"/>
      <c r="P14" s="315"/>
      <c r="Q14" s="316"/>
      <c r="R14" s="316"/>
      <c r="S14" s="315"/>
      <c r="T14" s="316" t="s">
        <v>197</v>
      </c>
      <c r="U14" s="315"/>
      <c r="V14" s="315"/>
      <c r="W14" s="315"/>
      <c r="X14" s="316"/>
      <c r="Y14" s="316"/>
      <c r="Z14" s="315"/>
      <c r="AA14" s="315"/>
      <c r="AB14" s="315"/>
      <c r="AC14" s="315"/>
      <c r="AD14" s="315"/>
      <c r="AE14" s="316"/>
      <c r="AF14" s="316"/>
      <c r="AG14" s="160"/>
      <c r="AH14" s="237"/>
      <c r="AI14" s="238">
        <f t="shared" si="0"/>
        <v>18</v>
      </c>
      <c r="AJ14" s="13"/>
      <c r="AK14" s="13"/>
    </row>
    <row r="15" spans="1:37" s="14" customFormat="1" ht="18" customHeight="1">
      <c r="A15" s="232" t="s">
        <v>105</v>
      </c>
      <c r="B15" s="233" t="s">
        <v>91</v>
      </c>
      <c r="C15" s="249" t="s">
        <v>175</v>
      </c>
      <c r="D15" s="36"/>
      <c r="E15" s="315"/>
      <c r="F15" s="315"/>
      <c r="G15" s="315"/>
      <c r="H15" s="315"/>
      <c r="I15" s="315"/>
      <c r="J15" s="316" t="s">
        <v>198</v>
      </c>
      <c r="K15" s="316"/>
      <c r="L15" s="315"/>
      <c r="M15" s="315"/>
      <c r="N15" s="315"/>
      <c r="O15" s="315"/>
      <c r="P15" s="315" t="s">
        <v>198</v>
      </c>
      <c r="Q15" s="316"/>
      <c r="R15" s="316"/>
      <c r="S15" s="315"/>
      <c r="T15" s="316"/>
      <c r="U15" s="315"/>
      <c r="V15" s="315"/>
      <c r="W15" s="315"/>
      <c r="X15" s="316"/>
      <c r="Y15" s="316"/>
      <c r="Z15" s="315"/>
      <c r="AA15" s="315"/>
      <c r="AB15" s="315"/>
      <c r="AC15" s="315"/>
      <c r="AD15" s="315" t="s">
        <v>198</v>
      </c>
      <c r="AE15" s="316" t="s">
        <v>198</v>
      </c>
      <c r="AF15" s="316"/>
      <c r="AG15" s="160"/>
      <c r="AH15" s="237"/>
      <c r="AI15" s="238">
        <f t="shared" si="0"/>
        <v>24</v>
      </c>
      <c r="AJ15" s="13"/>
      <c r="AK15" s="13"/>
    </row>
    <row r="16" spans="1:37" s="14" customFormat="1" ht="18" customHeight="1">
      <c r="A16" s="232" t="s">
        <v>106</v>
      </c>
      <c r="B16" s="317" t="s">
        <v>92</v>
      </c>
      <c r="C16" s="318" t="s">
        <v>211</v>
      </c>
      <c r="D16" s="36"/>
      <c r="E16" s="315" t="s">
        <v>197</v>
      </c>
      <c r="F16" s="315" t="s">
        <v>191</v>
      </c>
      <c r="G16" s="315"/>
      <c r="H16" s="315"/>
      <c r="I16" s="315"/>
      <c r="J16" s="316"/>
      <c r="K16" s="316"/>
      <c r="L16" s="315"/>
      <c r="M16" s="315"/>
      <c r="N16" s="315"/>
      <c r="O16" s="315"/>
      <c r="P16" s="315"/>
      <c r="Q16" s="316"/>
      <c r="R16" s="316"/>
      <c r="S16" s="315"/>
      <c r="T16" s="316"/>
      <c r="U16" s="315"/>
      <c r="V16" s="315"/>
      <c r="W16" s="315"/>
      <c r="X16" s="316"/>
      <c r="Y16" s="316"/>
      <c r="Z16" s="315"/>
      <c r="AA16" s="315"/>
      <c r="AB16" s="315"/>
      <c r="AC16" s="315"/>
      <c r="AD16" s="315"/>
      <c r="AE16" s="316"/>
      <c r="AF16" s="316"/>
      <c r="AG16" s="160"/>
      <c r="AH16" s="237"/>
      <c r="AI16" s="238">
        <f t="shared" si="0"/>
        <v>18</v>
      </c>
      <c r="AJ16" s="13"/>
      <c r="AK16" s="13"/>
    </row>
    <row r="17" spans="1:37" s="14" customFormat="1" ht="18" customHeight="1">
      <c r="A17" s="232" t="s">
        <v>107</v>
      </c>
      <c r="B17" s="233" t="s">
        <v>93</v>
      </c>
      <c r="C17" s="250" t="s">
        <v>176</v>
      </c>
      <c r="D17" s="36"/>
      <c r="E17" s="315"/>
      <c r="F17" s="315"/>
      <c r="G17" s="315"/>
      <c r="H17" s="315"/>
      <c r="I17" s="315"/>
      <c r="J17" s="316"/>
      <c r="K17" s="316"/>
      <c r="L17" s="315"/>
      <c r="M17" s="315"/>
      <c r="N17" s="315"/>
      <c r="O17" s="315"/>
      <c r="P17" s="315"/>
      <c r="Q17" s="316" t="s">
        <v>197</v>
      </c>
      <c r="R17" s="316"/>
      <c r="S17" s="315"/>
      <c r="T17" s="316"/>
      <c r="U17" s="315"/>
      <c r="V17" s="315" t="s">
        <v>197</v>
      </c>
      <c r="W17" s="315"/>
      <c r="X17" s="316"/>
      <c r="Y17" s="316"/>
      <c r="Z17" s="315"/>
      <c r="AA17" s="315"/>
      <c r="AB17" s="315"/>
      <c r="AC17" s="315"/>
      <c r="AD17" s="315"/>
      <c r="AE17" s="316"/>
      <c r="AF17" s="316" t="s">
        <v>197</v>
      </c>
      <c r="AG17" s="160"/>
      <c r="AH17" s="237"/>
      <c r="AI17" s="238">
        <f t="shared" si="0"/>
        <v>18</v>
      </c>
      <c r="AJ17" s="13"/>
      <c r="AK17" s="13"/>
    </row>
    <row r="18" spans="1:37" s="14" customFormat="1" ht="18" customHeight="1">
      <c r="A18" s="232" t="s">
        <v>108</v>
      </c>
      <c r="B18" s="234" t="s">
        <v>94</v>
      </c>
      <c r="C18" s="251" t="s">
        <v>177</v>
      </c>
      <c r="D18" s="36"/>
      <c r="E18" s="315"/>
      <c r="F18" s="315"/>
      <c r="G18" s="315"/>
      <c r="H18" s="315"/>
      <c r="I18" s="315"/>
      <c r="J18" s="316"/>
      <c r="K18" s="316" t="s">
        <v>198</v>
      </c>
      <c r="L18" s="315"/>
      <c r="M18" s="315"/>
      <c r="N18" s="315"/>
      <c r="O18" s="315"/>
      <c r="P18" s="315"/>
      <c r="Q18" s="316"/>
      <c r="R18" s="316"/>
      <c r="S18" s="315"/>
      <c r="T18" s="316" t="s">
        <v>198</v>
      </c>
      <c r="U18" s="315"/>
      <c r="V18" s="315"/>
      <c r="W18" s="315"/>
      <c r="X18" s="316"/>
      <c r="Y18" s="316"/>
      <c r="Z18" s="315" t="s">
        <v>198</v>
      </c>
      <c r="AA18" s="315"/>
      <c r="AB18" s="315"/>
      <c r="AC18" s="315"/>
      <c r="AD18" s="315"/>
      <c r="AE18" s="316"/>
      <c r="AF18" s="316"/>
      <c r="AG18" s="160"/>
      <c r="AH18" s="237"/>
      <c r="AI18" s="238">
        <f t="shared" si="0"/>
        <v>18</v>
      </c>
      <c r="AJ18" s="13"/>
      <c r="AK18" s="13"/>
    </row>
    <row r="19" spans="1:37" s="14" customFormat="1" ht="18" customHeight="1">
      <c r="A19" s="232" t="s">
        <v>109</v>
      </c>
      <c r="B19" s="234" t="s">
        <v>95</v>
      </c>
      <c r="C19" s="252" t="s">
        <v>213</v>
      </c>
      <c r="D19" s="36"/>
      <c r="E19" s="315"/>
      <c r="F19" s="315"/>
      <c r="G19" s="315"/>
      <c r="H19" s="315"/>
      <c r="I19" s="315"/>
      <c r="J19" s="316"/>
      <c r="K19" s="316"/>
      <c r="L19" s="315"/>
      <c r="M19" s="315"/>
      <c r="N19" s="315"/>
      <c r="O19" s="315"/>
      <c r="P19" s="315"/>
      <c r="Q19" s="316"/>
      <c r="R19" s="316"/>
      <c r="S19" s="315"/>
      <c r="T19" s="316"/>
      <c r="U19" s="315"/>
      <c r="V19" s="315"/>
      <c r="W19" s="315"/>
      <c r="X19" s="316"/>
      <c r="Y19" s="316"/>
      <c r="Z19" s="315" t="s">
        <v>197</v>
      </c>
      <c r="AA19" s="315"/>
      <c r="AB19" s="315"/>
      <c r="AC19" s="315"/>
      <c r="AD19" s="315"/>
      <c r="AE19" s="316"/>
      <c r="AF19" s="316"/>
      <c r="AG19" s="160"/>
      <c r="AH19" s="237"/>
      <c r="AI19" s="238">
        <f t="shared" si="0"/>
        <v>6</v>
      </c>
      <c r="AJ19" s="13"/>
      <c r="AK19" s="13"/>
    </row>
    <row r="20" spans="1:37" s="14" customFormat="1" ht="18" customHeight="1">
      <c r="A20" s="232" t="s">
        <v>110</v>
      </c>
      <c r="B20" s="233" t="s">
        <v>96</v>
      </c>
      <c r="C20" s="253" t="s">
        <v>178</v>
      </c>
      <c r="D20" s="36"/>
      <c r="E20" s="315"/>
      <c r="F20" s="315"/>
      <c r="G20" s="315"/>
      <c r="H20" s="315"/>
      <c r="I20" s="315"/>
      <c r="J20" s="316"/>
      <c r="K20" s="316"/>
      <c r="L20" s="315"/>
      <c r="M20" s="315"/>
      <c r="N20" s="315" t="s">
        <v>198</v>
      </c>
      <c r="O20" s="315"/>
      <c r="P20" s="315"/>
      <c r="Q20" s="316"/>
      <c r="R20" s="316"/>
      <c r="S20" s="315"/>
      <c r="T20" s="316"/>
      <c r="U20" s="315"/>
      <c r="V20" s="315" t="s">
        <v>198</v>
      </c>
      <c r="W20" s="315"/>
      <c r="X20" s="316"/>
      <c r="Y20" s="316"/>
      <c r="Z20" s="315"/>
      <c r="AA20" s="315"/>
      <c r="AB20" s="315" t="s">
        <v>198</v>
      </c>
      <c r="AC20" s="315"/>
      <c r="AD20" s="315"/>
      <c r="AE20" s="316"/>
      <c r="AF20" s="316"/>
      <c r="AG20" s="160"/>
      <c r="AH20" s="237"/>
      <c r="AI20" s="238">
        <f t="shared" si="0"/>
        <v>18</v>
      </c>
      <c r="AJ20" s="13"/>
      <c r="AK20" s="13"/>
    </row>
    <row r="21" spans="1:37" s="14" customFormat="1" ht="18" customHeight="1">
      <c r="A21" s="232" t="s">
        <v>111</v>
      </c>
      <c r="B21" s="233" t="s">
        <v>97</v>
      </c>
      <c r="C21" s="254" t="s">
        <v>179</v>
      </c>
      <c r="D21" s="36"/>
      <c r="E21" s="315"/>
      <c r="F21" s="315"/>
      <c r="G21" s="315"/>
      <c r="H21" s="315"/>
      <c r="I21" s="315"/>
      <c r="J21" s="316"/>
      <c r="K21" s="316"/>
      <c r="L21" s="315" t="s">
        <v>198</v>
      </c>
      <c r="M21" s="315"/>
      <c r="N21" s="315"/>
      <c r="O21" s="315"/>
      <c r="P21" s="315"/>
      <c r="Q21" s="316"/>
      <c r="R21" s="316" t="s">
        <v>198</v>
      </c>
      <c r="S21" s="315"/>
      <c r="T21" s="316"/>
      <c r="U21" s="315"/>
      <c r="V21" s="315"/>
      <c r="W21" s="315"/>
      <c r="X21" s="316" t="s">
        <v>198</v>
      </c>
      <c r="Y21" s="316"/>
      <c r="Z21" s="315"/>
      <c r="AA21" s="315"/>
      <c r="AB21" s="315"/>
      <c r="AC21" s="315"/>
      <c r="AD21" s="315"/>
      <c r="AE21" s="316"/>
      <c r="AF21" s="316" t="s">
        <v>198</v>
      </c>
      <c r="AG21" s="160"/>
      <c r="AH21" s="237"/>
      <c r="AI21" s="238">
        <f t="shared" si="0"/>
        <v>24</v>
      </c>
      <c r="AJ21" s="13"/>
      <c r="AK21" s="13"/>
    </row>
    <row r="22" spans="1:37" s="14" customFormat="1" ht="18" customHeight="1">
      <c r="A22" s="232" t="s">
        <v>112</v>
      </c>
      <c r="B22" s="233" t="s">
        <v>98</v>
      </c>
      <c r="C22" s="255" t="s">
        <v>180</v>
      </c>
      <c r="D22" s="36"/>
      <c r="E22" s="315"/>
      <c r="F22" s="315"/>
      <c r="G22" s="315"/>
      <c r="H22" s="315" t="s">
        <v>191</v>
      </c>
      <c r="I22" s="315"/>
      <c r="J22" s="316"/>
      <c r="K22" s="316" t="s">
        <v>197</v>
      </c>
      <c r="L22" s="315"/>
      <c r="M22" s="315"/>
      <c r="N22" s="315"/>
      <c r="O22" s="315"/>
      <c r="P22" s="315"/>
      <c r="Q22" s="316"/>
      <c r="R22" s="316"/>
      <c r="S22" s="315"/>
      <c r="T22" s="316"/>
      <c r="U22" s="315"/>
      <c r="V22" s="315"/>
      <c r="W22" s="315"/>
      <c r="X22" s="316"/>
      <c r="Y22" s="316"/>
      <c r="Z22" s="315"/>
      <c r="AA22" s="315"/>
      <c r="AB22" s="315"/>
      <c r="AC22" s="315"/>
      <c r="AD22" s="315"/>
      <c r="AE22" s="316"/>
      <c r="AF22" s="316"/>
      <c r="AG22" s="160"/>
      <c r="AH22" s="237"/>
      <c r="AI22" s="238">
        <f t="shared" si="0"/>
        <v>18</v>
      </c>
      <c r="AJ22" s="13"/>
      <c r="AK22" s="13"/>
    </row>
    <row r="23" spans="1:37" s="14" customFormat="1" ht="18" customHeight="1">
      <c r="A23" s="232" t="s">
        <v>113</v>
      </c>
      <c r="B23" s="234" t="s">
        <v>99</v>
      </c>
      <c r="C23" s="256" t="s">
        <v>181</v>
      </c>
      <c r="D23" s="36"/>
      <c r="E23" s="315" t="s">
        <v>198</v>
      </c>
      <c r="F23" s="315"/>
      <c r="G23" s="315"/>
      <c r="H23" s="315"/>
      <c r="I23" s="315"/>
      <c r="J23" s="316"/>
      <c r="K23" s="316"/>
      <c r="L23" s="315"/>
      <c r="M23" s="315"/>
      <c r="N23" s="315"/>
      <c r="O23" s="315"/>
      <c r="P23" s="315"/>
      <c r="Q23" s="316" t="s">
        <v>198</v>
      </c>
      <c r="R23" s="316"/>
      <c r="S23" s="315" t="s">
        <v>198</v>
      </c>
      <c r="T23" s="316"/>
      <c r="U23" s="315"/>
      <c r="V23" s="315"/>
      <c r="W23" s="315"/>
      <c r="X23" s="316"/>
      <c r="Y23" s="316" t="s">
        <v>198</v>
      </c>
      <c r="Z23" s="315"/>
      <c r="AA23" s="315"/>
      <c r="AB23" s="315"/>
      <c r="AC23" s="315"/>
      <c r="AD23" s="315"/>
      <c r="AE23" s="316"/>
      <c r="AF23" s="316"/>
      <c r="AG23" s="160"/>
      <c r="AH23" s="237"/>
      <c r="AI23" s="238">
        <f t="shared" si="0"/>
        <v>24</v>
      </c>
      <c r="AJ23" s="13"/>
      <c r="AK23" s="13"/>
    </row>
    <row r="24" spans="1:35" s="14" customFormat="1" ht="18" customHeight="1">
      <c r="A24" s="232" t="s">
        <v>114</v>
      </c>
      <c r="B24" s="234" t="s">
        <v>100</v>
      </c>
      <c r="C24" s="257" t="s">
        <v>182</v>
      </c>
      <c r="D24" s="35"/>
      <c r="E24" s="315"/>
      <c r="F24" s="315"/>
      <c r="G24" s="315"/>
      <c r="H24" s="315"/>
      <c r="I24" s="315"/>
      <c r="J24" s="316"/>
      <c r="K24" s="316"/>
      <c r="L24" s="315"/>
      <c r="M24" s="315"/>
      <c r="N24" s="315"/>
      <c r="O24" s="315" t="s">
        <v>198</v>
      </c>
      <c r="P24" s="315"/>
      <c r="Q24" s="316"/>
      <c r="R24" s="316"/>
      <c r="S24" s="315"/>
      <c r="T24" s="316"/>
      <c r="U24" s="315" t="s">
        <v>198</v>
      </c>
      <c r="V24" s="315"/>
      <c r="W24" s="315" t="s">
        <v>198</v>
      </c>
      <c r="X24" s="316"/>
      <c r="Y24" s="316"/>
      <c r="Z24" s="315"/>
      <c r="AA24" s="315"/>
      <c r="AB24" s="315"/>
      <c r="AC24" s="315" t="s">
        <v>198</v>
      </c>
      <c r="AD24" s="315"/>
      <c r="AE24" s="316"/>
      <c r="AF24" s="316"/>
      <c r="AG24" s="239"/>
      <c r="AH24" s="185"/>
      <c r="AI24" s="238">
        <f t="shared" si="0"/>
        <v>24</v>
      </c>
    </row>
    <row r="25" spans="1:35" s="14" customFormat="1" ht="18" customHeight="1">
      <c r="A25" s="232" t="s">
        <v>115</v>
      </c>
      <c r="B25" s="235" t="s">
        <v>101</v>
      </c>
      <c r="C25" s="258" t="s">
        <v>183</v>
      </c>
      <c r="D25" s="35"/>
      <c r="E25" s="315"/>
      <c r="F25" s="315"/>
      <c r="G25" s="315" t="s">
        <v>191</v>
      </c>
      <c r="H25" s="315"/>
      <c r="I25" s="315"/>
      <c r="J25" s="316"/>
      <c r="K25" s="316"/>
      <c r="L25" s="315"/>
      <c r="M25" s="315"/>
      <c r="N25" s="315"/>
      <c r="O25" s="315"/>
      <c r="P25" s="315"/>
      <c r="Q25" s="316"/>
      <c r="R25" s="316"/>
      <c r="S25" s="315" t="s">
        <v>197</v>
      </c>
      <c r="T25" s="316"/>
      <c r="U25" s="315"/>
      <c r="V25" s="315"/>
      <c r="W25" s="315"/>
      <c r="X25" s="316"/>
      <c r="Y25" s="316"/>
      <c r="Z25" s="315"/>
      <c r="AA25" s="315"/>
      <c r="AB25" s="315"/>
      <c r="AC25" s="315"/>
      <c r="AD25" s="315"/>
      <c r="AE25" s="316"/>
      <c r="AF25" s="316"/>
      <c r="AG25" s="158"/>
      <c r="AH25" s="159"/>
      <c r="AI25" s="238">
        <f t="shared" si="0"/>
        <v>18</v>
      </c>
    </row>
    <row r="26" spans="1:37" ht="15">
      <c r="A26" s="11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68"/>
      <c r="AI26" s="113"/>
      <c r="AJ26"/>
      <c r="AK26"/>
    </row>
    <row r="27" spans="1:35" ht="15.75" thickBot="1">
      <c r="A27" s="114"/>
      <c r="B27" s="40" t="s">
        <v>15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17"/>
      <c r="AI27" s="115"/>
    </row>
    <row r="28" spans="1:35" ht="15">
      <c r="A28" s="116"/>
      <c r="B28" s="602" t="s">
        <v>117</v>
      </c>
      <c r="C28" s="603"/>
      <c r="D28" s="604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146"/>
      <c r="V28" s="608" t="s">
        <v>163</v>
      </c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41"/>
      <c r="AH28" s="17"/>
      <c r="AI28" s="115"/>
    </row>
    <row r="29" spans="1:35" ht="15">
      <c r="A29" s="116"/>
      <c r="B29" s="605" t="s">
        <v>118</v>
      </c>
      <c r="C29" s="606"/>
      <c r="D29" s="607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146"/>
      <c r="V29" s="608" t="s">
        <v>164</v>
      </c>
      <c r="W29" s="608"/>
      <c r="X29" s="608"/>
      <c r="Y29" s="608"/>
      <c r="Z29" s="608"/>
      <c r="AA29" s="608"/>
      <c r="AB29" s="608"/>
      <c r="AC29" s="608"/>
      <c r="AD29" s="608"/>
      <c r="AE29" s="608"/>
      <c r="AF29" s="608"/>
      <c r="AG29" s="41"/>
      <c r="AH29" s="17"/>
      <c r="AI29" s="115"/>
    </row>
    <row r="30" spans="1:35" ht="15">
      <c r="A30" s="117"/>
      <c r="B30" s="319" t="s">
        <v>119</v>
      </c>
      <c r="C30" s="320"/>
      <c r="D30" s="321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46"/>
      <c r="V30" s="608" t="s">
        <v>165</v>
      </c>
      <c r="W30" s="608"/>
      <c r="X30" s="608"/>
      <c r="Y30" s="608"/>
      <c r="Z30" s="608"/>
      <c r="AA30" s="608"/>
      <c r="AB30" s="608"/>
      <c r="AC30" s="608"/>
      <c r="AD30" s="608"/>
      <c r="AE30" s="608"/>
      <c r="AF30" s="608"/>
      <c r="AG30" s="17"/>
      <c r="AH30" s="17"/>
      <c r="AI30" s="115"/>
    </row>
    <row r="31" spans="1:35" ht="15.75" thickBot="1">
      <c r="A31" s="118"/>
      <c r="B31" s="609" t="s">
        <v>212</v>
      </c>
      <c r="C31" s="610"/>
      <c r="D31" s="61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26"/>
      <c r="V31" s="612" t="s">
        <v>166</v>
      </c>
      <c r="W31" s="612"/>
      <c r="X31" s="612"/>
      <c r="Y31" s="612"/>
      <c r="Z31" s="612"/>
      <c r="AA31" s="612"/>
      <c r="AB31" s="612"/>
      <c r="AC31" s="612"/>
      <c r="AD31" s="612"/>
      <c r="AE31" s="612"/>
      <c r="AF31" s="612"/>
      <c r="AG31" s="17"/>
      <c r="AH31" s="17"/>
      <c r="AI31" s="115"/>
    </row>
    <row r="32" spans="1:35" ht="15">
      <c r="A32" s="119"/>
      <c r="B32" s="49"/>
      <c r="C32" s="145"/>
      <c r="D32" s="1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26"/>
      <c r="V32" s="126"/>
      <c r="W32" s="126"/>
      <c r="X32" s="126"/>
      <c r="Y32" s="127"/>
      <c r="Z32" s="126"/>
      <c r="AA32" s="126"/>
      <c r="AB32" s="126"/>
      <c r="AC32" s="126"/>
      <c r="AD32" s="126"/>
      <c r="AE32" s="126"/>
      <c r="AF32" s="127"/>
      <c r="AG32" s="17"/>
      <c r="AH32" s="17"/>
      <c r="AI32" s="115"/>
    </row>
    <row r="33" spans="1:35" ht="15">
      <c r="A33" s="114"/>
      <c r="B33" s="37"/>
      <c r="C33" s="18"/>
      <c r="D33" s="1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7"/>
      <c r="AH33" s="17"/>
      <c r="AI33" s="115"/>
    </row>
    <row r="34" spans="1:35" ht="15.75" thickBot="1">
      <c r="A34" s="120"/>
      <c r="B34" s="121"/>
      <c r="C34" s="122"/>
      <c r="D34" s="123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4"/>
      <c r="AH34" s="124"/>
      <c r="AI34" s="125"/>
    </row>
  </sheetData>
  <sheetProtection/>
  <mergeCells count="17">
    <mergeCell ref="B31:D31"/>
    <mergeCell ref="V30:AF30"/>
    <mergeCell ref="V31:AF31"/>
    <mergeCell ref="A1:AI3"/>
    <mergeCell ref="D4:D5"/>
    <mergeCell ref="AG4:AG5"/>
    <mergeCell ref="AH4:AH5"/>
    <mergeCell ref="AI4:AI5"/>
    <mergeCell ref="D9:D10"/>
    <mergeCell ref="AG9:AG10"/>
    <mergeCell ref="AH9:AH10"/>
    <mergeCell ref="AI9:AI10"/>
    <mergeCell ref="E8:AF8"/>
    <mergeCell ref="B28:D28"/>
    <mergeCell ref="B29:D29"/>
    <mergeCell ref="V28:AF28"/>
    <mergeCell ref="V29:AF2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64"/>
  <sheetViews>
    <sheetView zoomScalePageLayoutView="0" workbookViewId="0" topLeftCell="A1">
      <selection activeCell="AL15" sqref="AL15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bestFit="1" customWidth="1"/>
    <col min="6" max="6" width="3.140625" style="5" customWidth="1"/>
    <col min="7" max="32" width="3.140625" style="0" customWidth="1"/>
    <col min="33" max="33" width="3.140625" style="1" customWidth="1"/>
    <col min="34" max="36" width="3.140625" style="8" customWidth="1"/>
    <col min="37" max="235" width="9.140625" style="0" customWidth="1"/>
  </cols>
  <sheetData>
    <row r="1" spans="1:36" ht="12.75" customHeight="1">
      <c r="A1" s="637" t="s">
        <v>215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9"/>
    </row>
    <row r="2" spans="1:36" ht="12.75" customHeight="1">
      <c r="A2" s="640"/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  <c r="AH2" s="641"/>
      <c r="AI2" s="641"/>
      <c r="AJ2" s="642"/>
    </row>
    <row r="3" spans="1:36" ht="22.5" customHeight="1">
      <c r="A3" s="643"/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5"/>
    </row>
    <row r="4" spans="1:36" ht="15" customHeight="1">
      <c r="A4" s="329" t="s">
        <v>0</v>
      </c>
      <c r="B4" s="327" t="s">
        <v>1</v>
      </c>
      <c r="C4" s="327" t="s">
        <v>216</v>
      </c>
      <c r="D4" s="326" t="s">
        <v>2</v>
      </c>
      <c r="E4" s="646" t="s">
        <v>3</v>
      </c>
      <c r="F4" s="327">
        <v>1</v>
      </c>
      <c r="G4" s="327">
        <v>2</v>
      </c>
      <c r="H4" s="327">
        <v>3</v>
      </c>
      <c r="I4" s="327">
        <v>4</v>
      </c>
      <c r="J4" s="327">
        <v>5</v>
      </c>
      <c r="K4" s="327">
        <v>6</v>
      </c>
      <c r="L4" s="327">
        <v>7</v>
      </c>
      <c r="M4" s="327">
        <v>8</v>
      </c>
      <c r="N4" s="327">
        <v>9</v>
      </c>
      <c r="O4" s="327">
        <v>10</v>
      </c>
      <c r="P4" s="327">
        <v>11</v>
      </c>
      <c r="Q4" s="327">
        <v>12</v>
      </c>
      <c r="R4" s="327">
        <v>13</v>
      </c>
      <c r="S4" s="327">
        <v>14</v>
      </c>
      <c r="T4" s="327">
        <v>15</v>
      </c>
      <c r="U4" s="327">
        <v>16</v>
      </c>
      <c r="V4" s="327">
        <v>17</v>
      </c>
      <c r="W4" s="327">
        <v>18</v>
      </c>
      <c r="X4" s="327">
        <v>19</v>
      </c>
      <c r="Y4" s="327">
        <v>20</v>
      </c>
      <c r="Z4" s="327">
        <v>21</v>
      </c>
      <c r="AA4" s="327">
        <v>22</v>
      </c>
      <c r="AB4" s="327">
        <v>23</v>
      </c>
      <c r="AC4" s="327">
        <v>24</v>
      </c>
      <c r="AD4" s="327">
        <v>25</v>
      </c>
      <c r="AE4" s="327">
        <v>26</v>
      </c>
      <c r="AF4" s="327">
        <v>27</v>
      </c>
      <c r="AG4" s="327">
        <v>28</v>
      </c>
      <c r="AH4" s="646" t="s">
        <v>4</v>
      </c>
      <c r="AI4" s="647" t="s">
        <v>5</v>
      </c>
      <c r="AJ4" s="648" t="s">
        <v>6</v>
      </c>
    </row>
    <row r="5" spans="1:36" ht="15" customHeight="1">
      <c r="A5" s="329"/>
      <c r="B5" s="327" t="s">
        <v>217</v>
      </c>
      <c r="C5" s="327" t="s">
        <v>218</v>
      </c>
      <c r="D5" s="326"/>
      <c r="E5" s="646"/>
      <c r="F5" s="327" t="s">
        <v>8</v>
      </c>
      <c r="G5" s="327" t="s">
        <v>10</v>
      </c>
      <c r="H5" s="327" t="s">
        <v>7</v>
      </c>
      <c r="I5" s="327" t="s">
        <v>7</v>
      </c>
      <c r="J5" s="327" t="s">
        <v>8</v>
      </c>
      <c r="K5" s="327" t="s">
        <v>8</v>
      </c>
      <c r="L5" s="327" t="s">
        <v>9</v>
      </c>
      <c r="M5" s="327" t="s">
        <v>8</v>
      </c>
      <c r="N5" s="327" t="s">
        <v>10</v>
      </c>
      <c r="O5" s="327" t="s">
        <v>7</v>
      </c>
      <c r="P5" s="327" t="s">
        <v>7</v>
      </c>
      <c r="Q5" s="327" t="s">
        <v>8</v>
      </c>
      <c r="R5" s="327" t="s">
        <v>8</v>
      </c>
      <c r="S5" s="327" t="s">
        <v>9</v>
      </c>
      <c r="T5" s="327" t="s">
        <v>8</v>
      </c>
      <c r="U5" s="327" t="s">
        <v>10</v>
      </c>
      <c r="V5" s="327" t="s">
        <v>7</v>
      </c>
      <c r="W5" s="327" t="s">
        <v>7</v>
      </c>
      <c r="X5" s="327" t="s">
        <v>8</v>
      </c>
      <c r="Y5" s="327" t="s">
        <v>8</v>
      </c>
      <c r="Z5" s="327" t="s">
        <v>9</v>
      </c>
      <c r="AA5" s="327" t="s">
        <v>8</v>
      </c>
      <c r="AB5" s="327" t="s">
        <v>10</v>
      </c>
      <c r="AC5" s="327" t="s">
        <v>7</v>
      </c>
      <c r="AD5" s="327" t="s">
        <v>7</v>
      </c>
      <c r="AE5" s="327" t="s">
        <v>8</v>
      </c>
      <c r="AF5" s="327" t="s">
        <v>8</v>
      </c>
      <c r="AG5" s="327" t="s">
        <v>9</v>
      </c>
      <c r="AH5" s="646"/>
      <c r="AI5" s="647"/>
      <c r="AJ5" s="648"/>
    </row>
    <row r="6" spans="1:36" ht="15" customHeight="1">
      <c r="A6" s="330">
        <v>117110</v>
      </c>
      <c r="B6" s="331" t="s">
        <v>219</v>
      </c>
      <c r="C6" s="208">
        <v>67867</v>
      </c>
      <c r="D6" s="332" t="s">
        <v>220</v>
      </c>
      <c r="E6" s="97" t="s">
        <v>13</v>
      </c>
      <c r="F6" s="174" t="s">
        <v>190</v>
      </c>
      <c r="G6" s="174"/>
      <c r="H6" s="174"/>
      <c r="I6" s="174" t="s">
        <v>190</v>
      </c>
      <c r="J6" s="174"/>
      <c r="K6" s="333"/>
      <c r="L6" s="333" t="s">
        <v>188</v>
      </c>
      <c r="M6" s="174"/>
      <c r="N6" s="174" t="s">
        <v>190</v>
      </c>
      <c r="O6" s="174"/>
      <c r="P6" s="174" t="s">
        <v>221</v>
      </c>
      <c r="Q6" s="174" t="s">
        <v>190</v>
      </c>
      <c r="R6" s="333"/>
      <c r="S6" s="333"/>
      <c r="T6" s="174" t="s">
        <v>190</v>
      </c>
      <c r="U6" s="333" t="s">
        <v>221</v>
      </c>
      <c r="V6" s="174" t="s">
        <v>221</v>
      </c>
      <c r="W6" s="174" t="s">
        <v>190</v>
      </c>
      <c r="X6" s="174" t="s">
        <v>190</v>
      </c>
      <c r="Y6" s="333"/>
      <c r="Z6" s="333" t="s">
        <v>188</v>
      </c>
      <c r="AA6" s="174" t="s">
        <v>221</v>
      </c>
      <c r="AB6" s="174" t="s">
        <v>221</v>
      </c>
      <c r="AC6" s="174" t="s">
        <v>221</v>
      </c>
      <c r="AD6" s="174" t="s">
        <v>221</v>
      </c>
      <c r="AE6" s="174" t="s">
        <v>221</v>
      </c>
      <c r="AF6" s="333"/>
      <c r="AG6" s="333"/>
      <c r="AH6" s="328">
        <v>114</v>
      </c>
      <c r="AI6" s="334">
        <f>COUNTIF(D6:AH6,"T")*6+COUNTIF(D6:AH6,"P")*12+COUNTIF(D6:AH6,"M")*6+COUNTIF(D6:AH6,"I")*6+COUNTIF(D6:AH6,"N")*12+COUNTIF(D6:AH6,"TI")*11+COUNTIF(D6:AH6,"MT")*12+COUNTIF(D6:AH6,"MN")*18+COUNTIF(D6:AH6,"PI")*17+COUNTIF(D6:AH6,"TN")*18+COUNTIF(D6:AH6,"NB")*6+COUNTIF(D6:AH6,"AF")*6</f>
        <v>66</v>
      </c>
      <c r="AJ6" s="335">
        <f>SUM(AI6-114)</f>
        <v>-48</v>
      </c>
    </row>
    <row r="7" spans="1:36" ht="15" customHeight="1">
      <c r="A7" s="330">
        <v>153400</v>
      </c>
      <c r="B7" s="151" t="s">
        <v>222</v>
      </c>
      <c r="C7" s="336">
        <v>124770</v>
      </c>
      <c r="D7" s="332" t="s">
        <v>223</v>
      </c>
      <c r="E7" s="97" t="s">
        <v>22</v>
      </c>
      <c r="F7" s="629" t="s">
        <v>224</v>
      </c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1"/>
      <c r="Z7" s="337"/>
      <c r="AA7" s="103" t="s">
        <v>190</v>
      </c>
      <c r="AB7" s="103"/>
      <c r="AC7" s="103" t="s">
        <v>188</v>
      </c>
      <c r="AD7" s="103"/>
      <c r="AE7" s="103"/>
      <c r="AF7" s="337" t="s">
        <v>188</v>
      </c>
      <c r="AG7" s="337"/>
      <c r="AH7" s="328">
        <v>114</v>
      </c>
      <c r="AI7" s="334">
        <f>COUNTIF(D7:AH7,"T")*6+COUNTIF(D7:AH7,"P")*12+COUNTIF(D7:AH7,"M")*6+COUNTIF(D7:AH7,"I")*6+COUNTIF(D7:AH7,"N")*12+COUNTIF(D7:AH7,"TI")*11+COUNTIF(D7:AH7,"MT")*12+COUNTIF(D7:AH7,"MN")*18+COUNTIF(D7:AH7,"PI")*17+COUNTIF(D7:AH7,"TN")*18+COUNTIF(D7:AH7,"NB")*6+COUNTIF(D7:AH7,"AF")*6</f>
        <v>30</v>
      </c>
      <c r="AJ7" s="335">
        <f>SUM(AI7-30)</f>
        <v>0</v>
      </c>
    </row>
    <row r="8" spans="1:36" ht="15" customHeight="1">
      <c r="A8" s="329" t="s">
        <v>0</v>
      </c>
      <c r="B8" s="326" t="s">
        <v>1</v>
      </c>
      <c r="C8" s="326"/>
      <c r="D8" s="326" t="s">
        <v>2</v>
      </c>
      <c r="E8" s="543" t="s">
        <v>3</v>
      </c>
      <c r="F8" s="327">
        <v>1</v>
      </c>
      <c r="G8" s="327">
        <v>2</v>
      </c>
      <c r="H8" s="327">
        <v>3</v>
      </c>
      <c r="I8" s="327">
        <v>4</v>
      </c>
      <c r="J8" s="327">
        <v>5</v>
      </c>
      <c r="K8" s="327">
        <v>6</v>
      </c>
      <c r="L8" s="327">
        <v>7</v>
      </c>
      <c r="M8" s="327">
        <v>8</v>
      </c>
      <c r="N8" s="327">
        <v>9</v>
      </c>
      <c r="O8" s="327">
        <v>10</v>
      </c>
      <c r="P8" s="327">
        <v>11</v>
      </c>
      <c r="Q8" s="327">
        <v>12</v>
      </c>
      <c r="R8" s="327">
        <v>13</v>
      </c>
      <c r="S8" s="327">
        <v>14</v>
      </c>
      <c r="T8" s="327">
        <v>15</v>
      </c>
      <c r="U8" s="327">
        <v>16</v>
      </c>
      <c r="V8" s="327">
        <v>17</v>
      </c>
      <c r="W8" s="327">
        <v>18</v>
      </c>
      <c r="X8" s="327">
        <v>19</v>
      </c>
      <c r="Y8" s="327">
        <v>20</v>
      </c>
      <c r="Z8" s="327">
        <v>21</v>
      </c>
      <c r="AA8" s="327">
        <v>22</v>
      </c>
      <c r="AB8" s="327">
        <v>23</v>
      </c>
      <c r="AC8" s="327">
        <v>24</v>
      </c>
      <c r="AD8" s="327">
        <v>25</v>
      </c>
      <c r="AE8" s="327">
        <v>26</v>
      </c>
      <c r="AF8" s="327">
        <v>27</v>
      </c>
      <c r="AG8" s="327">
        <v>28</v>
      </c>
      <c r="AH8" s="328"/>
      <c r="AI8" s="334"/>
      <c r="AJ8" s="335"/>
    </row>
    <row r="9" spans="1:36" ht="15" customHeight="1">
      <c r="A9" s="329"/>
      <c r="B9" s="326" t="s">
        <v>217</v>
      </c>
      <c r="C9" s="326"/>
      <c r="D9" s="326"/>
      <c r="E9" s="543"/>
      <c r="F9" s="327" t="s">
        <v>8</v>
      </c>
      <c r="G9" s="327" t="s">
        <v>10</v>
      </c>
      <c r="H9" s="327" t="s">
        <v>7</v>
      </c>
      <c r="I9" s="327" t="s">
        <v>7</v>
      </c>
      <c r="J9" s="327" t="s">
        <v>8</v>
      </c>
      <c r="K9" s="327" t="s">
        <v>8</v>
      </c>
      <c r="L9" s="327" t="s">
        <v>9</v>
      </c>
      <c r="M9" s="327" t="s">
        <v>8</v>
      </c>
      <c r="N9" s="327" t="s">
        <v>10</v>
      </c>
      <c r="O9" s="327" t="s">
        <v>7</v>
      </c>
      <c r="P9" s="327" t="s">
        <v>7</v>
      </c>
      <c r="Q9" s="327" t="s">
        <v>8</v>
      </c>
      <c r="R9" s="327" t="s">
        <v>8</v>
      </c>
      <c r="S9" s="327" t="s">
        <v>9</v>
      </c>
      <c r="T9" s="327" t="s">
        <v>8</v>
      </c>
      <c r="U9" s="327" t="s">
        <v>10</v>
      </c>
      <c r="V9" s="327" t="s">
        <v>7</v>
      </c>
      <c r="W9" s="327" t="s">
        <v>7</v>
      </c>
      <c r="X9" s="327" t="s">
        <v>8</v>
      </c>
      <c r="Y9" s="327" t="s">
        <v>8</v>
      </c>
      <c r="Z9" s="327" t="s">
        <v>9</v>
      </c>
      <c r="AA9" s="327" t="s">
        <v>8</v>
      </c>
      <c r="AB9" s="327" t="s">
        <v>10</v>
      </c>
      <c r="AC9" s="327" t="s">
        <v>7</v>
      </c>
      <c r="AD9" s="327" t="s">
        <v>7</v>
      </c>
      <c r="AE9" s="327" t="s">
        <v>8</v>
      </c>
      <c r="AF9" s="327" t="s">
        <v>8</v>
      </c>
      <c r="AG9" s="327" t="s">
        <v>9</v>
      </c>
      <c r="AH9" s="328"/>
      <c r="AI9" s="334"/>
      <c r="AJ9" s="335"/>
    </row>
    <row r="10" spans="1:36" ht="15" customHeight="1">
      <c r="A10" s="330">
        <v>151971</v>
      </c>
      <c r="B10" s="331" t="s">
        <v>225</v>
      </c>
      <c r="C10" s="208">
        <v>452489</v>
      </c>
      <c r="D10" s="332" t="s">
        <v>223</v>
      </c>
      <c r="E10" s="97" t="s">
        <v>11</v>
      </c>
      <c r="F10" s="174" t="s">
        <v>10</v>
      </c>
      <c r="G10" s="174"/>
      <c r="H10" s="174" t="s">
        <v>188</v>
      </c>
      <c r="I10" s="174" t="s">
        <v>10</v>
      </c>
      <c r="J10" s="174"/>
      <c r="K10" s="333" t="s">
        <v>188</v>
      </c>
      <c r="L10" s="333"/>
      <c r="M10" s="174"/>
      <c r="N10" s="629" t="s">
        <v>224</v>
      </c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  <c r="AD10" s="630"/>
      <c r="AE10" s="630"/>
      <c r="AF10" s="630"/>
      <c r="AG10" s="631"/>
      <c r="AH10" s="328">
        <v>114</v>
      </c>
      <c r="AI10" s="334">
        <f>COUNTIF(D10:AH10,"T")*6+COUNTIF(D10:AH10,"P")*12+COUNTIF(D10:AH10,"M")*6+COUNTIF(D10:AH10,"I")*6+COUNTIF(D10:AH10,"N")*12+COUNTIF(D10:AH10,"TI")*11+COUNTIF(D10:AH10,"MT")*12+COUNTIF(D10:AH10,"MN")*18+COUNTIF(D10:AH10,"PI")*17+COUNTIF(D10:AH10,"TN")*18+COUNTIF(D10:AH10,"NB")*6+COUNTIF(D10:AH10,"AF")*6</f>
        <v>36</v>
      </c>
      <c r="AJ10" s="335">
        <f>SUM(AI10-36)</f>
        <v>0</v>
      </c>
    </row>
    <row r="11" spans="1:36" ht="15" customHeight="1">
      <c r="A11" s="330">
        <v>418927</v>
      </c>
      <c r="B11" s="338" t="s">
        <v>226</v>
      </c>
      <c r="C11" s="208">
        <v>232028</v>
      </c>
      <c r="D11" s="332" t="s">
        <v>223</v>
      </c>
      <c r="E11" s="97" t="s">
        <v>11</v>
      </c>
      <c r="F11" s="339"/>
      <c r="G11" s="103"/>
      <c r="H11" s="174" t="s">
        <v>188</v>
      </c>
      <c r="I11" s="174"/>
      <c r="J11" s="174"/>
      <c r="K11" s="333" t="s">
        <v>188</v>
      </c>
      <c r="L11" s="333"/>
      <c r="M11" s="174"/>
      <c r="N11" s="174" t="s">
        <v>188</v>
      </c>
      <c r="O11" s="174"/>
      <c r="P11" s="174"/>
      <c r="Q11" s="174" t="s">
        <v>188</v>
      </c>
      <c r="R11" s="333"/>
      <c r="S11" s="333"/>
      <c r="T11" s="174" t="s">
        <v>188</v>
      </c>
      <c r="U11" s="333"/>
      <c r="V11" s="174"/>
      <c r="W11" s="174" t="s">
        <v>188</v>
      </c>
      <c r="X11" s="174"/>
      <c r="Y11" s="333"/>
      <c r="Z11" s="333" t="s">
        <v>188</v>
      </c>
      <c r="AA11" s="174" t="s">
        <v>10</v>
      </c>
      <c r="AB11" s="174"/>
      <c r="AC11" s="174" t="s">
        <v>188</v>
      </c>
      <c r="AD11" s="174"/>
      <c r="AE11" s="174"/>
      <c r="AF11" s="333" t="s">
        <v>188</v>
      </c>
      <c r="AG11" s="337"/>
      <c r="AH11" s="328">
        <v>114</v>
      </c>
      <c r="AI11" s="334">
        <f>COUNTIF(D11:AH11,"T")*6+COUNTIF(D11:AH11,"P")*12+COUNTIF(D11:AH11,"M")*6+COUNTIF(D11:AH11,"I")*6+COUNTIF(D11:AH11,"N")*12+COUNTIF(D11:AH11,"TI")*11+COUNTIF(D11:AH11,"MT")*12+COUNTIF(D11:AH11,"MN")*18+COUNTIF(D11:AH11,"PI")*17+COUNTIF(D11:AH11,"TN")*18+COUNTIF(D11:AH11,"NB")*6+COUNTIF(D11:AH11,"AF")*6</f>
        <v>114</v>
      </c>
      <c r="AJ11" s="335">
        <f>SUM(AI11-114)</f>
        <v>0</v>
      </c>
    </row>
    <row r="12" spans="1:36" ht="15" customHeight="1">
      <c r="A12" s="329" t="s">
        <v>0</v>
      </c>
      <c r="B12" s="326" t="s">
        <v>1</v>
      </c>
      <c r="C12" s="326"/>
      <c r="D12" s="326" t="s">
        <v>2</v>
      </c>
      <c r="E12" s="543" t="s">
        <v>3</v>
      </c>
      <c r="F12" s="327">
        <v>1</v>
      </c>
      <c r="G12" s="327">
        <v>2</v>
      </c>
      <c r="H12" s="327">
        <v>3</v>
      </c>
      <c r="I12" s="327">
        <v>4</v>
      </c>
      <c r="J12" s="327">
        <v>5</v>
      </c>
      <c r="K12" s="327">
        <v>6</v>
      </c>
      <c r="L12" s="327">
        <v>7</v>
      </c>
      <c r="M12" s="327">
        <v>8</v>
      </c>
      <c r="N12" s="327">
        <v>9</v>
      </c>
      <c r="O12" s="327">
        <v>10</v>
      </c>
      <c r="P12" s="327">
        <v>11</v>
      </c>
      <c r="Q12" s="327">
        <v>12</v>
      </c>
      <c r="R12" s="327">
        <v>13</v>
      </c>
      <c r="S12" s="327">
        <v>14</v>
      </c>
      <c r="T12" s="327">
        <v>15</v>
      </c>
      <c r="U12" s="327">
        <v>16</v>
      </c>
      <c r="V12" s="327">
        <v>17</v>
      </c>
      <c r="W12" s="327">
        <v>18</v>
      </c>
      <c r="X12" s="327">
        <v>19</v>
      </c>
      <c r="Y12" s="327">
        <v>20</v>
      </c>
      <c r="Z12" s="327">
        <v>21</v>
      </c>
      <c r="AA12" s="327">
        <v>22</v>
      </c>
      <c r="AB12" s="327">
        <v>23</v>
      </c>
      <c r="AC12" s="327">
        <v>24</v>
      </c>
      <c r="AD12" s="327">
        <v>25</v>
      </c>
      <c r="AE12" s="327">
        <v>26</v>
      </c>
      <c r="AF12" s="327">
        <v>27</v>
      </c>
      <c r="AG12" s="327">
        <v>28</v>
      </c>
      <c r="AH12" s="328"/>
      <c r="AI12" s="334"/>
      <c r="AJ12" s="335"/>
    </row>
    <row r="13" spans="1:36" ht="15" customHeight="1">
      <c r="A13" s="329"/>
      <c r="B13" s="326" t="s">
        <v>217</v>
      </c>
      <c r="C13" s="326"/>
      <c r="D13" s="326"/>
      <c r="E13" s="543"/>
      <c r="F13" s="327" t="s">
        <v>8</v>
      </c>
      <c r="G13" s="327" t="s">
        <v>10</v>
      </c>
      <c r="H13" s="327" t="s">
        <v>7</v>
      </c>
      <c r="I13" s="327" t="s">
        <v>7</v>
      </c>
      <c r="J13" s="327" t="s">
        <v>8</v>
      </c>
      <c r="K13" s="327" t="s">
        <v>8</v>
      </c>
      <c r="L13" s="327" t="s">
        <v>9</v>
      </c>
      <c r="M13" s="327" t="s">
        <v>8</v>
      </c>
      <c r="N13" s="327" t="s">
        <v>10</v>
      </c>
      <c r="O13" s="327" t="s">
        <v>7</v>
      </c>
      <c r="P13" s="327" t="s">
        <v>7</v>
      </c>
      <c r="Q13" s="327" t="s">
        <v>8</v>
      </c>
      <c r="R13" s="327" t="s">
        <v>8</v>
      </c>
      <c r="S13" s="327" t="s">
        <v>9</v>
      </c>
      <c r="T13" s="327" t="s">
        <v>8</v>
      </c>
      <c r="U13" s="327" t="s">
        <v>10</v>
      </c>
      <c r="V13" s="327" t="s">
        <v>7</v>
      </c>
      <c r="W13" s="327" t="s">
        <v>7</v>
      </c>
      <c r="X13" s="327" t="s">
        <v>8</v>
      </c>
      <c r="Y13" s="327" t="s">
        <v>8</v>
      </c>
      <c r="Z13" s="327" t="s">
        <v>9</v>
      </c>
      <c r="AA13" s="327" t="s">
        <v>8</v>
      </c>
      <c r="AB13" s="327" t="s">
        <v>10</v>
      </c>
      <c r="AC13" s="327" t="s">
        <v>7</v>
      </c>
      <c r="AD13" s="327" t="s">
        <v>7</v>
      </c>
      <c r="AE13" s="327" t="s">
        <v>8</v>
      </c>
      <c r="AF13" s="327" t="s">
        <v>8</v>
      </c>
      <c r="AG13" s="327" t="s">
        <v>9</v>
      </c>
      <c r="AH13" s="328"/>
      <c r="AI13" s="334"/>
      <c r="AJ13" s="335"/>
    </row>
    <row r="14" spans="1:36" ht="15" customHeight="1">
      <c r="A14" s="330">
        <v>122092</v>
      </c>
      <c r="B14" s="331" t="s">
        <v>227</v>
      </c>
      <c r="C14" s="208">
        <v>60541</v>
      </c>
      <c r="D14" s="332" t="s">
        <v>220</v>
      </c>
      <c r="E14" s="97" t="s">
        <v>11</v>
      </c>
      <c r="F14" s="629" t="s">
        <v>228</v>
      </c>
      <c r="G14" s="630"/>
      <c r="H14" s="630"/>
      <c r="I14" s="630"/>
      <c r="J14" s="630"/>
      <c r="K14" s="631"/>
      <c r="L14" s="333"/>
      <c r="M14" s="174"/>
      <c r="N14" s="174"/>
      <c r="O14" s="174" t="s">
        <v>188</v>
      </c>
      <c r="P14" s="174"/>
      <c r="Q14" s="174"/>
      <c r="R14" s="333" t="s">
        <v>188</v>
      </c>
      <c r="S14" s="333"/>
      <c r="T14" s="174"/>
      <c r="U14" s="333" t="s">
        <v>188</v>
      </c>
      <c r="V14" s="174"/>
      <c r="W14" s="174"/>
      <c r="X14" s="174" t="s">
        <v>188</v>
      </c>
      <c r="Y14" s="333"/>
      <c r="Z14" s="333"/>
      <c r="AA14" s="174" t="s">
        <v>188</v>
      </c>
      <c r="AB14" s="174"/>
      <c r="AC14" s="174"/>
      <c r="AD14" s="174" t="s">
        <v>188</v>
      </c>
      <c r="AE14" s="174"/>
      <c r="AF14" s="333"/>
      <c r="AG14" s="333" t="s">
        <v>188</v>
      </c>
      <c r="AH14" s="328">
        <v>114</v>
      </c>
      <c r="AI14" s="334">
        <f>COUNTIF(D14:AH14,"T")*6+COUNTIF(D14:AH14,"P")*12+COUNTIF(D14:AH14,"M")*6+COUNTIF(D14:AH14,"I")*6+COUNTIF(D14:AH14,"N")*12+COUNTIF(D14:AH14,"TI")*11+COUNTIF(D14:AH14,"MT")*12+COUNTIF(D14:AH14,"MN")*18+COUNTIF(D14:AH14,"PI")*17+COUNTIF(D14:AH14,"TN")*18+COUNTIF(D14:AH14,"NB")*6+COUNTIF(D14:AH14,"AF")*6</f>
        <v>84</v>
      </c>
      <c r="AJ14" s="335">
        <f>SUM(AI14-84)</f>
        <v>0</v>
      </c>
    </row>
    <row r="15" spans="1:36" ht="15" customHeight="1">
      <c r="A15" s="330">
        <v>418986</v>
      </c>
      <c r="B15" s="338" t="s">
        <v>229</v>
      </c>
      <c r="C15" s="208">
        <v>646220</v>
      </c>
      <c r="D15" s="332" t="s">
        <v>223</v>
      </c>
      <c r="E15" s="97" t="s">
        <v>11</v>
      </c>
      <c r="F15" s="103" t="s">
        <v>188</v>
      </c>
      <c r="G15" s="103"/>
      <c r="H15" s="103"/>
      <c r="I15" s="103" t="s">
        <v>188</v>
      </c>
      <c r="J15" s="103"/>
      <c r="K15" s="337"/>
      <c r="L15" s="337" t="s">
        <v>188</v>
      </c>
      <c r="M15" s="103"/>
      <c r="N15" s="103"/>
      <c r="O15" s="103" t="s">
        <v>188</v>
      </c>
      <c r="P15" s="103"/>
      <c r="Q15" s="103"/>
      <c r="R15" s="337" t="s">
        <v>188</v>
      </c>
      <c r="S15" s="337"/>
      <c r="T15" s="103"/>
      <c r="U15" s="337" t="s">
        <v>188</v>
      </c>
      <c r="V15" s="103"/>
      <c r="W15" s="103"/>
      <c r="X15" s="103" t="s">
        <v>10</v>
      </c>
      <c r="Y15" s="337"/>
      <c r="Z15" s="337"/>
      <c r="AA15" s="103" t="s">
        <v>188</v>
      </c>
      <c r="AB15" s="103"/>
      <c r="AC15" s="103"/>
      <c r="AD15" s="103" t="s">
        <v>188</v>
      </c>
      <c r="AE15" s="103"/>
      <c r="AF15" s="337"/>
      <c r="AG15" s="337" t="s">
        <v>188</v>
      </c>
      <c r="AH15" s="328">
        <v>114</v>
      </c>
      <c r="AI15" s="334">
        <f>COUNTIF(D15:AH15,"T")*6+COUNTIF(D15:AH15,"P")*12+COUNTIF(D15:AH15,"M")*6+COUNTIF(D15:AH15,"I")*6+COUNTIF(D15:AH15,"N")*12+COUNTIF(D15:AH15,"TI")*11+COUNTIF(D15:AH15,"MT")*12+COUNTIF(D15:AH15,"MN")*18+COUNTIF(D15:AH15,"PI")*17+COUNTIF(D15:AH15,"TN")*18+COUNTIF(D15:AH15,"NB")*6+COUNTIF(D15:AH15,"AF")*6</f>
        <v>114</v>
      </c>
      <c r="AJ15" s="335">
        <f>SUM(AI15-114)</f>
        <v>0</v>
      </c>
    </row>
    <row r="16" spans="1:36" ht="15" customHeight="1">
      <c r="A16" s="329" t="s">
        <v>0</v>
      </c>
      <c r="B16" s="326" t="s">
        <v>1</v>
      </c>
      <c r="C16" s="326"/>
      <c r="D16" s="326" t="s">
        <v>2</v>
      </c>
      <c r="E16" s="543" t="s">
        <v>3</v>
      </c>
      <c r="F16" s="327">
        <v>1</v>
      </c>
      <c r="G16" s="327">
        <v>2</v>
      </c>
      <c r="H16" s="327">
        <v>3</v>
      </c>
      <c r="I16" s="327">
        <v>4</v>
      </c>
      <c r="J16" s="327">
        <v>5</v>
      </c>
      <c r="K16" s="327">
        <v>6</v>
      </c>
      <c r="L16" s="327">
        <v>7</v>
      </c>
      <c r="M16" s="327">
        <v>8</v>
      </c>
      <c r="N16" s="327">
        <v>9</v>
      </c>
      <c r="O16" s="327">
        <v>10</v>
      </c>
      <c r="P16" s="327">
        <v>11</v>
      </c>
      <c r="Q16" s="327">
        <v>12</v>
      </c>
      <c r="R16" s="327">
        <v>13</v>
      </c>
      <c r="S16" s="327">
        <v>14</v>
      </c>
      <c r="T16" s="327">
        <v>15</v>
      </c>
      <c r="U16" s="327">
        <v>16</v>
      </c>
      <c r="V16" s="327">
        <v>17</v>
      </c>
      <c r="W16" s="327">
        <v>18</v>
      </c>
      <c r="X16" s="327">
        <v>19</v>
      </c>
      <c r="Y16" s="327">
        <v>20</v>
      </c>
      <c r="Z16" s="327">
        <v>21</v>
      </c>
      <c r="AA16" s="327">
        <v>22</v>
      </c>
      <c r="AB16" s="327">
        <v>23</v>
      </c>
      <c r="AC16" s="327">
        <v>24</v>
      </c>
      <c r="AD16" s="327">
        <v>25</v>
      </c>
      <c r="AE16" s="327">
        <v>26</v>
      </c>
      <c r="AF16" s="327">
        <v>27</v>
      </c>
      <c r="AG16" s="327">
        <v>28</v>
      </c>
      <c r="AH16" s="328"/>
      <c r="AI16" s="334"/>
      <c r="AJ16" s="335"/>
    </row>
    <row r="17" spans="1:36" ht="15" customHeight="1">
      <c r="A17" s="329"/>
      <c r="B17" s="326" t="s">
        <v>217</v>
      </c>
      <c r="C17" s="326"/>
      <c r="D17" s="326"/>
      <c r="E17" s="543"/>
      <c r="F17" s="327" t="s">
        <v>8</v>
      </c>
      <c r="G17" s="327" t="s">
        <v>10</v>
      </c>
      <c r="H17" s="327" t="s">
        <v>7</v>
      </c>
      <c r="I17" s="327" t="s">
        <v>7</v>
      </c>
      <c r="J17" s="327" t="s">
        <v>8</v>
      </c>
      <c r="K17" s="327" t="s">
        <v>8</v>
      </c>
      <c r="L17" s="327" t="s">
        <v>9</v>
      </c>
      <c r="M17" s="327" t="s">
        <v>8</v>
      </c>
      <c r="N17" s="327" t="s">
        <v>10</v>
      </c>
      <c r="O17" s="327" t="s">
        <v>7</v>
      </c>
      <c r="P17" s="327" t="s">
        <v>7</v>
      </c>
      <c r="Q17" s="327" t="s">
        <v>8</v>
      </c>
      <c r="R17" s="327" t="s">
        <v>8</v>
      </c>
      <c r="S17" s="327" t="s">
        <v>9</v>
      </c>
      <c r="T17" s="327" t="s">
        <v>8</v>
      </c>
      <c r="U17" s="327" t="s">
        <v>10</v>
      </c>
      <c r="V17" s="327" t="s">
        <v>7</v>
      </c>
      <c r="W17" s="327" t="s">
        <v>7</v>
      </c>
      <c r="X17" s="327" t="s">
        <v>8</v>
      </c>
      <c r="Y17" s="327" t="s">
        <v>8</v>
      </c>
      <c r="Z17" s="327" t="s">
        <v>9</v>
      </c>
      <c r="AA17" s="327" t="s">
        <v>8</v>
      </c>
      <c r="AB17" s="327" t="s">
        <v>10</v>
      </c>
      <c r="AC17" s="327" t="s">
        <v>7</v>
      </c>
      <c r="AD17" s="327" t="s">
        <v>7</v>
      </c>
      <c r="AE17" s="327" t="s">
        <v>8</v>
      </c>
      <c r="AF17" s="327" t="s">
        <v>8</v>
      </c>
      <c r="AG17" s="327" t="s">
        <v>9</v>
      </c>
      <c r="AH17" s="328"/>
      <c r="AI17" s="334" t="s">
        <v>230</v>
      </c>
      <c r="AJ17" s="335"/>
    </row>
    <row r="18" spans="1:36" ht="15" customHeight="1">
      <c r="A18" s="330">
        <v>150711</v>
      </c>
      <c r="B18" s="331" t="s">
        <v>231</v>
      </c>
      <c r="C18" s="208">
        <v>118769</v>
      </c>
      <c r="D18" s="332" t="s">
        <v>223</v>
      </c>
      <c r="E18" s="97" t="s">
        <v>11</v>
      </c>
      <c r="F18" s="174"/>
      <c r="G18" s="174" t="s">
        <v>188</v>
      </c>
      <c r="H18" s="174"/>
      <c r="I18" s="174"/>
      <c r="J18" s="174" t="s">
        <v>188</v>
      </c>
      <c r="K18" s="333"/>
      <c r="L18" s="333"/>
      <c r="M18" s="174" t="s">
        <v>188</v>
      </c>
      <c r="N18" s="174"/>
      <c r="O18" s="174"/>
      <c r="P18" s="174" t="s">
        <v>188</v>
      </c>
      <c r="Q18" s="174" t="s">
        <v>10</v>
      </c>
      <c r="R18" s="333"/>
      <c r="S18" s="333" t="s">
        <v>188</v>
      </c>
      <c r="T18" s="174"/>
      <c r="U18" s="333"/>
      <c r="V18" s="174" t="s">
        <v>188</v>
      </c>
      <c r="W18" s="174"/>
      <c r="X18" s="174"/>
      <c r="Y18" s="333" t="s">
        <v>188</v>
      </c>
      <c r="Z18" s="333"/>
      <c r="AA18" s="174"/>
      <c r="AB18" s="174" t="s">
        <v>188</v>
      </c>
      <c r="AC18" s="174"/>
      <c r="AD18" s="174"/>
      <c r="AE18" s="174" t="s">
        <v>188</v>
      </c>
      <c r="AF18" s="333"/>
      <c r="AG18" s="333"/>
      <c r="AH18" s="328">
        <v>114</v>
      </c>
      <c r="AI18" s="334">
        <f>COUNTIF(D18:AH18,"T")*6+COUNTIF(D18:AH18,"P")*12+COUNTIF(D18:AH18,"M")*6+COUNTIF(D18:AH18,"I")*6+COUNTIF(D18:AH18,"N")*12+COUNTIF(D18:AH18,"TI")*11+COUNTIF(D18:AH18,"MT")*12+COUNTIF(D18:AH18,"MN")*18+COUNTIF(D18:AH18,"PI")*17+COUNTIF(D18:AH18,"TN")*18+COUNTIF(D18:AH18,"NB")*6+COUNTIF(D18:AH18,"AF")*6</f>
        <v>114</v>
      </c>
      <c r="AJ18" s="335">
        <f>SUM(AI18-114)</f>
        <v>0</v>
      </c>
    </row>
    <row r="19" spans="1:36" ht="15" customHeight="1">
      <c r="A19" s="330">
        <v>418552</v>
      </c>
      <c r="B19" s="338" t="s">
        <v>232</v>
      </c>
      <c r="C19" s="208">
        <v>165402</v>
      </c>
      <c r="D19" s="332" t="s">
        <v>223</v>
      </c>
      <c r="E19" s="97" t="s">
        <v>11</v>
      </c>
      <c r="F19" s="103"/>
      <c r="G19" s="174" t="s">
        <v>188</v>
      </c>
      <c r="H19" s="174"/>
      <c r="I19" s="174"/>
      <c r="J19" s="174" t="s">
        <v>188</v>
      </c>
      <c r="K19" s="333"/>
      <c r="L19" s="333"/>
      <c r="M19" s="174" t="s">
        <v>188</v>
      </c>
      <c r="N19" s="174" t="s">
        <v>10</v>
      </c>
      <c r="O19" s="174"/>
      <c r="P19" s="174" t="s">
        <v>188</v>
      </c>
      <c r="Q19" s="174"/>
      <c r="R19" s="333"/>
      <c r="S19" s="333" t="s">
        <v>188</v>
      </c>
      <c r="T19" s="174"/>
      <c r="U19" s="333"/>
      <c r="V19" s="174" t="s">
        <v>188</v>
      </c>
      <c r="W19" s="174"/>
      <c r="X19" s="174"/>
      <c r="Y19" s="333" t="s">
        <v>188</v>
      </c>
      <c r="Z19" s="333"/>
      <c r="AA19" s="174"/>
      <c r="AB19" s="174" t="s">
        <v>188</v>
      </c>
      <c r="AC19" s="174"/>
      <c r="AD19" s="174"/>
      <c r="AE19" s="174" t="s">
        <v>188</v>
      </c>
      <c r="AF19" s="337"/>
      <c r="AG19" s="337"/>
      <c r="AH19" s="328">
        <v>114</v>
      </c>
      <c r="AI19" s="334">
        <f>COUNTIF(D19:AH19,"T")*6+COUNTIF(D19:AH19,"P")*12+COUNTIF(D19:AH19,"M")*6+COUNTIF(D19:AH19,"I")*6+COUNTIF(D19:AH19,"N")*12+COUNTIF(D19:AH19,"TI")*11+COUNTIF(D19:AH19,"MT")*12+COUNTIF(D19:AH19,"MN")*18+COUNTIF(D19:AH19,"PI")*17+COUNTIF(D19:AH19,"TN")*18+COUNTIF(D19:AH19,"NB")*6+COUNTIF(D19:AH19,"AF")*6</f>
        <v>114</v>
      </c>
      <c r="AJ19" s="335">
        <f>SUM(AI19-114)</f>
        <v>0</v>
      </c>
    </row>
    <row r="20" spans="1:36" ht="15" customHeight="1">
      <c r="A20" s="329" t="s">
        <v>0</v>
      </c>
      <c r="B20" s="326" t="s">
        <v>1</v>
      </c>
      <c r="C20" s="326"/>
      <c r="D20" s="326" t="s">
        <v>2</v>
      </c>
      <c r="E20" s="543" t="s">
        <v>3</v>
      </c>
      <c r="F20" s="326">
        <v>1</v>
      </c>
      <c r="G20" s="326">
        <v>2</v>
      </c>
      <c r="H20" s="326">
        <v>3</v>
      </c>
      <c r="I20" s="326">
        <v>4</v>
      </c>
      <c r="J20" s="326">
        <v>5</v>
      </c>
      <c r="K20" s="326">
        <v>6</v>
      </c>
      <c r="L20" s="326">
        <v>7</v>
      </c>
      <c r="M20" s="326">
        <v>8</v>
      </c>
      <c r="N20" s="326">
        <v>9</v>
      </c>
      <c r="O20" s="326">
        <v>10</v>
      </c>
      <c r="P20" s="326">
        <v>11</v>
      </c>
      <c r="Q20" s="326">
        <v>12</v>
      </c>
      <c r="R20" s="326">
        <v>13</v>
      </c>
      <c r="S20" s="326">
        <v>14</v>
      </c>
      <c r="T20" s="326">
        <v>15</v>
      </c>
      <c r="U20" s="326">
        <v>16</v>
      </c>
      <c r="V20" s="326">
        <v>17</v>
      </c>
      <c r="W20" s="326">
        <v>18</v>
      </c>
      <c r="X20" s="326">
        <v>19</v>
      </c>
      <c r="Y20" s="326">
        <v>20</v>
      </c>
      <c r="Z20" s="326">
        <v>21</v>
      </c>
      <c r="AA20" s="326">
        <v>22</v>
      </c>
      <c r="AB20" s="326">
        <v>23</v>
      </c>
      <c r="AC20" s="326">
        <v>24</v>
      </c>
      <c r="AD20" s="326">
        <v>25</v>
      </c>
      <c r="AE20" s="326">
        <v>26</v>
      </c>
      <c r="AF20" s="326">
        <v>27</v>
      </c>
      <c r="AG20" s="326">
        <v>28</v>
      </c>
      <c r="AH20" s="328"/>
      <c r="AI20" s="334"/>
      <c r="AJ20" s="335"/>
    </row>
    <row r="21" spans="1:36" ht="15" customHeight="1">
      <c r="A21" s="329"/>
      <c r="B21" s="326" t="s">
        <v>217</v>
      </c>
      <c r="C21" s="326"/>
      <c r="D21" s="326"/>
      <c r="E21" s="543"/>
      <c r="F21" s="327" t="s">
        <v>8</v>
      </c>
      <c r="G21" s="327" t="s">
        <v>10</v>
      </c>
      <c r="H21" s="327" t="s">
        <v>7</v>
      </c>
      <c r="I21" s="327" t="s">
        <v>7</v>
      </c>
      <c r="J21" s="327" t="s">
        <v>8</v>
      </c>
      <c r="K21" s="327" t="s">
        <v>8</v>
      </c>
      <c r="L21" s="327" t="s">
        <v>9</v>
      </c>
      <c r="M21" s="327" t="s">
        <v>8</v>
      </c>
      <c r="N21" s="327" t="s">
        <v>10</v>
      </c>
      <c r="O21" s="327" t="s">
        <v>7</v>
      </c>
      <c r="P21" s="327" t="s">
        <v>7</v>
      </c>
      <c r="Q21" s="327" t="s">
        <v>8</v>
      </c>
      <c r="R21" s="327" t="s">
        <v>8</v>
      </c>
      <c r="S21" s="327" t="s">
        <v>9</v>
      </c>
      <c r="T21" s="327" t="s">
        <v>8</v>
      </c>
      <c r="U21" s="327" t="s">
        <v>10</v>
      </c>
      <c r="V21" s="327" t="s">
        <v>7</v>
      </c>
      <c r="W21" s="327" t="s">
        <v>7</v>
      </c>
      <c r="X21" s="327" t="s">
        <v>8</v>
      </c>
      <c r="Y21" s="327" t="s">
        <v>8</v>
      </c>
      <c r="Z21" s="327" t="s">
        <v>9</v>
      </c>
      <c r="AA21" s="327" t="s">
        <v>8</v>
      </c>
      <c r="AB21" s="327" t="s">
        <v>10</v>
      </c>
      <c r="AC21" s="327" t="s">
        <v>7</v>
      </c>
      <c r="AD21" s="327" t="s">
        <v>7</v>
      </c>
      <c r="AE21" s="327" t="s">
        <v>8</v>
      </c>
      <c r="AF21" s="327" t="s">
        <v>8</v>
      </c>
      <c r="AG21" s="327" t="s">
        <v>9</v>
      </c>
      <c r="AH21" s="328"/>
      <c r="AI21" s="334"/>
      <c r="AJ21" s="335"/>
    </row>
    <row r="22" spans="1:36" ht="15" customHeight="1">
      <c r="A22" s="330">
        <v>150630</v>
      </c>
      <c r="B22" s="340" t="s">
        <v>233</v>
      </c>
      <c r="C22" s="208">
        <v>194941</v>
      </c>
      <c r="D22" s="332" t="s">
        <v>220</v>
      </c>
      <c r="E22" s="97" t="s">
        <v>12</v>
      </c>
      <c r="F22" s="174"/>
      <c r="G22" s="174" t="s">
        <v>234</v>
      </c>
      <c r="H22" s="174" t="s">
        <v>191</v>
      </c>
      <c r="I22" s="174"/>
      <c r="J22" s="174"/>
      <c r="K22" s="333" t="s">
        <v>191</v>
      </c>
      <c r="L22" s="333"/>
      <c r="M22" s="174"/>
      <c r="N22" s="174" t="s">
        <v>191</v>
      </c>
      <c r="O22" s="174"/>
      <c r="P22" s="174"/>
      <c r="Q22" s="174" t="s">
        <v>191</v>
      </c>
      <c r="R22" s="333"/>
      <c r="S22" s="333"/>
      <c r="T22" s="174" t="s">
        <v>191</v>
      </c>
      <c r="U22" s="333"/>
      <c r="V22" s="174"/>
      <c r="W22" s="174" t="s">
        <v>191</v>
      </c>
      <c r="X22" s="174"/>
      <c r="Y22" s="333"/>
      <c r="Z22" s="333" t="s">
        <v>191</v>
      </c>
      <c r="AA22" s="174"/>
      <c r="AB22" s="174"/>
      <c r="AC22" s="174" t="s">
        <v>191</v>
      </c>
      <c r="AD22" s="174"/>
      <c r="AE22" s="174"/>
      <c r="AF22" s="333" t="s">
        <v>191</v>
      </c>
      <c r="AG22" s="333"/>
      <c r="AH22" s="328">
        <v>114</v>
      </c>
      <c r="AI22" s="334">
        <f>COUNTIF(D22:AH22,"T")*6+COUNTIF(D22:AH22,"P")*12+COUNTIF(D22:AH22,"M")*6+COUNTIF(D22:AH22,"I")*6+COUNTIF(D22:AH22,"N")*12+COUNTIF(D22:AH22,"TI")*11+COUNTIF(D22:AH22,"MT")*12+COUNTIF(D22:AH22,"MN")*18+COUNTIF(D22:AH22,"PI")*17+COUNTIF(D22:AH22,"TN")*18+COUNTIF(D22:AH22,"NB")*6+COUNTIF(D22:AH22,"AF")*6</f>
        <v>114</v>
      </c>
      <c r="AJ22" s="335">
        <f>SUM(AI22-114)</f>
        <v>0</v>
      </c>
    </row>
    <row r="23" spans="1:36" ht="15" customHeight="1">
      <c r="A23" s="330">
        <v>128562</v>
      </c>
      <c r="B23" s="331" t="s">
        <v>235</v>
      </c>
      <c r="C23" s="208">
        <v>118788</v>
      </c>
      <c r="D23" s="332" t="s">
        <v>223</v>
      </c>
      <c r="E23" s="97" t="s">
        <v>12</v>
      </c>
      <c r="F23" s="339"/>
      <c r="G23" s="103" t="s">
        <v>191</v>
      </c>
      <c r="H23" s="174"/>
      <c r="I23" s="174"/>
      <c r="J23" s="174"/>
      <c r="K23" s="333" t="s">
        <v>191</v>
      </c>
      <c r="L23" s="333"/>
      <c r="M23" s="174"/>
      <c r="N23" s="174" t="s">
        <v>191</v>
      </c>
      <c r="O23" s="174"/>
      <c r="P23" s="174"/>
      <c r="Q23" s="174" t="s">
        <v>191</v>
      </c>
      <c r="R23" s="333"/>
      <c r="S23" s="333"/>
      <c r="T23" s="174" t="s">
        <v>191</v>
      </c>
      <c r="U23" s="333"/>
      <c r="V23" s="174" t="s">
        <v>234</v>
      </c>
      <c r="W23" s="174" t="s">
        <v>191</v>
      </c>
      <c r="X23" s="174"/>
      <c r="Y23" s="333"/>
      <c r="Z23" s="333" t="s">
        <v>191</v>
      </c>
      <c r="AA23" s="174"/>
      <c r="AB23" s="174"/>
      <c r="AC23" s="174" t="s">
        <v>191</v>
      </c>
      <c r="AD23" s="174"/>
      <c r="AE23" s="174"/>
      <c r="AF23" s="333" t="s">
        <v>191</v>
      </c>
      <c r="AG23" s="337"/>
      <c r="AH23" s="328">
        <v>114</v>
      </c>
      <c r="AI23" s="334">
        <f>COUNTIF(D23:AH23,"T")*6+COUNTIF(D23:AH23,"P")*12+COUNTIF(D23:AH23,"M")*6+COUNTIF(D23:AH23,"I")*6+COUNTIF(D23:AH23,"N")*12+COUNTIF(D23:AH23,"TI")*11+COUNTIF(D23:AH23,"MT")*12+COUNTIF(D23:AH23,"MN")*18+COUNTIF(D23:AH23,"PI")*17+COUNTIF(D23:AH23,"TN")*18+COUNTIF(D23:AH23,"NB")*6+COUNTIF(D23:AH23,"AF")*6</f>
        <v>114</v>
      </c>
      <c r="AJ23" s="335">
        <f>SUM(AI23-114)</f>
        <v>0</v>
      </c>
    </row>
    <row r="24" spans="1:38" ht="15" customHeight="1">
      <c r="A24" s="330">
        <v>135950</v>
      </c>
      <c r="B24" s="331" t="s">
        <v>236</v>
      </c>
      <c r="C24" s="208">
        <v>101070</v>
      </c>
      <c r="D24" s="332" t="s">
        <v>223</v>
      </c>
      <c r="E24" s="97" t="s">
        <v>12</v>
      </c>
      <c r="F24" s="339"/>
      <c r="G24" s="103" t="s">
        <v>221</v>
      </c>
      <c r="H24" s="174"/>
      <c r="I24" s="174"/>
      <c r="J24" s="174" t="s">
        <v>221</v>
      </c>
      <c r="K24" s="333"/>
      <c r="L24" s="333"/>
      <c r="M24" s="174" t="s">
        <v>221</v>
      </c>
      <c r="N24" s="629" t="s">
        <v>224</v>
      </c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1"/>
      <c r="AH24" s="328">
        <v>114</v>
      </c>
      <c r="AI24" s="334">
        <f>COUNTIF(D24:AH24,"T")*6+COUNTIF(D24:AH24,"P")*12+COUNTIF(D24:AH24,"M")*6+COUNTIF(D24:AH24,"I")*6+COUNTIF(D24:AH24,"N")*12+COUNTIF(D24:AH24,"TI")*11+COUNTIF(D24:AH24,"MT")*12+COUNTIF(D24:AH24,"MN")*18+COUNTIF(D24:AH24,"PI")*17+COUNTIF(D24:AH24,"TN")*18+COUNTIF(D24:AH24,"NB")*6+COUNTIF(D24:AH24,"AF")*6</f>
        <v>0</v>
      </c>
      <c r="AJ24" s="335">
        <f>SUM(AI24-36)</f>
        <v>-36</v>
      </c>
      <c r="AL24" t="s">
        <v>230</v>
      </c>
    </row>
    <row r="25" spans="1:36" ht="15" customHeight="1">
      <c r="A25" s="329" t="s">
        <v>0</v>
      </c>
      <c r="B25" s="326" t="s">
        <v>1</v>
      </c>
      <c r="C25" s="326"/>
      <c r="D25" s="326" t="s">
        <v>2</v>
      </c>
      <c r="E25" s="543" t="s">
        <v>3</v>
      </c>
      <c r="F25" s="326">
        <v>1</v>
      </c>
      <c r="G25" s="326">
        <v>2</v>
      </c>
      <c r="H25" s="326">
        <v>3</v>
      </c>
      <c r="I25" s="326">
        <v>4</v>
      </c>
      <c r="J25" s="326">
        <v>5</v>
      </c>
      <c r="K25" s="326">
        <v>6</v>
      </c>
      <c r="L25" s="326">
        <v>7</v>
      </c>
      <c r="M25" s="326">
        <v>8</v>
      </c>
      <c r="N25" s="326">
        <v>9</v>
      </c>
      <c r="O25" s="326">
        <v>10</v>
      </c>
      <c r="P25" s="326">
        <v>11</v>
      </c>
      <c r="Q25" s="326">
        <v>12</v>
      </c>
      <c r="R25" s="326">
        <v>13</v>
      </c>
      <c r="S25" s="326">
        <v>14</v>
      </c>
      <c r="T25" s="326">
        <v>15</v>
      </c>
      <c r="U25" s="326">
        <v>16</v>
      </c>
      <c r="V25" s="326">
        <v>17</v>
      </c>
      <c r="W25" s="326">
        <v>18</v>
      </c>
      <c r="X25" s="326">
        <v>19</v>
      </c>
      <c r="Y25" s="326">
        <v>20</v>
      </c>
      <c r="Z25" s="326">
        <v>21</v>
      </c>
      <c r="AA25" s="326">
        <v>22</v>
      </c>
      <c r="AB25" s="326">
        <v>23</v>
      </c>
      <c r="AC25" s="326">
        <v>24</v>
      </c>
      <c r="AD25" s="326">
        <v>25</v>
      </c>
      <c r="AE25" s="326">
        <v>26</v>
      </c>
      <c r="AF25" s="326">
        <v>27</v>
      </c>
      <c r="AG25" s="326">
        <v>28</v>
      </c>
      <c r="AH25" s="328"/>
      <c r="AI25" s="334"/>
      <c r="AJ25" s="335"/>
    </row>
    <row r="26" spans="1:36" ht="15" customHeight="1">
      <c r="A26" s="329"/>
      <c r="B26" s="326" t="s">
        <v>217</v>
      </c>
      <c r="C26" s="326"/>
      <c r="D26" s="326"/>
      <c r="E26" s="543"/>
      <c r="F26" s="327" t="s">
        <v>8</v>
      </c>
      <c r="G26" s="327" t="s">
        <v>10</v>
      </c>
      <c r="H26" s="327" t="s">
        <v>7</v>
      </c>
      <c r="I26" s="327" t="s">
        <v>7</v>
      </c>
      <c r="J26" s="327" t="s">
        <v>8</v>
      </c>
      <c r="K26" s="327" t="s">
        <v>8</v>
      </c>
      <c r="L26" s="327" t="s">
        <v>9</v>
      </c>
      <c r="M26" s="327" t="s">
        <v>8</v>
      </c>
      <c r="N26" s="327" t="s">
        <v>10</v>
      </c>
      <c r="O26" s="327" t="s">
        <v>7</v>
      </c>
      <c r="P26" s="327" t="s">
        <v>7</v>
      </c>
      <c r="Q26" s="327" t="s">
        <v>8</v>
      </c>
      <c r="R26" s="327" t="s">
        <v>8</v>
      </c>
      <c r="S26" s="327" t="s">
        <v>9</v>
      </c>
      <c r="T26" s="327" t="s">
        <v>8</v>
      </c>
      <c r="U26" s="327" t="s">
        <v>10</v>
      </c>
      <c r="V26" s="327" t="s">
        <v>7</v>
      </c>
      <c r="W26" s="327" t="s">
        <v>7</v>
      </c>
      <c r="X26" s="327" t="s">
        <v>8</v>
      </c>
      <c r="Y26" s="327" t="s">
        <v>8</v>
      </c>
      <c r="Z26" s="327" t="s">
        <v>9</v>
      </c>
      <c r="AA26" s="327" t="s">
        <v>8</v>
      </c>
      <c r="AB26" s="327" t="s">
        <v>10</v>
      </c>
      <c r="AC26" s="327" t="s">
        <v>7</v>
      </c>
      <c r="AD26" s="327" t="s">
        <v>7</v>
      </c>
      <c r="AE26" s="327" t="s">
        <v>8</v>
      </c>
      <c r="AF26" s="327" t="s">
        <v>8</v>
      </c>
      <c r="AG26" s="327" t="s">
        <v>9</v>
      </c>
      <c r="AH26" s="328"/>
      <c r="AI26" s="334"/>
      <c r="AJ26" s="335"/>
    </row>
    <row r="27" spans="1:36" ht="15" customHeight="1">
      <c r="A27" s="330">
        <v>150541</v>
      </c>
      <c r="B27" s="341" t="s">
        <v>237</v>
      </c>
      <c r="C27" s="332">
        <v>157559</v>
      </c>
      <c r="D27" s="332" t="s">
        <v>220</v>
      </c>
      <c r="E27" s="97" t="s">
        <v>12</v>
      </c>
      <c r="F27" s="629" t="s">
        <v>238</v>
      </c>
      <c r="G27" s="631"/>
      <c r="H27" s="174"/>
      <c r="I27" s="174" t="s">
        <v>191</v>
      </c>
      <c r="J27" s="174"/>
      <c r="K27" s="333"/>
      <c r="L27" s="333" t="s">
        <v>191</v>
      </c>
      <c r="M27" s="174"/>
      <c r="N27" s="174"/>
      <c r="O27" s="174" t="s">
        <v>191</v>
      </c>
      <c r="P27" s="174"/>
      <c r="Q27" s="174"/>
      <c r="R27" s="333" t="s">
        <v>191</v>
      </c>
      <c r="S27" s="333"/>
      <c r="T27" s="174"/>
      <c r="U27" s="333" t="s">
        <v>191</v>
      </c>
      <c r="V27" s="174"/>
      <c r="W27" s="174" t="s">
        <v>10</v>
      </c>
      <c r="X27" s="174" t="s">
        <v>191</v>
      </c>
      <c r="Y27" s="333"/>
      <c r="Z27" s="333"/>
      <c r="AA27" s="174" t="s">
        <v>191</v>
      </c>
      <c r="AB27" s="174"/>
      <c r="AC27" s="174"/>
      <c r="AD27" s="174" t="s">
        <v>191</v>
      </c>
      <c r="AE27" s="174"/>
      <c r="AF27" s="333"/>
      <c r="AG27" s="333" t="s">
        <v>191</v>
      </c>
      <c r="AH27" s="328">
        <v>114</v>
      </c>
      <c r="AI27" s="334">
        <f>COUNTIF(D27:AH27,"T")*6+COUNTIF(D27:AH27,"P")*12+COUNTIF(D27:AH27,"M")*6+COUNTIF(D27:AH27,"I")*6+COUNTIF(D27:AH27,"N")*12+COUNTIF(D27:AH27,"TI")*11+COUNTIF(D27:AH27,"MT")*12+COUNTIF(D27:AH27,"MN")*18+COUNTIF(D27:AH27,"PI")*17+COUNTIF(D27:AH27,"TN")*18+COUNTIF(D27:AH27,"NB")*6+COUNTIF(D27:AH27,"AF")*6</f>
        <v>114</v>
      </c>
      <c r="AJ27" s="335">
        <f>SUM(AI27-114)</f>
        <v>0</v>
      </c>
    </row>
    <row r="28" spans="1:36" ht="15" customHeight="1">
      <c r="A28" s="330">
        <v>150584</v>
      </c>
      <c r="B28" s="342" t="s">
        <v>239</v>
      </c>
      <c r="C28" s="343">
        <v>157587</v>
      </c>
      <c r="D28" s="332" t="s">
        <v>223</v>
      </c>
      <c r="E28" s="97" t="s">
        <v>12</v>
      </c>
      <c r="F28" s="174" t="s">
        <v>191</v>
      </c>
      <c r="G28" s="174"/>
      <c r="H28" s="174" t="s">
        <v>191</v>
      </c>
      <c r="I28" s="174"/>
      <c r="J28" s="174"/>
      <c r="K28" s="333"/>
      <c r="L28" s="333"/>
      <c r="M28" s="174"/>
      <c r="N28" s="174" t="s">
        <v>230</v>
      </c>
      <c r="O28" s="174" t="s">
        <v>191</v>
      </c>
      <c r="P28" s="174"/>
      <c r="Q28" s="174"/>
      <c r="R28" s="333" t="s">
        <v>191</v>
      </c>
      <c r="S28" s="333"/>
      <c r="T28" s="174" t="s">
        <v>10</v>
      </c>
      <c r="U28" s="333" t="s">
        <v>191</v>
      </c>
      <c r="V28" s="174"/>
      <c r="W28" s="174"/>
      <c r="X28" s="174" t="s">
        <v>191</v>
      </c>
      <c r="Y28" s="333"/>
      <c r="Z28" s="333"/>
      <c r="AA28" s="174" t="s">
        <v>191</v>
      </c>
      <c r="AB28" s="174"/>
      <c r="AC28" s="174"/>
      <c r="AD28" s="174" t="s">
        <v>191</v>
      </c>
      <c r="AE28" s="174"/>
      <c r="AF28" s="333"/>
      <c r="AG28" s="333" t="s">
        <v>191</v>
      </c>
      <c r="AH28" s="328">
        <v>114</v>
      </c>
      <c r="AI28" s="334">
        <f>COUNTIF(D28:AH28,"T")*6+COUNTIF(D28:AH28,"P")*12+COUNTIF(D28:AH28,"M")*6+COUNTIF(D28:AH28,"I")*6+COUNTIF(D28:AH28,"N")*12+COUNTIF(D28:AH28,"TI")*11+COUNTIF(D28:AH28,"MT")*12+COUNTIF(D28:AH28,"MN")*18+COUNTIF(D28:AH28,"PI")*17+COUNTIF(D28:AH28,"TN")*18+COUNTIF(D28:AH28,"NB")*6+COUNTIF(D28:AH28,"AF")*6</f>
        <v>114</v>
      </c>
      <c r="AJ28" s="335">
        <f>SUM(AI28-114)</f>
        <v>0</v>
      </c>
    </row>
    <row r="29" spans="1:36" ht="15" customHeight="1">
      <c r="A29" s="330">
        <v>145459</v>
      </c>
      <c r="B29" s="342" t="s">
        <v>240</v>
      </c>
      <c r="C29" s="343">
        <v>232036</v>
      </c>
      <c r="D29" s="332" t="s">
        <v>223</v>
      </c>
      <c r="E29" s="97" t="s">
        <v>12</v>
      </c>
      <c r="F29" s="174" t="s">
        <v>191</v>
      </c>
      <c r="G29" s="174"/>
      <c r="H29" s="174"/>
      <c r="I29" s="174" t="s">
        <v>191</v>
      </c>
      <c r="J29" s="174"/>
      <c r="K29" s="333"/>
      <c r="L29" s="333" t="s">
        <v>191</v>
      </c>
      <c r="M29" s="174"/>
      <c r="N29" s="174" t="s">
        <v>234</v>
      </c>
      <c r="O29" s="174"/>
      <c r="P29" s="174" t="s">
        <v>191</v>
      </c>
      <c r="Q29" s="174"/>
      <c r="R29" s="333"/>
      <c r="S29" s="333"/>
      <c r="T29" s="174" t="s">
        <v>191</v>
      </c>
      <c r="U29" s="333"/>
      <c r="V29" s="174"/>
      <c r="W29" s="174" t="s">
        <v>191</v>
      </c>
      <c r="X29" s="174"/>
      <c r="Y29" s="333"/>
      <c r="Z29" s="333" t="s">
        <v>191</v>
      </c>
      <c r="AA29" s="174"/>
      <c r="AB29" s="174"/>
      <c r="AC29" s="174" t="s">
        <v>191</v>
      </c>
      <c r="AD29" s="174"/>
      <c r="AE29" s="174"/>
      <c r="AF29" s="333" t="s">
        <v>191</v>
      </c>
      <c r="AG29" s="333"/>
      <c r="AH29" s="328">
        <v>114</v>
      </c>
      <c r="AI29" s="334">
        <f>COUNTIF(D29:AH29,"T")*6+COUNTIF(D29:AH29,"P")*12+COUNTIF(D29:AH29,"M")*6+COUNTIF(D29:AH29,"I")*6+COUNTIF(D29:AH29,"N")*12+COUNTIF(D29:AH29,"TI")*11+COUNTIF(D29:AH29,"MT")*12+COUNTIF(D29:AH29,"MN")*18+COUNTIF(D29:AH29,"PI")*17+COUNTIF(D29:AH29,"TN")*18+COUNTIF(D29:AH29,"NB")*6+COUNTIF(D29:AH29,"AF")*6</f>
        <v>114</v>
      </c>
      <c r="AJ29" s="335">
        <f>SUM(AI29-114)</f>
        <v>0</v>
      </c>
    </row>
    <row r="30" spans="1:36" ht="15" customHeight="1">
      <c r="A30" s="329" t="s">
        <v>0</v>
      </c>
      <c r="B30" s="326" t="s">
        <v>1</v>
      </c>
      <c r="C30" s="326"/>
      <c r="D30" s="326" t="s">
        <v>2</v>
      </c>
      <c r="E30" s="543" t="s">
        <v>3</v>
      </c>
      <c r="F30" s="326">
        <v>1</v>
      </c>
      <c r="G30" s="326">
        <v>2</v>
      </c>
      <c r="H30" s="326">
        <v>3</v>
      </c>
      <c r="I30" s="326">
        <v>4</v>
      </c>
      <c r="J30" s="326">
        <v>5</v>
      </c>
      <c r="K30" s="326">
        <v>6</v>
      </c>
      <c r="L30" s="326">
        <v>7</v>
      </c>
      <c r="M30" s="326">
        <v>8</v>
      </c>
      <c r="N30" s="326">
        <v>9</v>
      </c>
      <c r="O30" s="326">
        <v>10</v>
      </c>
      <c r="P30" s="326">
        <v>11</v>
      </c>
      <c r="Q30" s="326">
        <v>12</v>
      </c>
      <c r="R30" s="326">
        <v>13</v>
      </c>
      <c r="S30" s="326">
        <v>14</v>
      </c>
      <c r="T30" s="326">
        <v>15</v>
      </c>
      <c r="U30" s="326">
        <v>16</v>
      </c>
      <c r="V30" s="326">
        <v>17</v>
      </c>
      <c r="W30" s="326">
        <v>18</v>
      </c>
      <c r="X30" s="326">
        <v>19</v>
      </c>
      <c r="Y30" s="326">
        <v>20</v>
      </c>
      <c r="Z30" s="326">
        <v>21</v>
      </c>
      <c r="AA30" s="326">
        <v>22</v>
      </c>
      <c r="AB30" s="326">
        <v>23</v>
      </c>
      <c r="AC30" s="326">
        <v>24</v>
      </c>
      <c r="AD30" s="326">
        <v>25</v>
      </c>
      <c r="AE30" s="326">
        <v>26</v>
      </c>
      <c r="AF30" s="326">
        <v>27</v>
      </c>
      <c r="AG30" s="326">
        <v>28</v>
      </c>
      <c r="AH30" s="328"/>
      <c r="AI30" s="334"/>
      <c r="AJ30" s="335"/>
    </row>
    <row r="31" spans="1:36" ht="15" customHeight="1">
      <c r="A31" s="329"/>
      <c r="B31" s="326" t="s">
        <v>217</v>
      </c>
      <c r="C31" s="326"/>
      <c r="D31" s="326"/>
      <c r="E31" s="543"/>
      <c r="F31" s="327" t="s">
        <v>8</v>
      </c>
      <c r="G31" s="327" t="s">
        <v>10</v>
      </c>
      <c r="H31" s="327" t="s">
        <v>7</v>
      </c>
      <c r="I31" s="327" t="s">
        <v>7</v>
      </c>
      <c r="J31" s="327" t="s">
        <v>8</v>
      </c>
      <c r="K31" s="327" t="s">
        <v>8</v>
      </c>
      <c r="L31" s="327" t="s">
        <v>9</v>
      </c>
      <c r="M31" s="327" t="s">
        <v>8</v>
      </c>
      <c r="N31" s="327" t="s">
        <v>10</v>
      </c>
      <c r="O31" s="327" t="s">
        <v>7</v>
      </c>
      <c r="P31" s="327" t="s">
        <v>7</v>
      </c>
      <c r="Q31" s="327" t="s">
        <v>8</v>
      </c>
      <c r="R31" s="327" t="s">
        <v>8</v>
      </c>
      <c r="S31" s="327" t="s">
        <v>9</v>
      </c>
      <c r="T31" s="327" t="s">
        <v>8</v>
      </c>
      <c r="U31" s="327" t="s">
        <v>10</v>
      </c>
      <c r="V31" s="327" t="s">
        <v>7</v>
      </c>
      <c r="W31" s="327" t="s">
        <v>7</v>
      </c>
      <c r="X31" s="327" t="s">
        <v>8</v>
      </c>
      <c r="Y31" s="327" t="s">
        <v>8</v>
      </c>
      <c r="Z31" s="327" t="s">
        <v>9</v>
      </c>
      <c r="AA31" s="327" t="s">
        <v>8</v>
      </c>
      <c r="AB31" s="327" t="s">
        <v>10</v>
      </c>
      <c r="AC31" s="327" t="s">
        <v>7</v>
      </c>
      <c r="AD31" s="327" t="s">
        <v>7</v>
      </c>
      <c r="AE31" s="327" t="s">
        <v>8</v>
      </c>
      <c r="AF31" s="327" t="s">
        <v>8</v>
      </c>
      <c r="AG31" s="327" t="s">
        <v>9</v>
      </c>
      <c r="AH31" s="328"/>
      <c r="AI31" s="334"/>
      <c r="AJ31" s="335"/>
    </row>
    <row r="32" spans="1:36" ht="15" customHeight="1">
      <c r="A32" s="330">
        <v>150576</v>
      </c>
      <c r="B32" s="331" t="s">
        <v>241</v>
      </c>
      <c r="C32" s="208">
        <v>115106</v>
      </c>
      <c r="D32" s="332" t="s">
        <v>220</v>
      </c>
      <c r="E32" s="97" t="s">
        <v>12</v>
      </c>
      <c r="F32" s="174"/>
      <c r="G32" s="174" t="s">
        <v>191</v>
      </c>
      <c r="H32" s="174"/>
      <c r="I32" s="174"/>
      <c r="J32" s="174" t="s">
        <v>191</v>
      </c>
      <c r="K32" s="333"/>
      <c r="L32" s="333"/>
      <c r="M32" s="174" t="s">
        <v>191</v>
      </c>
      <c r="N32" s="174"/>
      <c r="O32" s="174"/>
      <c r="P32" s="174" t="s">
        <v>191</v>
      </c>
      <c r="Q32" s="174"/>
      <c r="R32" s="333"/>
      <c r="S32" s="333" t="s">
        <v>191</v>
      </c>
      <c r="T32" s="174"/>
      <c r="U32" s="333"/>
      <c r="V32" s="174" t="s">
        <v>191</v>
      </c>
      <c r="W32" s="174"/>
      <c r="X32" s="174" t="s">
        <v>234</v>
      </c>
      <c r="Y32" s="333" t="s">
        <v>191</v>
      </c>
      <c r="Z32" s="333"/>
      <c r="AA32" s="174"/>
      <c r="AB32" s="174" t="s">
        <v>191</v>
      </c>
      <c r="AC32" s="174"/>
      <c r="AD32" s="174"/>
      <c r="AE32" s="174" t="s">
        <v>191</v>
      </c>
      <c r="AF32" s="333"/>
      <c r="AG32" s="333"/>
      <c r="AH32" s="328">
        <v>114</v>
      </c>
      <c r="AI32" s="334">
        <f>COUNTIF(D32:AH32,"T")*6+COUNTIF(D32:AH32,"P")*12+COUNTIF(D32:AH32,"M")*6+COUNTIF(D32:AH32,"I")*6+COUNTIF(D32:AH32,"N")*12+COUNTIF(D32:AH32,"TI")*11+COUNTIF(D32:AH32,"MT")*12+COUNTIF(D32:AH32,"MN")*18+COUNTIF(D32:AH32,"PI")*17+COUNTIF(D32:AH32,"TN")*18+COUNTIF(D32:AH32,"NB")*6+COUNTIF(D32:AH32,"AF")*6</f>
        <v>114</v>
      </c>
      <c r="AJ32" s="335">
        <f>SUM(AI32-114)</f>
        <v>0</v>
      </c>
    </row>
    <row r="33" spans="1:36" ht="15" customHeight="1" thickBot="1">
      <c r="A33" s="344">
        <v>150622</v>
      </c>
      <c r="B33" s="345" t="s">
        <v>242</v>
      </c>
      <c r="C33" s="346">
        <v>164703</v>
      </c>
      <c r="D33" s="347" t="s">
        <v>223</v>
      </c>
      <c r="E33" s="219" t="s">
        <v>12</v>
      </c>
      <c r="F33" s="632" t="s">
        <v>224</v>
      </c>
      <c r="G33" s="633"/>
      <c r="H33" s="633"/>
      <c r="I33" s="634"/>
      <c r="J33" s="348" t="s">
        <v>191</v>
      </c>
      <c r="K33" s="349"/>
      <c r="L33" s="349"/>
      <c r="M33" s="348" t="s">
        <v>191</v>
      </c>
      <c r="N33" s="348"/>
      <c r="O33" s="348"/>
      <c r="P33" s="348" t="s">
        <v>234</v>
      </c>
      <c r="Q33" s="348"/>
      <c r="R33" s="349"/>
      <c r="S33" s="349" t="s">
        <v>191</v>
      </c>
      <c r="T33" s="348"/>
      <c r="U33" s="349"/>
      <c r="V33" s="348" t="s">
        <v>191</v>
      </c>
      <c r="W33" s="348"/>
      <c r="X33" s="348"/>
      <c r="Y33" s="349" t="s">
        <v>191</v>
      </c>
      <c r="Z33" s="349"/>
      <c r="AA33" s="348"/>
      <c r="AB33" s="348" t="s">
        <v>191</v>
      </c>
      <c r="AC33" s="348"/>
      <c r="AD33" s="348"/>
      <c r="AE33" s="348" t="s">
        <v>191</v>
      </c>
      <c r="AF33" s="349"/>
      <c r="AG33" s="349"/>
      <c r="AH33" s="350">
        <v>114</v>
      </c>
      <c r="AI33" s="351">
        <f>COUNTIF(D33:AH33,"T")*6+COUNTIF(D33:AH33,"P")*12+COUNTIF(D33:AH33,"M")*6+COUNTIF(D33:AH33,"I")*6+COUNTIF(D33:AH33,"N")*12+COUNTIF(D33:AH33,"TI")*11+COUNTIF(D33:AH33,"MT")*12+COUNTIF(D33:AH33,"MN")*18+COUNTIF(D33:AH33,"PI")*17+COUNTIF(D33:AH33,"TN")*18+COUNTIF(D33:AH33,"NB")*6+COUNTIF(D33:AH33,"AF")*6</f>
        <v>90</v>
      </c>
      <c r="AJ33" s="352">
        <f>SUM(AI33-90)</f>
        <v>0</v>
      </c>
    </row>
    <row r="34" spans="1:36" ht="12" customHeight="1" thickBot="1">
      <c r="A34" s="313"/>
      <c r="B34" s="635" t="s">
        <v>243</v>
      </c>
      <c r="C34" s="635"/>
      <c r="D34" s="635"/>
      <c r="E34" s="635"/>
      <c r="F34" s="9"/>
      <c r="G34" s="515"/>
      <c r="H34" s="515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9"/>
      <c r="U34" s="636"/>
      <c r="V34" s="636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353"/>
      <c r="AI34" s="6"/>
      <c r="AJ34" s="6"/>
    </row>
    <row r="35" spans="1:36" ht="12" customHeight="1">
      <c r="A35" s="313"/>
      <c r="B35" s="626" t="s">
        <v>54</v>
      </c>
      <c r="C35" s="627"/>
      <c r="D35" s="628"/>
      <c r="E35" s="314"/>
      <c r="F35" s="9"/>
      <c r="G35" s="515"/>
      <c r="H35" s="515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9"/>
      <c r="U35" s="526"/>
      <c r="V35" s="526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11"/>
      <c r="AI35" s="6"/>
      <c r="AJ35" s="6"/>
    </row>
    <row r="36" spans="1:36" s="2" customFormat="1" ht="12" customHeight="1">
      <c r="A36" s="312"/>
      <c r="B36" s="512" t="s">
        <v>55</v>
      </c>
      <c r="C36" s="513"/>
      <c r="D36" s="514"/>
      <c r="E36" s="314"/>
      <c r="F36" s="10"/>
      <c r="G36" s="515"/>
      <c r="H36" s="51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9"/>
      <c r="U36" s="526"/>
      <c r="V36" s="526"/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  <c r="AG36" s="525"/>
      <c r="AH36" s="11"/>
      <c r="AI36" s="6"/>
      <c r="AJ36" s="6"/>
    </row>
    <row r="37" spans="1:36" s="2" customFormat="1" ht="12" customHeight="1">
      <c r="A37" s="354"/>
      <c r="B37" s="512" t="s">
        <v>56</v>
      </c>
      <c r="C37" s="513"/>
      <c r="D37" s="514"/>
      <c r="E37" s="314"/>
      <c r="F37" s="9"/>
      <c r="G37" s="515"/>
      <c r="H37" s="51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9"/>
      <c r="U37" s="517"/>
      <c r="V37" s="517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1"/>
      <c r="AI37" s="6"/>
      <c r="AJ37" s="6"/>
    </row>
    <row r="38" spans="1:36" ht="12" customHeight="1">
      <c r="A38" s="3"/>
      <c r="B38" s="512" t="s">
        <v>57</v>
      </c>
      <c r="C38" s="513"/>
      <c r="D38" s="514"/>
      <c r="E38" s="314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  <c r="AI38" s="4"/>
      <c r="AJ38" s="4"/>
    </row>
    <row r="39" spans="1:36" ht="12" customHeight="1">
      <c r="A39" s="3"/>
      <c r="B39" s="512" t="s">
        <v>244</v>
      </c>
      <c r="C39" s="513"/>
      <c r="D39" s="514"/>
      <c r="E39" s="314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  <c r="AI39" s="4"/>
      <c r="AJ39" s="4"/>
    </row>
    <row r="40" spans="1:36" ht="12" customHeight="1">
      <c r="A40" s="3"/>
      <c r="B40" s="620" t="s">
        <v>245</v>
      </c>
      <c r="C40" s="621"/>
      <c r="D40" s="622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4"/>
      <c r="AI40" s="4"/>
      <c r="AJ40" s="4"/>
    </row>
    <row r="41" spans="1:36" ht="12" customHeight="1" thickBot="1">
      <c r="A41" s="3"/>
      <c r="B41" s="623" t="s">
        <v>246</v>
      </c>
      <c r="C41" s="624"/>
      <c r="D41" s="625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4"/>
      <c r="AI41" s="4"/>
      <c r="AJ41" s="4"/>
    </row>
    <row r="42" spans="1:36" ht="1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I42" s="4"/>
      <c r="AJ42" s="4"/>
    </row>
    <row r="43" spans="1:36" ht="1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4"/>
      <c r="AI43" s="4"/>
      <c r="AJ43" s="4"/>
    </row>
    <row r="44" spans="1:36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4"/>
      <c r="AI44" s="4"/>
      <c r="AJ44" s="4"/>
    </row>
    <row r="45" spans="1:36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4"/>
      <c r="AI45" s="4"/>
      <c r="AJ45" s="4"/>
    </row>
    <row r="46" spans="1:36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4"/>
      <c r="AI46" s="4"/>
      <c r="AJ46" s="4"/>
    </row>
    <row r="47" spans="1:36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4"/>
      <c r="AI47" s="4"/>
      <c r="AJ47" s="4"/>
    </row>
    <row r="48" spans="1:36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4"/>
      <c r="AI48" s="4"/>
      <c r="AJ48" s="4"/>
    </row>
    <row r="49" spans="1:36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4"/>
      <c r="AI49" s="4"/>
      <c r="AJ49" s="4"/>
    </row>
    <row r="50" spans="1:36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4"/>
      <c r="AI50" s="4"/>
      <c r="AJ50" s="4"/>
    </row>
    <row r="51" spans="1:36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4"/>
      <c r="AI51" s="4"/>
      <c r="AJ51" s="4"/>
    </row>
    <row r="52" spans="1:36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4"/>
      <c r="AI52" s="4"/>
      <c r="AJ52" s="4"/>
    </row>
    <row r="53" spans="1:36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4"/>
      <c r="AI53" s="4"/>
      <c r="AJ53" s="4"/>
    </row>
    <row r="54" spans="1:36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4"/>
      <c r="AI54" s="4"/>
      <c r="AJ54" s="4"/>
    </row>
    <row r="55" spans="1:36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4"/>
      <c r="AI55" s="4"/>
      <c r="AJ55" s="4"/>
    </row>
    <row r="56" spans="1:36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  <c r="AI56" s="4"/>
      <c r="AJ56" s="4"/>
    </row>
    <row r="57" spans="1:36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  <c r="AI57" s="4"/>
      <c r="AJ57" s="4"/>
    </row>
    <row r="58" spans="1:36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  <c r="AI58" s="4"/>
      <c r="AJ58" s="4"/>
    </row>
    <row r="59" spans="1:36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4"/>
      <c r="AI59" s="4"/>
      <c r="AJ59" s="4"/>
    </row>
    <row r="60" spans="1:36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4"/>
      <c r="AI60" s="4"/>
      <c r="AJ60" s="4"/>
    </row>
    <row r="61" spans="1:36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4"/>
      <c r="AI61" s="4"/>
      <c r="AJ61" s="4"/>
    </row>
    <row r="62" spans="1:36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4"/>
      <c r="AI62" s="4"/>
      <c r="AJ62" s="4"/>
    </row>
    <row r="63" spans="1:36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4"/>
      <c r="AI63" s="4"/>
      <c r="AJ63" s="4"/>
    </row>
    <row r="64" spans="1:36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  <c r="AI64" s="4"/>
      <c r="AJ64" s="4"/>
    </row>
    <row r="65" spans="1:36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4"/>
      <c r="AI65" s="4"/>
      <c r="AJ65" s="4"/>
    </row>
    <row r="66" spans="1:36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"/>
      <c r="AI66" s="4"/>
      <c r="AJ66" s="4"/>
    </row>
    <row r="67" spans="1:36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4"/>
      <c r="AI67" s="4"/>
      <c r="AJ67" s="4"/>
    </row>
    <row r="68" spans="1:36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4"/>
      <c r="AI68" s="4"/>
      <c r="AJ68" s="4"/>
    </row>
    <row r="69" spans="1:36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4"/>
      <c r="AI69" s="4"/>
      <c r="AJ69" s="4"/>
    </row>
    <row r="70" spans="1:36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  <c r="AI70" s="4"/>
      <c r="AJ70" s="4"/>
    </row>
    <row r="71" spans="1:36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4"/>
      <c r="AI71" s="4"/>
      <c r="AJ71" s="4"/>
    </row>
    <row r="72" spans="1:36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4"/>
      <c r="AI72" s="4"/>
      <c r="AJ72" s="4"/>
    </row>
    <row r="73" spans="1:36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4"/>
      <c r="AI73" s="4"/>
      <c r="AJ73" s="4"/>
    </row>
    <row r="74" spans="1:36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4"/>
      <c r="AI74" s="4"/>
      <c r="AJ74" s="4"/>
    </row>
    <row r="75" spans="1:36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4"/>
      <c r="AI75" s="4"/>
      <c r="AJ75" s="4"/>
    </row>
    <row r="76" spans="1:36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4"/>
      <c r="AI76" s="4"/>
      <c r="AJ76" s="4"/>
    </row>
    <row r="77" spans="1:36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4"/>
      <c r="AI77" s="4"/>
      <c r="AJ77" s="4"/>
    </row>
    <row r="78" spans="1:36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4"/>
      <c r="AI78" s="4"/>
      <c r="AJ78" s="4"/>
    </row>
    <row r="79" spans="1:36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4"/>
      <c r="AI79" s="4"/>
      <c r="AJ79" s="4"/>
    </row>
    <row r="80" spans="1:36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4"/>
      <c r="AI80" s="4"/>
      <c r="AJ80" s="4"/>
    </row>
    <row r="81" spans="1:36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4"/>
      <c r="AI81" s="4"/>
      <c r="AJ81" s="4"/>
    </row>
    <row r="82" spans="1:36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4"/>
      <c r="AI82" s="4"/>
      <c r="AJ82" s="4"/>
    </row>
    <row r="83" spans="1:36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4"/>
      <c r="AI83" s="4"/>
      <c r="AJ83" s="4"/>
    </row>
    <row r="84" spans="1:36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4"/>
      <c r="AI84" s="4"/>
      <c r="AJ84" s="4"/>
    </row>
    <row r="85" spans="1:36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4"/>
      <c r="AI85" s="4"/>
      <c r="AJ85" s="4"/>
    </row>
    <row r="86" spans="1:36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4"/>
      <c r="AI86" s="4"/>
      <c r="AJ86" s="4"/>
    </row>
    <row r="87" spans="1:36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4"/>
      <c r="AI87" s="4"/>
      <c r="AJ87" s="4"/>
    </row>
    <row r="88" spans="1:36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4"/>
      <c r="AI88" s="4"/>
      <c r="AJ88" s="4"/>
    </row>
    <row r="89" spans="1:36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4"/>
      <c r="AI89" s="4"/>
      <c r="AJ89" s="4"/>
    </row>
    <row r="90" spans="1:36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4"/>
      <c r="AI90" s="4"/>
      <c r="AJ90" s="4"/>
    </row>
    <row r="91" spans="1:36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4"/>
      <c r="AI91" s="4"/>
      <c r="AJ91" s="4"/>
    </row>
    <row r="92" spans="1:36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4"/>
      <c r="AI92" s="4"/>
      <c r="AJ92" s="4"/>
    </row>
    <row r="93" spans="1:36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4"/>
      <c r="AI93" s="4"/>
      <c r="AJ93" s="4"/>
    </row>
    <row r="94" spans="1:36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4"/>
      <c r="AI94" s="4"/>
      <c r="AJ94" s="4"/>
    </row>
    <row r="95" spans="1:36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4"/>
      <c r="AI95" s="4"/>
      <c r="AJ95" s="4"/>
    </row>
    <row r="96" spans="1:36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4"/>
      <c r="AI96" s="4"/>
      <c r="AJ96" s="4"/>
    </row>
    <row r="97" spans="1:36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4"/>
      <c r="AI97" s="4"/>
      <c r="AJ97" s="4"/>
    </row>
    <row r="98" spans="1:36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4"/>
      <c r="AI98" s="4"/>
      <c r="AJ98" s="4"/>
    </row>
    <row r="99" spans="1:36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4"/>
      <c r="AI99" s="4"/>
      <c r="AJ99" s="4"/>
    </row>
    <row r="100" spans="1:36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4"/>
      <c r="AI100" s="4"/>
      <c r="AJ100" s="4"/>
    </row>
    <row r="101" spans="1:36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4"/>
      <c r="AI101" s="4"/>
      <c r="AJ101" s="4"/>
    </row>
    <row r="102" spans="1:36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4"/>
      <c r="AI102" s="4"/>
      <c r="AJ102" s="4"/>
    </row>
    <row r="103" spans="1:36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4"/>
      <c r="AI103" s="4"/>
      <c r="AJ103" s="4"/>
    </row>
    <row r="104" spans="1:36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4"/>
      <c r="AI104" s="4"/>
      <c r="AJ104" s="4"/>
    </row>
    <row r="105" spans="1:36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4"/>
      <c r="AI105" s="4"/>
      <c r="AJ105" s="4"/>
    </row>
    <row r="106" spans="1:36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4"/>
      <c r="AI106" s="4"/>
      <c r="AJ106" s="4"/>
    </row>
    <row r="107" spans="1:36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4"/>
      <c r="AI107" s="4"/>
      <c r="AJ107" s="4"/>
    </row>
    <row r="108" spans="1:36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4"/>
      <c r="AI108" s="4"/>
      <c r="AJ108" s="4"/>
    </row>
    <row r="109" spans="1:36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4"/>
      <c r="AI109" s="4"/>
      <c r="AJ109" s="4"/>
    </row>
    <row r="110" spans="1:36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4"/>
      <c r="AI110" s="4"/>
      <c r="AJ110" s="4"/>
    </row>
    <row r="111" spans="1:36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4"/>
      <c r="AI111" s="4"/>
      <c r="AJ111" s="4"/>
    </row>
    <row r="112" spans="1:36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4"/>
      <c r="AI112" s="4"/>
      <c r="AJ112" s="4"/>
    </row>
    <row r="113" spans="1:36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4"/>
      <c r="AI113" s="4"/>
      <c r="AJ113" s="4"/>
    </row>
    <row r="114" spans="1:36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4"/>
      <c r="AI114" s="4"/>
      <c r="AJ114" s="4"/>
    </row>
    <row r="115" spans="1:36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4"/>
      <c r="AI115" s="4"/>
      <c r="AJ115" s="4"/>
    </row>
    <row r="116" spans="1:36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4"/>
      <c r="AI116" s="4"/>
      <c r="AJ116" s="4"/>
    </row>
    <row r="117" spans="1:36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4"/>
      <c r="AI117" s="4"/>
      <c r="AJ117" s="4"/>
    </row>
    <row r="118" spans="1:36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4"/>
      <c r="AI118" s="4"/>
      <c r="AJ118" s="4"/>
    </row>
    <row r="119" spans="1:36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4"/>
      <c r="AI119" s="4"/>
      <c r="AJ119" s="4"/>
    </row>
    <row r="120" spans="1:36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4"/>
      <c r="AI120" s="4"/>
      <c r="AJ120" s="4"/>
    </row>
    <row r="121" spans="1:36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4"/>
      <c r="AI121" s="4"/>
      <c r="AJ121" s="4"/>
    </row>
    <row r="122" spans="1:36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4"/>
      <c r="AI122" s="4"/>
      <c r="AJ122" s="4"/>
    </row>
    <row r="123" spans="1:36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4"/>
      <c r="AI123" s="4"/>
      <c r="AJ123" s="4"/>
    </row>
    <row r="124" spans="1:36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4"/>
      <c r="AI124" s="4"/>
      <c r="AJ124" s="4"/>
    </row>
    <row r="125" spans="1:36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4"/>
      <c r="AI125" s="4"/>
      <c r="AJ125" s="4"/>
    </row>
    <row r="126" spans="1:36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4"/>
      <c r="AI126" s="4"/>
      <c r="AJ126" s="4"/>
    </row>
    <row r="127" spans="1:36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4"/>
      <c r="AI127" s="4"/>
      <c r="AJ127" s="4"/>
    </row>
    <row r="128" spans="1:36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4"/>
      <c r="AI128" s="4"/>
      <c r="AJ128" s="4"/>
    </row>
    <row r="129" spans="1:36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4"/>
      <c r="AI129" s="4"/>
      <c r="AJ129" s="4"/>
    </row>
    <row r="130" spans="1:36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4"/>
      <c r="AI130" s="4"/>
      <c r="AJ130" s="4"/>
    </row>
    <row r="131" spans="1:36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4"/>
      <c r="AI131" s="4"/>
      <c r="AJ131" s="4"/>
    </row>
    <row r="132" spans="1:36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4"/>
      <c r="AI132" s="4"/>
      <c r="AJ132" s="4"/>
    </row>
    <row r="133" spans="1:36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4"/>
      <c r="AI133" s="4"/>
      <c r="AJ133" s="4"/>
    </row>
    <row r="134" spans="1:36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4"/>
      <c r="AI134" s="4"/>
      <c r="AJ134" s="4"/>
    </row>
    <row r="135" spans="1:36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4"/>
      <c r="AI135" s="4"/>
      <c r="AJ135" s="4"/>
    </row>
    <row r="136" spans="1:36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4"/>
      <c r="AI136" s="4"/>
      <c r="AJ136" s="4"/>
    </row>
    <row r="137" spans="1:36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4"/>
      <c r="AI137" s="4"/>
      <c r="AJ137" s="4"/>
    </row>
    <row r="138" spans="1:36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4"/>
      <c r="AI138" s="4"/>
      <c r="AJ138" s="4"/>
    </row>
    <row r="139" spans="1:36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4"/>
      <c r="AI139" s="4"/>
      <c r="AJ139" s="4"/>
    </row>
    <row r="140" spans="1:36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4"/>
      <c r="AI140" s="4"/>
      <c r="AJ140" s="4"/>
    </row>
    <row r="141" spans="1:36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4"/>
      <c r="AI141" s="4"/>
      <c r="AJ141" s="4"/>
    </row>
    <row r="142" spans="1:36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4"/>
      <c r="AI142" s="4"/>
      <c r="AJ142" s="4"/>
    </row>
    <row r="143" spans="1:36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4"/>
      <c r="AI143" s="4"/>
      <c r="AJ143" s="4"/>
    </row>
    <row r="144" spans="1:36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4"/>
      <c r="AI144" s="4"/>
      <c r="AJ144" s="4"/>
    </row>
    <row r="145" spans="1:36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4"/>
      <c r="AI145" s="4"/>
      <c r="AJ145" s="4"/>
    </row>
    <row r="146" spans="1:36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4"/>
      <c r="AI146" s="4"/>
      <c r="AJ146" s="4"/>
    </row>
    <row r="147" spans="1:36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4"/>
      <c r="AI147" s="4"/>
      <c r="AJ147" s="4"/>
    </row>
    <row r="148" spans="1:36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4"/>
      <c r="AI148" s="4"/>
      <c r="AJ148" s="4"/>
    </row>
    <row r="149" spans="1:36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4"/>
      <c r="AI149" s="4"/>
      <c r="AJ149" s="4"/>
    </row>
    <row r="150" spans="1:36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4"/>
      <c r="AI150" s="4"/>
      <c r="AJ150" s="4"/>
    </row>
    <row r="151" spans="1:36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4"/>
      <c r="AI151" s="4"/>
      <c r="AJ151" s="4"/>
    </row>
    <row r="152" spans="1:36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4"/>
      <c r="AI152" s="4"/>
      <c r="AJ152" s="4"/>
    </row>
    <row r="153" spans="1:36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4"/>
      <c r="AI153" s="4"/>
      <c r="AJ153" s="4"/>
    </row>
    <row r="154" spans="1:36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4"/>
      <c r="AI154" s="4"/>
      <c r="AJ154" s="4"/>
    </row>
    <row r="155" spans="1:36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4"/>
      <c r="AI155" s="4"/>
      <c r="AJ155" s="4"/>
    </row>
    <row r="156" spans="1:36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4"/>
      <c r="AI156" s="4"/>
      <c r="AJ156" s="4"/>
    </row>
    <row r="157" spans="1:36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4"/>
      <c r="AI157" s="4"/>
      <c r="AJ157" s="4"/>
    </row>
    <row r="158" spans="1:36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4"/>
      <c r="AI158" s="4"/>
      <c r="AJ158" s="4"/>
    </row>
    <row r="159" spans="1:36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4"/>
      <c r="AI159" s="4"/>
      <c r="AJ159" s="4"/>
    </row>
    <row r="160" spans="1:36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4"/>
      <c r="AI160" s="4"/>
      <c r="AJ160" s="4"/>
    </row>
    <row r="161" spans="1:36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4"/>
      <c r="AI161" s="4"/>
      <c r="AJ161" s="4"/>
    </row>
    <row r="162" spans="1:36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4"/>
      <c r="AI162" s="4"/>
      <c r="AJ162" s="4"/>
    </row>
    <row r="163" spans="1:36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4"/>
      <c r="AI163" s="4"/>
      <c r="AJ163" s="4"/>
    </row>
    <row r="164" spans="1:36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4"/>
      <c r="AI164" s="4"/>
      <c r="AJ164" s="4"/>
    </row>
  </sheetData>
  <sheetProtection/>
  <mergeCells count="40">
    <mergeCell ref="A1:AJ3"/>
    <mergeCell ref="E4:E5"/>
    <mergeCell ref="AH4:AH5"/>
    <mergeCell ref="AI4:AI5"/>
    <mergeCell ref="AJ4:AJ5"/>
    <mergeCell ref="F7:Y7"/>
    <mergeCell ref="E8:E9"/>
    <mergeCell ref="N10:AG10"/>
    <mergeCell ref="E12:E13"/>
    <mergeCell ref="F14:K14"/>
    <mergeCell ref="E16:E17"/>
    <mergeCell ref="E20:E21"/>
    <mergeCell ref="N24:AG24"/>
    <mergeCell ref="E25:E26"/>
    <mergeCell ref="F27:G27"/>
    <mergeCell ref="E30:E31"/>
    <mergeCell ref="F33:I33"/>
    <mergeCell ref="B34:E34"/>
    <mergeCell ref="G34:H34"/>
    <mergeCell ref="I34:S34"/>
    <mergeCell ref="U34:V34"/>
    <mergeCell ref="W34:AG34"/>
    <mergeCell ref="B35:D35"/>
    <mergeCell ref="G35:H35"/>
    <mergeCell ref="I35:S35"/>
    <mergeCell ref="U35:V35"/>
    <mergeCell ref="W35:AG35"/>
    <mergeCell ref="B36:D36"/>
    <mergeCell ref="G36:H36"/>
    <mergeCell ref="I36:S36"/>
    <mergeCell ref="U36:V36"/>
    <mergeCell ref="W36:AG36"/>
    <mergeCell ref="B40:D40"/>
    <mergeCell ref="B41:D41"/>
    <mergeCell ref="B37:D37"/>
    <mergeCell ref="G37:H37"/>
    <mergeCell ref="I37:S37"/>
    <mergeCell ref="U37:V37"/>
    <mergeCell ref="B38:D38"/>
    <mergeCell ref="B39:D39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86"/>
  <sheetViews>
    <sheetView tabSelected="1" zoomScalePageLayoutView="0" workbookViewId="0" topLeftCell="A1">
      <selection activeCell="AL9" sqref="AL9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8.00390625" style="12" bestFit="1" customWidth="1"/>
    <col min="4" max="4" width="6.57421875" style="12" customWidth="1"/>
    <col min="5" max="5" width="4.421875" style="20" customWidth="1"/>
    <col min="6" max="33" width="2.8515625" style="12" customWidth="1"/>
    <col min="34" max="34" width="3.421875" style="19" customWidth="1"/>
    <col min="35" max="36" width="2.8515625" style="19" customWidth="1"/>
    <col min="37" max="240" width="9.140625" style="12" customWidth="1"/>
  </cols>
  <sheetData>
    <row r="1" spans="1:36" ht="30" customHeight="1">
      <c r="A1" s="664" t="s">
        <v>247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5"/>
      <c r="AI1" s="665"/>
      <c r="AJ1" s="666"/>
    </row>
    <row r="2" spans="1:36" s="13" customFormat="1" ht="9.75" customHeight="1" thickBot="1">
      <c r="A2" s="667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9"/>
    </row>
    <row r="3" spans="1:36" s="14" customFormat="1" ht="18" customHeight="1">
      <c r="A3" s="355" t="s">
        <v>0</v>
      </c>
      <c r="B3" s="356" t="s">
        <v>1</v>
      </c>
      <c r="C3" s="356" t="s">
        <v>14</v>
      </c>
      <c r="D3" s="357" t="s">
        <v>2</v>
      </c>
      <c r="E3" s="670" t="s">
        <v>3</v>
      </c>
      <c r="F3" s="358">
        <v>1</v>
      </c>
      <c r="G3" s="358">
        <v>2</v>
      </c>
      <c r="H3" s="358">
        <v>3</v>
      </c>
      <c r="I3" s="358">
        <v>4</v>
      </c>
      <c r="J3" s="358">
        <v>5</v>
      </c>
      <c r="K3" s="358">
        <v>6</v>
      </c>
      <c r="L3" s="358">
        <v>7</v>
      </c>
      <c r="M3" s="358">
        <v>8</v>
      </c>
      <c r="N3" s="358">
        <v>9</v>
      </c>
      <c r="O3" s="358">
        <v>10</v>
      </c>
      <c r="P3" s="358">
        <v>11</v>
      </c>
      <c r="Q3" s="358">
        <v>12</v>
      </c>
      <c r="R3" s="358">
        <v>13</v>
      </c>
      <c r="S3" s="358">
        <v>14</v>
      </c>
      <c r="T3" s="358">
        <v>15</v>
      </c>
      <c r="U3" s="358">
        <v>16</v>
      </c>
      <c r="V3" s="358">
        <v>17</v>
      </c>
      <c r="W3" s="358">
        <v>18</v>
      </c>
      <c r="X3" s="358">
        <v>19</v>
      </c>
      <c r="Y3" s="358">
        <v>20</v>
      </c>
      <c r="Z3" s="358">
        <v>21</v>
      </c>
      <c r="AA3" s="358">
        <v>22</v>
      </c>
      <c r="AB3" s="358">
        <v>23</v>
      </c>
      <c r="AC3" s="358">
        <v>24</v>
      </c>
      <c r="AD3" s="358">
        <v>25</v>
      </c>
      <c r="AE3" s="358">
        <v>26</v>
      </c>
      <c r="AF3" s="358">
        <v>27</v>
      </c>
      <c r="AG3" s="358">
        <v>28</v>
      </c>
      <c r="AH3" s="658" t="s">
        <v>4</v>
      </c>
      <c r="AI3" s="660" t="s">
        <v>5</v>
      </c>
      <c r="AJ3" s="662" t="s">
        <v>6</v>
      </c>
    </row>
    <row r="4" spans="1:36" s="14" customFormat="1" ht="18" customHeight="1">
      <c r="A4" s="359"/>
      <c r="B4" s="360" t="s">
        <v>248</v>
      </c>
      <c r="C4" s="360" t="s">
        <v>218</v>
      </c>
      <c r="D4" s="361" t="s">
        <v>249</v>
      </c>
      <c r="E4" s="671"/>
      <c r="F4" s="362" t="s">
        <v>8</v>
      </c>
      <c r="G4" s="362" t="s">
        <v>10</v>
      </c>
      <c r="H4" s="362" t="s">
        <v>7</v>
      </c>
      <c r="I4" s="362" t="s">
        <v>7</v>
      </c>
      <c r="J4" s="362" t="s">
        <v>8</v>
      </c>
      <c r="K4" s="362" t="s">
        <v>8</v>
      </c>
      <c r="L4" s="362" t="s">
        <v>9</v>
      </c>
      <c r="M4" s="362" t="s">
        <v>8</v>
      </c>
      <c r="N4" s="362" t="s">
        <v>10</v>
      </c>
      <c r="O4" s="362" t="s">
        <v>7</v>
      </c>
      <c r="P4" s="362" t="s">
        <v>7</v>
      </c>
      <c r="Q4" s="362" t="s">
        <v>8</v>
      </c>
      <c r="R4" s="362" t="s">
        <v>8</v>
      </c>
      <c r="S4" s="362" t="s">
        <v>9</v>
      </c>
      <c r="T4" s="362" t="s">
        <v>8</v>
      </c>
      <c r="U4" s="362" t="s">
        <v>10</v>
      </c>
      <c r="V4" s="362" t="s">
        <v>7</v>
      </c>
      <c r="W4" s="362" t="s">
        <v>7</v>
      </c>
      <c r="X4" s="362" t="s">
        <v>8</v>
      </c>
      <c r="Y4" s="362" t="s">
        <v>8</v>
      </c>
      <c r="Z4" s="362" t="s">
        <v>9</v>
      </c>
      <c r="AA4" s="362" t="s">
        <v>8</v>
      </c>
      <c r="AB4" s="362" t="s">
        <v>10</v>
      </c>
      <c r="AC4" s="362" t="s">
        <v>7</v>
      </c>
      <c r="AD4" s="362" t="s">
        <v>7</v>
      </c>
      <c r="AE4" s="362" t="s">
        <v>8</v>
      </c>
      <c r="AF4" s="362" t="s">
        <v>8</v>
      </c>
      <c r="AG4" s="362" t="s">
        <v>9</v>
      </c>
      <c r="AH4" s="659"/>
      <c r="AI4" s="661"/>
      <c r="AJ4" s="663"/>
    </row>
    <row r="5" spans="1:36" s="14" customFormat="1" ht="18" customHeight="1">
      <c r="A5" s="363">
        <v>137219</v>
      </c>
      <c r="B5" s="364" t="s">
        <v>250</v>
      </c>
      <c r="C5" s="365" t="s">
        <v>251</v>
      </c>
      <c r="D5" s="366"/>
      <c r="E5" s="367" t="s">
        <v>13</v>
      </c>
      <c r="F5" s="368"/>
      <c r="G5" s="368" t="s">
        <v>190</v>
      </c>
      <c r="H5" s="368"/>
      <c r="I5" s="368" t="s">
        <v>190</v>
      </c>
      <c r="J5" s="368" t="s">
        <v>190</v>
      </c>
      <c r="K5" s="369"/>
      <c r="L5" s="370"/>
      <c r="M5" s="368" t="s">
        <v>190</v>
      </c>
      <c r="N5" s="368" t="s">
        <v>190</v>
      </c>
      <c r="O5" s="368"/>
      <c r="P5" s="368" t="s">
        <v>190</v>
      </c>
      <c r="Q5" s="368" t="s">
        <v>190</v>
      </c>
      <c r="R5" s="369" t="s">
        <v>188</v>
      </c>
      <c r="S5" s="371"/>
      <c r="T5" s="368" t="s">
        <v>190</v>
      </c>
      <c r="U5" s="371"/>
      <c r="V5" s="368" t="s">
        <v>190</v>
      </c>
      <c r="W5" s="368" t="s">
        <v>190</v>
      </c>
      <c r="X5" s="368" t="s">
        <v>190</v>
      </c>
      <c r="Y5" s="369"/>
      <c r="Z5" s="370" t="s">
        <v>188</v>
      </c>
      <c r="AA5" s="368"/>
      <c r="AB5" s="368"/>
      <c r="AC5" s="368" t="s">
        <v>190</v>
      </c>
      <c r="AD5" s="368" t="s">
        <v>190</v>
      </c>
      <c r="AE5" s="368"/>
      <c r="AF5" s="369" t="s">
        <v>188</v>
      </c>
      <c r="AG5" s="370"/>
      <c r="AH5" s="372">
        <v>114</v>
      </c>
      <c r="AI5" s="373">
        <f>COUNTIF(D5:AH5,"T")*6+COUNTIF(D5:AH5,"P")*12+COUNTIF(D5:AH5,"M")*6+COUNTIF(D5:AH5,"I")*6+COUNTIF(D5:AH5,"N")*12+COUNTIF(D5:AH5,"TI")*11+COUNTIF(D5:AH5,"MT")*12+COUNTIF(D5:AH5,"MN")*18+COUNTIF(D5:AH5,"PI")*17+COUNTIF(D5:AH5,"TN")*18+COUNTIF(D5:AH5,"NB")*6+COUNTIF(D5:AH5,"AF")*6</f>
        <v>114</v>
      </c>
      <c r="AJ5" s="374">
        <f>SUM(AI5-114)</f>
        <v>0</v>
      </c>
    </row>
    <row r="6" spans="1:36" s="14" customFormat="1" ht="18" customHeight="1">
      <c r="A6" s="375">
        <v>139149</v>
      </c>
      <c r="B6" s="376" t="s">
        <v>252</v>
      </c>
      <c r="C6" s="377" t="s">
        <v>253</v>
      </c>
      <c r="D6" s="366" t="s">
        <v>230</v>
      </c>
      <c r="E6" s="367" t="s">
        <v>13</v>
      </c>
      <c r="F6" s="378" t="s">
        <v>190</v>
      </c>
      <c r="G6" s="378" t="s">
        <v>190</v>
      </c>
      <c r="H6" s="378"/>
      <c r="I6" s="378" t="s">
        <v>190</v>
      </c>
      <c r="J6" s="378" t="s">
        <v>190</v>
      </c>
      <c r="K6" s="379" t="s">
        <v>188</v>
      </c>
      <c r="L6" s="379"/>
      <c r="M6" s="378"/>
      <c r="N6" s="378" t="s">
        <v>190</v>
      </c>
      <c r="O6" s="378"/>
      <c r="P6" s="378" t="s">
        <v>190</v>
      </c>
      <c r="Q6" s="378" t="s">
        <v>190</v>
      </c>
      <c r="R6" s="379"/>
      <c r="S6" s="379" t="s">
        <v>188</v>
      </c>
      <c r="T6" s="378" t="s">
        <v>190</v>
      </c>
      <c r="U6" s="379"/>
      <c r="V6" s="378"/>
      <c r="W6" s="378" t="s">
        <v>190</v>
      </c>
      <c r="X6" s="378" t="s">
        <v>190</v>
      </c>
      <c r="Y6" s="379"/>
      <c r="Z6" s="379"/>
      <c r="AA6" s="378" t="s">
        <v>190</v>
      </c>
      <c r="AB6" s="378"/>
      <c r="AC6" s="378" t="s">
        <v>190</v>
      </c>
      <c r="AD6" s="378" t="s">
        <v>190</v>
      </c>
      <c r="AE6" s="378"/>
      <c r="AF6" s="379"/>
      <c r="AG6" s="379" t="s">
        <v>188</v>
      </c>
      <c r="AH6" s="372">
        <v>114</v>
      </c>
      <c r="AI6" s="373">
        <f aca="true" t="shared" si="0" ref="AI6:AI26">COUNTIF(D6:AH6,"T")*6+COUNTIF(D6:AH6,"P")*12+COUNTIF(D6:AH6,"M")*6+COUNTIF(D6:AH6,"I")*6+COUNTIF(D6:AH6,"N")*12+COUNTIF(D6:AH6,"TI")*11+COUNTIF(D6:AH6,"MT")*12+COUNTIF(D6:AH6,"MN")*18+COUNTIF(D6:AH6,"PI")*17+COUNTIF(D6:AH6,"TN")*18+COUNTIF(D6:AH6,"NB")*6+COUNTIF(D6:AH6,"AF")*6</f>
        <v>114</v>
      </c>
      <c r="AJ6" s="374">
        <f aca="true" t="shared" si="1" ref="AJ6:AJ26">SUM(AI6-114)</f>
        <v>0</v>
      </c>
    </row>
    <row r="7" spans="1:36" s="14" customFormat="1" ht="18" customHeight="1">
      <c r="A7" s="380">
        <v>117200</v>
      </c>
      <c r="B7" s="381" t="s">
        <v>254</v>
      </c>
      <c r="C7" s="382" t="s">
        <v>255</v>
      </c>
      <c r="D7" s="383" t="s">
        <v>256</v>
      </c>
      <c r="E7" s="384" t="s">
        <v>11</v>
      </c>
      <c r="F7" s="378"/>
      <c r="G7" s="378"/>
      <c r="H7" s="378" t="s">
        <v>188</v>
      </c>
      <c r="I7" s="378"/>
      <c r="J7" s="378"/>
      <c r="K7" s="379" t="s">
        <v>188</v>
      </c>
      <c r="L7" s="379"/>
      <c r="M7" s="378"/>
      <c r="N7" s="378" t="s">
        <v>188</v>
      </c>
      <c r="O7" s="378"/>
      <c r="P7" s="378"/>
      <c r="Q7" s="378" t="s">
        <v>188</v>
      </c>
      <c r="R7" s="379"/>
      <c r="S7" s="379"/>
      <c r="T7" s="378" t="s">
        <v>188</v>
      </c>
      <c r="U7" s="379"/>
      <c r="V7" s="378"/>
      <c r="W7" s="378" t="s">
        <v>188</v>
      </c>
      <c r="X7" s="378"/>
      <c r="Y7" s="379"/>
      <c r="Z7" s="379" t="s">
        <v>188</v>
      </c>
      <c r="AA7" s="378"/>
      <c r="AB7" s="378"/>
      <c r="AC7" s="378" t="s">
        <v>188</v>
      </c>
      <c r="AD7" s="378" t="s">
        <v>10</v>
      </c>
      <c r="AE7" s="378"/>
      <c r="AF7" s="379" t="s">
        <v>188</v>
      </c>
      <c r="AG7" s="379"/>
      <c r="AH7" s="372">
        <v>114</v>
      </c>
      <c r="AI7" s="373">
        <f t="shared" si="0"/>
        <v>114</v>
      </c>
      <c r="AJ7" s="374">
        <f t="shared" si="1"/>
        <v>0</v>
      </c>
    </row>
    <row r="8" spans="1:36" s="14" customFormat="1" ht="18" customHeight="1">
      <c r="A8" s="380">
        <v>123374</v>
      </c>
      <c r="B8" s="385" t="s">
        <v>257</v>
      </c>
      <c r="C8" s="386" t="s">
        <v>258</v>
      </c>
      <c r="D8" s="383" t="s">
        <v>256</v>
      </c>
      <c r="E8" s="384" t="s">
        <v>11</v>
      </c>
      <c r="F8" s="378"/>
      <c r="G8" s="378"/>
      <c r="H8" s="378" t="s">
        <v>188</v>
      </c>
      <c r="I8" s="378"/>
      <c r="J8" s="378"/>
      <c r="K8" s="379" t="s">
        <v>188</v>
      </c>
      <c r="L8" s="379"/>
      <c r="M8" s="378"/>
      <c r="N8" s="652" t="s">
        <v>224</v>
      </c>
      <c r="O8" s="653"/>
      <c r="P8" s="653"/>
      <c r="Q8" s="653"/>
      <c r="R8" s="653"/>
      <c r="S8" s="653"/>
      <c r="T8" s="653"/>
      <c r="U8" s="653"/>
      <c r="V8" s="653"/>
      <c r="W8" s="653"/>
      <c r="X8" s="653"/>
      <c r="Y8" s="653"/>
      <c r="Z8" s="653"/>
      <c r="AA8" s="653"/>
      <c r="AB8" s="653"/>
      <c r="AC8" s="653"/>
      <c r="AD8" s="653"/>
      <c r="AE8" s="653"/>
      <c r="AF8" s="653"/>
      <c r="AG8" s="654"/>
      <c r="AH8" s="372">
        <v>114</v>
      </c>
      <c r="AI8" s="373">
        <f>COUNTIF(D8:AH8,"T")*6+COUNTIF(D8:AH8,"P")*12+COUNTIF(D8:AH8,"M")*6+COUNTIF(D8:AH8,"I")*6+COUNTIF(D8:AH8,"N")*12+COUNTIF(D8:AH8,"TI")*11+COUNTIF(D8:AH8,"MT")*12+COUNTIF(D8:AH8,"MN")*18+COUNTIF(D8:AH8,"PI")*17+COUNTIF(D8:AH8,"TN")*18+COUNTIF(D8:AH8,"NB")*6+COUNTIF(D8:AH8,"AF")*6</f>
        <v>24</v>
      </c>
      <c r="AJ8" s="374">
        <f>SUM(AI8-36)</f>
        <v>-12</v>
      </c>
    </row>
    <row r="9" spans="1:36" s="14" customFormat="1" ht="18" customHeight="1">
      <c r="A9" s="380">
        <v>150967</v>
      </c>
      <c r="B9" s="385" t="s">
        <v>259</v>
      </c>
      <c r="C9" s="387" t="s">
        <v>260</v>
      </c>
      <c r="D9" s="383" t="s">
        <v>256</v>
      </c>
      <c r="E9" s="384" t="s">
        <v>11</v>
      </c>
      <c r="F9" s="378"/>
      <c r="G9" s="378"/>
      <c r="H9" s="378" t="s">
        <v>188</v>
      </c>
      <c r="I9" s="378"/>
      <c r="J9" s="378"/>
      <c r="K9" s="379" t="s">
        <v>188</v>
      </c>
      <c r="L9" s="379"/>
      <c r="M9" s="378"/>
      <c r="N9" s="378" t="s">
        <v>188</v>
      </c>
      <c r="O9" s="378"/>
      <c r="P9" s="378"/>
      <c r="Q9" s="378" t="s">
        <v>188</v>
      </c>
      <c r="R9" s="379"/>
      <c r="S9" s="379"/>
      <c r="T9" s="378" t="s">
        <v>188</v>
      </c>
      <c r="U9" s="379"/>
      <c r="V9" s="378"/>
      <c r="W9" s="378" t="s">
        <v>188</v>
      </c>
      <c r="X9" s="378" t="s">
        <v>10</v>
      </c>
      <c r="Y9" s="379"/>
      <c r="Z9" s="379" t="s">
        <v>188</v>
      </c>
      <c r="AA9" s="378"/>
      <c r="AB9" s="378"/>
      <c r="AC9" s="378" t="s">
        <v>188</v>
      </c>
      <c r="AD9" s="378"/>
      <c r="AE9" s="378"/>
      <c r="AF9" s="379" t="s">
        <v>188</v>
      </c>
      <c r="AG9" s="379"/>
      <c r="AH9" s="372">
        <v>114</v>
      </c>
      <c r="AI9" s="373">
        <f t="shared" si="0"/>
        <v>114</v>
      </c>
      <c r="AJ9" s="374">
        <f t="shared" si="1"/>
        <v>0</v>
      </c>
    </row>
    <row r="10" spans="1:36" s="14" customFormat="1" ht="18" customHeight="1">
      <c r="A10" s="380">
        <v>151050</v>
      </c>
      <c r="B10" s="385" t="s">
        <v>261</v>
      </c>
      <c r="C10" s="388" t="s">
        <v>262</v>
      </c>
      <c r="D10" s="383" t="s">
        <v>256</v>
      </c>
      <c r="E10" s="384" t="s">
        <v>11</v>
      </c>
      <c r="F10" s="378"/>
      <c r="G10" s="378"/>
      <c r="H10" s="378" t="s">
        <v>188</v>
      </c>
      <c r="I10" s="378" t="s">
        <v>10</v>
      </c>
      <c r="J10" s="378"/>
      <c r="K10" s="379" t="s">
        <v>188</v>
      </c>
      <c r="L10" s="379"/>
      <c r="M10" s="378"/>
      <c r="N10" s="378" t="s">
        <v>188</v>
      </c>
      <c r="O10" s="378" t="s">
        <v>230</v>
      </c>
      <c r="P10" s="378"/>
      <c r="Q10" s="378" t="s">
        <v>188</v>
      </c>
      <c r="R10" s="379"/>
      <c r="S10" s="379"/>
      <c r="T10" s="378" t="s">
        <v>188</v>
      </c>
      <c r="U10" s="379"/>
      <c r="V10" s="378"/>
      <c r="W10" s="378" t="s">
        <v>188</v>
      </c>
      <c r="X10" s="378"/>
      <c r="Y10" s="379"/>
      <c r="Z10" s="379" t="s">
        <v>188</v>
      </c>
      <c r="AA10" s="378"/>
      <c r="AB10" s="378"/>
      <c r="AC10" s="378" t="s">
        <v>188</v>
      </c>
      <c r="AD10" s="378"/>
      <c r="AE10" s="378"/>
      <c r="AF10" s="379" t="s">
        <v>188</v>
      </c>
      <c r="AG10" s="379"/>
      <c r="AH10" s="372">
        <v>114</v>
      </c>
      <c r="AI10" s="373">
        <f t="shared" si="0"/>
        <v>114</v>
      </c>
      <c r="AJ10" s="374">
        <f t="shared" si="1"/>
        <v>0</v>
      </c>
    </row>
    <row r="11" spans="1:36" s="14" customFormat="1" ht="18" customHeight="1">
      <c r="A11" s="380">
        <v>151009</v>
      </c>
      <c r="B11" s="385" t="s">
        <v>263</v>
      </c>
      <c r="C11" s="389" t="s">
        <v>264</v>
      </c>
      <c r="D11" s="383" t="s">
        <v>256</v>
      </c>
      <c r="E11" s="384" t="s">
        <v>11</v>
      </c>
      <c r="F11" s="378"/>
      <c r="G11" s="378" t="s">
        <v>10</v>
      </c>
      <c r="H11" s="378" t="s">
        <v>188</v>
      </c>
      <c r="I11" s="378"/>
      <c r="J11" s="378" t="s">
        <v>188</v>
      </c>
      <c r="K11" s="379"/>
      <c r="L11" s="379"/>
      <c r="M11" s="378"/>
      <c r="N11" s="378" t="s">
        <v>188</v>
      </c>
      <c r="O11" s="378"/>
      <c r="P11" s="378"/>
      <c r="Q11" s="378" t="s">
        <v>188</v>
      </c>
      <c r="R11" s="379"/>
      <c r="S11" s="379"/>
      <c r="T11" s="378" t="s">
        <v>188</v>
      </c>
      <c r="U11" s="379"/>
      <c r="V11" s="378"/>
      <c r="W11" s="378" t="s">
        <v>188</v>
      </c>
      <c r="X11" s="378"/>
      <c r="Y11" s="379"/>
      <c r="Z11" s="379" t="s">
        <v>188</v>
      </c>
      <c r="AA11" s="378"/>
      <c r="AB11" s="378"/>
      <c r="AC11" s="378" t="s">
        <v>188</v>
      </c>
      <c r="AD11" s="378"/>
      <c r="AE11" s="378"/>
      <c r="AF11" s="379" t="s">
        <v>188</v>
      </c>
      <c r="AG11" s="379"/>
      <c r="AH11" s="372">
        <v>114</v>
      </c>
      <c r="AI11" s="373">
        <f t="shared" si="0"/>
        <v>114</v>
      </c>
      <c r="AJ11" s="374">
        <f t="shared" si="1"/>
        <v>0</v>
      </c>
    </row>
    <row r="12" spans="1:36" s="14" customFormat="1" ht="18" customHeight="1">
      <c r="A12" s="380">
        <v>135283</v>
      </c>
      <c r="B12" s="385" t="s">
        <v>265</v>
      </c>
      <c r="C12" s="388" t="s">
        <v>266</v>
      </c>
      <c r="D12" s="383" t="s">
        <v>256</v>
      </c>
      <c r="E12" s="384" t="s">
        <v>11</v>
      </c>
      <c r="F12" s="378"/>
      <c r="G12" s="390" t="s">
        <v>188</v>
      </c>
      <c r="H12" s="378" t="s">
        <v>188</v>
      </c>
      <c r="I12" s="378"/>
      <c r="J12" s="378" t="s">
        <v>10</v>
      </c>
      <c r="K12" s="379" t="s">
        <v>188</v>
      </c>
      <c r="L12" s="379"/>
      <c r="M12" s="378"/>
      <c r="N12" s="378" t="s">
        <v>188</v>
      </c>
      <c r="O12" s="378"/>
      <c r="P12" s="378"/>
      <c r="Q12" s="378" t="s">
        <v>188</v>
      </c>
      <c r="R12" s="379"/>
      <c r="S12" s="379"/>
      <c r="T12" s="378" t="s">
        <v>188</v>
      </c>
      <c r="U12" s="379"/>
      <c r="V12" s="378"/>
      <c r="W12" s="378" t="s">
        <v>188</v>
      </c>
      <c r="X12" s="378"/>
      <c r="Y12" s="379"/>
      <c r="Z12" s="379" t="s">
        <v>188</v>
      </c>
      <c r="AA12" s="378"/>
      <c r="AB12" s="378"/>
      <c r="AC12" s="378" t="s">
        <v>188</v>
      </c>
      <c r="AD12" s="378"/>
      <c r="AE12" s="378" t="s">
        <v>188</v>
      </c>
      <c r="AF12" s="379"/>
      <c r="AG12" s="379"/>
      <c r="AH12" s="372">
        <v>114</v>
      </c>
      <c r="AI12" s="373">
        <f t="shared" si="0"/>
        <v>126</v>
      </c>
      <c r="AJ12" s="374">
        <f t="shared" si="1"/>
        <v>12</v>
      </c>
    </row>
    <row r="13" spans="1:36" s="14" customFormat="1" ht="18" customHeight="1">
      <c r="A13" s="380">
        <v>152595</v>
      </c>
      <c r="B13" s="385" t="s">
        <v>267</v>
      </c>
      <c r="C13" s="388" t="s">
        <v>268</v>
      </c>
      <c r="D13" s="383" t="s">
        <v>256</v>
      </c>
      <c r="E13" s="384" t="s">
        <v>11</v>
      </c>
      <c r="F13" s="378"/>
      <c r="G13" s="378"/>
      <c r="H13" s="378" t="s">
        <v>188</v>
      </c>
      <c r="I13" s="378"/>
      <c r="J13" s="378"/>
      <c r="K13" s="379" t="s">
        <v>188</v>
      </c>
      <c r="L13" s="379"/>
      <c r="M13" s="378"/>
      <c r="N13" s="378" t="s">
        <v>188</v>
      </c>
      <c r="O13" s="378"/>
      <c r="P13" s="378"/>
      <c r="Q13" s="378" t="s">
        <v>188</v>
      </c>
      <c r="R13" s="379"/>
      <c r="S13" s="379"/>
      <c r="T13" s="378" t="s">
        <v>188</v>
      </c>
      <c r="U13" s="379" t="s">
        <v>188</v>
      </c>
      <c r="V13" s="378"/>
      <c r="W13" s="378" t="s">
        <v>188</v>
      </c>
      <c r="X13" s="378"/>
      <c r="Y13" s="379"/>
      <c r="Z13" s="379" t="s">
        <v>188</v>
      </c>
      <c r="AA13" s="378"/>
      <c r="AB13" s="378"/>
      <c r="AC13" s="378" t="s">
        <v>10</v>
      </c>
      <c r="AD13" s="378"/>
      <c r="AE13" s="378"/>
      <c r="AF13" s="379" t="s">
        <v>188</v>
      </c>
      <c r="AG13" s="379"/>
      <c r="AH13" s="372">
        <v>114</v>
      </c>
      <c r="AI13" s="373">
        <f>COUNTIF(D13:AH13,"T")*6+COUNTIF(D13:AH13,"P")*12+COUNTIF(D13:AH13,"M")*6+COUNTIF(D13:AH13,"I")*6+COUNTIF(D13:AH13,"N")*12+COUNTIF(D13:AH13,"TI")*11+COUNTIF(D13:AH13,"MT")*12+COUNTIF(D13:AH13,"MN")*18+COUNTIF(D13:AH13,"PI")*17+COUNTIF(D13:AH13,"TN")*18+COUNTIF(D13:AH13,"NB")*6+COUNTIF(D13:AH13,"AF")*6</f>
        <v>114</v>
      </c>
      <c r="AJ13" s="374">
        <f>SUM(AI13-114)</f>
        <v>0</v>
      </c>
    </row>
    <row r="14" spans="1:36" s="14" customFormat="1" ht="18" customHeight="1">
      <c r="A14" s="380">
        <v>152188</v>
      </c>
      <c r="B14" s="385" t="s">
        <v>269</v>
      </c>
      <c r="C14" s="388" t="s">
        <v>270</v>
      </c>
      <c r="D14" s="383" t="s">
        <v>256</v>
      </c>
      <c r="E14" s="384" t="s">
        <v>11</v>
      </c>
      <c r="F14" s="378"/>
      <c r="G14" s="378"/>
      <c r="H14" s="378" t="s">
        <v>188</v>
      </c>
      <c r="I14" s="378"/>
      <c r="J14" s="378" t="s">
        <v>10</v>
      </c>
      <c r="K14" s="379" t="s">
        <v>188</v>
      </c>
      <c r="L14" s="379"/>
      <c r="M14" s="378" t="s">
        <v>188</v>
      </c>
      <c r="N14" s="378" t="s">
        <v>188</v>
      </c>
      <c r="O14" s="378"/>
      <c r="P14" s="378"/>
      <c r="Q14" s="378" t="s">
        <v>188</v>
      </c>
      <c r="R14" s="379"/>
      <c r="S14" s="379"/>
      <c r="T14" s="378" t="s">
        <v>188</v>
      </c>
      <c r="U14" s="379"/>
      <c r="V14" s="378"/>
      <c r="W14" s="378" t="s">
        <v>188</v>
      </c>
      <c r="X14" s="378"/>
      <c r="Y14" s="379"/>
      <c r="Z14" s="379"/>
      <c r="AA14" s="378"/>
      <c r="AB14" s="378"/>
      <c r="AC14" s="378" t="s">
        <v>188</v>
      </c>
      <c r="AD14" s="378"/>
      <c r="AE14" s="378"/>
      <c r="AF14" s="379" t="s">
        <v>188</v>
      </c>
      <c r="AG14" s="379"/>
      <c r="AH14" s="372">
        <v>114</v>
      </c>
      <c r="AI14" s="373">
        <f t="shared" si="0"/>
        <v>114</v>
      </c>
      <c r="AJ14" s="374">
        <f t="shared" si="1"/>
        <v>0</v>
      </c>
    </row>
    <row r="15" spans="1:36" s="13" customFormat="1" ht="18" customHeight="1">
      <c r="A15" s="380">
        <v>151041</v>
      </c>
      <c r="B15" s="381" t="s">
        <v>271</v>
      </c>
      <c r="C15" s="389" t="s">
        <v>272</v>
      </c>
      <c r="D15" s="383" t="s">
        <v>256</v>
      </c>
      <c r="E15" s="384" t="s">
        <v>11</v>
      </c>
      <c r="F15" s="378"/>
      <c r="G15" s="391"/>
      <c r="H15" s="378" t="s">
        <v>188</v>
      </c>
      <c r="I15" s="378"/>
      <c r="J15" s="378"/>
      <c r="K15" s="379" t="s">
        <v>188</v>
      </c>
      <c r="L15" s="379"/>
      <c r="M15" s="378" t="s">
        <v>10</v>
      </c>
      <c r="N15" s="378" t="s">
        <v>188</v>
      </c>
      <c r="O15" s="378"/>
      <c r="P15" s="378"/>
      <c r="Q15" s="378" t="s">
        <v>188</v>
      </c>
      <c r="R15" s="379"/>
      <c r="S15" s="379"/>
      <c r="T15" s="378" t="s">
        <v>188</v>
      </c>
      <c r="U15" s="379"/>
      <c r="V15" s="378"/>
      <c r="W15" s="378" t="s">
        <v>188</v>
      </c>
      <c r="X15" s="378"/>
      <c r="Y15" s="379"/>
      <c r="Z15" s="379" t="s">
        <v>188</v>
      </c>
      <c r="AA15" s="378"/>
      <c r="AB15" s="378"/>
      <c r="AC15" s="378" t="s">
        <v>188</v>
      </c>
      <c r="AD15" s="378"/>
      <c r="AE15" s="378"/>
      <c r="AF15" s="379" t="s">
        <v>188</v>
      </c>
      <c r="AG15" s="379"/>
      <c r="AH15" s="372">
        <v>114</v>
      </c>
      <c r="AI15" s="373">
        <f t="shared" si="0"/>
        <v>114</v>
      </c>
      <c r="AJ15" s="374">
        <f t="shared" si="1"/>
        <v>0</v>
      </c>
    </row>
    <row r="16" spans="1:36" s="13" customFormat="1" ht="18" customHeight="1">
      <c r="A16" s="380">
        <v>129488</v>
      </c>
      <c r="B16" s="385" t="s">
        <v>273</v>
      </c>
      <c r="C16" s="382" t="s">
        <v>274</v>
      </c>
      <c r="D16" s="383" t="s">
        <v>256</v>
      </c>
      <c r="E16" s="384" t="s">
        <v>11</v>
      </c>
      <c r="F16" s="378"/>
      <c r="G16" s="378"/>
      <c r="H16" s="378" t="s">
        <v>188</v>
      </c>
      <c r="I16" s="378"/>
      <c r="J16" s="378"/>
      <c r="K16" s="379" t="s">
        <v>188</v>
      </c>
      <c r="L16" s="379"/>
      <c r="M16" s="378"/>
      <c r="N16" s="378" t="s">
        <v>188</v>
      </c>
      <c r="O16" s="378"/>
      <c r="P16" s="378" t="s">
        <v>10</v>
      </c>
      <c r="Q16" s="378" t="s">
        <v>188</v>
      </c>
      <c r="R16" s="379"/>
      <c r="S16" s="379"/>
      <c r="T16" s="378" t="s">
        <v>188</v>
      </c>
      <c r="U16" s="379"/>
      <c r="V16" s="378"/>
      <c r="W16" s="378" t="s">
        <v>188</v>
      </c>
      <c r="X16" s="378"/>
      <c r="Y16" s="379"/>
      <c r="Z16" s="379" t="s">
        <v>188</v>
      </c>
      <c r="AA16" s="378"/>
      <c r="AB16" s="378"/>
      <c r="AC16" s="378" t="s">
        <v>188</v>
      </c>
      <c r="AD16" s="378"/>
      <c r="AE16" s="378"/>
      <c r="AF16" s="379" t="s">
        <v>188</v>
      </c>
      <c r="AG16" s="379"/>
      <c r="AH16" s="372">
        <v>114</v>
      </c>
      <c r="AI16" s="373">
        <f t="shared" si="0"/>
        <v>114</v>
      </c>
      <c r="AJ16" s="374">
        <f t="shared" si="1"/>
        <v>0</v>
      </c>
    </row>
    <row r="17" spans="1:36" s="13" customFormat="1" ht="18" customHeight="1">
      <c r="A17" s="380">
        <v>151033</v>
      </c>
      <c r="B17" s="385" t="s">
        <v>275</v>
      </c>
      <c r="C17" s="382" t="s">
        <v>276</v>
      </c>
      <c r="D17" s="383" t="s">
        <v>256</v>
      </c>
      <c r="E17" s="384" t="s">
        <v>11</v>
      </c>
      <c r="F17" s="378"/>
      <c r="G17" s="378"/>
      <c r="H17" s="378" t="s">
        <v>188</v>
      </c>
      <c r="I17" s="378"/>
      <c r="J17" s="378" t="s">
        <v>230</v>
      </c>
      <c r="K17" s="379" t="s">
        <v>188</v>
      </c>
      <c r="L17" s="379"/>
      <c r="M17" s="378"/>
      <c r="N17" s="378" t="s">
        <v>188</v>
      </c>
      <c r="O17" s="378"/>
      <c r="P17" s="378"/>
      <c r="Q17" s="378" t="s">
        <v>188</v>
      </c>
      <c r="R17" s="379"/>
      <c r="S17" s="379"/>
      <c r="T17" s="378" t="s">
        <v>188</v>
      </c>
      <c r="U17" s="379"/>
      <c r="V17" s="378" t="s">
        <v>10</v>
      </c>
      <c r="W17" s="378" t="s">
        <v>188</v>
      </c>
      <c r="X17" s="378"/>
      <c r="Y17" s="379"/>
      <c r="Z17" s="379" t="s">
        <v>188</v>
      </c>
      <c r="AA17" s="378"/>
      <c r="AB17" s="378"/>
      <c r="AC17" s="378" t="s">
        <v>188</v>
      </c>
      <c r="AD17" s="378"/>
      <c r="AE17" s="378"/>
      <c r="AF17" s="379" t="s">
        <v>188</v>
      </c>
      <c r="AG17" s="379"/>
      <c r="AH17" s="372">
        <v>114</v>
      </c>
      <c r="AI17" s="373">
        <f t="shared" si="0"/>
        <v>114</v>
      </c>
      <c r="AJ17" s="374">
        <f t="shared" si="1"/>
        <v>0</v>
      </c>
    </row>
    <row r="18" spans="1:36" s="13" customFormat="1" ht="18" customHeight="1">
      <c r="A18" s="380">
        <v>130222</v>
      </c>
      <c r="B18" s="385" t="s">
        <v>277</v>
      </c>
      <c r="C18" s="382" t="s">
        <v>278</v>
      </c>
      <c r="D18" s="383" t="s">
        <v>256</v>
      </c>
      <c r="E18" s="384" t="s">
        <v>11</v>
      </c>
      <c r="F18" s="378" t="s">
        <v>188</v>
      </c>
      <c r="G18" s="391"/>
      <c r="H18" s="378" t="s">
        <v>188</v>
      </c>
      <c r="I18" s="378"/>
      <c r="J18" s="378"/>
      <c r="K18" s="379" t="s">
        <v>188</v>
      </c>
      <c r="L18" s="379"/>
      <c r="M18" s="378"/>
      <c r="N18" s="652" t="s">
        <v>224</v>
      </c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392"/>
      <c r="AH18" s="372">
        <v>114</v>
      </c>
      <c r="AI18" s="373">
        <f t="shared" si="0"/>
        <v>36</v>
      </c>
      <c r="AJ18" s="374">
        <f>SUM(AI18-36)</f>
        <v>0</v>
      </c>
    </row>
    <row r="19" spans="1:36" s="13" customFormat="1" ht="18" customHeight="1">
      <c r="A19" s="380">
        <v>151491</v>
      </c>
      <c r="B19" s="385" t="s">
        <v>279</v>
      </c>
      <c r="C19" s="382" t="s">
        <v>280</v>
      </c>
      <c r="D19" s="383" t="s">
        <v>256</v>
      </c>
      <c r="E19" s="384" t="s">
        <v>11</v>
      </c>
      <c r="F19" s="378"/>
      <c r="G19" s="378"/>
      <c r="H19" s="378"/>
      <c r="I19" s="378"/>
      <c r="J19" s="378"/>
      <c r="K19" s="379" t="s">
        <v>188</v>
      </c>
      <c r="L19" s="379" t="s">
        <v>188</v>
      </c>
      <c r="M19" s="378"/>
      <c r="N19" s="378"/>
      <c r="O19" s="378"/>
      <c r="P19" s="378"/>
      <c r="Q19" s="378"/>
      <c r="R19" s="379" t="s">
        <v>188</v>
      </c>
      <c r="S19" s="379"/>
      <c r="T19" s="378" t="s">
        <v>188</v>
      </c>
      <c r="U19" s="379" t="s">
        <v>188</v>
      </c>
      <c r="V19" s="378" t="s">
        <v>190</v>
      </c>
      <c r="W19" s="378" t="s">
        <v>188</v>
      </c>
      <c r="X19" s="378"/>
      <c r="Y19" s="393" t="s">
        <v>188</v>
      </c>
      <c r="Z19" s="379" t="s">
        <v>188</v>
      </c>
      <c r="AA19" s="378"/>
      <c r="AB19" s="378"/>
      <c r="AC19" s="378"/>
      <c r="AD19" s="378"/>
      <c r="AE19" s="378"/>
      <c r="AF19" s="379" t="s">
        <v>188</v>
      </c>
      <c r="AG19" s="379" t="s">
        <v>188</v>
      </c>
      <c r="AH19" s="372">
        <v>114</v>
      </c>
      <c r="AI19" s="373">
        <f t="shared" si="0"/>
        <v>126</v>
      </c>
      <c r="AJ19" s="374">
        <f t="shared" si="1"/>
        <v>12</v>
      </c>
    </row>
    <row r="20" spans="1:36" s="13" customFormat="1" ht="18" customHeight="1">
      <c r="A20" s="380">
        <v>142026</v>
      </c>
      <c r="B20" s="385" t="s">
        <v>281</v>
      </c>
      <c r="C20" s="382" t="s">
        <v>282</v>
      </c>
      <c r="D20" s="383" t="s">
        <v>256</v>
      </c>
      <c r="E20" s="384" t="s">
        <v>11</v>
      </c>
      <c r="F20" s="652" t="s">
        <v>224</v>
      </c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4"/>
      <c r="Z20" s="379" t="s">
        <v>188</v>
      </c>
      <c r="AA20" s="378"/>
      <c r="AB20" s="378"/>
      <c r="AC20" s="378" t="s">
        <v>188</v>
      </c>
      <c r="AD20" s="378"/>
      <c r="AE20" s="378"/>
      <c r="AF20" s="379" t="s">
        <v>188</v>
      </c>
      <c r="AG20" s="379"/>
      <c r="AH20" s="372">
        <v>114</v>
      </c>
      <c r="AI20" s="373">
        <f t="shared" si="0"/>
        <v>36</v>
      </c>
      <c r="AJ20" s="374">
        <f>SUM(AI20-30)</f>
        <v>6</v>
      </c>
    </row>
    <row r="21" spans="1:36" s="13" customFormat="1" ht="18" customHeight="1">
      <c r="A21" s="380">
        <v>151688</v>
      </c>
      <c r="B21" s="394" t="s">
        <v>283</v>
      </c>
      <c r="C21" s="395" t="s">
        <v>284</v>
      </c>
      <c r="D21" s="383" t="s">
        <v>256</v>
      </c>
      <c r="E21" s="384" t="s">
        <v>11</v>
      </c>
      <c r="F21" s="378"/>
      <c r="G21" s="378"/>
      <c r="H21" s="378" t="s">
        <v>188</v>
      </c>
      <c r="I21" s="378"/>
      <c r="J21" s="378"/>
      <c r="K21" s="379" t="s">
        <v>188</v>
      </c>
      <c r="L21" s="379"/>
      <c r="M21" s="378"/>
      <c r="N21" s="378" t="s">
        <v>188</v>
      </c>
      <c r="O21" s="378"/>
      <c r="P21" s="378" t="s">
        <v>230</v>
      </c>
      <c r="Q21" s="378" t="s">
        <v>188</v>
      </c>
      <c r="R21" s="379"/>
      <c r="S21" s="379"/>
      <c r="T21" s="378" t="s">
        <v>188</v>
      </c>
      <c r="U21" s="379"/>
      <c r="V21" s="378" t="s">
        <v>10</v>
      </c>
      <c r="W21" s="378" t="s">
        <v>188</v>
      </c>
      <c r="X21" s="378"/>
      <c r="Y21" s="379"/>
      <c r="Z21" s="379" t="s">
        <v>188</v>
      </c>
      <c r="AA21" s="378"/>
      <c r="AB21" s="378"/>
      <c r="AC21" s="378" t="s">
        <v>188</v>
      </c>
      <c r="AD21" s="378"/>
      <c r="AE21" s="378"/>
      <c r="AF21" s="379" t="s">
        <v>188</v>
      </c>
      <c r="AG21" s="379"/>
      <c r="AH21" s="372">
        <v>114</v>
      </c>
      <c r="AI21" s="373">
        <f t="shared" si="0"/>
        <v>114</v>
      </c>
      <c r="AJ21" s="374">
        <f t="shared" si="1"/>
        <v>0</v>
      </c>
    </row>
    <row r="22" spans="1:36" s="13" customFormat="1" ht="18" customHeight="1">
      <c r="A22" s="380">
        <v>106224</v>
      </c>
      <c r="B22" s="385" t="s">
        <v>285</v>
      </c>
      <c r="C22" s="382" t="s">
        <v>286</v>
      </c>
      <c r="D22" s="383" t="s">
        <v>256</v>
      </c>
      <c r="E22" s="384" t="s">
        <v>11</v>
      </c>
      <c r="F22" s="378"/>
      <c r="G22" s="378"/>
      <c r="H22" s="378" t="s">
        <v>188</v>
      </c>
      <c r="I22" s="378"/>
      <c r="J22" s="378"/>
      <c r="K22" s="379" t="s">
        <v>188</v>
      </c>
      <c r="L22" s="379"/>
      <c r="M22" s="378"/>
      <c r="N22" s="378" t="s">
        <v>188</v>
      </c>
      <c r="O22" s="378"/>
      <c r="P22" s="378" t="s">
        <v>10</v>
      </c>
      <c r="Q22" s="378" t="s">
        <v>188</v>
      </c>
      <c r="R22" s="379"/>
      <c r="S22" s="379"/>
      <c r="T22" s="378" t="s">
        <v>188</v>
      </c>
      <c r="U22" s="379"/>
      <c r="V22" s="378"/>
      <c r="W22" s="378" t="s">
        <v>188</v>
      </c>
      <c r="X22" s="378"/>
      <c r="Y22" s="379"/>
      <c r="Z22" s="379" t="s">
        <v>188</v>
      </c>
      <c r="AA22" s="378"/>
      <c r="AB22" s="378"/>
      <c r="AC22" s="378" t="s">
        <v>188</v>
      </c>
      <c r="AD22" s="378"/>
      <c r="AE22" s="378"/>
      <c r="AF22" s="379" t="s">
        <v>188</v>
      </c>
      <c r="AG22" s="379"/>
      <c r="AH22" s="372">
        <v>114</v>
      </c>
      <c r="AI22" s="373">
        <f t="shared" si="0"/>
        <v>114</v>
      </c>
      <c r="AJ22" s="374">
        <f t="shared" si="1"/>
        <v>0</v>
      </c>
    </row>
    <row r="23" spans="1:36" s="13" customFormat="1" ht="18" customHeight="1">
      <c r="A23" s="380">
        <v>139521</v>
      </c>
      <c r="B23" s="385" t="s">
        <v>287</v>
      </c>
      <c r="C23" s="382" t="s">
        <v>288</v>
      </c>
      <c r="D23" s="383" t="s">
        <v>256</v>
      </c>
      <c r="E23" s="384" t="s">
        <v>11</v>
      </c>
      <c r="F23" s="396"/>
      <c r="G23" s="378"/>
      <c r="H23" s="378" t="s">
        <v>188</v>
      </c>
      <c r="I23" s="378"/>
      <c r="J23" s="378"/>
      <c r="K23" s="379" t="s">
        <v>188</v>
      </c>
      <c r="L23" s="379"/>
      <c r="M23" s="378"/>
      <c r="N23" s="378" t="s">
        <v>188</v>
      </c>
      <c r="O23" s="378"/>
      <c r="P23" s="378"/>
      <c r="Q23" s="378" t="s">
        <v>188</v>
      </c>
      <c r="R23" s="379" t="s">
        <v>190</v>
      </c>
      <c r="S23" s="379"/>
      <c r="T23" s="378" t="s">
        <v>188</v>
      </c>
      <c r="U23" s="379"/>
      <c r="V23" s="378"/>
      <c r="W23" s="378" t="s">
        <v>188</v>
      </c>
      <c r="X23" s="378"/>
      <c r="Y23" s="379"/>
      <c r="Z23" s="379" t="s">
        <v>188</v>
      </c>
      <c r="AA23" s="378"/>
      <c r="AB23" s="378"/>
      <c r="AC23" s="378" t="s">
        <v>188</v>
      </c>
      <c r="AD23" s="378"/>
      <c r="AE23" s="378"/>
      <c r="AF23" s="379" t="s">
        <v>188</v>
      </c>
      <c r="AG23" s="379"/>
      <c r="AH23" s="372">
        <v>114</v>
      </c>
      <c r="AI23" s="373">
        <f t="shared" si="0"/>
        <v>114</v>
      </c>
      <c r="AJ23" s="374">
        <f t="shared" si="1"/>
        <v>0</v>
      </c>
    </row>
    <row r="24" spans="1:36" s="13" customFormat="1" ht="18" customHeight="1">
      <c r="A24" s="397">
        <v>419575</v>
      </c>
      <c r="B24" s="398" t="s">
        <v>289</v>
      </c>
      <c r="C24" s="395"/>
      <c r="D24" s="383" t="s">
        <v>256</v>
      </c>
      <c r="E24" s="384" t="s">
        <v>11</v>
      </c>
      <c r="F24" s="396"/>
      <c r="G24" s="378"/>
      <c r="H24" s="378" t="s">
        <v>188</v>
      </c>
      <c r="I24" s="378"/>
      <c r="J24" s="378"/>
      <c r="K24" s="379" t="s">
        <v>188</v>
      </c>
      <c r="L24" s="379"/>
      <c r="M24" s="378"/>
      <c r="N24" s="378" t="s">
        <v>188</v>
      </c>
      <c r="O24" s="378"/>
      <c r="P24" s="378"/>
      <c r="Q24" s="378" t="s">
        <v>188</v>
      </c>
      <c r="R24" s="379" t="s">
        <v>10</v>
      </c>
      <c r="S24" s="379"/>
      <c r="T24" s="378" t="s">
        <v>188</v>
      </c>
      <c r="U24" s="379"/>
      <c r="V24" s="378"/>
      <c r="W24" s="378" t="s">
        <v>188</v>
      </c>
      <c r="X24" s="378"/>
      <c r="Y24" s="379"/>
      <c r="Z24" s="379" t="s">
        <v>188</v>
      </c>
      <c r="AA24" s="378"/>
      <c r="AB24" s="378"/>
      <c r="AC24" s="378" t="s">
        <v>188</v>
      </c>
      <c r="AD24" s="378"/>
      <c r="AE24" s="378"/>
      <c r="AF24" s="379" t="s">
        <v>188</v>
      </c>
      <c r="AG24" s="379"/>
      <c r="AH24" s="372">
        <v>114</v>
      </c>
      <c r="AI24" s="373">
        <f t="shared" si="0"/>
        <v>114</v>
      </c>
      <c r="AJ24" s="374">
        <f t="shared" si="1"/>
        <v>0</v>
      </c>
    </row>
    <row r="25" spans="1:36" s="13" customFormat="1" ht="18" customHeight="1">
      <c r="A25" s="397">
        <v>420326</v>
      </c>
      <c r="B25" s="398" t="s">
        <v>290</v>
      </c>
      <c r="C25" s="395"/>
      <c r="D25" s="383" t="s">
        <v>256</v>
      </c>
      <c r="E25" s="384" t="s">
        <v>11</v>
      </c>
      <c r="F25" s="396"/>
      <c r="G25" s="378"/>
      <c r="H25" s="378" t="s">
        <v>188</v>
      </c>
      <c r="I25" s="378"/>
      <c r="J25" s="378"/>
      <c r="K25" s="379" t="s">
        <v>188</v>
      </c>
      <c r="L25" s="379"/>
      <c r="M25" s="378"/>
      <c r="N25" s="378" t="s">
        <v>188</v>
      </c>
      <c r="O25" s="378"/>
      <c r="P25" s="378"/>
      <c r="Q25" s="378" t="s">
        <v>188</v>
      </c>
      <c r="R25" s="379"/>
      <c r="S25" s="379"/>
      <c r="T25" s="378" t="s">
        <v>188</v>
      </c>
      <c r="U25" s="379"/>
      <c r="V25" s="378"/>
      <c r="W25" s="378" t="s">
        <v>188</v>
      </c>
      <c r="X25" s="378"/>
      <c r="Y25" s="379"/>
      <c r="Z25" s="379" t="s">
        <v>188</v>
      </c>
      <c r="AA25" s="378" t="s">
        <v>10</v>
      </c>
      <c r="AB25" s="378"/>
      <c r="AC25" s="378" t="s">
        <v>188</v>
      </c>
      <c r="AD25" s="378"/>
      <c r="AE25" s="378"/>
      <c r="AF25" s="379" t="s">
        <v>188</v>
      </c>
      <c r="AG25" s="379"/>
      <c r="AH25" s="372">
        <v>114</v>
      </c>
      <c r="AI25" s="373">
        <f>COUNTIF(D25:AH25,"T")*6+COUNTIF(D25:AH25,"P")*12+COUNTIF(D25:AH25,"M")*6+COUNTIF(D25:AH25,"I")*6+COUNTIF(D25:AH25,"N")*12+COUNTIF(D25:AH25,"TI")*11+COUNTIF(D25:AH25,"MT")*12+COUNTIF(D25:AH25,"MN")*18+COUNTIF(D25:AH25,"PI")*17+COUNTIF(D25:AH25,"TN")*18+COUNTIF(D25:AH25,"NB")*6+COUNTIF(D25:AH25,"AF")*6</f>
        <v>114</v>
      </c>
      <c r="AJ25" s="374">
        <f>SUM(AI25-114)</f>
        <v>0</v>
      </c>
    </row>
    <row r="26" spans="1:36" s="13" customFormat="1" ht="18" customHeight="1">
      <c r="A26" s="397">
        <v>419923</v>
      </c>
      <c r="B26" s="398" t="s">
        <v>291</v>
      </c>
      <c r="C26" s="395"/>
      <c r="D26" s="383" t="s">
        <v>292</v>
      </c>
      <c r="E26" s="384" t="s">
        <v>11</v>
      </c>
      <c r="F26" s="399"/>
      <c r="G26" s="399" t="s">
        <v>10</v>
      </c>
      <c r="H26" s="378"/>
      <c r="I26" s="378"/>
      <c r="J26" s="378"/>
      <c r="K26" s="379" t="s">
        <v>188</v>
      </c>
      <c r="L26" s="379"/>
      <c r="M26" s="378" t="s">
        <v>188</v>
      </c>
      <c r="N26" s="378"/>
      <c r="O26" s="378" t="s">
        <v>188</v>
      </c>
      <c r="P26" s="378"/>
      <c r="Q26" s="378" t="s">
        <v>188</v>
      </c>
      <c r="R26" s="379"/>
      <c r="S26" s="379" t="s">
        <v>188</v>
      </c>
      <c r="T26" s="378"/>
      <c r="U26" s="379" t="s">
        <v>188</v>
      </c>
      <c r="V26" s="378"/>
      <c r="W26" s="378" t="s">
        <v>188</v>
      </c>
      <c r="X26" s="378"/>
      <c r="Y26" s="379"/>
      <c r="Z26" s="379"/>
      <c r="AA26" s="378" t="s">
        <v>188</v>
      </c>
      <c r="AB26" s="378"/>
      <c r="AC26" s="378" t="s">
        <v>188</v>
      </c>
      <c r="AD26" s="378"/>
      <c r="AE26" s="378"/>
      <c r="AF26" s="379"/>
      <c r="AG26" s="400"/>
      <c r="AH26" s="372">
        <v>114</v>
      </c>
      <c r="AI26" s="373">
        <f t="shared" si="0"/>
        <v>114</v>
      </c>
      <c r="AJ26" s="374">
        <f t="shared" si="1"/>
        <v>0</v>
      </c>
    </row>
    <row r="27" spans="1:36" s="13" customFormat="1" ht="18" customHeight="1" thickBot="1">
      <c r="A27" s="401"/>
      <c r="B27" s="402" t="s">
        <v>230</v>
      </c>
      <c r="C27" s="403"/>
      <c r="D27" s="404"/>
      <c r="E27" s="405"/>
      <c r="F27" s="406"/>
      <c r="G27" s="406"/>
      <c r="H27" s="406">
        <v>19</v>
      </c>
      <c r="I27" s="406"/>
      <c r="J27" s="406"/>
      <c r="K27" s="407">
        <v>19</v>
      </c>
      <c r="L27" s="407"/>
      <c r="M27" s="406"/>
      <c r="N27" s="406">
        <v>19</v>
      </c>
      <c r="O27" s="406"/>
      <c r="P27" s="406"/>
      <c r="Q27" s="406">
        <v>19</v>
      </c>
      <c r="R27" s="407"/>
      <c r="S27" s="407"/>
      <c r="T27" s="406">
        <v>19</v>
      </c>
      <c r="U27" s="407"/>
      <c r="V27" s="406"/>
      <c r="W27" s="406">
        <v>19</v>
      </c>
      <c r="X27" s="408"/>
      <c r="Y27" s="407"/>
      <c r="Z27" s="407">
        <v>19</v>
      </c>
      <c r="AA27" s="406"/>
      <c r="AB27" s="406"/>
      <c r="AC27" s="406">
        <v>19</v>
      </c>
      <c r="AD27" s="406"/>
      <c r="AE27" s="406"/>
      <c r="AF27" s="407">
        <v>19</v>
      </c>
      <c r="AG27" s="407"/>
      <c r="AH27" s="409"/>
      <c r="AI27" s="410"/>
      <c r="AJ27" s="411"/>
    </row>
    <row r="28" spans="1:36" s="13" customFormat="1" ht="13.5" customHeight="1">
      <c r="A28" s="412"/>
      <c r="B28" s="413"/>
      <c r="C28" s="414"/>
      <c r="D28" s="415"/>
      <c r="E28" s="416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7"/>
      <c r="AF28" s="417"/>
      <c r="AG28" s="417"/>
      <c r="AH28" s="418"/>
      <c r="AI28" s="419"/>
      <c r="AJ28" s="420"/>
    </row>
    <row r="29" spans="1:36" s="13" customFormat="1" ht="13.5" customHeight="1" thickBot="1">
      <c r="A29" s="412"/>
      <c r="B29" s="413"/>
      <c r="C29" s="414"/>
      <c r="D29" s="415"/>
      <c r="E29" s="416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8"/>
      <c r="AI29" s="419"/>
      <c r="AJ29" s="420"/>
    </row>
    <row r="30" spans="1:36" s="14" customFormat="1" ht="18" customHeight="1">
      <c r="A30" s="355" t="s">
        <v>0</v>
      </c>
      <c r="B30" s="356" t="s">
        <v>1</v>
      </c>
      <c r="C30" s="356" t="s">
        <v>14</v>
      </c>
      <c r="D30" s="357" t="s">
        <v>2</v>
      </c>
      <c r="E30" s="656" t="s">
        <v>3</v>
      </c>
      <c r="F30" s="358">
        <v>1</v>
      </c>
      <c r="G30" s="358">
        <v>2</v>
      </c>
      <c r="H30" s="358">
        <v>3</v>
      </c>
      <c r="I30" s="358">
        <v>4</v>
      </c>
      <c r="J30" s="358">
        <v>5</v>
      </c>
      <c r="K30" s="358">
        <v>6</v>
      </c>
      <c r="L30" s="358">
        <v>7</v>
      </c>
      <c r="M30" s="358">
        <v>8</v>
      </c>
      <c r="N30" s="358">
        <v>9</v>
      </c>
      <c r="O30" s="358">
        <v>10</v>
      </c>
      <c r="P30" s="358">
        <v>11</v>
      </c>
      <c r="Q30" s="358">
        <v>12</v>
      </c>
      <c r="R30" s="358">
        <v>13</v>
      </c>
      <c r="S30" s="358">
        <v>14</v>
      </c>
      <c r="T30" s="358">
        <v>15</v>
      </c>
      <c r="U30" s="358">
        <v>16</v>
      </c>
      <c r="V30" s="358">
        <v>17</v>
      </c>
      <c r="W30" s="358">
        <v>18</v>
      </c>
      <c r="X30" s="358">
        <v>19</v>
      </c>
      <c r="Y30" s="358">
        <v>20</v>
      </c>
      <c r="Z30" s="358">
        <v>21</v>
      </c>
      <c r="AA30" s="358">
        <v>22</v>
      </c>
      <c r="AB30" s="358">
        <v>23</v>
      </c>
      <c r="AC30" s="358">
        <v>24</v>
      </c>
      <c r="AD30" s="358">
        <v>25</v>
      </c>
      <c r="AE30" s="358">
        <v>26</v>
      </c>
      <c r="AF30" s="358">
        <v>27</v>
      </c>
      <c r="AG30" s="358">
        <v>28</v>
      </c>
      <c r="AH30" s="658" t="s">
        <v>4</v>
      </c>
      <c r="AI30" s="660" t="s">
        <v>5</v>
      </c>
      <c r="AJ30" s="662" t="s">
        <v>6</v>
      </c>
    </row>
    <row r="31" spans="1:36" s="14" customFormat="1" ht="18" customHeight="1">
      <c r="A31" s="421"/>
      <c r="B31" s="360" t="s">
        <v>248</v>
      </c>
      <c r="C31" s="360" t="s">
        <v>218</v>
      </c>
      <c r="D31" s="361" t="s">
        <v>249</v>
      </c>
      <c r="E31" s="657"/>
      <c r="F31" s="362" t="s">
        <v>8</v>
      </c>
      <c r="G31" s="362" t="s">
        <v>10</v>
      </c>
      <c r="H31" s="362" t="s">
        <v>7</v>
      </c>
      <c r="I31" s="362" t="s">
        <v>7</v>
      </c>
      <c r="J31" s="362" t="s">
        <v>8</v>
      </c>
      <c r="K31" s="362" t="s">
        <v>8</v>
      </c>
      <c r="L31" s="362" t="s">
        <v>9</v>
      </c>
      <c r="M31" s="362" t="s">
        <v>8</v>
      </c>
      <c r="N31" s="362" t="s">
        <v>10</v>
      </c>
      <c r="O31" s="362" t="s">
        <v>7</v>
      </c>
      <c r="P31" s="362" t="s">
        <v>7</v>
      </c>
      <c r="Q31" s="362" t="s">
        <v>8</v>
      </c>
      <c r="R31" s="362" t="s">
        <v>8</v>
      </c>
      <c r="S31" s="362" t="s">
        <v>9</v>
      </c>
      <c r="T31" s="362" t="s">
        <v>8</v>
      </c>
      <c r="U31" s="362" t="s">
        <v>10</v>
      </c>
      <c r="V31" s="362" t="s">
        <v>7</v>
      </c>
      <c r="W31" s="362" t="s">
        <v>7</v>
      </c>
      <c r="X31" s="362" t="s">
        <v>8</v>
      </c>
      <c r="Y31" s="362" t="s">
        <v>8</v>
      </c>
      <c r="Z31" s="362" t="s">
        <v>9</v>
      </c>
      <c r="AA31" s="362" t="s">
        <v>8</v>
      </c>
      <c r="AB31" s="362" t="s">
        <v>10</v>
      </c>
      <c r="AC31" s="362" t="s">
        <v>7</v>
      </c>
      <c r="AD31" s="362" t="s">
        <v>7</v>
      </c>
      <c r="AE31" s="362" t="s">
        <v>8</v>
      </c>
      <c r="AF31" s="362" t="s">
        <v>8</v>
      </c>
      <c r="AG31" s="362" t="s">
        <v>9</v>
      </c>
      <c r="AH31" s="659"/>
      <c r="AI31" s="661"/>
      <c r="AJ31" s="663"/>
    </row>
    <row r="32" spans="1:36" s="14" customFormat="1" ht="18" customHeight="1">
      <c r="A32" s="363">
        <v>137219</v>
      </c>
      <c r="B32" s="364" t="s">
        <v>250</v>
      </c>
      <c r="C32" s="365" t="s">
        <v>251</v>
      </c>
      <c r="D32" s="366"/>
      <c r="E32" s="367" t="s">
        <v>13</v>
      </c>
      <c r="F32" s="368"/>
      <c r="G32" s="368" t="s">
        <v>190</v>
      </c>
      <c r="H32" s="368"/>
      <c r="I32" s="368" t="s">
        <v>190</v>
      </c>
      <c r="J32" s="368" t="s">
        <v>190</v>
      </c>
      <c r="K32" s="369"/>
      <c r="L32" s="370"/>
      <c r="M32" s="368" t="s">
        <v>190</v>
      </c>
      <c r="N32" s="368" t="s">
        <v>190</v>
      </c>
      <c r="O32" s="368"/>
      <c r="P32" s="368" t="s">
        <v>190</v>
      </c>
      <c r="Q32" s="368" t="s">
        <v>190</v>
      </c>
      <c r="R32" s="369" t="s">
        <v>188</v>
      </c>
      <c r="S32" s="371"/>
      <c r="T32" s="368" t="s">
        <v>190</v>
      </c>
      <c r="U32" s="371"/>
      <c r="V32" s="368" t="s">
        <v>190</v>
      </c>
      <c r="W32" s="368" t="s">
        <v>190</v>
      </c>
      <c r="X32" s="368" t="s">
        <v>190</v>
      </c>
      <c r="Y32" s="369"/>
      <c r="Z32" s="370" t="s">
        <v>188</v>
      </c>
      <c r="AA32" s="368"/>
      <c r="AB32" s="368"/>
      <c r="AC32" s="368" t="s">
        <v>190</v>
      </c>
      <c r="AD32" s="368" t="s">
        <v>190</v>
      </c>
      <c r="AE32" s="368"/>
      <c r="AF32" s="369" t="s">
        <v>188</v>
      </c>
      <c r="AG32" s="370"/>
      <c r="AH32" s="372">
        <v>114</v>
      </c>
      <c r="AI32" s="373">
        <f>COUNTIF(D32:AH32,"T")*6+COUNTIF(D32:AH32,"P")*12+COUNTIF(D32:AH32,"M")*6+COUNTIF(D32:AH32,"I")*6+COUNTIF(D32:AH32,"N")*12+COUNTIF(D32:AH32,"TI")*11+COUNTIF(D32:AH32,"MT")*12+COUNTIF(D32:AH32,"MN")*18+COUNTIF(D32:AH32,"PI")*17+COUNTIF(D32:AH32,"TN")*18+COUNTIF(D32:AH32,"NB")*6+COUNTIF(D32:AH32,"AF")*6</f>
        <v>114</v>
      </c>
      <c r="AJ32" s="374">
        <f>SUM(AI32-114)</f>
        <v>0</v>
      </c>
    </row>
    <row r="33" spans="1:36" s="14" customFormat="1" ht="18" customHeight="1">
      <c r="A33" s="375">
        <v>139149</v>
      </c>
      <c r="B33" s="376" t="s">
        <v>252</v>
      </c>
      <c r="C33" s="377" t="s">
        <v>253</v>
      </c>
      <c r="D33" s="366" t="s">
        <v>230</v>
      </c>
      <c r="E33" s="367" t="s">
        <v>13</v>
      </c>
      <c r="F33" s="378" t="s">
        <v>190</v>
      </c>
      <c r="G33" s="378" t="s">
        <v>190</v>
      </c>
      <c r="H33" s="378"/>
      <c r="I33" s="378" t="s">
        <v>190</v>
      </c>
      <c r="J33" s="378" t="s">
        <v>190</v>
      </c>
      <c r="K33" s="379" t="s">
        <v>188</v>
      </c>
      <c r="L33" s="379"/>
      <c r="M33" s="378"/>
      <c r="N33" s="378" t="s">
        <v>190</v>
      </c>
      <c r="O33" s="378"/>
      <c r="P33" s="378" t="s">
        <v>190</v>
      </c>
      <c r="Q33" s="378" t="s">
        <v>190</v>
      </c>
      <c r="R33" s="379"/>
      <c r="S33" s="379" t="s">
        <v>188</v>
      </c>
      <c r="T33" s="378" t="s">
        <v>190</v>
      </c>
      <c r="U33" s="379"/>
      <c r="V33" s="378"/>
      <c r="W33" s="378" t="s">
        <v>190</v>
      </c>
      <c r="X33" s="378" t="s">
        <v>190</v>
      </c>
      <c r="Y33" s="379"/>
      <c r="Z33" s="379"/>
      <c r="AA33" s="378" t="s">
        <v>190</v>
      </c>
      <c r="AB33" s="378"/>
      <c r="AC33" s="378" t="s">
        <v>190</v>
      </c>
      <c r="AD33" s="378" t="s">
        <v>190</v>
      </c>
      <c r="AE33" s="378"/>
      <c r="AF33" s="379"/>
      <c r="AG33" s="379" t="s">
        <v>188</v>
      </c>
      <c r="AH33" s="372">
        <v>114</v>
      </c>
      <c r="AI33" s="373">
        <f aca="true" t="shared" si="2" ref="AI33:AI52">COUNTIF(D33:AH33,"T")*6+COUNTIF(D33:AH33,"P")*12+COUNTIF(D33:AH33,"M")*6+COUNTIF(D33:AH33,"I")*6+COUNTIF(D33:AH33,"N")*12+COUNTIF(D33:AH33,"TI")*11+COUNTIF(D33:AH33,"MT")*12+COUNTIF(D33:AH33,"MN")*18+COUNTIF(D33:AH33,"PI")*17+COUNTIF(D33:AH33,"TN")*18+COUNTIF(D33:AH33,"NB")*6+COUNTIF(D33:AH33,"AF")*6</f>
        <v>114</v>
      </c>
      <c r="AJ33" s="374">
        <f aca="true" t="shared" si="3" ref="AJ33:AJ52">SUM(AI33-114)</f>
        <v>0</v>
      </c>
    </row>
    <row r="34" spans="1:36" s="14" customFormat="1" ht="18" customHeight="1">
      <c r="A34" s="380">
        <v>137227</v>
      </c>
      <c r="B34" s="385" t="s">
        <v>293</v>
      </c>
      <c r="C34" s="386" t="s">
        <v>294</v>
      </c>
      <c r="D34" s="383" t="s">
        <v>295</v>
      </c>
      <c r="E34" s="384" t="s">
        <v>11</v>
      </c>
      <c r="F34" s="378" t="s">
        <v>188</v>
      </c>
      <c r="G34" s="378"/>
      <c r="H34" s="378"/>
      <c r="I34" s="378" t="s">
        <v>188</v>
      </c>
      <c r="J34" s="378"/>
      <c r="K34" s="379"/>
      <c r="L34" s="379" t="s">
        <v>188</v>
      </c>
      <c r="M34" s="378"/>
      <c r="N34" s="378"/>
      <c r="O34" s="378" t="s">
        <v>188</v>
      </c>
      <c r="P34" s="378"/>
      <c r="Q34" s="378"/>
      <c r="R34" s="379" t="s">
        <v>188</v>
      </c>
      <c r="S34" s="379"/>
      <c r="T34" s="378"/>
      <c r="U34" s="379" t="s">
        <v>188</v>
      </c>
      <c r="V34" s="378"/>
      <c r="W34" s="378"/>
      <c r="X34" s="378" t="s">
        <v>188</v>
      </c>
      <c r="Y34" s="379"/>
      <c r="Z34" s="379"/>
      <c r="AA34" s="378" t="s">
        <v>188</v>
      </c>
      <c r="AB34" s="378"/>
      <c r="AC34" s="378"/>
      <c r="AD34" s="378" t="s">
        <v>10</v>
      </c>
      <c r="AE34" s="378"/>
      <c r="AF34" s="379"/>
      <c r="AG34" s="379" t="s">
        <v>188</v>
      </c>
      <c r="AH34" s="372">
        <v>114</v>
      </c>
      <c r="AI34" s="373">
        <f t="shared" si="2"/>
        <v>114</v>
      </c>
      <c r="AJ34" s="374">
        <f t="shared" si="3"/>
        <v>0</v>
      </c>
    </row>
    <row r="35" spans="1:36" s="14" customFormat="1" ht="18" customHeight="1">
      <c r="A35" s="380">
        <v>151106</v>
      </c>
      <c r="B35" s="422" t="s">
        <v>296</v>
      </c>
      <c r="C35" s="382" t="s">
        <v>297</v>
      </c>
      <c r="D35" s="383" t="s">
        <v>295</v>
      </c>
      <c r="E35" s="384" t="s">
        <v>11</v>
      </c>
      <c r="F35" s="378"/>
      <c r="G35" s="378"/>
      <c r="H35" s="378"/>
      <c r="I35" s="378"/>
      <c r="J35" s="378"/>
      <c r="K35" s="379"/>
      <c r="L35" s="379" t="s">
        <v>188</v>
      </c>
      <c r="M35" s="378" t="s">
        <v>188</v>
      </c>
      <c r="N35" s="378"/>
      <c r="O35" s="378" t="s">
        <v>188</v>
      </c>
      <c r="P35" s="378" t="s">
        <v>188</v>
      </c>
      <c r="Q35" s="378"/>
      <c r="R35" s="379" t="s">
        <v>188</v>
      </c>
      <c r="S35" s="379"/>
      <c r="T35" s="378"/>
      <c r="U35" s="379" t="s">
        <v>188</v>
      </c>
      <c r="V35" s="378"/>
      <c r="W35" s="378"/>
      <c r="X35" s="378" t="s">
        <v>188</v>
      </c>
      <c r="Y35" s="379"/>
      <c r="Z35" s="379"/>
      <c r="AA35" s="378" t="s">
        <v>188</v>
      </c>
      <c r="AB35" s="378"/>
      <c r="AC35" s="378"/>
      <c r="AD35" s="378" t="s">
        <v>188</v>
      </c>
      <c r="AE35" s="378"/>
      <c r="AF35" s="379"/>
      <c r="AG35" s="379" t="s">
        <v>188</v>
      </c>
      <c r="AH35" s="372">
        <v>114</v>
      </c>
      <c r="AI35" s="373">
        <f t="shared" si="2"/>
        <v>120</v>
      </c>
      <c r="AJ35" s="374">
        <f t="shared" si="3"/>
        <v>6</v>
      </c>
    </row>
    <row r="36" spans="1:36" s="14" customFormat="1" ht="18" customHeight="1">
      <c r="A36" s="380">
        <v>133027</v>
      </c>
      <c r="B36" s="394" t="s">
        <v>298</v>
      </c>
      <c r="C36" s="382" t="s">
        <v>299</v>
      </c>
      <c r="D36" s="383" t="s">
        <v>295</v>
      </c>
      <c r="E36" s="384" t="s">
        <v>11</v>
      </c>
      <c r="F36" s="378" t="s">
        <v>188</v>
      </c>
      <c r="G36" s="378"/>
      <c r="H36" s="378"/>
      <c r="I36" s="378" t="s">
        <v>188</v>
      </c>
      <c r="J36" s="378"/>
      <c r="K36" s="379"/>
      <c r="L36" s="379" t="s">
        <v>188</v>
      </c>
      <c r="M36" s="378"/>
      <c r="N36" s="378"/>
      <c r="O36" s="378" t="s">
        <v>188</v>
      </c>
      <c r="P36" s="378" t="s">
        <v>230</v>
      </c>
      <c r="Q36" s="378"/>
      <c r="R36" s="379" t="s">
        <v>188</v>
      </c>
      <c r="S36" s="379"/>
      <c r="T36" s="378"/>
      <c r="U36" s="379" t="s">
        <v>188</v>
      </c>
      <c r="V36" s="378"/>
      <c r="W36" s="378"/>
      <c r="X36" s="378" t="s">
        <v>188</v>
      </c>
      <c r="Y36" s="379"/>
      <c r="Z36" s="379"/>
      <c r="AA36" s="378" t="s">
        <v>188</v>
      </c>
      <c r="AB36" s="378"/>
      <c r="AC36" s="378"/>
      <c r="AD36" s="378" t="s">
        <v>188</v>
      </c>
      <c r="AE36" s="378"/>
      <c r="AF36" s="379"/>
      <c r="AG36" s="379" t="s">
        <v>188</v>
      </c>
      <c r="AH36" s="372">
        <v>114</v>
      </c>
      <c r="AI36" s="373">
        <f t="shared" si="2"/>
        <v>120</v>
      </c>
      <c r="AJ36" s="374">
        <f t="shared" si="3"/>
        <v>6</v>
      </c>
    </row>
    <row r="37" spans="1:36" s="14" customFormat="1" ht="18" customHeight="1">
      <c r="A37" s="380">
        <v>129186</v>
      </c>
      <c r="B37" s="385" t="s">
        <v>300</v>
      </c>
      <c r="C37" s="382" t="s">
        <v>301</v>
      </c>
      <c r="D37" s="383" t="s">
        <v>295</v>
      </c>
      <c r="E37" s="384" t="s">
        <v>11</v>
      </c>
      <c r="F37" s="378" t="s">
        <v>188</v>
      </c>
      <c r="G37" s="378"/>
      <c r="H37" s="378"/>
      <c r="I37" s="378" t="s">
        <v>188</v>
      </c>
      <c r="J37" s="378"/>
      <c r="K37" s="379"/>
      <c r="L37" s="379" t="s">
        <v>188</v>
      </c>
      <c r="M37" s="378"/>
      <c r="N37" s="378"/>
      <c r="O37" s="378" t="s">
        <v>188</v>
      </c>
      <c r="P37" s="378"/>
      <c r="Q37" s="378"/>
      <c r="R37" s="379" t="s">
        <v>188</v>
      </c>
      <c r="S37" s="379"/>
      <c r="T37" s="378"/>
      <c r="U37" s="379" t="s">
        <v>188</v>
      </c>
      <c r="V37" s="378"/>
      <c r="W37" s="378"/>
      <c r="X37" s="378" t="s">
        <v>188</v>
      </c>
      <c r="Y37" s="379"/>
      <c r="Z37" s="379"/>
      <c r="AA37" s="378" t="s">
        <v>188</v>
      </c>
      <c r="AB37" s="378"/>
      <c r="AC37" s="378"/>
      <c r="AD37" s="378" t="s">
        <v>188</v>
      </c>
      <c r="AE37" s="378"/>
      <c r="AF37" s="379"/>
      <c r="AG37" s="379" t="s">
        <v>188</v>
      </c>
      <c r="AH37" s="372">
        <v>114</v>
      </c>
      <c r="AI37" s="373">
        <f t="shared" si="2"/>
        <v>120</v>
      </c>
      <c r="AJ37" s="374">
        <f t="shared" si="3"/>
        <v>6</v>
      </c>
    </row>
    <row r="38" spans="1:36" s="14" customFormat="1" ht="18" customHeight="1">
      <c r="A38" s="380">
        <v>151122</v>
      </c>
      <c r="B38" s="422" t="s">
        <v>302</v>
      </c>
      <c r="C38" s="382" t="s">
        <v>303</v>
      </c>
      <c r="D38" s="383" t="s">
        <v>295</v>
      </c>
      <c r="E38" s="384" t="s">
        <v>11</v>
      </c>
      <c r="F38" s="378" t="s">
        <v>188</v>
      </c>
      <c r="G38" s="378"/>
      <c r="H38" s="378"/>
      <c r="I38" s="378" t="s">
        <v>188</v>
      </c>
      <c r="J38" s="378"/>
      <c r="K38" s="379"/>
      <c r="L38" s="379" t="s">
        <v>188</v>
      </c>
      <c r="M38" s="378"/>
      <c r="N38" s="378"/>
      <c r="O38" s="378" t="s">
        <v>188</v>
      </c>
      <c r="P38" s="378"/>
      <c r="Q38" s="378"/>
      <c r="R38" s="379" t="s">
        <v>188</v>
      </c>
      <c r="S38" s="379"/>
      <c r="T38" s="378"/>
      <c r="U38" s="379" t="s">
        <v>188</v>
      </c>
      <c r="V38" s="378"/>
      <c r="W38" s="378"/>
      <c r="X38" s="378" t="s">
        <v>188</v>
      </c>
      <c r="Y38" s="379"/>
      <c r="Z38" s="379"/>
      <c r="AA38" s="378" t="s">
        <v>188</v>
      </c>
      <c r="AB38" s="378"/>
      <c r="AC38" s="378"/>
      <c r="AD38" s="378" t="s">
        <v>188</v>
      </c>
      <c r="AE38" s="378"/>
      <c r="AF38" s="379"/>
      <c r="AG38" s="379" t="s">
        <v>188</v>
      </c>
      <c r="AH38" s="372">
        <v>114</v>
      </c>
      <c r="AI38" s="373">
        <f t="shared" si="2"/>
        <v>120</v>
      </c>
      <c r="AJ38" s="374">
        <f t="shared" si="3"/>
        <v>6</v>
      </c>
    </row>
    <row r="39" spans="1:36" s="14" customFormat="1" ht="18" customHeight="1">
      <c r="A39" s="380">
        <v>150894</v>
      </c>
      <c r="B39" s="381" t="s">
        <v>304</v>
      </c>
      <c r="C39" s="423" t="s">
        <v>305</v>
      </c>
      <c r="D39" s="383" t="s">
        <v>295</v>
      </c>
      <c r="E39" s="384" t="s">
        <v>11</v>
      </c>
      <c r="F39" s="378" t="s">
        <v>188</v>
      </c>
      <c r="G39" s="378"/>
      <c r="H39" s="378"/>
      <c r="I39" s="378" t="s">
        <v>188</v>
      </c>
      <c r="J39" s="378"/>
      <c r="K39" s="379"/>
      <c r="L39" s="379" t="s">
        <v>188</v>
      </c>
      <c r="M39" s="378"/>
      <c r="N39" s="378"/>
      <c r="O39" s="378" t="s">
        <v>188</v>
      </c>
      <c r="P39" s="378"/>
      <c r="Q39" s="378"/>
      <c r="R39" s="379" t="s">
        <v>306</v>
      </c>
      <c r="S39" s="379"/>
      <c r="T39" s="378"/>
      <c r="U39" s="379" t="s">
        <v>188</v>
      </c>
      <c r="V39" s="378"/>
      <c r="W39" s="378"/>
      <c r="X39" s="378" t="s">
        <v>188</v>
      </c>
      <c r="Y39" s="379"/>
      <c r="Z39" s="379"/>
      <c r="AA39" s="378" t="s">
        <v>188</v>
      </c>
      <c r="AB39" s="378"/>
      <c r="AC39" s="378"/>
      <c r="AD39" s="378" t="s">
        <v>188</v>
      </c>
      <c r="AE39" s="378"/>
      <c r="AF39" s="379"/>
      <c r="AG39" s="379" t="s">
        <v>188</v>
      </c>
      <c r="AH39" s="372">
        <v>114</v>
      </c>
      <c r="AI39" s="373">
        <f>COUNTIF(D39:AH39,"T")*6+COUNTIF(D39:AH39,"P")*12+COUNTIF(D39:AH39,"M")*6+COUNTIF(D39:AH39,"I")*6+COUNTIF(D39:AH39,"N")*12+COUNTIF(D39:AH39,"TI")*11+COUNTIF(D39:AH39,"MT")*12+COUNTIF(D39:AH39,"MN")*18+COUNTIF(D39:AH39,"PI")*17+COUNTIF(D39:AH39,"TN")*18+COUNTIF(D39:AH39,"NB")*6+COUNTIF(D39:AH39,"AF")*6</f>
        <v>114</v>
      </c>
      <c r="AJ39" s="374">
        <f>SUM(AI39-114)</f>
        <v>0</v>
      </c>
    </row>
    <row r="40" spans="1:36" s="13" customFormat="1" ht="18" customHeight="1">
      <c r="A40" s="380">
        <v>151700</v>
      </c>
      <c r="B40" s="385" t="s">
        <v>307</v>
      </c>
      <c r="C40" s="382" t="s">
        <v>308</v>
      </c>
      <c r="D40" s="383" t="s">
        <v>295</v>
      </c>
      <c r="E40" s="384" t="s">
        <v>11</v>
      </c>
      <c r="F40" s="378" t="s">
        <v>188</v>
      </c>
      <c r="G40" s="378"/>
      <c r="H40" s="378"/>
      <c r="I40" s="378" t="s">
        <v>188</v>
      </c>
      <c r="J40" s="378"/>
      <c r="K40" s="379"/>
      <c r="L40" s="379" t="s">
        <v>188</v>
      </c>
      <c r="M40" s="378"/>
      <c r="N40" s="378"/>
      <c r="O40" s="378" t="s">
        <v>188</v>
      </c>
      <c r="P40" s="378"/>
      <c r="Q40" s="378"/>
      <c r="R40" s="379" t="s">
        <v>188</v>
      </c>
      <c r="S40" s="379"/>
      <c r="T40" s="378"/>
      <c r="U40" s="379" t="s">
        <v>188</v>
      </c>
      <c r="V40" s="378"/>
      <c r="W40" s="378"/>
      <c r="X40" s="378" t="s">
        <v>188</v>
      </c>
      <c r="Y40" s="379"/>
      <c r="Z40" s="379"/>
      <c r="AA40" s="378" t="s">
        <v>188</v>
      </c>
      <c r="AB40" s="378"/>
      <c r="AC40" s="378"/>
      <c r="AD40" s="378" t="s">
        <v>188</v>
      </c>
      <c r="AE40" s="378"/>
      <c r="AF40" s="379"/>
      <c r="AG40" s="379" t="s">
        <v>188</v>
      </c>
      <c r="AH40" s="372">
        <v>114</v>
      </c>
      <c r="AI40" s="373">
        <f t="shared" si="2"/>
        <v>120</v>
      </c>
      <c r="AJ40" s="374">
        <f t="shared" si="3"/>
        <v>6</v>
      </c>
    </row>
    <row r="41" spans="1:36" s="13" customFormat="1" ht="18" customHeight="1">
      <c r="A41" s="380">
        <v>150940</v>
      </c>
      <c r="B41" s="381" t="s">
        <v>309</v>
      </c>
      <c r="C41" s="382" t="s">
        <v>310</v>
      </c>
      <c r="D41" s="383" t="s">
        <v>295</v>
      </c>
      <c r="E41" s="384" t="s">
        <v>11</v>
      </c>
      <c r="F41" s="378" t="s">
        <v>188</v>
      </c>
      <c r="G41" s="378"/>
      <c r="H41" s="378" t="s">
        <v>188</v>
      </c>
      <c r="I41" s="378" t="s">
        <v>188</v>
      </c>
      <c r="J41" s="378"/>
      <c r="K41" s="379"/>
      <c r="L41" s="379"/>
      <c r="M41" s="378"/>
      <c r="N41" s="378" t="s">
        <v>188</v>
      </c>
      <c r="O41" s="378" t="s">
        <v>188</v>
      </c>
      <c r="P41" s="378"/>
      <c r="Q41" s="378" t="s">
        <v>188</v>
      </c>
      <c r="R41" s="379"/>
      <c r="S41" s="379"/>
      <c r="T41" s="378"/>
      <c r="U41" s="379"/>
      <c r="V41" s="378"/>
      <c r="W41" s="378"/>
      <c r="X41" s="378" t="s">
        <v>188</v>
      </c>
      <c r="Y41" s="379"/>
      <c r="Z41" s="379"/>
      <c r="AA41" s="378" t="s">
        <v>188</v>
      </c>
      <c r="AB41" s="378"/>
      <c r="AC41" s="378" t="s">
        <v>188</v>
      </c>
      <c r="AD41" s="378" t="s">
        <v>188</v>
      </c>
      <c r="AE41" s="378"/>
      <c r="AF41" s="379"/>
      <c r="AG41" s="379"/>
      <c r="AH41" s="372">
        <v>114</v>
      </c>
      <c r="AI41" s="373">
        <f t="shared" si="2"/>
        <v>120</v>
      </c>
      <c r="AJ41" s="374">
        <f t="shared" si="3"/>
        <v>6</v>
      </c>
    </row>
    <row r="42" spans="1:36" s="13" customFormat="1" ht="18" customHeight="1">
      <c r="A42" s="380">
        <v>121800</v>
      </c>
      <c r="B42" s="385" t="s">
        <v>311</v>
      </c>
      <c r="C42" s="382" t="s">
        <v>312</v>
      </c>
      <c r="D42" s="383" t="s">
        <v>295</v>
      </c>
      <c r="E42" s="384" t="s">
        <v>11</v>
      </c>
      <c r="F42" s="378" t="s">
        <v>188</v>
      </c>
      <c r="G42" s="378"/>
      <c r="H42" s="378"/>
      <c r="I42" s="378" t="s">
        <v>188</v>
      </c>
      <c r="J42" s="378"/>
      <c r="K42" s="379"/>
      <c r="L42" s="379" t="s">
        <v>188</v>
      </c>
      <c r="M42" s="378"/>
      <c r="N42" s="378"/>
      <c r="O42" s="378" t="s">
        <v>188</v>
      </c>
      <c r="P42" s="378"/>
      <c r="Q42" s="378"/>
      <c r="R42" s="379" t="s">
        <v>188</v>
      </c>
      <c r="S42" s="379"/>
      <c r="T42" s="378"/>
      <c r="U42" s="379" t="s">
        <v>188</v>
      </c>
      <c r="V42" s="378"/>
      <c r="W42" s="378"/>
      <c r="X42" s="378" t="s">
        <v>188</v>
      </c>
      <c r="Y42" s="379"/>
      <c r="Z42" s="379"/>
      <c r="AA42" s="378" t="s">
        <v>188</v>
      </c>
      <c r="AB42" s="378"/>
      <c r="AC42" s="378"/>
      <c r="AD42" s="378" t="s">
        <v>188</v>
      </c>
      <c r="AE42" s="378"/>
      <c r="AF42" s="379"/>
      <c r="AG42" s="379" t="s">
        <v>188</v>
      </c>
      <c r="AH42" s="372">
        <v>114</v>
      </c>
      <c r="AI42" s="373">
        <f t="shared" si="2"/>
        <v>120</v>
      </c>
      <c r="AJ42" s="374">
        <f t="shared" si="3"/>
        <v>6</v>
      </c>
    </row>
    <row r="43" spans="1:36" s="13" customFormat="1" ht="18" customHeight="1">
      <c r="A43" s="380">
        <v>136875</v>
      </c>
      <c r="B43" s="422" t="s">
        <v>313</v>
      </c>
      <c r="C43" s="382" t="s">
        <v>314</v>
      </c>
      <c r="D43" s="383" t="s">
        <v>295</v>
      </c>
      <c r="E43" s="384" t="s">
        <v>11</v>
      </c>
      <c r="F43" s="378" t="s">
        <v>188</v>
      </c>
      <c r="G43" s="378"/>
      <c r="H43" s="378"/>
      <c r="I43" s="378" t="s">
        <v>188</v>
      </c>
      <c r="J43" s="378"/>
      <c r="K43" s="379"/>
      <c r="L43" s="379" t="s">
        <v>188</v>
      </c>
      <c r="M43" s="378"/>
      <c r="N43" s="378"/>
      <c r="O43" s="378" t="s">
        <v>188</v>
      </c>
      <c r="P43" s="378"/>
      <c r="Q43" s="652" t="s">
        <v>228</v>
      </c>
      <c r="R43" s="653"/>
      <c r="S43" s="653"/>
      <c r="T43" s="653"/>
      <c r="U43" s="653"/>
      <c r="V43" s="653"/>
      <c r="W43" s="653"/>
      <c r="X43" s="654"/>
      <c r="Y43" s="379"/>
      <c r="Z43" s="379"/>
      <c r="AA43" s="378" t="s">
        <v>188</v>
      </c>
      <c r="AB43" s="378"/>
      <c r="AC43" s="378"/>
      <c r="AD43" s="378" t="s">
        <v>188</v>
      </c>
      <c r="AE43" s="378"/>
      <c r="AF43" s="379"/>
      <c r="AG43" s="379" t="s">
        <v>188</v>
      </c>
      <c r="AH43" s="372">
        <v>114</v>
      </c>
      <c r="AI43" s="373">
        <f t="shared" si="2"/>
        <v>84</v>
      </c>
      <c r="AJ43" s="374">
        <f>SUM(AI43-84)</f>
        <v>0</v>
      </c>
    </row>
    <row r="44" spans="1:36" s="13" customFormat="1" ht="18" customHeight="1">
      <c r="A44" s="380">
        <v>127698</v>
      </c>
      <c r="B44" s="385" t="s">
        <v>315</v>
      </c>
      <c r="C44" s="382" t="s">
        <v>316</v>
      </c>
      <c r="D44" s="383" t="s">
        <v>295</v>
      </c>
      <c r="E44" s="384" t="s">
        <v>11</v>
      </c>
      <c r="F44" s="378" t="s">
        <v>188</v>
      </c>
      <c r="G44" s="378"/>
      <c r="H44" s="378"/>
      <c r="I44" s="378" t="s">
        <v>188</v>
      </c>
      <c r="J44" s="378"/>
      <c r="K44" s="379"/>
      <c r="L44" s="379" t="s">
        <v>188</v>
      </c>
      <c r="M44" s="378"/>
      <c r="N44" s="378"/>
      <c r="O44" s="378" t="s">
        <v>188</v>
      </c>
      <c r="P44" s="378"/>
      <c r="Q44" s="378"/>
      <c r="R44" s="379"/>
      <c r="S44" s="379" t="s">
        <v>188</v>
      </c>
      <c r="T44" s="378"/>
      <c r="U44" s="379" t="s">
        <v>188</v>
      </c>
      <c r="V44" s="378"/>
      <c r="W44" s="378"/>
      <c r="X44" s="378" t="s">
        <v>188</v>
      </c>
      <c r="Y44" s="379"/>
      <c r="Z44" s="379"/>
      <c r="AA44" s="378" t="s">
        <v>188</v>
      </c>
      <c r="AB44" s="378"/>
      <c r="AC44" s="378"/>
      <c r="AD44" s="378" t="s">
        <v>188</v>
      </c>
      <c r="AE44" s="378"/>
      <c r="AF44" s="379"/>
      <c r="AG44" s="379" t="s">
        <v>188</v>
      </c>
      <c r="AH44" s="372">
        <v>114</v>
      </c>
      <c r="AI44" s="373">
        <f t="shared" si="2"/>
        <v>120</v>
      </c>
      <c r="AJ44" s="374">
        <f t="shared" si="3"/>
        <v>6</v>
      </c>
    </row>
    <row r="45" spans="1:36" s="13" customFormat="1" ht="18" customHeight="1">
      <c r="A45" s="380">
        <v>150908</v>
      </c>
      <c r="B45" s="422" t="s">
        <v>317</v>
      </c>
      <c r="C45" s="382" t="s">
        <v>318</v>
      </c>
      <c r="D45" s="383" t="s">
        <v>295</v>
      </c>
      <c r="E45" s="384" t="s">
        <v>11</v>
      </c>
      <c r="F45" s="378" t="s">
        <v>188</v>
      </c>
      <c r="G45" s="378"/>
      <c r="H45" s="378"/>
      <c r="I45" s="378" t="s">
        <v>188</v>
      </c>
      <c r="J45" s="378"/>
      <c r="K45" s="379"/>
      <c r="L45" s="379" t="s">
        <v>188</v>
      </c>
      <c r="M45" s="378"/>
      <c r="N45" s="378"/>
      <c r="O45" s="378" t="s">
        <v>188</v>
      </c>
      <c r="P45" s="378"/>
      <c r="Q45" s="378"/>
      <c r="R45" s="379" t="s">
        <v>188</v>
      </c>
      <c r="S45" s="379"/>
      <c r="T45" s="378"/>
      <c r="U45" s="379" t="s">
        <v>188</v>
      </c>
      <c r="V45" s="378"/>
      <c r="W45" s="378"/>
      <c r="X45" s="378" t="s">
        <v>188</v>
      </c>
      <c r="Y45" s="379"/>
      <c r="Z45" s="379"/>
      <c r="AA45" s="378" t="s">
        <v>188</v>
      </c>
      <c r="AB45" s="378"/>
      <c r="AC45" s="378"/>
      <c r="AD45" s="378" t="s">
        <v>188</v>
      </c>
      <c r="AE45" s="378"/>
      <c r="AF45" s="379"/>
      <c r="AG45" s="379" t="s">
        <v>188</v>
      </c>
      <c r="AH45" s="372">
        <v>114</v>
      </c>
      <c r="AI45" s="373">
        <f t="shared" si="2"/>
        <v>120</v>
      </c>
      <c r="AJ45" s="374">
        <f t="shared" si="3"/>
        <v>6</v>
      </c>
    </row>
    <row r="46" spans="1:36" s="13" customFormat="1" ht="18" customHeight="1">
      <c r="A46" s="50">
        <v>151696</v>
      </c>
      <c r="B46" s="424" t="s">
        <v>319</v>
      </c>
      <c r="C46" s="389" t="s">
        <v>320</v>
      </c>
      <c r="D46" s="383" t="s">
        <v>295</v>
      </c>
      <c r="E46" s="384" t="s">
        <v>11</v>
      </c>
      <c r="F46" s="652" t="s">
        <v>321</v>
      </c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4"/>
      <c r="AH46" s="372">
        <v>114</v>
      </c>
      <c r="AI46" s="373">
        <f t="shared" si="2"/>
        <v>0</v>
      </c>
      <c r="AJ46" s="374">
        <f t="shared" si="3"/>
        <v>-114</v>
      </c>
    </row>
    <row r="47" spans="1:36" s="13" customFormat="1" ht="18" customHeight="1">
      <c r="A47" s="380">
        <v>124656</v>
      </c>
      <c r="B47" s="425" t="s">
        <v>322</v>
      </c>
      <c r="C47" s="395" t="s">
        <v>323</v>
      </c>
      <c r="D47" s="383" t="s">
        <v>295</v>
      </c>
      <c r="E47" s="384" t="s">
        <v>11</v>
      </c>
      <c r="F47" s="378" t="s">
        <v>188</v>
      </c>
      <c r="G47" s="378"/>
      <c r="H47" s="378"/>
      <c r="I47" s="378" t="s">
        <v>188</v>
      </c>
      <c r="J47" s="378"/>
      <c r="K47" s="379"/>
      <c r="L47" s="379" t="s">
        <v>188</v>
      </c>
      <c r="M47" s="378"/>
      <c r="N47" s="378"/>
      <c r="O47" s="378" t="s">
        <v>188</v>
      </c>
      <c r="P47" s="378"/>
      <c r="Q47" s="378"/>
      <c r="R47" s="379" t="s">
        <v>188</v>
      </c>
      <c r="S47" s="379"/>
      <c r="T47" s="378"/>
      <c r="U47" s="379" t="s">
        <v>188</v>
      </c>
      <c r="V47" s="378"/>
      <c r="W47" s="378"/>
      <c r="X47" s="378" t="s">
        <v>188</v>
      </c>
      <c r="Y47" s="379"/>
      <c r="Z47" s="379"/>
      <c r="AA47" s="378" t="s">
        <v>188</v>
      </c>
      <c r="AB47" s="378"/>
      <c r="AC47" s="378"/>
      <c r="AD47" s="378" t="s">
        <v>188</v>
      </c>
      <c r="AE47" s="378"/>
      <c r="AF47" s="379"/>
      <c r="AG47" s="379" t="s">
        <v>188</v>
      </c>
      <c r="AH47" s="372">
        <v>114</v>
      </c>
      <c r="AI47" s="373">
        <f t="shared" si="2"/>
        <v>120</v>
      </c>
      <c r="AJ47" s="374">
        <f t="shared" si="3"/>
        <v>6</v>
      </c>
    </row>
    <row r="48" spans="1:36" s="13" customFormat="1" ht="18" customHeight="1">
      <c r="A48" s="380">
        <v>136670</v>
      </c>
      <c r="B48" s="425" t="s">
        <v>324</v>
      </c>
      <c r="C48" s="395" t="s">
        <v>325</v>
      </c>
      <c r="D48" s="383" t="s">
        <v>295</v>
      </c>
      <c r="E48" s="384" t="s">
        <v>11</v>
      </c>
      <c r="F48" s="649" t="s">
        <v>326</v>
      </c>
      <c r="G48" s="650"/>
      <c r="H48" s="650"/>
      <c r="I48" s="650"/>
      <c r="J48" s="650"/>
      <c r="K48" s="650"/>
      <c r="L48" s="650"/>
      <c r="M48" s="650"/>
      <c r="N48" s="650"/>
      <c r="O48" s="650"/>
      <c r="P48" s="650"/>
      <c r="Q48" s="650"/>
      <c r="R48" s="650"/>
      <c r="S48" s="650"/>
      <c r="T48" s="650"/>
      <c r="U48" s="650"/>
      <c r="V48" s="650"/>
      <c r="W48" s="650"/>
      <c r="X48" s="650"/>
      <c r="Y48" s="650"/>
      <c r="Z48" s="650"/>
      <c r="AA48" s="650"/>
      <c r="AB48" s="650"/>
      <c r="AC48" s="650"/>
      <c r="AD48" s="650"/>
      <c r="AE48" s="650"/>
      <c r="AF48" s="650"/>
      <c r="AG48" s="651"/>
      <c r="AH48" s="372">
        <v>114</v>
      </c>
      <c r="AI48" s="373">
        <f t="shared" si="2"/>
        <v>0</v>
      </c>
      <c r="AJ48" s="374">
        <f t="shared" si="3"/>
        <v>-114</v>
      </c>
    </row>
    <row r="49" spans="1:36" s="13" customFormat="1" ht="18" customHeight="1">
      <c r="A49" s="380">
        <v>139530</v>
      </c>
      <c r="B49" s="425" t="s">
        <v>327</v>
      </c>
      <c r="C49" s="387" t="s">
        <v>328</v>
      </c>
      <c r="D49" s="383" t="s">
        <v>295</v>
      </c>
      <c r="E49" s="384" t="s">
        <v>11</v>
      </c>
      <c r="F49" s="378" t="s">
        <v>188</v>
      </c>
      <c r="G49" s="378"/>
      <c r="H49" s="378"/>
      <c r="I49" s="378" t="s">
        <v>188</v>
      </c>
      <c r="J49" s="378"/>
      <c r="K49" s="379"/>
      <c r="L49" s="379" t="s">
        <v>188</v>
      </c>
      <c r="M49" s="378"/>
      <c r="N49" s="378"/>
      <c r="O49" s="378" t="s">
        <v>188</v>
      </c>
      <c r="P49" s="378"/>
      <c r="Q49" s="378"/>
      <c r="R49" s="379" t="s">
        <v>188</v>
      </c>
      <c r="S49" s="379"/>
      <c r="T49" s="378"/>
      <c r="U49" s="379" t="s">
        <v>188</v>
      </c>
      <c r="V49" s="378"/>
      <c r="W49" s="378"/>
      <c r="X49" s="378" t="s">
        <v>188</v>
      </c>
      <c r="Y49" s="379"/>
      <c r="Z49" s="379"/>
      <c r="AA49" s="378" t="s">
        <v>188</v>
      </c>
      <c r="AB49" s="378"/>
      <c r="AC49" s="378"/>
      <c r="AD49" s="378" t="s">
        <v>188</v>
      </c>
      <c r="AE49" s="378"/>
      <c r="AF49" s="379"/>
      <c r="AG49" s="379" t="s">
        <v>188</v>
      </c>
      <c r="AH49" s="372">
        <v>114</v>
      </c>
      <c r="AI49" s="373">
        <f t="shared" si="2"/>
        <v>120</v>
      </c>
      <c r="AJ49" s="374">
        <f t="shared" si="3"/>
        <v>6</v>
      </c>
    </row>
    <row r="50" spans="1:36" s="13" customFormat="1" ht="18" customHeight="1">
      <c r="A50" s="397">
        <v>419125</v>
      </c>
      <c r="B50" s="426" t="s">
        <v>329</v>
      </c>
      <c r="C50" s="386"/>
      <c r="D50" s="383" t="s">
        <v>295</v>
      </c>
      <c r="E50" s="384" t="s">
        <v>11</v>
      </c>
      <c r="F50" s="378" t="s">
        <v>10</v>
      </c>
      <c r="G50" s="378"/>
      <c r="H50" s="378"/>
      <c r="I50" s="378" t="s">
        <v>188</v>
      </c>
      <c r="J50" s="378"/>
      <c r="K50" s="379"/>
      <c r="L50" s="379" t="s">
        <v>188</v>
      </c>
      <c r="M50" s="378"/>
      <c r="N50" s="378"/>
      <c r="O50" s="378" t="s">
        <v>188</v>
      </c>
      <c r="P50" s="378"/>
      <c r="Q50" s="378"/>
      <c r="R50" s="379" t="s">
        <v>188</v>
      </c>
      <c r="S50" s="379"/>
      <c r="T50" s="378"/>
      <c r="U50" s="379" t="s">
        <v>188</v>
      </c>
      <c r="V50" s="378"/>
      <c r="W50" s="378"/>
      <c r="X50" s="378" t="s">
        <v>188</v>
      </c>
      <c r="Y50" s="379"/>
      <c r="Z50" s="379"/>
      <c r="AA50" s="378" t="s">
        <v>188</v>
      </c>
      <c r="AB50" s="378"/>
      <c r="AC50" s="378"/>
      <c r="AD50" s="378" t="s">
        <v>188</v>
      </c>
      <c r="AE50" s="378"/>
      <c r="AF50" s="379"/>
      <c r="AG50" s="379" t="s">
        <v>188</v>
      </c>
      <c r="AH50" s="372">
        <v>114</v>
      </c>
      <c r="AI50" s="373">
        <f t="shared" si="2"/>
        <v>114</v>
      </c>
      <c r="AJ50" s="374">
        <f t="shared" si="3"/>
        <v>0</v>
      </c>
    </row>
    <row r="51" spans="1:36" s="13" customFormat="1" ht="18" customHeight="1">
      <c r="A51" s="397">
        <v>419230</v>
      </c>
      <c r="B51" s="427" t="s">
        <v>330</v>
      </c>
      <c r="C51" s="389" t="s">
        <v>331</v>
      </c>
      <c r="D51" s="383" t="s">
        <v>295</v>
      </c>
      <c r="E51" s="384" t="s">
        <v>11</v>
      </c>
      <c r="F51" s="378" t="s">
        <v>188</v>
      </c>
      <c r="G51" s="378"/>
      <c r="H51" s="378"/>
      <c r="I51" s="378" t="s">
        <v>188</v>
      </c>
      <c r="J51" s="378"/>
      <c r="K51" s="379"/>
      <c r="L51" s="379" t="s">
        <v>188</v>
      </c>
      <c r="M51" s="378"/>
      <c r="N51" s="378"/>
      <c r="O51" s="378" t="s">
        <v>188</v>
      </c>
      <c r="P51" s="378"/>
      <c r="Q51" s="378"/>
      <c r="R51" s="379" t="s">
        <v>188</v>
      </c>
      <c r="S51" s="379"/>
      <c r="T51" s="378"/>
      <c r="U51" s="379" t="s">
        <v>188</v>
      </c>
      <c r="V51" s="378"/>
      <c r="W51" s="378"/>
      <c r="X51" s="378" t="s">
        <v>190</v>
      </c>
      <c r="Y51" s="379"/>
      <c r="Z51" s="379"/>
      <c r="AA51" s="378" t="s">
        <v>188</v>
      </c>
      <c r="AB51" s="378"/>
      <c r="AC51" s="378"/>
      <c r="AD51" s="378" t="s">
        <v>188</v>
      </c>
      <c r="AE51" s="378"/>
      <c r="AF51" s="379"/>
      <c r="AG51" s="379" t="s">
        <v>188</v>
      </c>
      <c r="AH51" s="372">
        <v>114</v>
      </c>
      <c r="AI51" s="373">
        <f t="shared" si="2"/>
        <v>114</v>
      </c>
      <c r="AJ51" s="374">
        <f t="shared" si="3"/>
        <v>0</v>
      </c>
    </row>
    <row r="52" spans="1:36" s="13" customFormat="1" ht="18" customHeight="1">
      <c r="A52" s="397">
        <v>419737</v>
      </c>
      <c r="B52" s="426" t="s">
        <v>332</v>
      </c>
      <c r="C52" s="382" t="s">
        <v>333</v>
      </c>
      <c r="D52" s="383" t="s">
        <v>295</v>
      </c>
      <c r="E52" s="384" t="s">
        <v>11</v>
      </c>
      <c r="F52" s="378" t="s">
        <v>188</v>
      </c>
      <c r="G52" s="378"/>
      <c r="H52" s="378"/>
      <c r="I52" s="378" t="s">
        <v>188</v>
      </c>
      <c r="J52" s="378"/>
      <c r="K52" s="379"/>
      <c r="L52" s="379" t="s">
        <v>188</v>
      </c>
      <c r="M52" s="378"/>
      <c r="N52" s="378"/>
      <c r="O52" s="378" t="s">
        <v>188</v>
      </c>
      <c r="P52" s="378"/>
      <c r="Q52" s="378"/>
      <c r="R52" s="379" t="s">
        <v>188</v>
      </c>
      <c r="S52" s="379"/>
      <c r="T52" s="378"/>
      <c r="U52" s="379" t="s">
        <v>188</v>
      </c>
      <c r="V52" s="378"/>
      <c r="W52" s="378"/>
      <c r="X52" s="378" t="s">
        <v>10</v>
      </c>
      <c r="Y52" s="379"/>
      <c r="Z52" s="379"/>
      <c r="AA52" s="378" t="s">
        <v>188</v>
      </c>
      <c r="AB52" s="378"/>
      <c r="AC52" s="378"/>
      <c r="AD52" s="378" t="s">
        <v>188</v>
      </c>
      <c r="AE52" s="378"/>
      <c r="AF52" s="379"/>
      <c r="AG52" s="379" t="s">
        <v>188</v>
      </c>
      <c r="AH52" s="372">
        <v>114</v>
      </c>
      <c r="AI52" s="373">
        <f t="shared" si="2"/>
        <v>114</v>
      </c>
      <c r="AJ52" s="374">
        <f t="shared" si="3"/>
        <v>0</v>
      </c>
    </row>
    <row r="53" spans="1:36" s="13" customFormat="1" ht="18" customHeight="1" thickBot="1">
      <c r="A53" s="428"/>
      <c r="B53" s="429"/>
      <c r="C53" s="430"/>
      <c r="D53" s="431"/>
      <c r="E53" s="432"/>
      <c r="F53" s="406">
        <v>19</v>
      </c>
      <c r="G53" s="406"/>
      <c r="H53" s="406"/>
      <c r="I53" s="406">
        <v>18</v>
      </c>
      <c r="J53" s="406"/>
      <c r="K53" s="407"/>
      <c r="L53" s="407">
        <v>19</v>
      </c>
      <c r="M53" s="406"/>
      <c r="N53" s="406"/>
      <c r="O53" s="406">
        <v>18</v>
      </c>
      <c r="P53" s="406"/>
      <c r="Q53" s="406"/>
      <c r="R53" s="407">
        <v>18</v>
      </c>
      <c r="S53" s="407"/>
      <c r="T53" s="406"/>
      <c r="U53" s="407">
        <v>18</v>
      </c>
      <c r="V53" s="406"/>
      <c r="W53" s="406"/>
      <c r="X53" s="408">
        <v>18</v>
      </c>
      <c r="Y53" s="407"/>
      <c r="Z53" s="407"/>
      <c r="AA53" s="406">
        <v>19</v>
      </c>
      <c r="AB53" s="406"/>
      <c r="AC53" s="406"/>
      <c r="AD53" s="406">
        <v>18</v>
      </c>
      <c r="AE53" s="406" t="s">
        <v>230</v>
      </c>
      <c r="AF53" s="407"/>
      <c r="AG53" s="407">
        <v>18</v>
      </c>
      <c r="AH53" s="409"/>
      <c r="AI53" s="410"/>
      <c r="AJ53" s="411"/>
    </row>
    <row r="54" spans="1:36" s="13" customFormat="1" ht="13.5" customHeight="1">
      <c r="A54" s="433"/>
      <c r="B54" s="434"/>
      <c r="C54" s="433"/>
      <c r="D54" s="435"/>
      <c r="E54" s="436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8"/>
      <c r="AI54" s="419"/>
      <c r="AJ54" s="420"/>
    </row>
    <row r="55" spans="1:36" s="13" customFormat="1" ht="13.5" customHeight="1">
      <c r="A55" s="433"/>
      <c r="B55" s="434"/>
      <c r="C55" s="433"/>
      <c r="D55" s="435"/>
      <c r="E55" s="436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8"/>
      <c r="AI55" s="419"/>
      <c r="AJ55" s="420"/>
    </row>
    <row r="56" spans="1:36" s="13" customFormat="1" ht="13.5" customHeight="1" thickBot="1">
      <c r="A56" s="433"/>
      <c r="B56" s="434"/>
      <c r="C56" s="433"/>
      <c r="D56" s="435"/>
      <c r="E56" s="436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8"/>
      <c r="AI56" s="419"/>
      <c r="AJ56" s="420"/>
    </row>
    <row r="57" spans="1:36" s="14" customFormat="1" ht="18" customHeight="1">
      <c r="A57" s="355" t="s">
        <v>0</v>
      </c>
      <c r="B57" s="356" t="s">
        <v>1</v>
      </c>
      <c r="C57" s="356" t="s">
        <v>14</v>
      </c>
      <c r="D57" s="357" t="s">
        <v>2</v>
      </c>
      <c r="E57" s="656" t="s">
        <v>3</v>
      </c>
      <c r="F57" s="358">
        <v>1</v>
      </c>
      <c r="G57" s="358">
        <v>2</v>
      </c>
      <c r="H57" s="358">
        <v>3</v>
      </c>
      <c r="I57" s="358">
        <v>4</v>
      </c>
      <c r="J57" s="358">
        <v>5</v>
      </c>
      <c r="K57" s="358">
        <v>6</v>
      </c>
      <c r="L57" s="358">
        <v>7</v>
      </c>
      <c r="M57" s="358">
        <v>8</v>
      </c>
      <c r="N57" s="358">
        <v>9</v>
      </c>
      <c r="O57" s="358">
        <v>10</v>
      </c>
      <c r="P57" s="358">
        <v>11</v>
      </c>
      <c r="Q57" s="358">
        <v>12</v>
      </c>
      <c r="R57" s="358">
        <v>13</v>
      </c>
      <c r="S57" s="358">
        <v>14</v>
      </c>
      <c r="T57" s="358">
        <v>15</v>
      </c>
      <c r="U57" s="358">
        <v>16</v>
      </c>
      <c r="V57" s="358">
        <v>17</v>
      </c>
      <c r="W57" s="358">
        <v>18</v>
      </c>
      <c r="X57" s="358">
        <v>19</v>
      </c>
      <c r="Y57" s="358">
        <v>20</v>
      </c>
      <c r="Z57" s="358">
        <v>21</v>
      </c>
      <c r="AA57" s="358">
        <v>22</v>
      </c>
      <c r="AB57" s="358">
        <v>23</v>
      </c>
      <c r="AC57" s="358">
        <v>24</v>
      </c>
      <c r="AD57" s="358">
        <v>25</v>
      </c>
      <c r="AE57" s="358">
        <v>26</v>
      </c>
      <c r="AF57" s="358">
        <v>27</v>
      </c>
      <c r="AG57" s="358">
        <v>28</v>
      </c>
      <c r="AH57" s="658" t="s">
        <v>4</v>
      </c>
      <c r="AI57" s="660" t="s">
        <v>5</v>
      </c>
      <c r="AJ57" s="662" t="s">
        <v>6</v>
      </c>
    </row>
    <row r="58" spans="1:36" s="14" customFormat="1" ht="18" customHeight="1">
      <c r="A58" s="359"/>
      <c r="B58" s="360" t="s">
        <v>248</v>
      </c>
      <c r="C58" s="360" t="s">
        <v>218</v>
      </c>
      <c r="D58" s="361" t="s">
        <v>249</v>
      </c>
      <c r="E58" s="657"/>
      <c r="F58" s="362" t="s">
        <v>8</v>
      </c>
      <c r="G58" s="362" t="s">
        <v>10</v>
      </c>
      <c r="H58" s="362" t="s">
        <v>7</v>
      </c>
      <c r="I58" s="362" t="s">
        <v>7</v>
      </c>
      <c r="J58" s="362" t="s">
        <v>8</v>
      </c>
      <c r="K58" s="362" t="s">
        <v>8</v>
      </c>
      <c r="L58" s="362" t="s">
        <v>9</v>
      </c>
      <c r="M58" s="362" t="s">
        <v>8</v>
      </c>
      <c r="N58" s="362" t="s">
        <v>10</v>
      </c>
      <c r="O58" s="362" t="s">
        <v>7</v>
      </c>
      <c r="P58" s="362" t="s">
        <v>7</v>
      </c>
      <c r="Q58" s="362" t="s">
        <v>8</v>
      </c>
      <c r="R58" s="362" t="s">
        <v>8</v>
      </c>
      <c r="S58" s="362" t="s">
        <v>9</v>
      </c>
      <c r="T58" s="362" t="s">
        <v>8</v>
      </c>
      <c r="U58" s="362" t="s">
        <v>10</v>
      </c>
      <c r="V58" s="362" t="s">
        <v>7</v>
      </c>
      <c r="W58" s="362" t="s">
        <v>7</v>
      </c>
      <c r="X58" s="362" t="s">
        <v>8</v>
      </c>
      <c r="Y58" s="362" t="s">
        <v>8</v>
      </c>
      <c r="Z58" s="362" t="s">
        <v>9</v>
      </c>
      <c r="AA58" s="362" t="s">
        <v>8</v>
      </c>
      <c r="AB58" s="362" t="s">
        <v>10</v>
      </c>
      <c r="AC58" s="362" t="s">
        <v>7</v>
      </c>
      <c r="AD58" s="362" t="s">
        <v>7</v>
      </c>
      <c r="AE58" s="362" t="s">
        <v>8</v>
      </c>
      <c r="AF58" s="362" t="s">
        <v>8</v>
      </c>
      <c r="AG58" s="362" t="s">
        <v>9</v>
      </c>
      <c r="AH58" s="659"/>
      <c r="AI58" s="661"/>
      <c r="AJ58" s="663"/>
    </row>
    <row r="59" spans="1:36" s="14" customFormat="1" ht="18" customHeight="1">
      <c r="A59" s="363">
        <v>137219</v>
      </c>
      <c r="B59" s="364" t="s">
        <v>250</v>
      </c>
      <c r="C59" s="365" t="s">
        <v>251</v>
      </c>
      <c r="D59" s="366"/>
      <c r="E59" s="367" t="s">
        <v>13</v>
      </c>
      <c r="F59" s="368"/>
      <c r="G59" s="368" t="s">
        <v>190</v>
      </c>
      <c r="H59" s="368"/>
      <c r="I59" s="368" t="s">
        <v>190</v>
      </c>
      <c r="J59" s="368" t="s">
        <v>190</v>
      </c>
      <c r="K59" s="369"/>
      <c r="L59" s="370"/>
      <c r="M59" s="368" t="s">
        <v>190</v>
      </c>
      <c r="N59" s="368" t="s">
        <v>190</v>
      </c>
      <c r="O59" s="368"/>
      <c r="P59" s="368" t="s">
        <v>190</v>
      </c>
      <c r="Q59" s="368" t="s">
        <v>190</v>
      </c>
      <c r="R59" s="369" t="s">
        <v>188</v>
      </c>
      <c r="S59" s="371"/>
      <c r="T59" s="368" t="s">
        <v>190</v>
      </c>
      <c r="U59" s="371"/>
      <c r="V59" s="368" t="s">
        <v>190</v>
      </c>
      <c r="W59" s="368" t="s">
        <v>190</v>
      </c>
      <c r="X59" s="368" t="s">
        <v>190</v>
      </c>
      <c r="Y59" s="369"/>
      <c r="Z59" s="370" t="s">
        <v>188</v>
      </c>
      <c r="AA59" s="368"/>
      <c r="AB59" s="368"/>
      <c r="AC59" s="368" t="s">
        <v>190</v>
      </c>
      <c r="AD59" s="368" t="s">
        <v>190</v>
      </c>
      <c r="AE59" s="368"/>
      <c r="AF59" s="369" t="s">
        <v>188</v>
      </c>
      <c r="AG59" s="370"/>
      <c r="AH59" s="372">
        <v>114</v>
      </c>
      <c r="AI59" s="373">
        <f>COUNTIF(D59:AH59,"T")*6+COUNTIF(D59:AH59,"P")*12+COUNTIF(D59:AH59,"M")*6+COUNTIF(D59:AH59,"I")*6+COUNTIF(D59:AH59,"N")*12+COUNTIF(D59:AH59,"TI")*11+COUNTIF(D59:AH59,"MT")*12+COUNTIF(D59:AH59,"MN")*18+COUNTIF(D59:AH59,"PI")*17+COUNTIF(D59:AH59,"TN")*18+COUNTIF(D59:AH59,"NB")*6+COUNTIF(D59:AH59,"AF")*6</f>
        <v>114</v>
      </c>
      <c r="AJ59" s="374">
        <f>SUM(AI59-114)</f>
        <v>0</v>
      </c>
    </row>
    <row r="60" spans="1:36" s="14" customFormat="1" ht="18" customHeight="1">
      <c r="A60" s="375">
        <v>139149</v>
      </c>
      <c r="B60" s="376" t="s">
        <v>252</v>
      </c>
      <c r="C60" s="377" t="s">
        <v>253</v>
      </c>
      <c r="D60" s="366" t="s">
        <v>230</v>
      </c>
      <c r="E60" s="367" t="s">
        <v>13</v>
      </c>
      <c r="F60" s="378" t="s">
        <v>190</v>
      </c>
      <c r="G60" s="378" t="s">
        <v>190</v>
      </c>
      <c r="H60" s="378"/>
      <c r="I60" s="378" t="s">
        <v>190</v>
      </c>
      <c r="J60" s="378" t="s">
        <v>190</v>
      </c>
      <c r="K60" s="379" t="s">
        <v>188</v>
      </c>
      <c r="L60" s="379"/>
      <c r="M60" s="378"/>
      <c r="N60" s="378" t="s">
        <v>190</v>
      </c>
      <c r="O60" s="378"/>
      <c r="P60" s="378" t="s">
        <v>190</v>
      </c>
      <c r="Q60" s="378" t="s">
        <v>190</v>
      </c>
      <c r="R60" s="379"/>
      <c r="S60" s="379" t="s">
        <v>188</v>
      </c>
      <c r="T60" s="378" t="s">
        <v>190</v>
      </c>
      <c r="U60" s="379"/>
      <c r="V60" s="378"/>
      <c r="W60" s="378" t="s">
        <v>190</v>
      </c>
      <c r="X60" s="378" t="s">
        <v>190</v>
      </c>
      <c r="Y60" s="379"/>
      <c r="Z60" s="379"/>
      <c r="AA60" s="378" t="s">
        <v>190</v>
      </c>
      <c r="AB60" s="378"/>
      <c r="AC60" s="378" t="s">
        <v>190</v>
      </c>
      <c r="AD60" s="378" t="s">
        <v>190</v>
      </c>
      <c r="AE60" s="378"/>
      <c r="AF60" s="379"/>
      <c r="AG60" s="379" t="s">
        <v>188</v>
      </c>
      <c r="AH60" s="372">
        <v>114</v>
      </c>
      <c r="AI60" s="373">
        <f aca="true" t="shared" si="4" ref="AI60:AI78">COUNTIF(D60:AH60,"T")*6+COUNTIF(D60:AH60,"P")*12+COUNTIF(D60:AH60,"M")*6+COUNTIF(D60:AH60,"I")*6+COUNTIF(D60:AH60,"N")*12+COUNTIF(D60:AH60,"TI")*11+COUNTIF(D60:AH60,"MT")*12+COUNTIF(D60:AH60,"MN")*18+COUNTIF(D60:AH60,"PI")*17+COUNTIF(D60:AH60,"TN")*18+COUNTIF(D60:AH60,"NB")*6+COUNTIF(D60:AH60,"AF")*6</f>
        <v>114</v>
      </c>
      <c r="AJ60" s="374">
        <f aca="true" t="shared" si="5" ref="AJ60:AJ77">SUM(AI60-114)</f>
        <v>0</v>
      </c>
    </row>
    <row r="61" spans="1:36" s="14" customFormat="1" ht="18" customHeight="1">
      <c r="A61" s="380">
        <v>151025</v>
      </c>
      <c r="B61" s="437" t="s">
        <v>334</v>
      </c>
      <c r="C61" s="382" t="s">
        <v>335</v>
      </c>
      <c r="D61" s="383" t="s">
        <v>336</v>
      </c>
      <c r="E61" s="384" t="s">
        <v>11</v>
      </c>
      <c r="F61" s="378" t="s">
        <v>188</v>
      </c>
      <c r="G61" s="378" t="s">
        <v>188</v>
      </c>
      <c r="H61" s="378"/>
      <c r="I61" s="378" t="s">
        <v>188</v>
      </c>
      <c r="J61" s="378" t="s">
        <v>188</v>
      </c>
      <c r="K61" s="379"/>
      <c r="L61" s="379"/>
      <c r="M61" s="378"/>
      <c r="N61" s="378"/>
      <c r="O61" s="378"/>
      <c r="P61" s="378"/>
      <c r="Q61" s="378"/>
      <c r="R61" s="652" t="s">
        <v>228</v>
      </c>
      <c r="S61" s="653"/>
      <c r="T61" s="654"/>
      <c r="U61" s="379"/>
      <c r="V61" s="378" t="s">
        <v>188</v>
      </c>
      <c r="W61" s="378"/>
      <c r="X61" s="378"/>
      <c r="Y61" s="379" t="s">
        <v>188</v>
      </c>
      <c r="Z61" s="379"/>
      <c r="AA61" s="378"/>
      <c r="AB61" s="378" t="s">
        <v>188</v>
      </c>
      <c r="AC61" s="378"/>
      <c r="AD61" s="378"/>
      <c r="AE61" s="378" t="s">
        <v>188</v>
      </c>
      <c r="AF61" s="379"/>
      <c r="AG61" s="379"/>
      <c r="AH61" s="372">
        <v>114</v>
      </c>
      <c r="AI61" s="373">
        <f t="shared" si="4"/>
        <v>96</v>
      </c>
      <c r="AJ61" s="374">
        <f t="shared" si="5"/>
        <v>-18</v>
      </c>
    </row>
    <row r="62" spans="1:36" s="14" customFormat="1" ht="18" customHeight="1">
      <c r="A62" s="380">
        <v>150770</v>
      </c>
      <c r="B62" s="438" t="s">
        <v>337</v>
      </c>
      <c r="C62" s="382" t="s">
        <v>338</v>
      </c>
      <c r="D62" s="383" t="s">
        <v>336</v>
      </c>
      <c r="E62" s="384" t="s">
        <v>11</v>
      </c>
      <c r="F62" s="378"/>
      <c r="G62" s="652" t="s">
        <v>224</v>
      </c>
      <c r="H62" s="653"/>
      <c r="I62" s="653"/>
      <c r="J62" s="653"/>
      <c r="K62" s="653"/>
      <c r="L62" s="653"/>
      <c r="M62" s="653"/>
      <c r="N62" s="653"/>
      <c r="O62" s="653"/>
      <c r="P62" s="653"/>
      <c r="Q62" s="653"/>
      <c r="R62" s="653"/>
      <c r="S62" s="653"/>
      <c r="T62" s="653"/>
      <c r="U62" s="653"/>
      <c r="V62" s="653"/>
      <c r="W62" s="653"/>
      <c r="X62" s="653"/>
      <c r="Y62" s="379" t="s">
        <v>188</v>
      </c>
      <c r="Z62" s="379"/>
      <c r="AA62" s="378"/>
      <c r="AB62" s="378" t="s">
        <v>188</v>
      </c>
      <c r="AC62" s="378"/>
      <c r="AD62" s="378"/>
      <c r="AE62" s="378" t="s">
        <v>188</v>
      </c>
      <c r="AF62" s="379"/>
      <c r="AG62" s="379"/>
      <c r="AH62" s="372">
        <v>114</v>
      </c>
      <c r="AI62" s="373">
        <f t="shared" si="4"/>
        <v>36</v>
      </c>
      <c r="AJ62" s="374">
        <f>SUM(AI62-36)</f>
        <v>0</v>
      </c>
    </row>
    <row r="63" spans="1:36" s="14" customFormat="1" ht="18" customHeight="1">
      <c r="A63" s="380">
        <v>137260</v>
      </c>
      <c r="B63" s="439" t="s">
        <v>339</v>
      </c>
      <c r="C63" s="382" t="s">
        <v>340</v>
      </c>
      <c r="D63" s="383" t="s">
        <v>336</v>
      </c>
      <c r="E63" s="384" t="s">
        <v>11</v>
      </c>
      <c r="F63" s="378"/>
      <c r="G63" s="378" t="s">
        <v>188</v>
      </c>
      <c r="H63" s="378"/>
      <c r="I63" s="378"/>
      <c r="J63" s="378" t="s">
        <v>188</v>
      </c>
      <c r="K63" s="379"/>
      <c r="L63" s="379"/>
      <c r="M63" s="378" t="s">
        <v>188</v>
      </c>
      <c r="N63" s="378" t="s">
        <v>10</v>
      </c>
      <c r="O63" s="378"/>
      <c r="P63" s="378" t="s">
        <v>188</v>
      </c>
      <c r="Q63" s="378"/>
      <c r="R63" s="379"/>
      <c r="S63" s="379" t="s">
        <v>188</v>
      </c>
      <c r="T63" s="378"/>
      <c r="U63" s="379"/>
      <c r="V63" s="378" t="s">
        <v>188</v>
      </c>
      <c r="W63" s="378"/>
      <c r="X63" s="378"/>
      <c r="Y63" s="379" t="s">
        <v>188</v>
      </c>
      <c r="Z63" s="393"/>
      <c r="AA63" s="378"/>
      <c r="AB63" s="378" t="s">
        <v>188</v>
      </c>
      <c r="AC63" s="378"/>
      <c r="AD63" s="378"/>
      <c r="AE63" s="378" t="s">
        <v>188</v>
      </c>
      <c r="AF63" s="379"/>
      <c r="AG63" s="379"/>
      <c r="AH63" s="372">
        <v>114</v>
      </c>
      <c r="AI63" s="373">
        <f t="shared" si="4"/>
        <v>114</v>
      </c>
      <c r="AJ63" s="374">
        <f t="shared" si="5"/>
        <v>0</v>
      </c>
    </row>
    <row r="64" spans="1:36" s="14" customFormat="1" ht="18" customHeight="1">
      <c r="A64" s="380">
        <v>142670</v>
      </c>
      <c r="B64" s="439" t="s">
        <v>341</v>
      </c>
      <c r="C64" s="388" t="s">
        <v>342</v>
      </c>
      <c r="D64" s="383" t="s">
        <v>336</v>
      </c>
      <c r="E64" s="384" t="s">
        <v>11</v>
      </c>
      <c r="F64" s="378"/>
      <c r="G64" s="378" t="s">
        <v>188</v>
      </c>
      <c r="H64" s="378"/>
      <c r="I64" s="378"/>
      <c r="J64" s="378" t="s">
        <v>188</v>
      </c>
      <c r="K64" s="379"/>
      <c r="L64" s="379"/>
      <c r="M64" s="378" t="s">
        <v>188</v>
      </c>
      <c r="N64" s="378"/>
      <c r="O64" s="378"/>
      <c r="P64" s="378" t="s">
        <v>188</v>
      </c>
      <c r="Q64" s="378" t="s">
        <v>10</v>
      </c>
      <c r="R64" s="379"/>
      <c r="S64" s="379" t="s">
        <v>188</v>
      </c>
      <c r="T64" s="378"/>
      <c r="U64" s="379"/>
      <c r="V64" s="378" t="s">
        <v>188</v>
      </c>
      <c r="W64" s="378"/>
      <c r="X64" s="378"/>
      <c r="Y64" s="379" t="s">
        <v>188</v>
      </c>
      <c r="Z64" s="379"/>
      <c r="AA64" s="378"/>
      <c r="AB64" s="378" t="s">
        <v>188</v>
      </c>
      <c r="AC64" s="378"/>
      <c r="AD64" s="378"/>
      <c r="AE64" s="378" t="s">
        <v>188</v>
      </c>
      <c r="AF64" s="379"/>
      <c r="AG64" s="379"/>
      <c r="AH64" s="372">
        <v>114</v>
      </c>
      <c r="AI64" s="373">
        <f t="shared" si="4"/>
        <v>114</v>
      </c>
      <c r="AJ64" s="374">
        <f t="shared" si="5"/>
        <v>0</v>
      </c>
    </row>
    <row r="65" spans="1:36" s="14" customFormat="1" ht="18" customHeight="1">
      <c r="A65" s="380">
        <v>151238</v>
      </c>
      <c r="B65" s="437" t="s">
        <v>343</v>
      </c>
      <c r="C65" s="382" t="s">
        <v>308</v>
      </c>
      <c r="D65" s="383" t="s">
        <v>336</v>
      </c>
      <c r="E65" s="384" t="s">
        <v>11</v>
      </c>
      <c r="F65" s="378"/>
      <c r="G65" s="378" t="s">
        <v>188</v>
      </c>
      <c r="H65" s="378"/>
      <c r="I65" s="378"/>
      <c r="J65" s="378" t="s">
        <v>188</v>
      </c>
      <c r="K65" s="379"/>
      <c r="L65" s="379"/>
      <c r="M65" s="378" t="s">
        <v>188</v>
      </c>
      <c r="N65" s="378"/>
      <c r="O65" s="378"/>
      <c r="P65" s="378" t="s">
        <v>188</v>
      </c>
      <c r="Q65" s="378" t="s">
        <v>10</v>
      </c>
      <c r="R65" s="379"/>
      <c r="S65" s="379" t="s">
        <v>188</v>
      </c>
      <c r="T65" s="378"/>
      <c r="U65" s="379"/>
      <c r="V65" s="378" t="s">
        <v>188</v>
      </c>
      <c r="W65" s="378"/>
      <c r="X65" s="378"/>
      <c r="Y65" s="379" t="s">
        <v>188</v>
      </c>
      <c r="Z65" s="379"/>
      <c r="AA65" s="378"/>
      <c r="AB65" s="378" t="s">
        <v>188</v>
      </c>
      <c r="AC65" s="378"/>
      <c r="AD65" s="378"/>
      <c r="AE65" s="378" t="s">
        <v>188</v>
      </c>
      <c r="AF65" s="379"/>
      <c r="AG65" s="379"/>
      <c r="AH65" s="372">
        <v>114</v>
      </c>
      <c r="AI65" s="373">
        <f t="shared" si="4"/>
        <v>114</v>
      </c>
      <c r="AJ65" s="374">
        <f t="shared" si="5"/>
        <v>0</v>
      </c>
    </row>
    <row r="66" spans="1:36" s="14" customFormat="1" ht="18" customHeight="1">
      <c r="A66" s="380">
        <v>129950</v>
      </c>
      <c r="B66" s="437" t="s">
        <v>344</v>
      </c>
      <c r="C66" s="382" t="s">
        <v>345</v>
      </c>
      <c r="D66" s="383" t="s">
        <v>336</v>
      </c>
      <c r="E66" s="384" t="s">
        <v>11</v>
      </c>
      <c r="F66" s="378"/>
      <c r="G66" s="378" t="s">
        <v>188</v>
      </c>
      <c r="H66" s="378"/>
      <c r="I66" s="378"/>
      <c r="J66" s="378" t="s">
        <v>188</v>
      </c>
      <c r="K66" s="379"/>
      <c r="L66" s="379"/>
      <c r="M66" s="378" t="s">
        <v>188</v>
      </c>
      <c r="N66" s="378"/>
      <c r="O66" s="378"/>
      <c r="P66" s="378" t="s">
        <v>188</v>
      </c>
      <c r="Q66" s="378"/>
      <c r="R66" s="379"/>
      <c r="S66" s="379" t="s">
        <v>188</v>
      </c>
      <c r="T66" s="378" t="s">
        <v>10</v>
      </c>
      <c r="U66" s="379"/>
      <c r="V66" s="378" t="s">
        <v>188</v>
      </c>
      <c r="W66" s="378"/>
      <c r="X66" s="378"/>
      <c r="Y66" s="379" t="s">
        <v>188</v>
      </c>
      <c r="Z66" s="379"/>
      <c r="AA66" s="378"/>
      <c r="AB66" s="378" t="s">
        <v>188</v>
      </c>
      <c r="AC66" s="378"/>
      <c r="AD66" s="378"/>
      <c r="AE66" s="378" t="s">
        <v>188</v>
      </c>
      <c r="AF66" s="379"/>
      <c r="AG66" s="379"/>
      <c r="AH66" s="372">
        <v>114</v>
      </c>
      <c r="AI66" s="373">
        <f t="shared" si="4"/>
        <v>114</v>
      </c>
      <c r="AJ66" s="374">
        <f t="shared" si="5"/>
        <v>0</v>
      </c>
    </row>
    <row r="67" spans="1:36" s="14" customFormat="1" ht="18" customHeight="1">
      <c r="A67" s="380">
        <v>142832</v>
      </c>
      <c r="B67" s="438" t="s">
        <v>330</v>
      </c>
      <c r="C67" s="389" t="s">
        <v>331</v>
      </c>
      <c r="D67" s="383" t="s">
        <v>336</v>
      </c>
      <c r="E67" s="384" t="s">
        <v>11</v>
      </c>
      <c r="F67" s="378"/>
      <c r="G67" s="378" t="s">
        <v>188</v>
      </c>
      <c r="H67" s="378"/>
      <c r="I67" s="378"/>
      <c r="J67" s="378" t="s">
        <v>188</v>
      </c>
      <c r="K67" s="379"/>
      <c r="L67" s="379"/>
      <c r="M67" s="378" t="s">
        <v>188</v>
      </c>
      <c r="N67" s="378"/>
      <c r="O67" s="378"/>
      <c r="P67" s="378" t="s">
        <v>188</v>
      </c>
      <c r="Q67" s="378"/>
      <c r="R67" s="379"/>
      <c r="S67" s="379" t="s">
        <v>188</v>
      </c>
      <c r="T67" s="378" t="s">
        <v>10</v>
      </c>
      <c r="U67" s="379"/>
      <c r="V67" s="378" t="s">
        <v>188</v>
      </c>
      <c r="W67" s="378"/>
      <c r="X67" s="378"/>
      <c r="Y67" s="379" t="s">
        <v>188</v>
      </c>
      <c r="Z67" s="379"/>
      <c r="AA67" s="378"/>
      <c r="AB67" s="378" t="s">
        <v>188</v>
      </c>
      <c r="AC67" s="378"/>
      <c r="AD67" s="378"/>
      <c r="AE67" s="378" t="s">
        <v>188</v>
      </c>
      <c r="AF67" s="379"/>
      <c r="AG67" s="379"/>
      <c r="AH67" s="372">
        <v>114</v>
      </c>
      <c r="AI67" s="373">
        <f t="shared" si="4"/>
        <v>114</v>
      </c>
      <c r="AJ67" s="374">
        <f t="shared" si="5"/>
        <v>0</v>
      </c>
    </row>
    <row r="68" spans="1:36" s="14" customFormat="1" ht="18" customHeight="1">
      <c r="A68" s="380">
        <v>151076</v>
      </c>
      <c r="B68" s="439" t="s">
        <v>346</v>
      </c>
      <c r="C68" s="382" t="s">
        <v>347</v>
      </c>
      <c r="D68" s="383" t="s">
        <v>336</v>
      </c>
      <c r="E68" s="384" t="s">
        <v>11</v>
      </c>
      <c r="F68" s="378"/>
      <c r="G68" s="378" t="s">
        <v>188</v>
      </c>
      <c r="H68" s="378"/>
      <c r="I68" s="378"/>
      <c r="J68" s="378" t="s">
        <v>188</v>
      </c>
      <c r="K68" s="379"/>
      <c r="L68" s="379"/>
      <c r="M68" s="378" t="s">
        <v>188</v>
      </c>
      <c r="N68" s="378"/>
      <c r="O68" s="378"/>
      <c r="P68" s="378" t="s">
        <v>188</v>
      </c>
      <c r="Q68" s="378"/>
      <c r="R68" s="379"/>
      <c r="S68" s="379" t="s">
        <v>188</v>
      </c>
      <c r="T68" s="378"/>
      <c r="U68" s="379"/>
      <c r="V68" s="378" t="s">
        <v>188</v>
      </c>
      <c r="W68" s="378" t="s">
        <v>10</v>
      </c>
      <c r="X68" s="378" t="s">
        <v>230</v>
      </c>
      <c r="Y68" s="379" t="s">
        <v>188</v>
      </c>
      <c r="Z68" s="379"/>
      <c r="AA68" s="378"/>
      <c r="AB68" s="378" t="s">
        <v>188</v>
      </c>
      <c r="AC68" s="378"/>
      <c r="AD68" s="378"/>
      <c r="AE68" s="378" t="s">
        <v>188</v>
      </c>
      <c r="AF68" s="379"/>
      <c r="AG68" s="379"/>
      <c r="AH68" s="372">
        <v>114</v>
      </c>
      <c r="AI68" s="373">
        <f t="shared" si="4"/>
        <v>114</v>
      </c>
      <c r="AJ68" s="374">
        <f t="shared" si="5"/>
        <v>0</v>
      </c>
    </row>
    <row r="69" spans="1:36" s="14" customFormat="1" ht="18" customHeight="1">
      <c r="A69" s="380">
        <v>151114</v>
      </c>
      <c r="B69" s="439" t="s">
        <v>348</v>
      </c>
      <c r="C69" s="382" t="s">
        <v>349</v>
      </c>
      <c r="D69" s="383" t="s">
        <v>336</v>
      </c>
      <c r="E69" s="384" t="s">
        <v>11</v>
      </c>
      <c r="F69" s="378"/>
      <c r="G69" s="378" t="s">
        <v>188</v>
      </c>
      <c r="H69" s="378"/>
      <c r="I69" s="378"/>
      <c r="J69" s="378" t="s">
        <v>188</v>
      </c>
      <c r="K69" s="379"/>
      <c r="L69" s="379"/>
      <c r="M69" s="378" t="s">
        <v>188</v>
      </c>
      <c r="N69" s="390"/>
      <c r="O69" s="378"/>
      <c r="P69" s="378" t="s">
        <v>188</v>
      </c>
      <c r="Q69" s="378"/>
      <c r="R69" s="379"/>
      <c r="S69" s="379" t="s">
        <v>188</v>
      </c>
      <c r="T69" s="378"/>
      <c r="U69" s="379"/>
      <c r="V69" s="378" t="s">
        <v>188</v>
      </c>
      <c r="W69" s="378" t="s">
        <v>10</v>
      </c>
      <c r="X69" s="378"/>
      <c r="Y69" s="379" t="s">
        <v>188</v>
      </c>
      <c r="Z69" s="379"/>
      <c r="AA69" s="378"/>
      <c r="AB69" s="378" t="s">
        <v>188</v>
      </c>
      <c r="AC69" s="378"/>
      <c r="AD69" s="378"/>
      <c r="AE69" s="378" t="s">
        <v>188</v>
      </c>
      <c r="AF69" s="379"/>
      <c r="AG69" s="379"/>
      <c r="AH69" s="372">
        <v>114</v>
      </c>
      <c r="AI69" s="373">
        <f t="shared" si="4"/>
        <v>114</v>
      </c>
      <c r="AJ69" s="374">
        <f t="shared" si="5"/>
        <v>0</v>
      </c>
    </row>
    <row r="70" spans="1:36" s="14" customFormat="1" ht="18" customHeight="1">
      <c r="A70" s="380">
        <v>152366</v>
      </c>
      <c r="B70" s="439" t="s">
        <v>350</v>
      </c>
      <c r="C70" s="382" t="s">
        <v>351</v>
      </c>
      <c r="D70" s="383" t="s">
        <v>336</v>
      </c>
      <c r="E70" s="384" t="s">
        <v>11</v>
      </c>
      <c r="F70" s="378"/>
      <c r="G70" s="378" t="s">
        <v>188</v>
      </c>
      <c r="H70" s="378"/>
      <c r="I70" s="378"/>
      <c r="J70" s="378" t="s">
        <v>188</v>
      </c>
      <c r="K70" s="379"/>
      <c r="L70" s="379"/>
      <c r="M70" s="378" t="s">
        <v>188</v>
      </c>
      <c r="N70" s="378"/>
      <c r="O70" s="378" t="s">
        <v>230</v>
      </c>
      <c r="P70" s="378" t="s">
        <v>188</v>
      </c>
      <c r="Q70" s="378"/>
      <c r="R70" s="379"/>
      <c r="S70" s="379" t="s">
        <v>188</v>
      </c>
      <c r="T70" s="378"/>
      <c r="U70" s="379"/>
      <c r="V70" s="378" t="s">
        <v>188</v>
      </c>
      <c r="W70" s="378"/>
      <c r="X70" s="378"/>
      <c r="Y70" s="379" t="s">
        <v>188</v>
      </c>
      <c r="Z70" s="379"/>
      <c r="AA70" s="378"/>
      <c r="AB70" s="378" t="s">
        <v>188</v>
      </c>
      <c r="AC70" s="378" t="s">
        <v>10</v>
      </c>
      <c r="AD70" s="378"/>
      <c r="AE70" s="378" t="s">
        <v>188</v>
      </c>
      <c r="AF70" s="379"/>
      <c r="AG70" s="379"/>
      <c r="AH70" s="372">
        <v>114</v>
      </c>
      <c r="AI70" s="373">
        <f t="shared" si="4"/>
        <v>114</v>
      </c>
      <c r="AJ70" s="374">
        <f t="shared" si="5"/>
        <v>0</v>
      </c>
    </row>
    <row r="71" spans="1:36" s="14" customFormat="1" ht="18" customHeight="1">
      <c r="A71" s="380">
        <v>136930</v>
      </c>
      <c r="B71" s="440" t="s">
        <v>352</v>
      </c>
      <c r="C71" s="395" t="s">
        <v>353</v>
      </c>
      <c r="D71" s="383" t="s">
        <v>336</v>
      </c>
      <c r="E71" s="384" t="s">
        <v>11</v>
      </c>
      <c r="F71" s="378"/>
      <c r="G71" s="378" t="s">
        <v>188</v>
      </c>
      <c r="H71" s="378"/>
      <c r="I71" s="378"/>
      <c r="J71" s="378" t="s">
        <v>188</v>
      </c>
      <c r="K71" s="379"/>
      <c r="L71" s="379"/>
      <c r="M71" s="378" t="s">
        <v>188</v>
      </c>
      <c r="N71" s="378" t="s">
        <v>190</v>
      </c>
      <c r="O71" s="378"/>
      <c r="P71" s="378" t="s">
        <v>188</v>
      </c>
      <c r="Q71" s="378"/>
      <c r="R71" s="379"/>
      <c r="S71" s="379" t="s">
        <v>188</v>
      </c>
      <c r="T71" s="378"/>
      <c r="U71" s="379"/>
      <c r="V71" s="378" t="s">
        <v>188</v>
      </c>
      <c r="W71" s="378"/>
      <c r="X71" s="378"/>
      <c r="Y71" s="379" t="s">
        <v>188</v>
      </c>
      <c r="Z71" s="379"/>
      <c r="AA71" s="378"/>
      <c r="AB71" s="378" t="s">
        <v>188</v>
      </c>
      <c r="AC71" s="378"/>
      <c r="AD71" s="378"/>
      <c r="AE71" s="378" t="s">
        <v>188</v>
      </c>
      <c r="AF71" s="379"/>
      <c r="AG71" s="379"/>
      <c r="AH71" s="372">
        <v>114</v>
      </c>
      <c r="AI71" s="373">
        <f t="shared" si="4"/>
        <v>114</v>
      </c>
      <c r="AJ71" s="374">
        <f t="shared" si="5"/>
        <v>0</v>
      </c>
    </row>
    <row r="72" spans="1:36" s="14" customFormat="1" ht="18" customHeight="1">
      <c r="A72" s="380">
        <v>103551</v>
      </c>
      <c r="B72" s="437" t="s">
        <v>354</v>
      </c>
      <c r="C72" s="382" t="s">
        <v>355</v>
      </c>
      <c r="D72" s="383" t="s">
        <v>336</v>
      </c>
      <c r="E72" s="384" t="s">
        <v>11</v>
      </c>
      <c r="F72" s="378"/>
      <c r="G72" s="378" t="s">
        <v>188</v>
      </c>
      <c r="H72" s="378" t="s">
        <v>190</v>
      </c>
      <c r="I72" s="378"/>
      <c r="J72" s="378" t="s">
        <v>188</v>
      </c>
      <c r="K72" s="379"/>
      <c r="L72" s="379"/>
      <c r="M72" s="378"/>
      <c r="N72" s="378"/>
      <c r="O72" s="378"/>
      <c r="P72" s="378" t="s">
        <v>188</v>
      </c>
      <c r="Q72" s="378"/>
      <c r="R72" s="393" t="s">
        <v>188</v>
      </c>
      <c r="S72" s="379" t="s">
        <v>188</v>
      </c>
      <c r="T72" s="378"/>
      <c r="U72" s="379"/>
      <c r="V72" s="378" t="s">
        <v>188</v>
      </c>
      <c r="W72" s="378"/>
      <c r="X72" s="378"/>
      <c r="Y72" s="379" t="s">
        <v>188</v>
      </c>
      <c r="Z72" s="379" t="s">
        <v>188</v>
      </c>
      <c r="AA72" s="378"/>
      <c r="AB72" s="378" t="s">
        <v>188</v>
      </c>
      <c r="AC72" s="378"/>
      <c r="AD72" s="378"/>
      <c r="AE72" s="378"/>
      <c r="AF72" s="379" t="s">
        <v>188</v>
      </c>
      <c r="AG72" s="379"/>
      <c r="AH72" s="372">
        <v>114</v>
      </c>
      <c r="AI72" s="373">
        <f t="shared" si="4"/>
        <v>126</v>
      </c>
      <c r="AJ72" s="374">
        <f t="shared" si="5"/>
        <v>12</v>
      </c>
    </row>
    <row r="73" spans="1:36" s="14" customFormat="1" ht="18" customHeight="1">
      <c r="A73" s="380">
        <v>150738</v>
      </c>
      <c r="B73" s="439" t="s">
        <v>356</v>
      </c>
      <c r="C73" s="382" t="s">
        <v>357</v>
      </c>
      <c r="D73" s="383" t="s">
        <v>336</v>
      </c>
      <c r="E73" s="384" t="s">
        <v>11</v>
      </c>
      <c r="F73" s="378"/>
      <c r="G73" s="652" t="s">
        <v>224</v>
      </c>
      <c r="H73" s="653"/>
      <c r="I73" s="653"/>
      <c r="J73" s="653"/>
      <c r="K73" s="653"/>
      <c r="L73" s="653"/>
      <c r="M73" s="653"/>
      <c r="N73" s="653"/>
      <c r="O73" s="653"/>
      <c r="P73" s="653"/>
      <c r="Q73" s="653"/>
      <c r="R73" s="653"/>
      <c r="S73" s="653"/>
      <c r="T73" s="653"/>
      <c r="U73" s="653"/>
      <c r="V73" s="653"/>
      <c r="W73" s="653"/>
      <c r="X73" s="653"/>
      <c r="Y73" s="653"/>
      <c r="Z73" s="654"/>
      <c r="AA73" s="378"/>
      <c r="AB73" s="378" t="s">
        <v>188</v>
      </c>
      <c r="AC73" s="378"/>
      <c r="AD73" s="378"/>
      <c r="AE73" s="378" t="s">
        <v>188</v>
      </c>
      <c r="AF73" s="379" t="s">
        <v>188</v>
      </c>
      <c r="AG73" s="379"/>
      <c r="AH73" s="372">
        <v>114</v>
      </c>
      <c r="AI73" s="373">
        <f t="shared" si="4"/>
        <v>36</v>
      </c>
      <c r="AJ73" s="374">
        <f>SUM(AI73-36)</f>
        <v>0</v>
      </c>
    </row>
    <row r="74" spans="1:36" s="14" customFormat="1" ht="18" customHeight="1">
      <c r="A74" s="380">
        <v>137480</v>
      </c>
      <c r="B74" s="440" t="s">
        <v>358</v>
      </c>
      <c r="C74" s="395" t="s">
        <v>359</v>
      </c>
      <c r="D74" s="383" t="s">
        <v>336</v>
      </c>
      <c r="E74" s="384" t="s">
        <v>11</v>
      </c>
      <c r="F74" s="378"/>
      <c r="G74" s="378" t="s">
        <v>188</v>
      </c>
      <c r="H74" s="378" t="s">
        <v>10</v>
      </c>
      <c r="I74" s="378"/>
      <c r="J74" s="378" t="s">
        <v>188</v>
      </c>
      <c r="K74" s="379"/>
      <c r="L74" s="379"/>
      <c r="M74" s="378" t="s">
        <v>188</v>
      </c>
      <c r="N74" s="378"/>
      <c r="O74" s="378"/>
      <c r="P74" s="378" t="s">
        <v>188</v>
      </c>
      <c r="Q74" s="378"/>
      <c r="R74" s="379"/>
      <c r="S74" s="379" t="s">
        <v>188</v>
      </c>
      <c r="T74" s="378"/>
      <c r="U74" s="379"/>
      <c r="V74" s="378" t="s">
        <v>188</v>
      </c>
      <c r="W74" s="378"/>
      <c r="X74" s="378"/>
      <c r="Y74" s="379" t="s">
        <v>188</v>
      </c>
      <c r="Z74" s="379"/>
      <c r="AA74" s="378"/>
      <c r="AB74" s="378" t="s">
        <v>188</v>
      </c>
      <c r="AC74" s="378"/>
      <c r="AD74" s="378"/>
      <c r="AE74" s="378" t="s">
        <v>188</v>
      </c>
      <c r="AF74" s="379"/>
      <c r="AG74" s="379"/>
      <c r="AH74" s="372">
        <v>114</v>
      </c>
      <c r="AI74" s="373">
        <f t="shared" si="4"/>
        <v>114</v>
      </c>
      <c r="AJ74" s="374">
        <f t="shared" si="5"/>
        <v>0</v>
      </c>
    </row>
    <row r="75" spans="1:36" s="14" customFormat="1" ht="18" customHeight="1">
      <c r="A75" s="380">
        <v>152870</v>
      </c>
      <c r="B75" s="440" t="s">
        <v>360</v>
      </c>
      <c r="C75" s="395" t="s">
        <v>361</v>
      </c>
      <c r="D75" s="383" t="s">
        <v>336</v>
      </c>
      <c r="E75" s="384" t="s">
        <v>11</v>
      </c>
      <c r="F75" s="378"/>
      <c r="G75" s="378" t="s">
        <v>188</v>
      </c>
      <c r="H75" s="378"/>
      <c r="I75" s="378"/>
      <c r="J75" s="378" t="s">
        <v>188</v>
      </c>
      <c r="K75" s="379"/>
      <c r="L75" s="379"/>
      <c r="M75" s="378" t="s">
        <v>188</v>
      </c>
      <c r="N75" s="378" t="s">
        <v>10</v>
      </c>
      <c r="O75" s="378"/>
      <c r="P75" s="378" t="s">
        <v>188</v>
      </c>
      <c r="Q75" s="378"/>
      <c r="R75" s="379"/>
      <c r="S75" s="379" t="s">
        <v>188</v>
      </c>
      <c r="T75" s="378"/>
      <c r="U75" s="379"/>
      <c r="V75" s="378" t="s">
        <v>188</v>
      </c>
      <c r="W75" s="378"/>
      <c r="X75" s="378"/>
      <c r="Y75" s="379" t="s">
        <v>188</v>
      </c>
      <c r="Z75" s="379"/>
      <c r="AA75" s="378"/>
      <c r="AB75" s="378" t="s">
        <v>188</v>
      </c>
      <c r="AC75" s="378"/>
      <c r="AD75" s="378"/>
      <c r="AE75" s="378" t="s">
        <v>188</v>
      </c>
      <c r="AF75" s="379"/>
      <c r="AG75" s="379"/>
      <c r="AH75" s="372">
        <v>114</v>
      </c>
      <c r="AI75" s="373">
        <f t="shared" si="4"/>
        <v>114</v>
      </c>
      <c r="AJ75" s="374">
        <f t="shared" si="5"/>
        <v>0</v>
      </c>
    </row>
    <row r="76" spans="1:36" s="14" customFormat="1" ht="18" customHeight="1">
      <c r="A76" s="380">
        <v>137510</v>
      </c>
      <c r="B76" s="439" t="s">
        <v>362</v>
      </c>
      <c r="C76" s="395" t="s">
        <v>363</v>
      </c>
      <c r="D76" s="383" t="s">
        <v>336</v>
      </c>
      <c r="E76" s="384" t="s">
        <v>11</v>
      </c>
      <c r="F76" s="396"/>
      <c r="G76" s="378" t="s">
        <v>188</v>
      </c>
      <c r="H76" s="378"/>
      <c r="I76" s="378"/>
      <c r="J76" s="378" t="s">
        <v>188</v>
      </c>
      <c r="K76" s="379"/>
      <c r="L76" s="379"/>
      <c r="M76" s="378" t="s">
        <v>188</v>
      </c>
      <c r="N76" s="378"/>
      <c r="O76" s="378"/>
      <c r="P76" s="378" t="s">
        <v>188</v>
      </c>
      <c r="Q76" s="378"/>
      <c r="R76" s="379"/>
      <c r="S76" s="379" t="s">
        <v>188</v>
      </c>
      <c r="T76" s="378" t="s">
        <v>10</v>
      </c>
      <c r="U76" s="379"/>
      <c r="V76" s="378" t="s">
        <v>188</v>
      </c>
      <c r="W76" s="378"/>
      <c r="X76" s="378"/>
      <c r="Y76" s="379" t="s">
        <v>188</v>
      </c>
      <c r="Z76" s="379"/>
      <c r="AA76" s="378"/>
      <c r="AB76" s="378" t="s">
        <v>188</v>
      </c>
      <c r="AC76" s="378"/>
      <c r="AD76" s="378"/>
      <c r="AE76" s="378" t="s">
        <v>188</v>
      </c>
      <c r="AF76" s="379"/>
      <c r="AG76" s="379"/>
      <c r="AH76" s="372">
        <v>114</v>
      </c>
      <c r="AI76" s="373">
        <f t="shared" si="4"/>
        <v>114</v>
      </c>
      <c r="AJ76" s="374">
        <f t="shared" si="5"/>
        <v>0</v>
      </c>
    </row>
    <row r="77" spans="1:36" s="14" customFormat="1" ht="18" customHeight="1">
      <c r="A77" s="380">
        <v>142875</v>
      </c>
      <c r="B77" s="440" t="s">
        <v>364</v>
      </c>
      <c r="C77" s="395" t="s">
        <v>365</v>
      </c>
      <c r="D77" s="383" t="s">
        <v>336</v>
      </c>
      <c r="E77" s="384" t="s">
        <v>11</v>
      </c>
      <c r="F77" s="396"/>
      <c r="G77" s="378" t="s">
        <v>188</v>
      </c>
      <c r="H77" s="378"/>
      <c r="I77" s="378"/>
      <c r="J77" s="378" t="s">
        <v>188</v>
      </c>
      <c r="K77" s="379"/>
      <c r="L77" s="379"/>
      <c r="M77" s="378" t="s">
        <v>188</v>
      </c>
      <c r="N77" s="378"/>
      <c r="O77" s="378"/>
      <c r="P77" s="378" t="s">
        <v>188</v>
      </c>
      <c r="Q77" s="378"/>
      <c r="R77" s="379"/>
      <c r="S77" s="379" t="s">
        <v>188</v>
      </c>
      <c r="T77" s="378"/>
      <c r="U77" s="379"/>
      <c r="V77" s="378" t="s">
        <v>188</v>
      </c>
      <c r="W77" s="378"/>
      <c r="X77" s="378" t="s">
        <v>10</v>
      </c>
      <c r="Y77" s="379" t="s">
        <v>188</v>
      </c>
      <c r="Z77" s="379"/>
      <c r="AA77" s="378"/>
      <c r="AB77" s="378" t="s">
        <v>188</v>
      </c>
      <c r="AC77" s="378"/>
      <c r="AD77" s="378"/>
      <c r="AE77" s="378" t="s">
        <v>188</v>
      </c>
      <c r="AF77" s="392"/>
      <c r="AG77" s="441"/>
      <c r="AH77" s="372">
        <v>114</v>
      </c>
      <c r="AI77" s="373">
        <f t="shared" si="4"/>
        <v>114</v>
      </c>
      <c r="AJ77" s="374">
        <f t="shared" si="5"/>
        <v>0</v>
      </c>
    </row>
    <row r="78" spans="1:36" s="13" customFormat="1" ht="18" customHeight="1">
      <c r="A78" s="380">
        <v>151149</v>
      </c>
      <c r="B78" s="439" t="s">
        <v>366</v>
      </c>
      <c r="C78" s="382" t="s">
        <v>367</v>
      </c>
      <c r="D78" s="383" t="s">
        <v>336</v>
      </c>
      <c r="E78" s="384" t="s">
        <v>11</v>
      </c>
      <c r="F78" s="649" t="s">
        <v>368</v>
      </c>
      <c r="G78" s="650"/>
      <c r="H78" s="650"/>
      <c r="I78" s="650"/>
      <c r="J78" s="650"/>
      <c r="K78" s="650"/>
      <c r="L78" s="651"/>
      <c r="M78" s="378" t="s">
        <v>188</v>
      </c>
      <c r="N78" s="378"/>
      <c r="O78" s="378"/>
      <c r="P78" s="378" t="s">
        <v>188</v>
      </c>
      <c r="Q78" s="378"/>
      <c r="R78" s="379"/>
      <c r="S78" s="379" t="s">
        <v>188</v>
      </c>
      <c r="T78" s="378"/>
      <c r="U78" s="379"/>
      <c r="V78" s="378" t="s">
        <v>188</v>
      </c>
      <c r="W78" s="378"/>
      <c r="X78" s="378"/>
      <c r="Y78" s="379" t="s">
        <v>188</v>
      </c>
      <c r="Z78" s="379"/>
      <c r="AA78" s="378"/>
      <c r="AB78" s="378" t="s">
        <v>188</v>
      </c>
      <c r="AC78" s="378"/>
      <c r="AD78" s="378"/>
      <c r="AE78" s="378" t="s">
        <v>188</v>
      </c>
      <c r="AF78" s="379"/>
      <c r="AG78" s="379"/>
      <c r="AH78" s="372">
        <v>114</v>
      </c>
      <c r="AI78" s="373">
        <f t="shared" si="4"/>
        <v>84</v>
      </c>
      <c r="AJ78" s="374">
        <f>SUM(AI78-84)</f>
        <v>0</v>
      </c>
    </row>
    <row r="79" spans="1:36" s="13" customFormat="1" ht="18" customHeight="1">
      <c r="A79" s="442">
        <v>420450</v>
      </c>
      <c r="B79" s="443" t="s">
        <v>369</v>
      </c>
      <c r="C79" s="395" t="s">
        <v>370</v>
      </c>
      <c r="D79" s="444" t="s">
        <v>371</v>
      </c>
      <c r="E79" s="384" t="s">
        <v>11</v>
      </c>
      <c r="F79" s="396" t="s">
        <v>188</v>
      </c>
      <c r="G79" s="378"/>
      <c r="H79" s="378"/>
      <c r="I79" s="378"/>
      <c r="J79" s="378" t="s">
        <v>188</v>
      </c>
      <c r="K79" s="379"/>
      <c r="L79" s="379" t="s">
        <v>188</v>
      </c>
      <c r="M79" s="378"/>
      <c r="N79" s="378" t="s">
        <v>10</v>
      </c>
      <c r="O79" s="378"/>
      <c r="P79" s="378" t="s">
        <v>188</v>
      </c>
      <c r="Q79" s="378"/>
      <c r="R79" s="379" t="s">
        <v>188</v>
      </c>
      <c r="S79" s="379"/>
      <c r="T79" s="378"/>
      <c r="U79" s="379"/>
      <c r="V79" s="378" t="s">
        <v>188</v>
      </c>
      <c r="W79" s="378"/>
      <c r="X79" s="378" t="s">
        <v>188</v>
      </c>
      <c r="Y79" s="379"/>
      <c r="Z79" s="379" t="s">
        <v>188</v>
      </c>
      <c r="AA79" s="378"/>
      <c r="AB79" s="378" t="s">
        <v>188</v>
      </c>
      <c r="AC79" s="378"/>
      <c r="AD79" s="378"/>
      <c r="AE79" s="378"/>
      <c r="AF79" s="400"/>
      <c r="AG79" s="400"/>
      <c r="AH79" s="372">
        <v>114</v>
      </c>
      <c r="AI79" s="373">
        <f>COUNTIF(D79:AH79,"T")*6+COUNTIF(D79:AH79,"P")*12+COUNTIF(D79:AH79,"M")*6+COUNTIF(D79:AH79,"I")*6+COUNTIF(D79:AH79,"N")*12+COUNTIF(D79:AH79,"TI")*11+COUNTIF(D79:AH79,"MT")*12+COUNTIF(D79:AH79,"MN")*18+COUNTIF(D79:AH79,"PI")*17+COUNTIF(D79:AH79,"TN")*18+COUNTIF(D79:AH79,"NB")*6+COUNTIF(D79:AH79,"AF")*6</f>
        <v>114</v>
      </c>
      <c r="AJ79" s="374">
        <f>SUM(AI79-114)</f>
        <v>0</v>
      </c>
    </row>
    <row r="80" spans="1:36" s="14" customFormat="1" ht="18" customHeight="1" thickBot="1">
      <c r="A80" s="428"/>
      <c r="B80" s="445"/>
      <c r="C80" s="446"/>
      <c r="D80" s="404"/>
      <c r="E80" s="432"/>
      <c r="F80" s="406"/>
      <c r="G80" s="406">
        <v>18</v>
      </c>
      <c r="H80" s="406"/>
      <c r="I80" s="406"/>
      <c r="J80" s="406">
        <v>19</v>
      </c>
      <c r="K80" s="407"/>
      <c r="L80" s="407"/>
      <c r="M80" s="406">
        <v>18</v>
      </c>
      <c r="N80" s="406"/>
      <c r="O80" s="406"/>
      <c r="P80" s="406">
        <v>19</v>
      </c>
      <c r="Q80" s="406"/>
      <c r="R80" s="407"/>
      <c r="S80" s="407">
        <v>18</v>
      </c>
      <c r="T80" s="406"/>
      <c r="U80" s="407"/>
      <c r="V80" s="406">
        <v>19</v>
      </c>
      <c r="W80" s="406"/>
      <c r="X80" s="408"/>
      <c r="Y80" s="407">
        <v>18</v>
      </c>
      <c r="Z80" s="407"/>
      <c r="AA80" s="406"/>
      <c r="AB80" s="406">
        <v>19</v>
      </c>
      <c r="AC80" s="406"/>
      <c r="AD80" s="406"/>
      <c r="AE80" s="406">
        <v>18</v>
      </c>
      <c r="AF80" s="407"/>
      <c r="AG80" s="407"/>
      <c r="AH80" s="409"/>
      <c r="AI80" s="410"/>
      <c r="AJ80" s="411"/>
    </row>
    <row r="81" spans="1:36" s="14" customFormat="1" ht="13.5" customHeight="1">
      <c r="A81" s="433"/>
      <c r="B81" s="447"/>
      <c r="C81" s="448"/>
      <c r="D81" s="415"/>
      <c r="E81" s="436"/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  <c r="AD81" s="417"/>
      <c r="AE81" s="417"/>
      <c r="AF81" s="417"/>
      <c r="AG81" s="417"/>
      <c r="AH81" s="418"/>
      <c r="AI81" s="419"/>
      <c r="AJ81" s="420"/>
    </row>
    <row r="82" spans="1:36" s="14" customFormat="1" ht="13.5" customHeight="1">
      <c r="A82" s="433"/>
      <c r="B82" s="447"/>
      <c r="C82" s="448"/>
      <c r="D82" s="415"/>
      <c r="E82" s="436"/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  <c r="AD82" s="417"/>
      <c r="AE82" s="417"/>
      <c r="AF82" s="417"/>
      <c r="AG82" s="417"/>
      <c r="AH82" s="418"/>
      <c r="AI82" s="419"/>
      <c r="AJ82" s="420"/>
    </row>
    <row r="83" spans="1:36" s="14" customFormat="1" ht="13.5" customHeight="1">
      <c r="A83" s="433"/>
      <c r="B83" s="447"/>
      <c r="C83" s="448"/>
      <c r="D83" s="415"/>
      <c r="E83" s="436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  <c r="AF83" s="417"/>
      <c r="AG83" s="417"/>
      <c r="AH83" s="418"/>
      <c r="AI83" s="419"/>
      <c r="AJ83" s="420"/>
    </row>
    <row r="84" spans="1:36" s="14" customFormat="1" ht="13.5" customHeight="1">
      <c r="A84" s="433"/>
      <c r="B84" s="447"/>
      <c r="C84" s="448"/>
      <c r="D84" s="415"/>
      <c r="E84" s="436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7"/>
      <c r="AF84" s="417"/>
      <c r="AG84" s="417"/>
      <c r="AH84" s="418"/>
      <c r="AI84" s="419"/>
      <c r="AJ84" s="420"/>
    </row>
    <row r="85" spans="1:36" s="14" customFormat="1" ht="13.5" customHeight="1">
      <c r="A85" s="433"/>
      <c r="B85" s="447"/>
      <c r="C85" s="448"/>
      <c r="D85" s="415"/>
      <c r="E85" s="436"/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  <c r="AF85" s="417"/>
      <c r="AG85" s="417"/>
      <c r="AH85" s="418"/>
      <c r="AI85" s="419"/>
      <c r="AJ85" s="420"/>
    </row>
    <row r="86" spans="1:36" s="14" customFormat="1" ht="13.5" customHeight="1" thickBot="1">
      <c r="A86" s="433"/>
      <c r="B86" s="447"/>
      <c r="C86" s="448"/>
      <c r="D86" s="415"/>
      <c r="E86" s="436"/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  <c r="AF86" s="417"/>
      <c r="AG86" s="417"/>
      <c r="AH86" s="418"/>
      <c r="AI86" s="419"/>
      <c r="AJ86" s="420"/>
    </row>
    <row r="87" spans="1:36" s="14" customFormat="1" ht="15.75" customHeight="1">
      <c r="A87" s="355" t="s">
        <v>0</v>
      </c>
      <c r="B87" s="356" t="s">
        <v>1</v>
      </c>
      <c r="C87" s="356" t="s">
        <v>14</v>
      </c>
      <c r="D87" s="357" t="s">
        <v>2</v>
      </c>
      <c r="E87" s="656" t="s">
        <v>3</v>
      </c>
      <c r="F87" s="358">
        <v>1</v>
      </c>
      <c r="G87" s="358">
        <v>2</v>
      </c>
      <c r="H87" s="358">
        <v>3</v>
      </c>
      <c r="I87" s="358">
        <v>4</v>
      </c>
      <c r="J87" s="358">
        <v>5</v>
      </c>
      <c r="K87" s="358">
        <v>6</v>
      </c>
      <c r="L87" s="358">
        <v>7</v>
      </c>
      <c r="M87" s="358">
        <v>8</v>
      </c>
      <c r="N87" s="358">
        <v>9</v>
      </c>
      <c r="O87" s="358">
        <v>10</v>
      </c>
      <c r="P87" s="358">
        <v>11</v>
      </c>
      <c r="Q87" s="358">
        <v>12</v>
      </c>
      <c r="R87" s="358">
        <v>13</v>
      </c>
      <c r="S87" s="358">
        <v>14</v>
      </c>
      <c r="T87" s="358">
        <v>15</v>
      </c>
      <c r="U87" s="358">
        <v>16</v>
      </c>
      <c r="V87" s="358">
        <v>17</v>
      </c>
      <c r="W87" s="358">
        <v>18</v>
      </c>
      <c r="X87" s="358">
        <v>19</v>
      </c>
      <c r="Y87" s="358">
        <v>20</v>
      </c>
      <c r="Z87" s="358">
        <v>21</v>
      </c>
      <c r="AA87" s="358">
        <v>22</v>
      </c>
      <c r="AB87" s="358">
        <v>23</v>
      </c>
      <c r="AC87" s="358">
        <v>24</v>
      </c>
      <c r="AD87" s="358">
        <v>25</v>
      </c>
      <c r="AE87" s="358">
        <v>26</v>
      </c>
      <c r="AF87" s="358">
        <v>27</v>
      </c>
      <c r="AG87" s="358">
        <v>28</v>
      </c>
      <c r="AH87" s="658" t="s">
        <v>4</v>
      </c>
      <c r="AI87" s="660" t="s">
        <v>5</v>
      </c>
      <c r="AJ87" s="662" t="s">
        <v>6</v>
      </c>
    </row>
    <row r="88" spans="1:36" s="14" customFormat="1" ht="15.75" customHeight="1">
      <c r="A88" s="359"/>
      <c r="B88" s="360" t="s">
        <v>248</v>
      </c>
      <c r="C88" s="360" t="s">
        <v>218</v>
      </c>
      <c r="D88" s="361" t="s">
        <v>249</v>
      </c>
      <c r="E88" s="657"/>
      <c r="F88" s="362" t="s">
        <v>8</v>
      </c>
      <c r="G88" s="362" t="s">
        <v>10</v>
      </c>
      <c r="H88" s="362" t="s">
        <v>7</v>
      </c>
      <c r="I88" s="362" t="s">
        <v>7</v>
      </c>
      <c r="J88" s="362" t="s">
        <v>8</v>
      </c>
      <c r="K88" s="362" t="s">
        <v>8</v>
      </c>
      <c r="L88" s="362" t="s">
        <v>9</v>
      </c>
      <c r="M88" s="362" t="s">
        <v>8</v>
      </c>
      <c r="N88" s="362" t="s">
        <v>10</v>
      </c>
      <c r="O88" s="362" t="s">
        <v>7</v>
      </c>
      <c r="P88" s="362" t="s">
        <v>7</v>
      </c>
      <c r="Q88" s="362" t="s">
        <v>8</v>
      </c>
      <c r="R88" s="362" t="s">
        <v>8</v>
      </c>
      <c r="S88" s="362" t="s">
        <v>9</v>
      </c>
      <c r="T88" s="362" t="s">
        <v>8</v>
      </c>
      <c r="U88" s="362" t="s">
        <v>10</v>
      </c>
      <c r="V88" s="362" t="s">
        <v>7</v>
      </c>
      <c r="W88" s="362" t="s">
        <v>7</v>
      </c>
      <c r="X88" s="362" t="s">
        <v>8</v>
      </c>
      <c r="Y88" s="362" t="s">
        <v>8</v>
      </c>
      <c r="Z88" s="362" t="s">
        <v>9</v>
      </c>
      <c r="AA88" s="362" t="s">
        <v>8</v>
      </c>
      <c r="AB88" s="362" t="s">
        <v>10</v>
      </c>
      <c r="AC88" s="362" t="s">
        <v>7</v>
      </c>
      <c r="AD88" s="362" t="s">
        <v>7</v>
      </c>
      <c r="AE88" s="362" t="s">
        <v>8</v>
      </c>
      <c r="AF88" s="362" t="s">
        <v>8</v>
      </c>
      <c r="AG88" s="362" t="s">
        <v>9</v>
      </c>
      <c r="AH88" s="659"/>
      <c r="AI88" s="661"/>
      <c r="AJ88" s="663"/>
    </row>
    <row r="89" spans="1:36" s="14" customFormat="1" ht="15.75" customHeight="1">
      <c r="A89" s="375">
        <v>151343</v>
      </c>
      <c r="B89" s="449" t="s">
        <v>372</v>
      </c>
      <c r="C89" s="365" t="s">
        <v>373</v>
      </c>
      <c r="D89" s="366" t="s">
        <v>292</v>
      </c>
      <c r="E89" s="367" t="s">
        <v>374</v>
      </c>
      <c r="F89" s="368"/>
      <c r="G89" s="368" t="s">
        <v>191</v>
      </c>
      <c r="H89" s="368"/>
      <c r="I89" s="368" t="s">
        <v>191</v>
      </c>
      <c r="J89" s="450"/>
      <c r="K89" s="369" t="s">
        <v>234</v>
      </c>
      <c r="L89" s="370"/>
      <c r="M89" s="368" t="s">
        <v>191</v>
      </c>
      <c r="N89" s="368"/>
      <c r="O89" s="450" t="s">
        <v>191</v>
      </c>
      <c r="P89" s="368"/>
      <c r="Q89" s="450"/>
      <c r="R89" s="451"/>
      <c r="S89" s="370" t="s">
        <v>191</v>
      </c>
      <c r="T89" s="452"/>
      <c r="U89" s="369" t="s">
        <v>191</v>
      </c>
      <c r="V89" s="452"/>
      <c r="W89" s="368"/>
      <c r="X89" s="450"/>
      <c r="Y89" s="369"/>
      <c r="Z89" s="370"/>
      <c r="AA89" s="368" t="s">
        <v>191</v>
      </c>
      <c r="AB89" s="368"/>
      <c r="AC89" s="368"/>
      <c r="AD89" s="450"/>
      <c r="AE89" s="450" t="s">
        <v>191</v>
      </c>
      <c r="AF89" s="369"/>
      <c r="AG89" s="370" t="s">
        <v>191</v>
      </c>
      <c r="AH89" s="372">
        <v>114</v>
      </c>
      <c r="AI89" s="373">
        <f>COUNTIF(D89:AH89,"T")*6+COUNTIF(D89:AH89,"P")*12+COUNTIF(D89:AH89,"M")*6+COUNTIF(D89:AH89,"I")*6+COUNTIF(D89:AH89,"N")*12+COUNTIF(D89:AH89,"TI")*11+COUNTIF(D89:AH89,"MT")*12+COUNTIF(D89:AH89,"MN")*18+COUNTIF(D89:AH89,"PI")*17+COUNTIF(D89:AH89,"TN")*18+COUNTIF(D89:AH89,"NB")*6+COUNTIF(D89:AH89,"AF")*6</f>
        <v>114</v>
      </c>
      <c r="AJ89" s="374">
        <f>SUM(AI89-114)</f>
        <v>0</v>
      </c>
    </row>
    <row r="90" spans="1:36" s="14" customFormat="1" ht="15.75" customHeight="1">
      <c r="A90" s="363">
        <v>128384</v>
      </c>
      <c r="B90" s="449" t="s">
        <v>375</v>
      </c>
      <c r="C90" s="365" t="s">
        <v>376</v>
      </c>
      <c r="D90" s="366" t="s">
        <v>371</v>
      </c>
      <c r="E90" s="367" t="s">
        <v>374</v>
      </c>
      <c r="F90" s="368" t="s">
        <v>191</v>
      </c>
      <c r="G90" s="368"/>
      <c r="H90" s="368"/>
      <c r="I90" s="368"/>
      <c r="J90" s="450" t="s">
        <v>191</v>
      </c>
      <c r="K90" s="369"/>
      <c r="L90" s="370"/>
      <c r="M90" s="368"/>
      <c r="N90" s="368" t="s">
        <v>191</v>
      </c>
      <c r="O90" s="450"/>
      <c r="P90" s="368"/>
      <c r="Q90" s="450"/>
      <c r="R90" s="369" t="s">
        <v>191</v>
      </c>
      <c r="S90" s="370"/>
      <c r="T90" s="368" t="s">
        <v>234</v>
      </c>
      <c r="U90" s="369"/>
      <c r="V90" s="368" t="s">
        <v>191</v>
      </c>
      <c r="W90" s="368"/>
      <c r="X90" s="450" t="s">
        <v>191</v>
      </c>
      <c r="Y90" s="369"/>
      <c r="Z90" s="370"/>
      <c r="AA90" s="368"/>
      <c r="AB90" s="368" t="s">
        <v>191</v>
      </c>
      <c r="AC90" s="368"/>
      <c r="AD90" s="450" t="s">
        <v>191</v>
      </c>
      <c r="AE90" s="450"/>
      <c r="AF90" s="369" t="s">
        <v>191</v>
      </c>
      <c r="AG90" s="370"/>
      <c r="AH90" s="372">
        <v>114</v>
      </c>
      <c r="AI90" s="373">
        <f aca="true" t="shared" si="6" ref="AI90:AI110">COUNTIF(D90:AH90,"T")*6+COUNTIF(D90:AH90,"P")*12+COUNTIF(D90:AH90,"M")*6+COUNTIF(D90:AH90,"I")*6+COUNTIF(D90:AH90,"N")*12+COUNTIF(D90:AH90,"TI")*11+COUNTIF(D90:AH90,"MT")*12+COUNTIF(D90:AH90,"MN")*18+COUNTIF(D90:AH90,"PI")*17+COUNTIF(D90:AH90,"TN")*18+COUNTIF(D90:AH90,"NB")*6+COUNTIF(D90:AH90,"AF")*6</f>
        <v>114</v>
      </c>
      <c r="AJ90" s="374">
        <f aca="true" t="shared" si="7" ref="AJ90:AJ115">SUM(AI90-114)</f>
        <v>0</v>
      </c>
    </row>
    <row r="91" spans="1:36" s="14" customFormat="1" ht="15.75" customHeight="1">
      <c r="A91" s="363">
        <v>142778</v>
      </c>
      <c r="B91" s="453" t="s">
        <v>377</v>
      </c>
      <c r="C91" s="454" t="s">
        <v>378</v>
      </c>
      <c r="D91" s="366" t="s">
        <v>292</v>
      </c>
      <c r="E91" s="367" t="s">
        <v>374</v>
      </c>
      <c r="F91" s="378"/>
      <c r="G91" s="378" t="s">
        <v>191</v>
      </c>
      <c r="H91" s="378"/>
      <c r="I91" s="378" t="s">
        <v>191</v>
      </c>
      <c r="J91" s="378"/>
      <c r="K91" s="379" t="s">
        <v>234</v>
      </c>
      <c r="L91" s="379"/>
      <c r="M91" s="378" t="s">
        <v>191</v>
      </c>
      <c r="N91" s="378"/>
      <c r="O91" s="378" t="s">
        <v>191</v>
      </c>
      <c r="P91" s="378"/>
      <c r="Q91" s="378"/>
      <c r="R91" s="379"/>
      <c r="S91" s="379" t="s">
        <v>191</v>
      </c>
      <c r="T91" s="378"/>
      <c r="U91" s="379" t="s">
        <v>191</v>
      </c>
      <c r="V91" s="378"/>
      <c r="W91" s="378"/>
      <c r="X91" s="378"/>
      <c r="Y91" s="379" t="s">
        <v>191</v>
      </c>
      <c r="Z91" s="379"/>
      <c r="AA91" s="378" t="s">
        <v>191</v>
      </c>
      <c r="AB91" s="378"/>
      <c r="AC91" s="378"/>
      <c r="AD91" s="378"/>
      <c r="AE91" s="378" t="s">
        <v>191</v>
      </c>
      <c r="AF91" s="379"/>
      <c r="AG91" s="379"/>
      <c r="AH91" s="372">
        <v>114</v>
      </c>
      <c r="AI91" s="373">
        <f t="shared" si="6"/>
        <v>114</v>
      </c>
      <c r="AJ91" s="374">
        <f t="shared" si="7"/>
        <v>0</v>
      </c>
    </row>
    <row r="92" spans="1:36" s="14" customFormat="1" ht="15.75" customHeight="1">
      <c r="A92" s="375">
        <v>150754</v>
      </c>
      <c r="B92" s="453" t="s">
        <v>379</v>
      </c>
      <c r="C92" s="454" t="s">
        <v>380</v>
      </c>
      <c r="D92" s="366" t="s">
        <v>371</v>
      </c>
      <c r="E92" s="367" t="s">
        <v>374</v>
      </c>
      <c r="F92" s="378" t="s">
        <v>191</v>
      </c>
      <c r="G92" s="378"/>
      <c r="H92" s="378" t="s">
        <v>234</v>
      </c>
      <c r="I92" s="378"/>
      <c r="J92" s="378"/>
      <c r="K92" s="379"/>
      <c r="L92" s="379" t="s">
        <v>191</v>
      </c>
      <c r="M92" s="378"/>
      <c r="N92" s="378"/>
      <c r="O92" s="378"/>
      <c r="P92" s="378" t="s">
        <v>191</v>
      </c>
      <c r="Q92" s="378"/>
      <c r="R92" s="379" t="s">
        <v>191</v>
      </c>
      <c r="S92" s="379"/>
      <c r="T92" s="378" t="s">
        <v>191</v>
      </c>
      <c r="U92" s="379"/>
      <c r="V92" s="378" t="s">
        <v>191</v>
      </c>
      <c r="W92" s="378"/>
      <c r="X92" s="378"/>
      <c r="Y92" s="379"/>
      <c r="Z92" s="379"/>
      <c r="AA92" s="378" t="s">
        <v>191</v>
      </c>
      <c r="AB92" s="378" t="s">
        <v>191</v>
      </c>
      <c r="AC92" s="378"/>
      <c r="AD92" s="378" t="s">
        <v>191</v>
      </c>
      <c r="AE92" s="378"/>
      <c r="AF92" s="379"/>
      <c r="AG92" s="379"/>
      <c r="AH92" s="372">
        <v>114</v>
      </c>
      <c r="AI92" s="373">
        <f t="shared" si="6"/>
        <v>114</v>
      </c>
      <c r="AJ92" s="374">
        <f t="shared" si="7"/>
        <v>0</v>
      </c>
    </row>
    <row r="93" spans="1:36" s="14" customFormat="1" ht="15.75" customHeight="1">
      <c r="A93" s="375">
        <v>113603</v>
      </c>
      <c r="B93" s="453" t="s">
        <v>381</v>
      </c>
      <c r="C93" s="455" t="s">
        <v>382</v>
      </c>
      <c r="D93" s="366" t="s">
        <v>292</v>
      </c>
      <c r="E93" s="367" t="s">
        <v>374</v>
      </c>
      <c r="F93" s="378"/>
      <c r="G93" s="378"/>
      <c r="H93" s="378"/>
      <c r="I93" s="378" t="s">
        <v>191</v>
      </c>
      <c r="J93" s="378"/>
      <c r="K93" s="379" t="s">
        <v>234</v>
      </c>
      <c r="L93" s="379"/>
      <c r="M93" s="378" t="s">
        <v>191</v>
      </c>
      <c r="N93" s="378"/>
      <c r="O93" s="378" t="s">
        <v>191</v>
      </c>
      <c r="P93" s="378"/>
      <c r="Q93" s="378"/>
      <c r="R93" s="379"/>
      <c r="S93" s="379"/>
      <c r="T93" s="378"/>
      <c r="U93" s="379" t="s">
        <v>191</v>
      </c>
      <c r="V93" s="378"/>
      <c r="W93" s="378" t="s">
        <v>191</v>
      </c>
      <c r="X93" s="378"/>
      <c r="Y93" s="379" t="s">
        <v>191</v>
      </c>
      <c r="Z93" s="379"/>
      <c r="AA93" s="378" t="s">
        <v>191</v>
      </c>
      <c r="AB93" s="378"/>
      <c r="AC93" s="378"/>
      <c r="AD93" s="378"/>
      <c r="AE93" s="378" t="s">
        <v>191</v>
      </c>
      <c r="AF93" s="379"/>
      <c r="AG93" s="379" t="s">
        <v>191</v>
      </c>
      <c r="AH93" s="372">
        <v>114</v>
      </c>
      <c r="AI93" s="373">
        <f t="shared" si="6"/>
        <v>114</v>
      </c>
      <c r="AJ93" s="374">
        <f t="shared" si="7"/>
        <v>0</v>
      </c>
    </row>
    <row r="94" spans="1:36" s="14" customFormat="1" ht="15.75" customHeight="1">
      <c r="A94" s="363">
        <v>125210</v>
      </c>
      <c r="B94" s="449" t="s">
        <v>383</v>
      </c>
      <c r="C94" s="456" t="s">
        <v>384</v>
      </c>
      <c r="D94" s="366" t="s">
        <v>371</v>
      </c>
      <c r="E94" s="367" t="s">
        <v>374</v>
      </c>
      <c r="F94" s="378" t="s">
        <v>234</v>
      </c>
      <c r="G94" s="378"/>
      <c r="H94" s="378"/>
      <c r="I94" s="378"/>
      <c r="J94" s="378" t="s">
        <v>191</v>
      </c>
      <c r="K94" s="379"/>
      <c r="L94" s="379" t="s">
        <v>191</v>
      </c>
      <c r="M94" s="378"/>
      <c r="N94" s="378"/>
      <c r="O94" s="378"/>
      <c r="P94" s="378" t="s">
        <v>191</v>
      </c>
      <c r="Q94" s="378"/>
      <c r="R94" s="379" t="s">
        <v>191</v>
      </c>
      <c r="S94" s="379"/>
      <c r="T94" s="378"/>
      <c r="U94" s="379"/>
      <c r="V94" s="378" t="s">
        <v>191</v>
      </c>
      <c r="W94" s="378"/>
      <c r="X94" s="378" t="s">
        <v>191</v>
      </c>
      <c r="Y94" s="379"/>
      <c r="Z94" s="379"/>
      <c r="AA94" s="378"/>
      <c r="AB94" s="378" t="s">
        <v>191</v>
      </c>
      <c r="AC94" s="378"/>
      <c r="AD94" s="378" t="s">
        <v>191</v>
      </c>
      <c r="AE94" s="378"/>
      <c r="AF94" s="379" t="s">
        <v>191</v>
      </c>
      <c r="AG94" s="379"/>
      <c r="AH94" s="372">
        <v>114</v>
      </c>
      <c r="AI94" s="373">
        <f t="shared" si="6"/>
        <v>114</v>
      </c>
      <c r="AJ94" s="374">
        <f t="shared" si="7"/>
        <v>0</v>
      </c>
    </row>
    <row r="95" spans="1:36" s="14" customFormat="1" ht="15.75" customHeight="1">
      <c r="A95" s="380">
        <v>137367</v>
      </c>
      <c r="B95" s="438" t="s">
        <v>385</v>
      </c>
      <c r="C95" s="423" t="s">
        <v>386</v>
      </c>
      <c r="D95" s="383" t="s">
        <v>256</v>
      </c>
      <c r="E95" s="457" t="s">
        <v>374</v>
      </c>
      <c r="F95" s="378"/>
      <c r="G95" s="378" t="s">
        <v>191</v>
      </c>
      <c r="H95" s="378"/>
      <c r="I95" s="378"/>
      <c r="J95" s="378"/>
      <c r="K95" s="379" t="s">
        <v>191</v>
      </c>
      <c r="L95" s="379" t="s">
        <v>234</v>
      </c>
      <c r="M95" s="378"/>
      <c r="N95" s="378" t="s">
        <v>191</v>
      </c>
      <c r="O95" s="378"/>
      <c r="P95" s="378"/>
      <c r="Q95" s="378" t="s">
        <v>191</v>
      </c>
      <c r="R95" s="379"/>
      <c r="S95" s="379"/>
      <c r="T95" s="378" t="s">
        <v>191</v>
      </c>
      <c r="U95" s="379"/>
      <c r="V95" s="378"/>
      <c r="W95" s="378"/>
      <c r="X95" s="378" t="s">
        <v>191</v>
      </c>
      <c r="Y95" s="379"/>
      <c r="Z95" s="379" t="s">
        <v>191</v>
      </c>
      <c r="AA95" s="378"/>
      <c r="AB95" s="378"/>
      <c r="AC95" s="378" t="s">
        <v>191</v>
      </c>
      <c r="AD95" s="378"/>
      <c r="AE95" s="378"/>
      <c r="AF95" s="379" t="s">
        <v>191</v>
      </c>
      <c r="AG95" s="379"/>
      <c r="AH95" s="372">
        <v>114</v>
      </c>
      <c r="AI95" s="373">
        <f t="shared" si="6"/>
        <v>114</v>
      </c>
      <c r="AJ95" s="374">
        <f t="shared" si="7"/>
        <v>0</v>
      </c>
    </row>
    <row r="96" spans="1:36" s="14" customFormat="1" ht="15.75" customHeight="1">
      <c r="A96" s="380">
        <v>150827</v>
      </c>
      <c r="B96" s="438" t="s">
        <v>387</v>
      </c>
      <c r="C96" s="423" t="s">
        <v>388</v>
      </c>
      <c r="D96" s="383" t="s">
        <v>256</v>
      </c>
      <c r="E96" s="457" t="s">
        <v>374</v>
      </c>
      <c r="F96" s="378"/>
      <c r="G96" s="378"/>
      <c r="H96" s="378" t="s">
        <v>191</v>
      </c>
      <c r="I96" s="378"/>
      <c r="J96" s="378"/>
      <c r="K96" s="379" t="s">
        <v>191</v>
      </c>
      <c r="L96" s="379"/>
      <c r="M96" s="378" t="s">
        <v>191</v>
      </c>
      <c r="N96" s="378"/>
      <c r="O96" s="378"/>
      <c r="P96" s="378"/>
      <c r="Q96" s="378" t="s">
        <v>191</v>
      </c>
      <c r="R96" s="379"/>
      <c r="S96" s="379" t="s">
        <v>191</v>
      </c>
      <c r="T96" s="378"/>
      <c r="U96" s="379" t="s">
        <v>234</v>
      </c>
      <c r="V96" s="378"/>
      <c r="W96" s="378" t="s">
        <v>191</v>
      </c>
      <c r="X96" s="378"/>
      <c r="Y96" s="379" t="s">
        <v>191</v>
      </c>
      <c r="Z96" s="379"/>
      <c r="AA96" s="378"/>
      <c r="AB96" s="378"/>
      <c r="AC96" s="378" t="s">
        <v>191</v>
      </c>
      <c r="AD96" s="378"/>
      <c r="AE96" s="378" t="s">
        <v>191</v>
      </c>
      <c r="AF96" s="379"/>
      <c r="AG96" s="379"/>
      <c r="AH96" s="372">
        <v>114</v>
      </c>
      <c r="AI96" s="373">
        <f t="shared" si="6"/>
        <v>114</v>
      </c>
      <c r="AJ96" s="374">
        <f t="shared" si="7"/>
        <v>0</v>
      </c>
    </row>
    <row r="97" spans="1:36" s="14" customFormat="1" ht="15.75" customHeight="1">
      <c r="A97" s="380">
        <v>121932</v>
      </c>
      <c r="B97" s="437" t="s">
        <v>389</v>
      </c>
      <c r="C97" s="382" t="s">
        <v>390</v>
      </c>
      <c r="D97" s="383" t="s">
        <v>256</v>
      </c>
      <c r="E97" s="457" t="s">
        <v>374</v>
      </c>
      <c r="F97" s="378"/>
      <c r="G97" s="378"/>
      <c r="H97" s="378"/>
      <c r="I97" s="378"/>
      <c r="J97" s="378"/>
      <c r="K97" s="379" t="s">
        <v>191</v>
      </c>
      <c r="L97" s="379" t="s">
        <v>191</v>
      </c>
      <c r="M97" s="378"/>
      <c r="N97" s="378"/>
      <c r="O97" s="378"/>
      <c r="P97" s="378"/>
      <c r="Q97" s="378" t="s">
        <v>191</v>
      </c>
      <c r="R97" s="379" t="s">
        <v>234</v>
      </c>
      <c r="S97" s="379" t="s">
        <v>191</v>
      </c>
      <c r="T97" s="378" t="s">
        <v>191</v>
      </c>
      <c r="U97" s="379"/>
      <c r="V97" s="378" t="s">
        <v>191</v>
      </c>
      <c r="W97" s="378" t="s">
        <v>191</v>
      </c>
      <c r="X97" s="378"/>
      <c r="Y97" s="379"/>
      <c r="Z97" s="379" t="s">
        <v>191</v>
      </c>
      <c r="AA97" s="378"/>
      <c r="AB97" s="378"/>
      <c r="AC97" s="378"/>
      <c r="AD97" s="378"/>
      <c r="AE97" s="378"/>
      <c r="AF97" s="379" t="s">
        <v>191</v>
      </c>
      <c r="AG97" s="379"/>
      <c r="AH97" s="372">
        <v>114</v>
      </c>
      <c r="AI97" s="373">
        <f t="shared" si="6"/>
        <v>114</v>
      </c>
      <c r="AJ97" s="374">
        <f t="shared" si="7"/>
        <v>0</v>
      </c>
    </row>
    <row r="98" spans="1:36" s="14" customFormat="1" ht="15.75" customHeight="1">
      <c r="A98" s="380">
        <v>142824</v>
      </c>
      <c r="B98" s="439" t="s">
        <v>391</v>
      </c>
      <c r="C98" s="382" t="s">
        <v>392</v>
      </c>
      <c r="D98" s="383" t="s">
        <v>256</v>
      </c>
      <c r="E98" s="457" t="s">
        <v>374</v>
      </c>
      <c r="F98" s="378"/>
      <c r="G98" s="378"/>
      <c r="H98" s="378" t="s">
        <v>191</v>
      </c>
      <c r="I98" s="378"/>
      <c r="J98" s="378"/>
      <c r="K98" s="379" t="s">
        <v>191</v>
      </c>
      <c r="L98" s="379"/>
      <c r="M98" s="378"/>
      <c r="N98" s="378" t="s">
        <v>191</v>
      </c>
      <c r="O98" s="378"/>
      <c r="P98" s="378"/>
      <c r="Q98" s="378" t="s">
        <v>191</v>
      </c>
      <c r="R98" s="379" t="s">
        <v>234</v>
      </c>
      <c r="S98" s="379"/>
      <c r="T98" s="378" t="s">
        <v>191</v>
      </c>
      <c r="U98" s="379"/>
      <c r="V98" s="378"/>
      <c r="W98" s="378" t="s">
        <v>191</v>
      </c>
      <c r="X98" s="378"/>
      <c r="Y98" s="379"/>
      <c r="Z98" s="379" t="s">
        <v>191</v>
      </c>
      <c r="AA98" s="378"/>
      <c r="AB98" s="378"/>
      <c r="AC98" s="378" t="s">
        <v>191</v>
      </c>
      <c r="AD98" s="652" t="s">
        <v>393</v>
      </c>
      <c r="AE98" s="653"/>
      <c r="AF98" s="653"/>
      <c r="AG98" s="654"/>
      <c r="AH98" s="372">
        <v>114</v>
      </c>
      <c r="AI98" s="373">
        <f t="shared" si="6"/>
        <v>102</v>
      </c>
      <c r="AJ98" s="374">
        <f>SUM(AI98-102)</f>
        <v>0</v>
      </c>
    </row>
    <row r="99" spans="1:36" s="14" customFormat="1" ht="15.75" customHeight="1">
      <c r="A99" s="380">
        <v>151068</v>
      </c>
      <c r="B99" s="439" t="s">
        <v>394</v>
      </c>
      <c r="C99" s="382" t="s">
        <v>395</v>
      </c>
      <c r="D99" s="383" t="s">
        <v>256</v>
      </c>
      <c r="E99" s="457" t="s">
        <v>374</v>
      </c>
      <c r="F99" s="378"/>
      <c r="G99" s="391"/>
      <c r="H99" s="378" t="s">
        <v>191</v>
      </c>
      <c r="I99" s="378"/>
      <c r="J99" s="378"/>
      <c r="K99" s="379" t="s">
        <v>191</v>
      </c>
      <c r="L99" s="379"/>
      <c r="M99" s="378"/>
      <c r="N99" s="378" t="s">
        <v>191</v>
      </c>
      <c r="O99" s="378"/>
      <c r="P99" s="378"/>
      <c r="Q99" s="378" t="s">
        <v>191</v>
      </c>
      <c r="R99" s="379" t="s">
        <v>234</v>
      </c>
      <c r="S99" s="379"/>
      <c r="T99" s="378" t="s">
        <v>191</v>
      </c>
      <c r="U99" s="379"/>
      <c r="V99" s="378"/>
      <c r="W99" s="378" t="s">
        <v>191</v>
      </c>
      <c r="X99" s="378"/>
      <c r="Y99" s="379"/>
      <c r="Z99" s="379" t="s">
        <v>191</v>
      </c>
      <c r="AA99" s="378"/>
      <c r="AB99" s="378"/>
      <c r="AC99" s="378" t="s">
        <v>191</v>
      </c>
      <c r="AD99" s="378"/>
      <c r="AE99" s="378"/>
      <c r="AF99" s="379" t="s">
        <v>191</v>
      </c>
      <c r="AG99" s="379"/>
      <c r="AH99" s="372">
        <v>114</v>
      </c>
      <c r="AI99" s="373">
        <f t="shared" si="6"/>
        <v>114</v>
      </c>
      <c r="AJ99" s="374">
        <f t="shared" si="7"/>
        <v>0</v>
      </c>
    </row>
    <row r="100" spans="1:36" s="14" customFormat="1" ht="15.75" customHeight="1">
      <c r="A100" s="380">
        <v>150762</v>
      </c>
      <c r="B100" s="438" t="s">
        <v>396</v>
      </c>
      <c r="C100" s="423" t="s">
        <v>397</v>
      </c>
      <c r="D100" s="383" t="s">
        <v>256</v>
      </c>
      <c r="E100" s="457" t="s">
        <v>374</v>
      </c>
      <c r="F100" s="378"/>
      <c r="G100" s="378"/>
      <c r="H100" s="378" t="s">
        <v>191</v>
      </c>
      <c r="I100" s="378" t="s">
        <v>191</v>
      </c>
      <c r="J100" s="378"/>
      <c r="K100" s="379"/>
      <c r="L100" s="379"/>
      <c r="M100" s="378"/>
      <c r="N100" s="378" t="s">
        <v>191</v>
      </c>
      <c r="O100" s="378"/>
      <c r="P100" s="378"/>
      <c r="Q100" s="378" t="s">
        <v>191</v>
      </c>
      <c r="R100" s="379"/>
      <c r="S100" s="379"/>
      <c r="T100" s="378" t="s">
        <v>191</v>
      </c>
      <c r="U100" s="379" t="s">
        <v>234</v>
      </c>
      <c r="V100" s="378"/>
      <c r="W100" s="378" t="s">
        <v>191</v>
      </c>
      <c r="X100" s="378"/>
      <c r="Y100" s="379"/>
      <c r="Z100" s="379"/>
      <c r="AA100" s="378"/>
      <c r="AB100" s="378"/>
      <c r="AC100" s="378" t="s">
        <v>191</v>
      </c>
      <c r="AD100" s="378"/>
      <c r="AE100" s="378"/>
      <c r="AF100" s="379" t="s">
        <v>191</v>
      </c>
      <c r="AG100" s="379" t="s">
        <v>191</v>
      </c>
      <c r="AH100" s="372">
        <v>114</v>
      </c>
      <c r="AI100" s="373">
        <f t="shared" si="6"/>
        <v>114</v>
      </c>
      <c r="AJ100" s="374">
        <f t="shared" si="7"/>
        <v>0</v>
      </c>
    </row>
    <row r="101" spans="1:36" s="14" customFormat="1" ht="15.75" customHeight="1">
      <c r="A101" s="380">
        <v>150924</v>
      </c>
      <c r="B101" s="437" t="s">
        <v>398</v>
      </c>
      <c r="C101" s="382" t="s">
        <v>399</v>
      </c>
      <c r="D101" s="383" t="s">
        <v>256</v>
      </c>
      <c r="E101" s="457" t="s">
        <v>374</v>
      </c>
      <c r="F101" s="378"/>
      <c r="G101" s="378"/>
      <c r="H101" s="378" t="s">
        <v>191</v>
      </c>
      <c r="I101" s="378"/>
      <c r="J101" s="378"/>
      <c r="K101" s="379" t="s">
        <v>191</v>
      </c>
      <c r="L101" s="379"/>
      <c r="M101" s="378"/>
      <c r="N101" s="378" t="s">
        <v>191</v>
      </c>
      <c r="O101" s="378"/>
      <c r="P101" s="378"/>
      <c r="Q101" s="378" t="s">
        <v>191</v>
      </c>
      <c r="R101" s="379"/>
      <c r="S101" s="379"/>
      <c r="T101" s="378" t="s">
        <v>191</v>
      </c>
      <c r="U101" s="379" t="s">
        <v>234</v>
      </c>
      <c r="V101" s="378"/>
      <c r="W101" s="378" t="s">
        <v>191</v>
      </c>
      <c r="X101" s="378"/>
      <c r="Y101" s="379"/>
      <c r="Z101" s="379" t="s">
        <v>191</v>
      </c>
      <c r="AA101" s="378"/>
      <c r="AB101" s="378"/>
      <c r="AC101" s="378" t="s">
        <v>191</v>
      </c>
      <c r="AD101" s="378"/>
      <c r="AE101" s="378"/>
      <c r="AF101" s="379" t="s">
        <v>191</v>
      </c>
      <c r="AG101" s="379"/>
      <c r="AH101" s="372">
        <v>114</v>
      </c>
      <c r="AI101" s="373">
        <f t="shared" si="6"/>
        <v>114</v>
      </c>
      <c r="AJ101" s="374">
        <f t="shared" si="7"/>
        <v>0</v>
      </c>
    </row>
    <row r="102" spans="1:36" s="14" customFormat="1" ht="15.75" customHeight="1">
      <c r="A102" s="380">
        <v>151246</v>
      </c>
      <c r="B102" s="437" t="s">
        <v>400</v>
      </c>
      <c r="C102" s="382" t="s">
        <v>401</v>
      </c>
      <c r="D102" s="383" t="s">
        <v>256</v>
      </c>
      <c r="E102" s="457" t="s">
        <v>374</v>
      </c>
      <c r="F102" s="378"/>
      <c r="G102" s="391"/>
      <c r="H102" s="378" t="s">
        <v>191</v>
      </c>
      <c r="I102" s="378"/>
      <c r="J102" s="378"/>
      <c r="K102" s="379" t="s">
        <v>191</v>
      </c>
      <c r="L102" s="379"/>
      <c r="M102" s="378"/>
      <c r="N102" s="378" t="s">
        <v>191</v>
      </c>
      <c r="O102" s="378"/>
      <c r="P102" s="378"/>
      <c r="Q102" s="378" t="s">
        <v>191</v>
      </c>
      <c r="R102" s="379"/>
      <c r="S102" s="379"/>
      <c r="T102" s="378" t="s">
        <v>191</v>
      </c>
      <c r="U102" s="379"/>
      <c r="V102" s="378"/>
      <c r="W102" s="378" t="s">
        <v>191</v>
      </c>
      <c r="X102" s="378"/>
      <c r="Y102" s="379"/>
      <c r="Z102" s="379" t="s">
        <v>191</v>
      </c>
      <c r="AA102" s="378"/>
      <c r="AB102" s="378"/>
      <c r="AC102" s="378" t="s">
        <v>191</v>
      </c>
      <c r="AD102" s="378"/>
      <c r="AE102" s="378"/>
      <c r="AF102" s="379" t="s">
        <v>191</v>
      </c>
      <c r="AG102" s="379" t="s">
        <v>234</v>
      </c>
      <c r="AH102" s="372">
        <v>114</v>
      </c>
      <c r="AI102" s="373">
        <f t="shared" si="6"/>
        <v>114</v>
      </c>
      <c r="AJ102" s="374">
        <f t="shared" si="7"/>
        <v>0</v>
      </c>
    </row>
    <row r="103" spans="1:36" s="14" customFormat="1" ht="15.75" customHeight="1">
      <c r="A103" s="380">
        <v>150878</v>
      </c>
      <c r="B103" s="439" t="s">
        <v>402</v>
      </c>
      <c r="C103" s="382" t="s">
        <v>403</v>
      </c>
      <c r="D103" s="383" t="s">
        <v>256</v>
      </c>
      <c r="E103" s="457" t="s">
        <v>374</v>
      </c>
      <c r="F103" s="649" t="s">
        <v>404</v>
      </c>
      <c r="G103" s="650"/>
      <c r="H103" s="650"/>
      <c r="I103" s="650"/>
      <c r="J103" s="650"/>
      <c r="K103" s="650"/>
      <c r="L103" s="650"/>
      <c r="M103" s="650"/>
      <c r="N103" s="650"/>
      <c r="O103" s="650"/>
      <c r="P103" s="650"/>
      <c r="Q103" s="650"/>
      <c r="R103" s="650"/>
      <c r="S103" s="650"/>
      <c r="T103" s="650"/>
      <c r="U103" s="650"/>
      <c r="V103" s="650"/>
      <c r="W103" s="650"/>
      <c r="X103" s="650"/>
      <c r="Y103" s="650"/>
      <c r="Z103" s="650"/>
      <c r="AA103" s="650"/>
      <c r="AB103" s="650"/>
      <c r="AC103" s="650"/>
      <c r="AD103" s="650"/>
      <c r="AE103" s="650"/>
      <c r="AF103" s="650"/>
      <c r="AG103" s="651"/>
      <c r="AH103" s="372">
        <v>114</v>
      </c>
      <c r="AI103" s="373">
        <f t="shared" si="6"/>
        <v>0</v>
      </c>
      <c r="AJ103" s="374">
        <f t="shared" si="7"/>
        <v>-114</v>
      </c>
    </row>
    <row r="104" spans="1:36" s="14" customFormat="1" ht="15.75" customHeight="1">
      <c r="A104" s="380">
        <v>137332</v>
      </c>
      <c r="B104" s="437" t="s">
        <v>405</v>
      </c>
      <c r="C104" s="382" t="s">
        <v>406</v>
      </c>
      <c r="D104" s="383" t="s">
        <v>256</v>
      </c>
      <c r="E104" s="457" t="s">
        <v>374</v>
      </c>
      <c r="F104" s="378"/>
      <c r="G104" s="378"/>
      <c r="H104" s="378" t="s">
        <v>191</v>
      </c>
      <c r="I104" s="378"/>
      <c r="J104" s="378"/>
      <c r="K104" s="379" t="s">
        <v>191</v>
      </c>
      <c r="L104" s="379"/>
      <c r="M104" s="378"/>
      <c r="N104" s="378" t="s">
        <v>191</v>
      </c>
      <c r="O104" s="378"/>
      <c r="P104" s="378"/>
      <c r="Q104" s="378" t="s">
        <v>191</v>
      </c>
      <c r="R104" s="379"/>
      <c r="S104" s="379"/>
      <c r="T104" s="378" t="s">
        <v>191</v>
      </c>
      <c r="U104" s="379"/>
      <c r="V104" s="378"/>
      <c r="W104" s="378" t="s">
        <v>191</v>
      </c>
      <c r="X104" s="378" t="s">
        <v>234</v>
      </c>
      <c r="Y104" s="379"/>
      <c r="Z104" s="379" t="s">
        <v>191</v>
      </c>
      <c r="AA104" s="378"/>
      <c r="AB104" s="378"/>
      <c r="AC104" s="378" t="s">
        <v>191</v>
      </c>
      <c r="AD104" s="378"/>
      <c r="AE104" s="378"/>
      <c r="AF104" s="379" t="s">
        <v>191</v>
      </c>
      <c r="AG104" s="379"/>
      <c r="AH104" s="372">
        <v>114</v>
      </c>
      <c r="AI104" s="373">
        <f t="shared" si="6"/>
        <v>114</v>
      </c>
      <c r="AJ104" s="374">
        <f t="shared" si="7"/>
        <v>0</v>
      </c>
    </row>
    <row r="105" spans="1:36" s="14" customFormat="1" ht="15.75" customHeight="1">
      <c r="A105" s="380">
        <v>150916</v>
      </c>
      <c r="B105" s="437" t="s">
        <v>407</v>
      </c>
      <c r="C105" s="382" t="s">
        <v>408</v>
      </c>
      <c r="D105" s="383" t="s">
        <v>256</v>
      </c>
      <c r="E105" s="457" t="s">
        <v>374</v>
      </c>
      <c r="F105" s="378"/>
      <c r="G105" s="378"/>
      <c r="H105" s="378" t="s">
        <v>191</v>
      </c>
      <c r="I105" s="378"/>
      <c r="J105" s="378" t="s">
        <v>234</v>
      </c>
      <c r="K105" s="379" t="s">
        <v>191</v>
      </c>
      <c r="L105" s="379"/>
      <c r="M105" s="652" t="s">
        <v>409</v>
      </c>
      <c r="N105" s="653"/>
      <c r="O105" s="653"/>
      <c r="P105" s="653"/>
      <c r="Q105" s="653"/>
      <c r="R105" s="653"/>
      <c r="S105" s="653"/>
      <c r="T105" s="653"/>
      <c r="U105" s="653"/>
      <c r="V105" s="653"/>
      <c r="W105" s="653"/>
      <c r="X105" s="653"/>
      <c r="Y105" s="653"/>
      <c r="Z105" s="653"/>
      <c r="AA105" s="653"/>
      <c r="AB105" s="653"/>
      <c r="AC105" s="653"/>
      <c r="AD105" s="653"/>
      <c r="AE105" s="653"/>
      <c r="AF105" s="653"/>
      <c r="AG105" s="654"/>
      <c r="AH105" s="372">
        <v>114</v>
      </c>
      <c r="AI105" s="373">
        <f t="shared" si="6"/>
        <v>30</v>
      </c>
      <c r="AJ105" s="374">
        <f>SUM(AI105-30)</f>
        <v>0</v>
      </c>
    </row>
    <row r="106" spans="1:36" s="14" customFormat="1" ht="15.75" customHeight="1">
      <c r="A106" s="380">
        <v>139068</v>
      </c>
      <c r="B106" s="437" t="s">
        <v>410</v>
      </c>
      <c r="C106" s="458" t="s">
        <v>411</v>
      </c>
      <c r="D106" s="383" t="s">
        <v>256</v>
      </c>
      <c r="E106" s="457" t="s">
        <v>374</v>
      </c>
      <c r="F106" s="378"/>
      <c r="G106" s="378"/>
      <c r="H106" s="378" t="s">
        <v>191</v>
      </c>
      <c r="I106" s="378"/>
      <c r="J106" s="378"/>
      <c r="K106" s="379" t="s">
        <v>191</v>
      </c>
      <c r="L106" s="379"/>
      <c r="M106" s="378"/>
      <c r="N106" s="378" t="s">
        <v>191</v>
      </c>
      <c r="O106" s="378"/>
      <c r="P106" s="378"/>
      <c r="Q106" s="378" t="s">
        <v>191</v>
      </c>
      <c r="R106" s="379"/>
      <c r="S106" s="379" t="s">
        <v>234</v>
      </c>
      <c r="T106" s="378" t="s">
        <v>191</v>
      </c>
      <c r="U106" s="379"/>
      <c r="V106" s="378"/>
      <c r="W106" s="378" t="s">
        <v>191</v>
      </c>
      <c r="X106" s="378"/>
      <c r="Y106" s="379"/>
      <c r="Z106" s="379" t="s">
        <v>191</v>
      </c>
      <c r="AA106" s="378"/>
      <c r="AB106" s="378"/>
      <c r="AC106" s="378" t="s">
        <v>191</v>
      </c>
      <c r="AD106" s="378"/>
      <c r="AE106" s="378"/>
      <c r="AF106" s="379" t="s">
        <v>191</v>
      </c>
      <c r="AG106" s="379"/>
      <c r="AH106" s="372">
        <v>114</v>
      </c>
      <c r="AI106" s="373">
        <f t="shared" si="6"/>
        <v>114</v>
      </c>
      <c r="AJ106" s="374">
        <f t="shared" si="7"/>
        <v>0</v>
      </c>
    </row>
    <row r="107" spans="1:36" s="14" customFormat="1" ht="15.75" customHeight="1">
      <c r="A107" s="380">
        <v>129224</v>
      </c>
      <c r="B107" s="437" t="s">
        <v>412</v>
      </c>
      <c r="C107" s="458" t="s">
        <v>413</v>
      </c>
      <c r="D107" s="383" t="s">
        <v>256</v>
      </c>
      <c r="E107" s="457" t="s">
        <v>374</v>
      </c>
      <c r="F107" s="396"/>
      <c r="G107" s="378"/>
      <c r="H107" s="378" t="s">
        <v>191</v>
      </c>
      <c r="I107" s="378"/>
      <c r="J107" s="378"/>
      <c r="K107" s="379" t="s">
        <v>191</v>
      </c>
      <c r="L107" s="379"/>
      <c r="M107" s="378"/>
      <c r="N107" s="378" t="s">
        <v>191</v>
      </c>
      <c r="O107" s="378"/>
      <c r="P107" s="378"/>
      <c r="Q107" s="378" t="s">
        <v>191</v>
      </c>
      <c r="R107" s="379"/>
      <c r="S107" s="379"/>
      <c r="T107" s="378" t="s">
        <v>191</v>
      </c>
      <c r="U107" s="379"/>
      <c r="V107" s="378"/>
      <c r="W107" s="378" t="s">
        <v>191</v>
      </c>
      <c r="X107" s="378"/>
      <c r="Y107" s="379" t="s">
        <v>234</v>
      </c>
      <c r="Z107" s="379" t="s">
        <v>191</v>
      </c>
      <c r="AA107" s="378"/>
      <c r="AB107" s="378"/>
      <c r="AC107" s="378" t="s">
        <v>191</v>
      </c>
      <c r="AD107" s="378"/>
      <c r="AE107" s="378"/>
      <c r="AF107" s="379" t="s">
        <v>191</v>
      </c>
      <c r="AG107" s="379"/>
      <c r="AH107" s="372">
        <v>114</v>
      </c>
      <c r="AI107" s="373">
        <f t="shared" si="6"/>
        <v>114</v>
      </c>
      <c r="AJ107" s="374">
        <f t="shared" si="7"/>
        <v>0</v>
      </c>
    </row>
    <row r="108" spans="1:36" s="14" customFormat="1" ht="15.75" customHeight="1">
      <c r="A108" s="380">
        <v>129909</v>
      </c>
      <c r="B108" s="437" t="s">
        <v>414</v>
      </c>
      <c r="C108" s="458" t="s">
        <v>415</v>
      </c>
      <c r="D108" s="383" t="s">
        <v>256</v>
      </c>
      <c r="E108" s="457" t="s">
        <v>374</v>
      </c>
      <c r="F108" s="396"/>
      <c r="G108" s="378"/>
      <c r="H108" s="378" t="s">
        <v>191</v>
      </c>
      <c r="I108" s="378"/>
      <c r="J108" s="378"/>
      <c r="K108" s="379" t="s">
        <v>191</v>
      </c>
      <c r="L108" s="379"/>
      <c r="M108" s="378"/>
      <c r="N108" s="378" t="s">
        <v>191</v>
      </c>
      <c r="O108" s="378"/>
      <c r="P108" s="378"/>
      <c r="Q108" s="378" t="s">
        <v>191</v>
      </c>
      <c r="R108" s="379"/>
      <c r="S108" s="379"/>
      <c r="T108" s="378" t="s">
        <v>191</v>
      </c>
      <c r="U108" s="379"/>
      <c r="V108" s="378"/>
      <c r="W108" s="378" t="s">
        <v>191</v>
      </c>
      <c r="X108" s="378"/>
      <c r="Y108" s="379"/>
      <c r="Z108" s="379" t="s">
        <v>191</v>
      </c>
      <c r="AA108" s="378"/>
      <c r="AB108" s="378"/>
      <c r="AC108" s="378" t="s">
        <v>191</v>
      </c>
      <c r="AD108" s="378"/>
      <c r="AE108" s="378"/>
      <c r="AF108" s="379" t="s">
        <v>191</v>
      </c>
      <c r="AG108" s="441" t="s">
        <v>234</v>
      </c>
      <c r="AH108" s="372">
        <v>114</v>
      </c>
      <c r="AI108" s="373">
        <f t="shared" si="6"/>
        <v>114</v>
      </c>
      <c r="AJ108" s="374">
        <f t="shared" si="7"/>
        <v>0</v>
      </c>
    </row>
    <row r="109" spans="1:36" s="14" customFormat="1" ht="15.75" customHeight="1">
      <c r="A109" s="380"/>
      <c r="B109" s="437" t="s">
        <v>230</v>
      </c>
      <c r="C109" s="388"/>
      <c r="D109" s="459"/>
      <c r="E109" s="460"/>
      <c r="F109" s="396"/>
      <c r="G109" s="378"/>
      <c r="H109" s="378">
        <v>17</v>
      </c>
      <c r="I109" s="378"/>
      <c r="J109" s="378"/>
      <c r="K109" s="379">
        <v>17</v>
      </c>
      <c r="L109" s="379"/>
      <c r="M109" s="378"/>
      <c r="N109" s="378">
        <v>17</v>
      </c>
      <c r="O109" s="378"/>
      <c r="P109" s="378"/>
      <c r="Q109" s="378">
        <v>17</v>
      </c>
      <c r="R109" s="379"/>
      <c r="S109" s="379"/>
      <c r="T109" s="378">
        <v>17</v>
      </c>
      <c r="U109" s="379"/>
      <c r="V109" s="378"/>
      <c r="W109" s="378">
        <v>17</v>
      </c>
      <c r="X109" s="378"/>
      <c r="Y109" s="379"/>
      <c r="Z109" s="379">
        <v>16</v>
      </c>
      <c r="AA109" s="378"/>
      <c r="AB109" s="378" t="s">
        <v>230</v>
      </c>
      <c r="AC109" s="378">
        <v>17</v>
      </c>
      <c r="AD109" s="378"/>
      <c r="AE109" s="378"/>
      <c r="AF109" s="379">
        <v>17</v>
      </c>
      <c r="AG109" s="379"/>
      <c r="AH109" s="372"/>
      <c r="AI109" s="373"/>
      <c r="AJ109" s="374"/>
    </row>
    <row r="110" spans="1:36" s="14" customFormat="1" ht="15.75" customHeight="1">
      <c r="A110" s="380">
        <v>142883</v>
      </c>
      <c r="B110" s="437" t="s">
        <v>416</v>
      </c>
      <c r="C110" s="458" t="s">
        <v>417</v>
      </c>
      <c r="D110" s="383" t="s">
        <v>418</v>
      </c>
      <c r="E110" s="457" t="s">
        <v>419</v>
      </c>
      <c r="F110" s="399"/>
      <c r="G110" s="399" t="s">
        <v>234</v>
      </c>
      <c r="H110" s="399" t="s">
        <v>234</v>
      </c>
      <c r="I110" s="399" t="s">
        <v>234</v>
      </c>
      <c r="J110" s="399" t="s">
        <v>234</v>
      </c>
      <c r="K110" s="400"/>
      <c r="L110" s="400" t="s">
        <v>234</v>
      </c>
      <c r="M110" s="399"/>
      <c r="N110" s="399"/>
      <c r="O110" s="399" t="s">
        <v>234</v>
      </c>
      <c r="P110" s="399" t="s">
        <v>234</v>
      </c>
      <c r="Q110" s="399" t="s">
        <v>234</v>
      </c>
      <c r="R110" s="400" t="s">
        <v>234</v>
      </c>
      <c r="S110" s="400"/>
      <c r="T110" s="399" t="s">
        <v>234</v>
      </c>
      <c r="U110" s="400"/>
      <c r="V110" s="399" t="s">
        <v>234</v>
      </c>
      <c r="W110" s="399" t="s">
        <v>234</v>
      </c>
      <c r="X110" s="399" t="s">
        <v>234</v>
      </c>
      <c r="Y110" s="400" t="s">
        <v>234</v>
      </c>
      <c r="Z110" s="400"/>
      <c r="AA110" s="399" t="s">
        <v>234</v>
      </c>
      <c r="AB110" s="399" t="s">
        <v>234</v>
      </c>
      <c r="AC110" s="399" t="s">
        <v>234</v>
      </c>
      <c r="AD110" s="399"/>
      <c r="AE110" s="399" t="s">
        <v>234</v>
      </c>
      <c r="AF110" s="400" t="s">
        <v>234</v>
      </c>
      <c r="AG110" s="400"/>
      <c r="AH110" s="372">
        <v>114</v>
      </c>
      <c r="AI110" s="373">
        <f t="shared" si="6"/>
        <v>114</v>
      </c>
      <c r="AJ110" s="374">
        <f t="shared" si="7"/>
        <v>0</v>
      </c>
    </row>
    <row r="111" spans="1:36" s="14" customFormat="1" ht="15.75" customHeight="1">
      <c r="A111" s="50">
        <v>151661</v>
      </c>
      <c r="B111" s="438" t="s">
        <v>420</v>
      </c>
      <c r="C111" s="386" t="s">
        <v>421</v>
      </c>
      <c r="D111" s="383" t="s">
        <v>418</v>
      </c>
      <c r="E111" s="457" t="s">
        <v>419</v>
      </c>
      <c r="F111" s="399" t="s">
        <v>234</v>
      </c>
      <c r="G111" s="399" t="s">
        <v>234</v>
      </c>
      <c r="H111" s="399" t="s">
        <v>234</v>
      </c>
      <c r="I111" s="399" t="s">
        <v>234</v>
      </c>
      <c r="J111" s="399"/>
      <c r="K111" s="400"/>
      <c r="L111" s="400"/>
      <c r="M111" s="399" t="s">
        <v>234</v>
      </c>
      <c r="N111" s="399" t="s">
        <v>234</v>
      </c>
      <c r="O111" s="399" t="s">
        <v>234</v>
      </c>
      <c r="P111" s="399" t="s">
        <v>234</v>
      </c>
      <c r="Q111" s="399"/>
      <c r="R111" s="400" t="s">
        <v>234</v>
      </c>
      <c r="S111" s="400" t="s">
        <v>234</v>
      </c>
      <c r="T111" s="399" t="s">
        <v>234</v>
      </c>
      <c r="U111" s="400" t="s">
        <v>234</v>
      </c>
      <c r="V111" s="399"/>
      <c r="W111" s="399" t="s">
        <v>234</v>
      </c>
      <c r="X111" s="399"/>
      <c r="Y111" s="400" t="s">
        <v>234</v>
      </c>
      <c r="Z111" s="400"/>
      <c r="AA111" s="399" t="s">
        <v>234</v>
      </c>
      <c r="AB111" s="399" t="s">
        <v>234</v>
      </c>
      <c r="AC111" s="399" t="s">
        <v>234</v>
      </c>
      <c r="AD111" s="399" t="s">
        <v>234</v>
      </c>
      <c r="AE111" s="399"/>
      <c r="AF111" s="400"/>
      <c r="AG111" s="400" t="s">
        <v>234</v>
      </c>
      <c r="AH111" s="372">
        <v>114</v>
      </c>
      <c r="AI111" s="373">
        <f>COUNTIF(D111:AH111,"T")*6+COUNTIF(D111:AH111,"P")*12+COUNTIF(D111:AH111,"M")*6+COUNTIF(D111:AH111,"I")*6+COUNTIF(D111:AH111,"N")*12+COUNTIF(D111:AH111,"TI")*11+COUNTIF(D111:AH111,"MT")*12+COUNTIF(D111:AH111,"MN")*18+COUNTIF(D111:AH111,"PI")*17+COUNTIF(D111:AH111,"TN")*18+COUNTIF(D111:AH111,"NB")*6+COUNTIF(D111:AH111,"AF")*6</f>
        <v>114</v>
      </c>
      <c r="AJ111" s="374">
        <f t="shared" si="7"/>
        <v>0</v>
      </c>
    </row>
    <row r="112" spans="1:36" s="14" customFormat="1" ht="15.75" customHeight="1">
      <c r="A112" s="380">
        <v>127671</v>
      </c>
      <c r="B112" s="437" t="s">
        <v>422</v>
      </c>
      <c r="C112" s="458" t="s">
        <v>423</v>
      </c>
      <c r="D112" s="383" t="s">
        <v>418</v>
      </c>
      <c r="E112" s="457" t="s">
        <v>419</v>
      </c>
      <c r="F112" s="399" t="s">
        <v>234</v>
      </c>
      <c r="G112" s="399" t="s">
        <v>234</v>
      </c>
      <c r="H112" s="399"/>
      <c r="I112" s="399" t="s">
        <v>234</v>
      </c>
      <c r="J112" s="399" t="s">
        <v>234</v>
      </c>
      <c r="K112" s="400"/>
      <c r="L112" s="400" t="s">
        <v>234</v>
      </c>
      <c r="M112" s="399" t="s">
        <v>234</v>
      </c>
      <c r="N112" s="399" t="s">
        <v>234</v>
      </c>
      <c r="O112" s="399" t="s">
        <v>234</v>
      </c>
      <c r="P112" s="399" t="s">
        <v>234</v>
      </c>
      <c r="Q112" s="399" t="s">
        <v>234</v>
      </c>
      <c r="R112" s="400"/>
      <c r="S112" s="400" t="s">
        <v>234</v>
      </c>
      <c r="T112" s="399"/>
      <c r="U112" s="400"/>
      <c r="V112" s="399" t="s">
        <v>234</v>
      </c>
      <c r="W112" s="399" t="s">
        <v>234</v>
      </c>
      <c r="X112" s="399" t="s">
        <v>234</v>
      </c>
      <c r="Y112" s="400"/>
      <c r="Z112" s="400"/>
      <c r="AA112" s="399" t="s">
        <v>234</v>
      </c>
      <c r="AB112" s="399"/>
      <c r="AC112" s="399" t="s">
        <v>234</v>
      </c>
      <c r="AD112" s="399" t="s">
        <v>234</v>
      </c>
      <c r="AE112" s="399" t="s">
        <v>234</v>
      </c>
      <c r="AF112" s="400"/>
      <c r="AG112" s="400" t="s">
        <v>234</v>
      </c>
      <c r="AH112" s="372">
        <v>114</v>
      </c>
      <c r="AI112" s="373">
        <f>COUNTIF(D112:AH112,"T")*6+COUNTIF(D112:AH112,"P")*12+COUNTIF(D112:AH112,"M")*6+COUNTIF(D112:AH112,"I")*6+COUNTIF(D112:AH112,"N")*12+COUNTIF(D112:AH112,"TI")*11+COUNTIF(D112:AH112,"MT")*12+COUNTIF(D112:AH112,"MN")*18+COUNTIF(D112:AH112,"PI")*17+COUNTIF(D112:AH112,"TN")*18+COUNTIF(D112:AH112,"NB")*6+COUNTIF(D112:AH112,"AF")*6</f>
        <v>114</v>
      </c>
      <c r="AJ112" s="374">
        <f t="shared" si="7"/>
        <v>0</v>
      </c>
    </row>
    <row r="113" spans="1:36" s="14" customFormat="1" ht="15.75" customHeight="1">
      <c r="A113" s="380">
        <v>153303</v>
      </c>
      <c r="B113" s="437" t="s">
        <v>424</v>
      </c>
      <c r="C113" s="458" t="s">
        <v>425</v>
      </c>
      <c r="D113" s="383" t="s">
        <v>418</v>
      </c>
      <c r="E113" s="457" t="s">
        <v>419</v>
      </c>
      <c r="F113" s="652" t="s">
        <v>321</v>
      </c>
      <c r="G113" s="653"/>
      <c r="H113" s="653"/>
      <c r="I113" s="653"/>
      <c r="J113" s="653"/>
      <c r="K113" s="653"/>
      <c r="L113" s="653"/>
      <c r="M113" s="653"/>
      <c r="N113" s="653"/>
      <c r="O113" s="653"/>
      <c r="P113" s="653"/>
      <c r="Q113" s="653"/>
      <c r="R113" s="653"/>
      <c r="S113" s="653"/>
      <c r="T113" s="653"/>
      <c r="U113" s="653"/>
      <c r="V113" s="653"/>
      <c r="W113" s="653"/>
      <c r="X113" s="653"/>
      <c r="Y113" s="653"/>
      <c r="Z113" s="653"/>
      <c r="AA113" s="653"/>
      <c r="AB113" s="653"/>
      <c r="AC113" s="653"/>
      <c r="AD113" s="653"/>
      <c r="AE113" s="653"/>
      <c r="AF113" s="653"/>
      <c r="AG113" s="654"/>
      <c r="AH113" s="372">
        <v>114</v>
      </c>
      <c r="AI113" s="373">
        <f>COUNTIF(D113:AH113,"T")*6+COUNTIF(D113:AH113,"P")*12+COUNTIF(D113:AH113,"M")*6+COUNTIF(D113:AH113,"I")*6+COUNTIF(D113:AH113,"N")*12+COUNTIF(D113:AH113,"TI")*11+COUNTIF(D113:AH113,"MT")*12+COUNTIF(D113:AH113,"MN")*18+COUNTIF(D113:AH113,"PI")*17+COUNTIF(D113:AH113,"TN")*18+COUNTIF(D113:AH113,"NB")*6+COUNTIF(D113:AH113,"AF")*6</f>
        <v>0</v>
      </c>
      <c r="AJ113" s="374">
        <f t="shared" si="7"/>
        <v>-114</v>
      </c>
    </row>
    <row r="114" spans="1:36" s="14" customFormat="1" ht="15.75" customHeight="1">
      <c r="A114" s="380">
        <v>101141</v>
      </c>
      <c r="B114" s="437" t="s">
        <v>426</v>
      </c>
      <c r="C114" s="382" t="s">
        <v>427</v>
      </c>
      <c r="D114" s="383" t="s">
        <v>418</v>
      </c>
      <c r="E114" s="457" t="s">
        <v>419</v>
      </c>
      <c r="F114" s="399" t="s">
        <v>234</v>
      </c>
      <c r="G114" s="399" t="s">
        <v>234</v>
      </c>
      <c r="H114" s="399" t="s">
        <v>234</v>
      </c>
      <c r="I114" s="399"/>
      <c r="J114" s="399" t="s">
        <v>234</v>
      </c>
      <c r="K114" s="400"/>
      <c r="L114" s="400"/>
      <c r="M114" s="399" t="s">
        <v>234</v>
      </c>
      <c r="N114" s="399" t="s">
        <v>234</v>
      </c>
      <c r="O114" s="399" t="s">
        <v>234</v>
      </c>
      <c r="P114" s="399" t="s">
        <v>234</v>
      </c>
      <c r="Q114" s="399" t="s">
        <v>234</v>
      </c>
      <c r="R114" s="400"/>
      <c r="S114" s="400" t="s">
        <v>234</v>
      </c>
      <c r="T114" s="399" t="s">
        <v>234</v>
      </c>
      <c r="U114" s="400" t="s">
        <v>234</v>
      </c>
      <c r="V114" s="399" t="s">
        <v>234</v>
      </c>
      <c r="W114" s="399" t="s">
        <v>234</v>
      </c>
      <c r="X114" s="399" t="s">
        <v>234</v>
      </c>
      <c r="Y114" s="400"/>
      <c r="Z114" s="400"/>
      <c r="AA114" s="399"/>
      <c r="AB114" s="399" t="s">
        <v>234</v>
      </c>
      <c r="AC114" s="399" t="s">
        <v>234</v>
      </c>
      <c r="AD114" s="399" t="s">
        <v>234</v>
      </c>
      <c r="AE114" s="399" t="s">
        <v>234</v>
      </c>
      <c r="AF114" s="400"/>
      <c r="AG114" s="400"/>
      <c r="AH114" s="372">
        <v>114</v>
      </c>
      <c r="AI114" s="373">
        <f>COUNTIF(D114:AH114,"T")*6+COUNTIF(D114:AH114,"P")*12+COUNTIF(D114:AH114,"M")*6+COUNTIF(D114:AH114,"I")*6+COUNTIF(D114:AH114,"N")*12+COUNTIF(D114:AH114,"TI")*11+COUNTIF(D114:AH114,"MT")*12+COUNTIF(D114:AH114,"MN")*18+COUNTIF(D114:AH114,"PI")*17+COUNTIF(D114:AH114,"TN")*18+COUNTIF(D114:AH114,"NB")*6+COUNTIF(D114:AH114,"AF")*6</f>
        <v>114</v>
      </c>
      <c r="AJ114" s="374">
        <f t="shared" si="7"/>
        <v>0</v>
      </c>
    </row>
    <row r="115" spans="1:36" s="14" customFormat="1" ht="15.75" customHeight="1">
      <c r="A115" s="50">
        <v>151670</v>
      </c>
      <c r="B115" s="439" t="s">
        <v>428</v>
      </c>
      <c r="C115" s="388" t="s">
        <v>429</v>
      </c>
      <c r="D115" s="383" t="s">
        <v>418</v>
      </c>
      <c r="E115" s="457" t="s">
        <v>419</v>
      </c>
      <c r="F115" s="399" t="s">
        <v>234</v>
      </c>
      <c r="G115" s="399" t="s">
        <v>234</v>
      </c>
      <c r="H115" s="399"/>
      <c r="I115" s="399" t="s">
        <v>234</v>
      </c>
      <c r="J115" s="399" t="s">
        <v>234</v>
      </c>
      <c r="K115" s="400"/>
      <c r="L115" s="400" t="s">
        <v>234</v>
      </c>
      <c r="M115" s="399" t="s">
        <v>234</v>
      </c>
      <c r="N115" s="399"/>
      <c r="O115" s="399" t="s">
        <v>234</v>
      </c>
      <c r="P115" s="399" t="s">
        <v>234</v>
      </c>
      <c r="Q115" s="399" t="s">
        <v>234</v>
      </c>
      <c r="R115" s="400"/>
      <c r="S115" s="400" t="s">
        <v>234</v>
      </c>
      <c r="T115" s="399"/>
      <c r="U115" s="400"/>
      <c r="V115" s="399" t="s">
        <v>234</v>
      </c>
      <c r="W115" s="399" t="s">
        <v>234</v>
      </c>
      <c r="X115" s="399" t="s">
        <v>234</v>
      </c>
      <c r="Y115" s="400" t="s">
        <v>234</v>
      </c>
      <c r="Z115" s="400"/>
      <c r="AA115" s="399" t="s">
        <v>234</v>
      </c>
      <c r="AB115" s="399" t="s">
        <v>234</v>
      </c>
      <c r="AC115" s="399" t="s">
        <v>234</v>
      </c>
      <c r="AD115" s="399" t="s">
        <v>234</v>
      </c>
      <c r="AE115" s="399" t="s">
        <v>234</v>
      </c>
      <c r="AF115" s="400"/>
      <c r="AG115" s="400"/>
      <c r="AH115" s="372">
        <v>114</v>
      </c>
      <c r="AI115" s="373">
        <f>COUNTIF(D115:AH115,"T")*6+COUNTIF(D115:AH115,"P")*12+COUNTIF(D115:AH115,"M")*6+COUNTIF(D115:AH115,"I")*6+COUNTIF(D115:AH115,"N")*12+COUNTIF(D115:AH115,"TI")*11+COUNTIF(D115:AH115,"MT")*12+COUNTIF(D115:AH115,"MN")*18+COUNTIF(D115:AH115,"PI")*17+COUNTIF(D115:AH115,"TN")*18+COUNTIF(D115:AH115,"NB")*6+COUNTIF(D115:AH115,"AF")*6</f>
        <v>114</v>
      </c>
      <c r="AJ115" s="374">
        <f t="shared" si="7"/>
        <v>0</v>
      </c>
    </row>
    <row r="116" spans="1:36" s="14" customFormat="1" ht="15.75" customHeight="1" thickBot="1">
      <c r="A116" s="428">
        <v>126047</v>
      </c>
      <c r="B116" s="461" t="s">
        <v>430</v>
      </c>
      <c r="C116" s="403" t="s">
        <v>431</v>
      </c>
      <c r="D116" s="404" t="s">
        <v>418</v>
      </c>
      <c r="E116" s="462" t="s">
        <v>419</v>
      </c>
      <c r="F116" s="655" t="s">
        <v>326</v>
      </c>
      <c r="G116" s="655"/>
      <c r="H116" s="655"/>
      <c r="I116" s="655"/>
      <c r="J116" s="655"/>
      <c r="K116" s="655"/>
      <c r="L116" s="655"/>
      <c r="M116" s="655"/>
      <c r="N116" s="655"/>
      <c r="O116" s="655"/>
      <c r="P116" s="655"/>
      <c r="Q116" s="655"/>
      <c r="R116" s="655"/>
      <c r="S116" s="655"/>
      <c r="T116" s="655"/>
      <c r="U116" s="655"/>
      <c r="V116" s="655"/>
      <c r="W116" s="655"/>
      <c r="X116" s="655"/>
      <c r="Y116" s="655"/>
      <c r="Z116" s="655"/>
      <c r="AA116" s="655"/>
      <c r="AB116" s="655"/>
      <c r="AC116" s="655"/>
      <c r="AD116" s="655"/>
      <c r="AE116" s="655"/>
      <c r="AF116" s="655"/>
      <c r="AG116" s="655"/>
      <c r="AH116" s="409"/>
      <c r="AI116" s="410"/>
      <c r="AJ116" s="411"/>
    </row>
    <row r="117" spans="1:36" s="14" customFormat="1" ht="13.5" customHeight="1">
      <c r="A117" s="433"/>
      <c r="B117" s="463"/>
      <c r="C117" s="414"/>
      <c r="D117" s="415"/>
      <c r="E117" s="416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  <c r="U117" s="464"/>
      <c r="V117" s="464"/>
      <c r="W117" s="464"/>
      <c r="X117" s="464"/>
      <c r="Y117" s="464"/>
      <c r="Z117" s="464"/>
      <c r="AA117" s="464"/>
      <c r="AB117" s="464"/>
      <c r="AC117" s="464"/>
      <c r="AD117" s="464"/>
      <c r="AE117" s="464"/>
      <c r="AF117" s="464"/>
      <c r="AG117" s="464"/>
      <c r="AH117" s="418"/>
      <c r="AI117" s="419"/>
      <c r="AJ117" s="420"/>
    </row>
    <row r="118" spans="1:36" s="14" customFormat="1" ht="13.5" customHeight="1" thickBot="1">
      <c r="A118" s="433"/>
      <c r="B118" s="463"/>
      <c r="C118" s="414"/>
      <c r="D118" s="415"/>
      <c r="E118" s="416"/>
      <c r="F118" s="464"/>
      <c r="G118" s="464"/>
      <c r="H118" s="464"/>
      <c r="I118" s="464"/>
      <c r="J118" s="464"/>
      <c r="K118" s="464"/>
      <c r="L118" s="464"/>
      <c r="M118" s="464"/>
      <c r="N118" s="464"/>
      <c r="O118" s="464"/>
      <c r="P118" s="464"/>
      <c r="Q118" s="464"/>
      <c r="R118" s="464"/>
      <c r="S118" s="464"/>
      <c r="T118" s="464"/>
      <c r="U118" s="464"/>
      <c r="V118" s="464"/>
      <c r="W118" s="464"/>
      <c r="X118" s="464"/>
      <c r="Y118" s="464"/>
      <c r="Z118" s="464"/>
      <c r="AA118" s="464"/>
      <c r="AB118" s="464"/>
      <c r="AC118" s="464"/>
      <c r="AD118" s="464"/>
      <c r="AE118" s="464"/>
      <c r="AF118" s="464"/>
      <c r="AG118" s="464"/>
      <c r="AH118" s="418"/>
      <c r="AI118" s="419"/>
      <c r="AJ118" s="420"/>
    </row>
    <row r="119" spans="1:36" s="14" customFormat="1" ht="15.75" customHeight="1">
      <c r="A119" s="355" t="s">
        <v>0</v>
      </c>
      <c r="B119" s="356" t="s">
        <v>1</v>
      </c>
      <c r="C119" s="356" t="s">
        <v>14</v>
      </c>
      <c r="D119" s="357" t="s">
        <v>2</v>
      </c>
      <c r="E119" s="656" t="s">
        <v>3</v>
      </c>
      <c r="F119" s="358">
        <v>1</v>
      </c>
      <c r="G119" s="358">
        <v>2</v>
      </c>
      <c r="H119" s="358">
        <v>3</v>
      </c>
      <c r="I119" s="358">
        <v>4</v>
      </c>
      <c r="J119" s="358">
        <v>5</v>
      </c>
      <c r="K119" s="358">
        <v>6</v>
      </c>
      <c r="L119" s="358">
        <v>7</v>
      </c>
      <c r="M119" s="358">
        <v>8</v>
      </c>
      <c r="N119" s="358">
        <v>9</v>
      </c>
      <c r="O119" s="358">
        <v>10</v>
      </c>
      <c r="P119" s="358">
        <v>11</v>
      </c>
      <c r="Q119" s="358">
        <v>12</v>
      </c>
      <c r="R119" s="358">
        <v>13</v>
      </c>
      <c r="S119" s="358">
        <v>14</v>
      </c>
      <c r="T119" s="358">
        <v>15</v>
      </c>
      <c r="U119" s="358">
        <v>16</v>
      </c>
      <c r="V119" s="358">
        <v>17</v>
      </c>
      <c r="W119" s="358">
        <v>18</v>
      </c>
      <c r="X119" s="358">
        <v>19</v>
      </c>
      <c r="Y119" s="358">
        <v>20</v>
      </c>
      <c r="Z119" s="358">
        <v>21</v>
      </c>
      <c r="AA119" s="358">
        <v>22</v>
      </c>
      <c r="AB119" s="358">
        <v>23</v>
      </c>
      <c r="AC119" s="358">
        <v>24</v>
      </c>
      <c r="AD119" s="358">
        <v>25</v>
      </c>
      <c r="AE119" s="358">
        <v>26</v>
      </c>
      <c r="AF119" s="358">
        <v>27</v>
      </c>
      <c r="AG119" s="358">
        <v>28</v>
      </c>
      <c r="AH119" s="658" t="s">
        <v>4</v>
      </c>
      <c r="AI119" s="660" t="s">
        <v>5</v>
      </c>
      <c r="AJ119" s="662" t="s">
        <v>6</v>
      </c>
    </row>
    <row r="120" spans="1:36" s="14" customFormat="1" ht="15.75" customHeight="1">
      <c r="A120" s="359"/>
      <c r="B120" s="360" t="s">
        <v>248</v>
      </c>
      <c r="C120" s="360" t="s">
        <v>218</v>
      </c>
      <c r="D120" s="361" t="s">
        <v>249</v>
      </c>
      <c r="E120" s="657"/>
      <c r="F120" s="362" t="s">
        <v>8</v>
      </c>
      <c r="G120" s="362" t="s">
        <v>10</v>
      </c>
      <c r="H120" s="362" t="s">
        <v>7</v>
      </c>
      <c r="I120" s="362" t="s">
        <v>7</v>
      </c>
      <c r="J120" s="362" t="s">
        <v>8</v>
      </c>
      <c r="K120" s="362" t="s">
        <v>8</v>
      </c>
      <c r="L120" s="362" t="s">
        <v>9</v>
      </c>
      <c r="M120" s="362" t="s">
        <v>8</v>
      </c>
      <c r="N120" s="362" t="s">
        <v>10</v>
      </c>
      <c r="O120" s="362" t="s">
        <v>7</v>
      </c>
      <c r="P120" s="362" t="s">
        <v>7</v>
      </c>
      <c r="Q120" s="362" t="s">
        <v>8</v>
      </c>
      <c r="R120" s="362" t="s">
        <v>8</v>
      </c>
      <c r="S120" s="362" t="s">
        <v>9</v>
      </c>
      <c r="T120" s="362" t="s">
        <v>8</v>
      </c>
      <c r="U120" s="362" t="s">
        <v>10</v>
      </c>
      <c r="V120" s="362" t="s">
        <v>7</v>
      </c>
      <c r="W120" s="362" t="s">
        <v>7</v>
      </c>
      <c r="X120" s="362" t="s">
        <v>8</v>
      </c>
      <c r="Y120" s="362" t="s">
        <v>8</v>
      </c>
      <c r="Z120" s="362" t="s">
        <v>9</v>
      </c>
      <c r="AA120" s="362" t="s">
        <v>8</v>
      </c>
      <c r="AB120" s="362" t="s">
        <v>10</v>
      </c>
      <c r="AC120" s="362" t="s">
        <v>7</v>
      </c>
      <c r="AD120" s="362" t="s">
        <v>7</v>
      </c>
      <c r="AE120" s="362" t="s">
        <v>8</v>
      </c>
      <c r="AF120" s="362" t="s">
        <v>8</v>
      </c>
      <c r="AG120" s="362" t="s">
        <v>9</v>
      </c>
      <c r="AH120" s="659"/>
      <c r="AI120" s="661"/>
      <c r="AJ120" s="663"/>
    </row>
    <row r="121" spans="1:36" s="14" customFormat="1" ht="15.75" customHeight="1">
      <c r="A121" s="375">
        <v>151343</v>
      </c>
      <c r="B121" s="449" t="s">
        <v>372</v>
      </c>
      <c r="C121" s="365" t="s">
        <v>373</v>
      </c>
      <c r="D121" s="366" t="s">
        <v>292</v>
      </c>
      <c r="E121" s="367" t="s">
        <v>374</v>
      </c>
      <c r="F121" s="368"/>
      <c r="G121" s="368" t="s">
        <v>191</v>
      </c>
      <c r="H121" s="368"/>
      <c r="I121" s="368" t="s">
        <v>191</v>
      </c>
      <c r="J121" s="450"/>
      <c r="K121" s="369" t="s">
        <v>234</v>
      </c>
      <c r="L121" s="370"/>
      <c r="M121" s="368" t="s">
        <v>191</v>
      </c>
      <c r="N121" s="368"/>
      <c r="O121" s="450" t="s">
        <v>191</v>
      </c>
      <c r="P121" s="368"/>
      <c r="Q121" s="450"/>
      <c r="R121" s="451"/>
      <c r="S121" s="370" t="s">
        <v>191</v>
      </c>
      <c r="T121" s="452"/>
      <c r="U121" s="369" t="s">
        <v>191</v>
      </c>
      <c r="V121" s="452"/>
      <c r="W121" s="368"/>
      <c r="X121" s="450"/>
      <c r="Y121" s="369"/>
      <c r="Z121" s="370"/>
      <c r="AA121" s="368" t="s">
        <v>191</v>
      </c>
      <c r="AB121" s="368"/>
      <c r="AC121" s="368"/>
      <c r="AD121" s="450"/>
      <c r="AE121" s="450" t="s">
        <v>191</v>
      </c>
      <c r="AF121" s="369"/>
      <c r="AG121" s="370" t="s">
        <v>191</v>
      </c>
      <c r="AH121" s="372">
        <v>114</v>
      </c>
      <c r="AI121" s="373">
        <f>COUNTIF(D121:AH121,"T")*6+COUNTIF(D121:AH121,"P")*12+COUNTIF(D121:AH121,"M")*6+COUNTIF(D121:AH121,"I")*6+COUNTIF(D121:AH121,"N")*12+COUNTIF(D121:AH121,"TI")*11+COUNTIF(D121:AH121,"MT")*12+COUNTIF(D121:AH121,"MN")*18+COUNTIF(D121:AH121,"PI")*17+COUNTIF(D121:AH121,"TN")*18+COUNTIF(D121:AH121,"NB")*6+COUNTIF(D121:AH121,"AF")*6</f>
        <v>114</v>
      </c>
      <c r="AJ121" s="374">
        <f>SUM(AI121-114)</f>
        <v>0</v>
      </c>
    </row>
    <row r="122" spans="1:36" s="14" customFormat="1" ht="15.75" customHeight="1">
      <c r="A122" s="363">
        <v>128384</v>
      </c>
      <c r="B122" s="449" t="s">
        <v>375</v>
      </c>
      <c r="C122" s="365" t="s">
        <v>376</v>
      </c>
      <c r="D122" s="366" t="s">
        <v>371</v>
      </c>
      <c r="E122" s="367" t="s">
        <v>374</v>
      </c>
      <c r="F122" s="368" t="s">
        <v>191</v>
      </c>
      <c r="G122" s="368"/>
      <c r="H122" s="368"/>
      <c r="I122" s="368"/>
      <c r="J122" s="450" t="s">
        <v>191</v>
      </c>
      <c r="K122" s="369"/>
      <c r="L122" s="370"/>
      <c r="M122" s="368"/>
      <c r="N122" s="368" t="s">
        <v>191</v>
      </c>
      <c r="O122" s="450"/>
      <c r="P122" s="368"/>
      <c r="Q122" s="450"/>
      <c r="R122" s="369" t="s">
        <v>191</v>
      </c>
      <c r="S122" s="370"/>
      <c r="T122" s="368" t="s">
        <v>234</v>
      </c>
      <c r="U122" s="369"/>
      <c r="V122" s="368" t="s">
        <v>191</v>
      </c>
      <c r="W122" s="368"/>
      <c r="X122" s="450" t="s">
        <v>191</v>
      </c>
      <c r="Y122" s="369"/>
      <c r="Z122" s="370"/>
      <c r="AA122" s="368"/>
      <c r="AB122" s="368" t="s">
        <v>191</v>
      </c>
      <c r="AC122" s="368"/>
      <c r="AD122" s="450" t="s">
        <v>191</v>
      </c>
      <c r="AE122" s="450"/>
      <c r="AF122" s="369" t="s">
        <v>191</v>
      </c>
      <c r="AG122" s="370"/>
      <c r="AH122" s="372">
        <v>114</v>
      </c>
      <c r="AI122" s="373">
        <f aca="true" t="shared" si="8" ref="AI122:AI141">COUNTIF(D122:AH122,"T")*6+COUNTIF(D122:AH122,"P")*12+COUNTIF(D122:AH122,"M")*6+COUNTIF(D122:AH122,"I")*6+COUNTIF(D122:AH122,"N")*12+COUNTIF(D122:AH122,"TI")*11+COUNTIF(D122:AH122,"MT")*12+COUNTIF(D122:AH122,"MN")*18+COUNTIF(D122:AH122,"PI")*17+COUNTIF(D122:AH122,"TN")*18+COUNTIF(D122:AH122,"NB")*6+COUNTIF(D122:AH122,"AF")*6</f>
        <v>114</v>
      </c>
      <c r="AJ122" s="374">
        <f aca="true" t="shared" si="9" ref="AJ122:AJ145">SUM(AI122-114)</f>
        <v>0</v>
      </c>
    </row>
    <row r="123" spans="1:36" s="14" customFormat="1" ht="15.75" customHeight="1">
      <c r="A123" s="363">
        <v>142778</v>
      </c>
      <c r="B123" s="453" t="s">
        <v>377</v>
      </c>
      <c r="C123" s="454" t="s">
        <v>378</v>
      </c>
      <c r="D123" s="366" t="s">
        <v>292</v>
      </c>
      <c r="E123" s="367" t="s">
        <v>374</v>
      </c>
      <c r="F123" s="378"/>
      <c r="G123" s="378" t="s">
        <v>191</v>
      </c>
      <c r="H123" s="378"/>
      <c r="I123" s="378" t="s">
        <v>191</v>
      </c>
      <c r="J123" s="378"/>
      <c r="K123" s="379" t="s">
        <v>234</v>
      </c>
      <c r="L123" s="379"/>
      <c r="M123" s="378" t="s">
        <v>191</v>
      </c>
      <c r="N123" s="378"/>
      <c r="O123" s="378" t="s">
        <v>191</v>
      </c>
      <c r="P123" s="378"/>
      <c r="Q123" s="378"/>
      <c r="R123" s="379"/>
      <c r="S123" s="379" t="s">
        <v>191</v>
      </c>
      <c r="T123" s="378"/>
      <c r="U123" s="379" t="s">
        <v>191</v>
      </c>
      <c r="V123" s="378"/>
      <c r="W123" s="378"/>
      <c r="X123" s="378"/>
      <c r="Y123" s="379" t="s">
        <v>191</v>
      </c>
      <c r="Z123" s="379"/>
      <c r="AA123" s="378" t="s">
        <v>191</v>
      </c>
      <c r="AB123" s="378"/>
      <c r="AC123" s="378"/>
      <c r="AD123" s="378"/>
      <c r="AE123" s="378" t="s">
        <v>191</v>
      </c>
      <c r="AF123" s="379"/>
      <c r="AG123" s="379"/>
      <c r="AH123" s="372">
        <v>114</v>
      </c>
      <c r="AI123" s="373">
        <f t="shared" si="8"/>
        <v>114</v>
      </c>
      <c r="AJ123" s="374">
        <f t="shared" si="9"/>
        <v>0</v>
      </c>
    </row>
    <row r="124" spans="1:36" s="14" customFormat="1" ht="15.75" customHeight="1">
      <c r="A124" s="375">
        <v>150754</v>
      </c>
      <c r="B124" s="453" t="s">
        <v>379</v>
      </c>
      <c r="C124" s="454" t="s">
        <v>380</v>
      </c>
      <c r="D124" s="366" t="s">
        <v>371</v>
      </c>
      <c r="E124" s="367" t="s">
        <v>374</v>
      </c>
      <c r="F124" s="378" t="s">
        <v>191</v>
      </c>
      <c r="G124" s="378"/>
      <c r="H124" s="378" t="s">
        <v>234</v>
      </c>
      <c r="I124" s="378"/>
      <c r="J124" s="378"/>
      <c r="K124" s="379"/>
      <c r="L124" s="379" t="s">
        <v>191</v>
      </c>
      <c r="M124" s="378"/>
      <c r="N124" s="378"/>
      <c r="O124" s="378"/>
      <c r="P124" s="378" t="s">
        <v>191</v>
      </c>
      <c r="Q124" s="378"/>
      <c r="R124" s="379" t="s">
        <v>191</v>
      </c>
      <c r="S124" s="379"/>
      <c r="T124" s="378" t="s">
        <v>191</v>
      </c>
      <c r="U124" s="379"/>
      <c r="V124" s="378" t="s">
        <v>191</v>
      </c>
      <c r="W124" s="378"/>
      <c r="X124" s="378"/>
      <c r="Y124" s="379"/>
      <c r="Z124" s="379"/>
      <c r="AA124" s="378" t="s">
        <v>191</v>
      </c>
      <c r="AB124" s="378" t="s">
        <v>191</v>
      </c>
      <c r="AC124" s="378"/>
      <c r="AD124" s="378" t="s">
        <v>191</v>
      </c>
      <c r="AE124" s="378"/>
      <c r="AF124" s="379"/>
      <c r="AG124" s="379"/>
      <c r="AH124" s="372">
        <v>114</v>
      </c>
      <c r="AI124" s="373">
        <f t="shared" si="8"/>
        <v>114</v>
      </c>
      <c r="AJ124" s="374">
        <f t="shared" si="9"/>
        <v>0</v>
      </c>
    </row>
    <row r="125" spans="1:36" s="14" customFormat="1" ht="15.75" customHeight="1">
      <c r="A125" s="375">
        <v>113603</v>
      </c>
      <c r="B125" s="453" t="s">
        <v>381</v>
      </c>
      <c r="C125" s="455" t="s">
        <v>382</v>
      </c>
      <c r="D125" s="366" t="s">
        <v>292</v>
      </c>
      <c r="E125" s="367" t="s">
        <v>374</v>
      </c>
      <c r="F125" s="378"/>
      <c r="G125" s="378"/>
      <c r="H125" s="378"/>
      <c r="I125" s="378" t="s">
        <v>191</v>
      </c>
      <c r="J125" s="378"/>
      <c r="K125" s="379" t="s">
        <v>234</v>
      </c>
      <c r="L125" s="379"/>
      <c r="M125" s="378" t="s">
        <v>191</v>
      </c>
      <c r="N125" s="378"/>
      <c r="O125" s="378" t="s">
        <v>191</v>
      </c>
      <c r="P125" s="378"/>
      <c r="Q125" s="378"/>
      <c r="R125" s="379"/>
      <c r="S125" s="379"/>
      <c r="T125" s="378"/>
      <c r="U125" s="379" t="s">
        <v>191</v>
      </c>
      <c r="V125" s="378"/>
      <c r="W125" s="378" t="s">
        <v>191</v>
      </c>
      <c r="X125" s="378"/>
      <c r="Y125" s="379" t="s">
        <v>191</v>
      </c>
      <c r="Z125" s="379"/>
      <c r="AA125" s="378" t="s">
        <v>191</v>
      </c>
      <c r="AB125" s="378"/>
      <c r="AC125" s="378"/>
      <c r="AD125" s="378"/>
      <c r="AE125" s="378" t="s">
        <v>191</v>
      </c>
      <c r="AF125" s="379"/>
      <c r="AG125" s="379" t="s">
        <v>191</v>
      </c>
      <c r="AH125" s="372">
        <v>114</v>
      </c>
      <c r="AI125" s="373">
        <f t="shared" si="8"/>
        <v>114</v>
      </c>
      <c r="AJ125" s="374">
        <f t="shared" si="9"/>
        <v>0</v>
      </c>
    </row>
    <row r="126" spans="1:36" s="14" customFormat="1" ht="15.75" customHeight="1">
      <c r="A126" s="363">
        <v>125210</v>
      </c>
      <c r="B126" s="449" t="s">
        <v>383</v>
      </c>
      <c r="C126" s="456" t="s">
        <v>432</v>
      </c>
      <c r="D126" s="366" t="s">
        <v>371</v>
      </c>
      <c r="E126" s="367" t="s">
        <v>374</v>
      </c>
      <c r="F126" s="378" t="s">
        <v>234</v>
      </c>
      <c r="G126" s="378"/>
      <c r="H126" s="378"/>
      <c r="I126" s="378"/>
      <c r="J126" s="378" t="s">
        <v>191</v>
      </c>
      <c r="K126" s="379"/>
      <c r="L126" s="379" t="s">
        <v>191</v>
      </c>
      <c r="M126" s="378"/>
      <c r="N126" s="378"/>
      <c r="O126" s="378"/>
      <c r="P126" s="378" t="s">
        <v>191</v>
      </c>
      <c r="Q126" s="378"/>
      <c r="R126" s="379" t="s">
        <v>191</v>
      </c>
      <c r="S126" s="379"/>
      <c r="T126" s="378"/>
      <c r="U126" s="379"/>
      <c r="V126" s="378" t="s">
        <v>191</v>
      </c>
      <c r="W126" s="378"/>
      <c r="X126" s="378" t="s">
        <v>191</v>
      </c>
      <c r="Y126" s="379"/>
      <c r="Z126" s="379"/>
      <c r="AA126" s="378"/>
      <c r="AB126" s="378" t="s">
        <v>191</v>
      </c>
      <c r="AC126" s="378"/>
      <c r="AD126" s="378" t="s">
        <v>191</v>
      </c>
      <c r="AE126" s="378"/>
      <c r="AF126" s="379" t="s">
        <v>191</v>
      </c>
      <c r="AG126" s="379"/>
      <c r="AH126" s="372">
        <v>114</v>
      </c>
      <c r="AI126" s="373">
        <f t="shared" si="8"/>
        <v>114</v>
      </c>
      <c r="AJ126" s="374">
        <f t="shared" si="9"/>
        <v>0</v>
      </c>
    </row>
    <row r="127" spans="1:36" s="14" customFormat="1" ht="15.75" customHeight="1">
      <c r="A127" s="50">
        <v>150746</v>
      </c>
      <c r="B127" s="465" t="s">
        <v>433</v>
      </c>
      <c r="C127" s="382" t="s">
        <v>434</v>
      </c>
      <c r="D127" s="383" t="s">
        <v>295</v>
      </c>
      <c r="E127" s="457" t="s">
        <v>374</v>
      </c>
      <c r="F127" s="378"/>
      <c r="G127" s="378"/>
      <c r="H127" s="378"/>
      <c r="I127" s="378"/>
      <c r="J127" s="378" t="s">
        <v>191</v>
      </c>
      <c r="K127" s="379" t="s">
        <v>191</v>
      </c>
      <c r="L127" s="379" t="s">
        <v>191</v>
      </c>
      <c r="M127" s="378"/>
      <c r="N127" s="378"/>
      <c r="O127" s="378" t="s">
        <v>191</v>
      </c>
      <c r="P127" s="378"/>
      <c r="Q127" s="378"/>
      <c r="R127" s="379" t="s">
        <v>191</v>
      </c>
      <c r="S127" s="379" t="s">
        <v>191</v>
      </c>
      <c r="T127" s="378"/>
      <c r="U127" s="379"/>
      <c r="V127" s="378"/>
      <c r="W127" s="378"/>
      <c r="X127" s="378" t="s">
        <v>191</v>
      </c>
      <c r="Y127" s="379" t="s">
        <v>191</v>
      </c>
      <c r="Z127" s="379" t="s">
        <v>191</v>
      </c>
      <c r="AA127" s="378"/>
      <c r="AB127" s="378"/>
      <c r="AC127" s="378"/>
      <c r="AD127" s="378"/>
      <c r="AE127" s="378" t="s">
        <v>191</v>
      </c>
      <c r="AF127" s="379"/>
      <c r="AG127" s="379"/>
      <c r="AH127" s="372">
        <v>114</v>
      </c>
      <c r="AI127" s="373">
        <f t="shared" si="8"/>
        <v>120</v>
      </c>
      <c r="AJ127" s="374">
        <f t="shared" si="9"/>
        <v>6</v>
      </c>
    </row>
    <row r="128" spans="1:36" s="14" customFormat="1" ht="15.75" customHeight="1">
      <c r="A128" s="380">
        <v>151017</v>
      </c>
      <c r="B128" s="439" t="s">
        <v>435</v>
      </c>
      <c r="C128" s="382" t="s">
        <v>436</v>
      </c>
      <c r="D128" s="383" t="s">
        <v>295</v>
      </c>
      <c r="E128" s="457" t="s">
        <v>374</v>
      </c>
      <c r="F128" s="378" t="s">
        <v>191</v>
      </c>
      <c r="G128" s="378"/>
      <c r="H128" s="378"/>
      <c r="I128" s="378" t="s">
        <v>191</v>
      </c>
      <c r="J128" s="378"/>
      <c r="K128" s="379"/>
      <c r="L128" s="379" t="s">
        <v>191</v>
      </c>
      <c r="M128" s="378"/>
      <c r="N128" s="378"/>
      <c r="O128" s="378" t="s">
        <v>191</v>
      </c>
      <c r="P128" s="378"/>
      <c r="Q128" s="378"/>
      <c r="R128" s="379" t="s">
        <v>191</v>
      </c>
      <c r="S128" s="379"/>
      <c r="T128" s="378"/>
      <c r="U128" s="379" t="s">
        <v>191</v>
      </c>
      <c r="V128" s="378"/>
      <c r="W128" s="378"/>
      <c r="X128" s="378" t="s">
        <v>191</v>
      </c>
      <c r="Y128" s="379"/>
      <c r="Z128" s="379"/>
      <c r="AA128" s="378" t="s">
        <v>191</v>
      </c>
      <c r="AB128" s="378"/>
      <c r="AC128" s="378"/>
      <c r="AD128" s="378" t="s">
        <v>191</v>
      </c>
      <c r="AE128" s="378"/>
      <c r="AF128" s="379"/>
      <c r="AG128" s="379" t="s">
        <v>191</v>
      </c>
      <c r="AH128" s="372">
        <v>114</v>
      </c>
      <c r="AI128" s="373">
        <f t="shared" si="8"/>
        <v>120</v>
      </c>
      <c r="AJ128" s="374">
        <f t="shared" si="9"/>
        <v>6</v>
      </c>
    </row>
    <row r="129" spans="1:36" s="14" customFormat="1" ht="15.75" customHeight="1">
      <c r="A129" s="380">
        <v>151327</v>
      </c>
      <c r="B129" s="439" t="s">
        <v>437</v>
      </c>
      <c r="C129" s="382" t="s">
        <v>438</v>
      </c>
      <c r="D129" s="383" t="s">
        <v>295</v>
      </c>
      <c r="E129" s="457" t="s">
        <v>374</v>
      </c>
      <c r="F129" s="378" t="s">
        <v>191</v>
      </c>
      <c r="G129" s="378"/>
      <c r="H129" s="378"/>
      <c r="I129" s="378" t="s">
        <v>191</v>
      </c>
      <c r="J129" s="378"/>
      <c r="K129" s="379"/>
      <c r="L129" s="379" t="s">
        <v>191</v>
      </c>
      <c r="M129" s="378"/>
      <c r="N129" s="378"/>
      <c r="O129" s="378" t="s">
        <v>191</v>
      </c>
      <c r="P129" s="378"/>
      <c r="Q129" s="378"/>
      <c r="R129" s="379" t="s">
        <v>191</v>
      </c>
      <c r="S129" s="379"/>
      <c r="T129" s="378"/>
      <c r="U129" s="379" t="s">
        <v>191</v>
      </c>
      <c r="V129" s="378"/>
      <c r="W129" s="378"/>
      <c r="X129" s="378" t="s">
        <v>191</v>
      </c>
      <c r="Y129" s="379"/>
      <c r="Z129" s="379"/>
      <c r="AA129" s="378" t="s">
        <v>191</v>
      </c>
      <c r="AB129" s="378"/>
      <c r="AC129" s="378"/>
      <c r="AD129" s="378" t="s">
        <v>191</v>
      </c>
      <c r="AE129" s="378"/>
      <c r="AF129" s="379"/>
      <c r="AG129" s="379" t="s">
        <v>191</v>
      </c>
      <c r="AH129" s="372">
        <v>114</v>
      </c>
      <c r="AI129" s="373">
        <f t="shared" si="8"/>
        <v>120</v>
      </c>
      <c r="AJ129" s="374">
        <f t="shared" si="9"/>
        <v>6</v>
      </c>
    </row>
    <row r="130" spans="1:36" s="14" customFormat="1" ht="15.75" customHeight="1">
      <c r="A130" s="380">
        <v>106291</v>
      </c>
      <c r="B130" s="439" t="s">
        <v>439</v>
      </c>
      <c r="C130" s="382" t="s">
        <v>440</v>
      </c>
      <c r="D130" s="383" t="s">
        <v>295</v>
      </c>
      <c r="E130" s="457" t="s">
        <v>374</v>
      </c>
      <c r="F130" s="378" t="s">
        <v>191</v>
      </c>
      <c r="G130" s="378"/>
      <c r="H130" s="378"/>
      <c r="I130" s="378" t="s">
        <v>191</v>
      </c>
      <c r="J130" s="378"/>
      <c r="K130" s="379"/>
      <c r="L130" s="379" t="s">
        <v>191</v>
      </c>
      <c r="M130" s="378"/>
      <c r="N130" s="652" t="s">
        <v>224</v>
      </c>
      <c r="O130" s="653"/>
      <c r="P130" s="653"/>
      <c r="Q130" s="653"/>
      <c r="R130" s="653"/>
      <c r="S130" s="653"/>
      <c r="T130" s="653"/>
      <c r="U130" s="653"/>
      <c r="V130" s="653"/>
      <c r="W130" s="653"/>
      <c r="X130" s="653"/>
      <c r="Y130" s="653"/>
      <c r="Z130" s="653"/>
      <c r="AA130" s="653"/>
      <c r="AB130" s="653"/>
      <c r="AC130" s="653"/>
      <c r="AD130" s="653"/>
      <c r="AE130" s="653"/>
      <c r="AF130" s="653"/>
      <c r="AG130" s="654"/>
      <c r="AH130" s="372">
        <v>114</v>
      </c>
      <c r="AI130" s="373">
        <f t="shared" si="8"/>
        <v>36</v>
      </c>
      <c r="AJ130" s="374">
        <f>SUM(AI130-36)</f>
        <v>0</v>
      </c>
    </row>
    <row r="131" spans="1:36" s="14" customFormat="1" ht="15.75" customHeight="1">
      <c r="A131" s="380">
        <v>151220</v>
      </c>
      <c r="B131" s="439" t="s">
        <v>441</v>
      </c>
      <c r="C131" s="382" t="s">
        <v>442</v>
      </c>
      <c r="D131" s="383" t="s">
        <v>295</v>
      </c>
      <c r="E131" s="457" t="s">
        <v>374</v>
      </c>
      <c r="F131" s="378" t="s">
        <v>191</v>
      </c>
      <c r="G131" s="378"/>
      <c r="H131" s="378"/>
      <c r="I131" s="378" t="s">
        <v>191</v>
      </c>
      <c r="J131" s="378"/>
      <c r="K131" s="379"/>
      <c r="L131" s="379" t="s">
        <v>191</v>
      </c>
      <c r="M131" s="378"/>
      <c r="N131" s="378"/>
      <c r="O131" s="378" t="s">
        <v>191</v>
      </c>
      <c r="P131" s="378"/>
      <c r="Q131" s="378"/>
      <c r="R131" s="379" t="s">
        <v>191</v>
      </c>
      <c r="S131" s="379"/>
      <c r="T131" s="378"/>
      <c r="U131" s="379" t="s">
        <v>191</v>
      </c>
      <c r="V131" s="378"/>
      <c r="W131" s="378"/>
      <c r="X131" s="378" t="s">
        <v>191</v>
      </c>
      <c r="Y131" s="379"/>
      <c r="Z131" s="379"/>
      <c r="AA131" s="378" t="s">
        <v>191</v>
      </c>
      <c r="AB131" s="378"/>
      <c r="AC131" s="378"/>
      <c r="AD131" s="378" t="s">
        <v>191</v>
      </c>
      <c r="AE131" s="378"/>
      <c r="AF131" s="379"/>
      <c r="AG131" s="379" t="s">
        <v>191</v>
      </c>
      <c r="AH131" s="372">
        <v>114</v>
      </c>
      <c r="AI131" s="373">
        <f t="shared" si="8"/>
        <v>120</v>
      </c>
      <c r="AJ131" s="374">
        <f t="shared" si="9"/>
        <v>6</v>
      </c>
    </row>
    <row r="132" spans="1:36" s="14" customFormat="1" ht="15.75" customHeight="1">
      <c r="A132" s="380">
        <v>151505</v>
      </c>
      <c r="B132" s="439" t="s">
        <v>443</v>
      </c>
      <c r="C132" s="382" t="s">
        <v>444</v>
      </c>
      <c r="D132" s="383" t="s">
        <v>295</v>
      </c>
      <c r="E132" s="457" t="s">
        <v>374</v>
      </c>
      <c r="F132" s="378"/>
      <c r="G132" s="378"/>
      <c r="H132" s="378" t="s">
        <v>191</v>
      </c>
      <c r="I132" s="378" t="s">
        <v>191</v>
      </c>
      <c r="J132" s="378"/>
      <c r="K132" s="379"/>
      <c r="L132" s="379"/>
      <c r="M132" s="378"/>
      <c r="N132" s="378"/>
      <c r="O132" s="378" t="s">
        <v>191</v>
      </c>
      <c r="P132" s="378" t="s">
        <v>191</v>
      </c>
      <c r="Q132" s="378"/>
      <c r="R132" s="379" t="s">
        <v>191</v>
      </c>
      <c r="S132" s="379"/>
      <c r="T132" s="378"/>
      <c r="U132" s="379"/>
      <c r="V132" s="378"/>
      <c r="W132" s="378"/>
      <c r="X132" s="378" t="s">
        <v>191</v>
      </c>
      <c r="Y132" s="379"/>
      <c r="Z132" s="379"/>
      <c r="AA132" s="378" t="s">
        <v>191</v>
      </c>
      <c r="AB132" s="378"/>
      <c r="AC132" s="378" t="s">
        <v>191</v>
      </c>
      <c r="AD132" s="378" t="s">
        <v>191</v>
      </c>
      <c r="AE132" s="378"/>
      <c r="AF132" s="379"/>
      <c r="AG132" s="379" t="s">
        <v>191</v>
      </c>
      <c r="AH132" s="372">
        <v>114</v>
      </c>
      <c r="AI132" s="373">
        <f t="shared" si="8"/>
        <v>120</v>
      </c>
      <c r="AJ132" s="374">
        <f t="shared" si="9"/>
        <v>6</v>
      </c>
    </row>
    <row r="133" spans="1:36" s="14" customFormat="1" ht="15.75" customHeight="1">
      <c r="A133" s="380">
        <v>136867</v>
      </c>
      <c r="B133" s="439" t="s">
        <v>445</v>
      </c>
      <c r="C133" s="382" t="s">
        <v>446</v>
      </c>
      <c r="D133" s="383" t="s">
        <v>295</v>
      </c>
      <c r="E133" s="457" t="s">
        <v>374</v>
      </c>
      <c r="F133" s="378" t="s">
        <v>191</v>
      </c>
      <c r="G133" s="378"/>
      <c r="H133" s="378"/>
      <c r="I133" s="378" t="s">
        <v>191</v>
      </c>
      <c r="J133" s="378"/>
      <c r="K133" s="379"/>
      <c r="L133" s="379" t="s">
        <v>191</v>
      </c>
      <c r="M133" s="378"/>
      <c r="N133" s="378"/>
      <c r="O133" s="378" t="s">
        <v>191</v>
      </c>
      <c r="P133" s="378"/>
      <c r="Q133" s="378"/>
      <c r="R133" s="379" t="s">
        <v>191</v>
      </c>
      <c r="S133" s="379"/>
      <c r="T133" s="378"/>
      <c r="U133" s="379" t="s">
        <v>191</v>
      </c>
      <c r="V133" s="378"/>
      <c r="W133" s="378"/>
      <c r="X133" s="378" t="s">
        <v>191</v>
      </c>
      <c r="Y133" s="379"/>
      <c r="Z133" s="379" t="s">
        <v>191</v>
      </c>
      <c r="AA133" s="378"/>
      <c r="AB133" s="378"/>
      <c r="AC133" s="378"/>
      <c r="AD133" s="378" t="s">
        <v>191</v>
      </c>
      <c r="AE133" s="378"/>
      <c r="AF133" s="379"/>
      <c r="AG133" s="379" t="s">
        <v>191</v>
      </c>
      <c r="AH133" s="372">
        <v>114</v>
      </c>
      <c r="AI133" s="373">
        <f t="shared" si="8"/>
        <v>120</v>
      </c>
      <c r="AJ133" s="374">
        <f t="shared" si="9"/>
        <v>6</v>
      </c>
    </row>
    <row r="134" spans="1:36" s="14" customFormat="1" ht="15.75" customHeight="1">
      <c r="A134" s="380">
        <v>126306</v>
      </c>
      <c r="B134" s="439" t="s">
        <v>447</v>
      </c>
      <c r="C134" s="466" t="s">
        <v>448</v>
      </c>
      <c r="D134" s="383" t="s">
        <v>295</v>
      </c>
      <c r="E134" s="457" t="s">
        <v>374</v>
      </c>
      <c r="F134" s="378" t="s">
        <v>191</v>
      </c>
      <c r="G134" s="378"/>
      <c r="H134" s="378"/>
      <c r="I134" s="378" t="s">
        <v>191</v>
      </c>
      <c r="J134" s="378"/>
      <c r="K134" s="379"/>
      <c r="L134" s="379" t="s">
        <v>191</v>
      </c>
      <c r="M134" s="378"/>
      <c r="N134" s="378"/>
      <c r="O134" s="378" t="s">
        <v>191</v>
      </c>
      <c r="P134" s="378"/>
      <c r="Q134" s="378"/>
      <c r="R134" s="379" t="s">
        <v>191</v>
      </c>
      <c r="S134" s="379"/>
      <c r="T134" s="378"/>
      <c r="U134" s="379" t="s">
        <v>191</v>
      </c>
      <c r="V134" s="378"/>
      <c r="W134" s="378"/>
      <c r="X134" s="378" t="s">
        <v>191</v>
      </c>
      <c r="Y134" s="379"/>
      <c r="Z134" s="379"/>
      <c r="AA134" s="378" t="s">
        <v>191</v>
      </c>
      <c r="AB134" s="378"/>
      <c r="AC134" s="378"/>
      <c r="AD134" s="378" t="s">
        <v>191</v>
      </c>
      <c r="AE134" s="378"/>
      <c r="AF134" s="379"/>
      <c r="AG134" s="379" t="s">
        <v>191</v>
      </c>
      <c r="AH134" s="372">
        <v>114</v>
      </c>
      <c r="AI134" s="373">
        <f t="shared" si="8"/>
        <v>120</v>
      </c>
      <c r="AJ134" s="374">
        <f t="shared" si="9"/>
        <v>6</v>
      </c>
    </row>
    <row r="135" spans="1:36" s="14" customFormat="1" ht="15.75" customHeight="1">
      <c r="A135" s="380">
        <v>137146</v>
      </c>
      <c r="B135" s="439" t="s">
        <v>449</v>
      </c>
      <c r="C135" s="382" t="s">
        <v>450</v>
      </c>
      <c r="D135" s="383" t="s">
        <v>295</v>
      </c>
      <c r="E135" s="457" t="s">
        <v>374</v>
      </c>
      <c r="F135" s="378" t="s">
        <v>191</v>
      </c>
      <c r="G135" s="378"/>
      <c r="H135" s="378"/>
      <c r="I135" s="378" t="s">
        <v>191</v>
      </c>
      <c r="J135" s="378"/>
      <c r="K135" s="379"/>
      <c r="L135" s="379" t="s">
        <v>191</v>
      </c>
      <c r="M135" s="378"/>
      <c r="N135" s="378"/>
      <c r="O135" s="378" t="s">
        <v>191</v>
      </c>
      <c r="P135" s="378"/>
      <c r="Q135" s="378"/>
      <c r="R135" s="379" t="s">
        <v>191</v>
      </c>
      <c r="S135" s="379"/>
      <c r="T135" s="378"/>
      <c r="U135" s="379" t="s">
        <v>191</v>
      </c>
      <c r="V135" s="378"/>
      <c r="W135" s="378"/>
      <c r="X135" s="378" t="s">
        <v>191</v>
      </c>
      <c r="Y135" s="379"/>
      <c r="Z135" s="379"/>
      <c r="AA135" s="378" t="s">
        <v>191</v>
      </c>
      <c r="AB135" s="378"/>
      <c r="AC135" s="378"/>
      <c r="AD135" s="378" t="s">
        <v>191</v>
      </c>
      <c r="AE135" s="378"/>
      <c r="AF135" s="379"/>
      <c r="AG135" s="379" t="s">
        <v>191</v>
      </c>
      <c r="AH135" s="372">
        <v>114</v>
      </c>
      <c r="AI135" s="373">
        <f t="shared" si="8"/>
        <v>120</v>
      </c>
      <c r="AJ135" s="374">
        <f t="shared" si="9"/>
        <v>6</v>
      </c>
    </row>
    <row r="136" spans="1:36" s="14" customFormat="1" ht="15.75" customHeight="1">
      <c r="A136" s="380">
        <v>150819</v>
      </c>
      <c r="B136" s="439" t="s">
        <v>451</v>
      </c>
      <c r="C136" s="382" t="s">
        <v>452</v>
      </c>
      <c r="D136" s="383" t="s">
        <v>295</v>
      </c>
      <c r="E136" s="457" t="s">
        <v>374</v>
      </c>
      <c r="F136" s="652" t="s">
        <v>453</v>
      </c>
      <c r="G136" s="653"/>
      <c r="H136" s="653"/>
      <c r="I136" s="653"/>
      <c r="J136" s="653"/>
      <c r="K136" s="653"/>
      <c r="L136" s="653"/>
      <c r="M136" s="653"/>
      <c r="N136" s="653"/>
      <c r="O136" s="653"/>
      <c r="P136" s="653"/>
      <c r="Q136" s="653"/>
      <c r="R136" s="653"/>
      <c r="S136" s="653"/>
      <c r="T136" s="653"/>
      <c r="U136" s="653"/>
      <c r="V136" s="653"/>
      <c r="W136" s="653"/>
      <c r="X136" s="653"/>
      <c r="Y136" s="653"/>
      <c r="Z136" s="379"/>
      <c r="AA136" s="378" t="s">
        <v>191</v>
      </c>
      <c r="AB136" s="378"/>
      <c r="AC136" s="378"/>
      <c r="AD136" s="378" t="s">
        <v>191</v>
      </c>
      <c r="AE136" s="378"/>
      <c r="AF136" s="379"/>
      <c r="AG136" s="379" t="s">
        <v>191</v>
      </c>
      <c r="AH136" s="372">
        <v>114</v>
      </c>
      <c r="AI136" s="373">
        <f t="shared" si="8"/>
        <v>36</v>
      </c>
      <c r="AJ136" s="374">
        <f>SUM(AI136-30)</f>
        <v>6</v>
      </c>
    </row>
    <row r="137" spans="1:36" s="14" customFormat="1" ht="15.75" customHeight="1">
      <c r="A137" s="380">
        <v>113212</v>
      </c>
      <c r="B137" s="439" t="s">
        <v>454</v>
      </c>
      <c r="C137" s="382" t="s">
        <v>455</v>
      </c>
      <c r="D137" s="383" t="s">
        <v>295</v>
      </c>
      <c r="E137" s="457" t="s">
        <v>374</v>
      </c>
      <c r="F137" s="378" t="s">
        <v>191</v>
      </c>
      <c r="G137" s="378"/>
      <c r="H137" s="378"/>
      <c r="I137" s="378" t="s">
        <v>191</v>
      </c>
      <c r="J137" s="378"/>
      <c r="K137" s="379"/>
      <c r="L137" s="379" t="s">
        <v>191</v>
      </c>
      <c r="M137" s="378"/>
      <c r="N137" s="378"/>
      <c r="O137" s="378" t="s">
        <v>191</v>
      </c>
      <c r="P137" s="378"/>
      <c r="Q137" s="378"/>
      <c r="R137" s="379" t="s">
        <v>191</v>
      </c>
      <c r="S137" s="379"/>
      <c r="T137" s="378"/>
      <c r="U137" s="379" t="s">
        <v>191</v>
      </c>
      <c r="V137" s="378"/>
      <c r="W137" s="378"/>
      <c r="X137" s="378" t="s">
        <v>191</v>
      </c>
      <c r="Y137" s="379"/>
      <c r="Z137" s="379"/>
      <c r="AA137" s="378" t="s">
        <v>191</v>
      </c>
      <c r="AB137" s="378"/>
      <c r="AC137" s="378"/>
      <c r="AD137" s="378" t="s">
        <v>191</v>
      </c>
      <c r="AE137" s="378"/>
      <c r="AF137" s="379"/>
      <c r="AG137" s="379" t="s">
        <v>191</v>
      </c>
      <c r="AH137" s="372">
        <v>114</v>
      </c>
      <c r="AI137" s="373">
        <f t="shared" si="8"/>
        <v>120</v>
      </c>
      <c r="AJ137" s="374">
        <f t="shared" si="9"/>
        <v>6</v>
      </c>
    </row>
    <row r="138" spans="1:36" s="14" customFormat="1" ht="15.75" customHeight="1">
      <c r="A138" s="380">
        <v>109525</v>
      </c>
      <c r="B138" s="439" t="s">
        <v>456</v>
      </c>
      <c r="C138" s="382" t="s">
        <v>457</v>
      </c>
      <c r="D138" s="383" t="s">
        <v>295</v>
      </c>
      <c r="E138" s="457" t="s">
        <v>374</v>
      </c>
      <c r="F138" s="378" t="s">
        <v>191</v>
      </c>
      <c r="G138" s="378"/>
      <c r="H138" s="378"/>
      <c r="I138" s="378" t="s">
        <v>191</v>
      </c>
      <c r="J138" s="378"/>
      <c r="K138" s="379"/>
      <c r="L138" s="379" t="s">
        <v>191</v>
      </c>
      <c r="M138" s="378"/>
      <c r="N138" s="378"/>
      <c r="O138" s="378" t="s">
        <v>191</v>
      </c>
      <c r="P138" s="378"/>
      <c r="Q138" s="378"/>
      <c r="R138" s="379" t="s">
        <v>191</v>
      </c>
      <c r="S138" s="379"/>
      <c r="T138" s="378"/>
      <c r="U138" s="379" t="s">
        <v>191</v>
      </c>
      <c r="V138" s="378"/>
      <c r="W138" s="378"/>
      <c r="X138" s="378" t="s">
        <v>191</v>
      </c>
      <c r="Y138" s="379"/>
      <c r="Z138" s="379"/>
      <c r="AA138" s="378" t="s">
        <v>191</v>
      </c>
      <c r="AB138" s="378"/>
      <c r="AC138" s="378"/>
      <c r="AD138" s="378" t="s">
        <v>191</v>
      </c>
      <c r="AE138" s="378"/>
      <c r="AF138" s="379"/>
      <c r="AG138" s="379" t="s">
        <v>191</v>
      </c>
      <c r="AH138" s="372">
        <v>114</v>
      </c>
      <c r="AI138" s="373">
        <f t="shared" si="8"/>
        <v>120</v>
      </c>
      <c r="AJ138" s="374">
        <f t="shared" si="9"/>
        <v>6</v>
      </c>
    </row>
    <row r="139" spans="1:36" s="14" customFormat="1" ht="15.75" customHeight="1">
      <c r="A139" s="50"/>
      <c r="B139" s="467"/>
      <c r="C139" s="467"/>
      <c r="D139" s="459"/>
      <c r="E139" s="460"/>
      <c r="F139" s="396">
        <v>18</v>
      </c>
      <c r="G139" s="378"/>
      <c r="H139" s="378"/>
      <c r="I139" s="378">
        <v>18</v>
      </c>
      <c r="J139" s="378"/>
      <c r="K139" s="379"/>
      <c r="L139" s="379">
        <v>18</v>
      </c>
      <c r="M139" s="378"/>
      <c r="N139" s="378"/>
      <c r="O139" s="378">
        <v>18</v>
      </c>
      <c r="P139" s="378"/>
      <c r="Q139" s="378"/>
      <c r="R139" s="379">
        <v>18</v>
      </c>
      <c r="S139" s="379"/>
      <c r="T139" s="378"/>
      <c r="U139" s="379">
        <v>18</v>
      </c>
      <c r="V139" s="378"/>
      <c r="W139" s="378"/>
      <c r="X139" s="378">
        <v>18</v>
      </c>
      <c r="Y139" s="379"/>
      <c r="Z139" s="379"/>
      <c r="AA139" s="378">
        <v>18</v>
      </c>
      <c r="AB139" s="378"/>
      <c r="AC139" s="378"/>
      <c r="AD139" s="378">
        <v>18</v>
      </c>
      <c r="AE139" s="378"/>
      <c r="AF139" s="379"/>
      <c r="AG139" s="379">
        <v>17</v>
      </c>
      <c r="AH139" s="372"/>
      <c r="AI139" s="373"/>
      <c r="AJ139" s="374"/>
    </row>
    <row r="140" spans="1:36" s="14" customFormat="1" ht="15.75" customHeight="1">
      <c r="A140" s="380">
        <v>142883</v>
      </c>
      <c r="B140" s="437" t="s">
        <v>416</v>
      </c>
      <c r="C140" s="458" t="s">
        <v>417</v>
      </c>
      <c r="D140" s="383" t="s">
        <v>418</v>
      </c>
      <c r="E140" s="457" t="s">
        <v>419</v>
      </c>
      <c r="F140" s="399"/>
      <c r="G140" s="399" t="s">
        <v>234</v>
      </c>
      <c r="H140" s="399" t="s">
        <v>234</v>
      </c>
      <c r="I140" s="399" t="s">
        <v>234</v>
      </c>
      <c r="J140" s="399" t="s">
        <v>234</v>
      </c>
      <c r="K140" s="400"/>
      <c r="L140" s="400" t="s">
        <v>234</v>
      </c>
      <c r="M140" s="399"/>
      <c r="N140" s="399"/>
      <c r="O140" s="399" t="s">
        <v>234</v>
      </c>
      <c r="P140" s="399" t="s">
        <v>234</v>
      </c>
      <c r="Q140" s="399" t="s">
        <v>234</v>
      </c>
      <c r="R140" s="400" t="s">
        <v>234</v>
      </c>
      <c r="S140" s="400"/>
      <c r="T140" s="399" t="s">
        <v>234</v>
      </c>
      <c r="U140" s="400"/>
      <c r="V140" s="399" t="s">
        <v>234</v>
      </c>
      <c r="W140" s="399" t="s">
        <v>234</v>
      </c>
      <c r="X140" s="399" t="s">
        <v>234</v>
      </c>
      <c r="Y140" s="400" t="s">
        <v>234</v>
      </c>
      <c r="Z140" s="400"/>
      <c r="AA140" s="399" t="s">
        <v>234</v>
      </c>
      <c r="AB140" s="399" t="s">
        <v>234</v>
      </c>
      <c r="AC140" s="399" t="s">
        <v>234</v>
      </c>
      <c r="AD140" s="399"/>
      <c r="AE140" s="399" t="s">
        <v>234</v>
      </c>
      <c r="AF140" s="400" t="s">
        <v>234</v>
      </c>
      <c r="AG140" s="400"/>
      <c r="AH140" s="372">
        <v>114</v>
      </c>
      <c r="AI140" s="373">
        <f t="shared" si="8"/>
        <v>114</v>
      </c>
      <c r="AJ140" s="374">
        <f t="shared" si="9"/>
        <v>0</v>
      </c>
    </row>
    <row r="141" spans="1:36" s="14" customFormat="1" ht="15.75" customHeight="1">
      <c r="A141" s="50">
        <v>151661</v>
      </c>
      <c r="B141" s="438" t="s">
        <v>420</v>
      </c>
      <c r="C141" s="386" t="s">
        <v>421</v>
      </c>
      <c r="D141" s="383" t="s">
        <v>418</v>
      </c>
      <c r="E141" s="457" t="s">
        <v>419</v>
      </c>
      <c r="F141" s="399" t="s">
        <v>234</v>
      </c>
      <c r="G141" s="399" t="s">
        <v>234</v>
      </c>
      <c r="H141" s="399" t="s">
        <v>234</v>
      </c>
      <c r="I141" s="399" t="s">
        <v>234</v>
      </c>
      <c r="J141" s="399"/>
      <c r="K141" s="400"/>
      <c r="L141" s="400"/>
      <c r="M141" s="399" t="s">
        <v>234</v>
      </c>
      <c r="N141" s="399" t="s">
        <v>234</v>
      </c>
      <c r="O141" s="399" t="s">
        <v>234</v>
      </c>
      <c r="P141" s="399" t="s">
        <v>234</v>
      </c>
      <c r="Q141" s="399"/>
      <c r="R141" s="400" t="s">
        <v>234</v>
      </c>
      <c r="S141" s="400" t="s">
        <v>234</v>
      </c>
      <c r="T141" s="399" t="s">
        <v>234</v>
      </c>
      <c r="U141" s="400" t="s">
        <v>234</v>
      </c>
      <c r="V141" s="399"/>
      <c r="W141" s="399" t="s">
        <v>234</v>
      </c>
      <c r="X141" s="399"/>
      <c r="Y141" s="400" t="s">
        <v>234</v>
      </c>
      <c r="Z141" s="400"/>
      <c r="AA141" s="399" t="s">
        <v>234</v>
      </c>
      <c r="AB141" s="399" t="s">
        <v>234</v>
      </c>
      <c r="AC141" s="399" t="s">
        <v>234</v>
      </c>
      <c r="AD141" s="399" t="s">
        <v>234</v>
      </c>
      <c r="AE141" s="399"/>
      <c r="AF141" s="400"/>
      <c r="AG141" s="400" t="s">
        <v>234</v>
      </c>
      <c r="AH141" s="372">
        <v>114</v>
      </c>
      <c r="AI141" s="373">
        <f t="shared" si="8"/>
        <v>114</v>
      </c>
      <c r="AJ141" s="374">
        <f t="shared" si="9"/>
        <v>0</v>
      </c>
    </row>
    <row r="142" spans="1:36" s="14" customFormat="1" ht="15.75" customHeight="1">
      <c r="A142" s="380">
        <v>127671</v>
      </c>
      <c r="B142" s="437" t="s">
        <v>422</v>
      </c>
      <c r="C142" s="458" t="s">
        <v>423</v>
      </c>
      <c r="D142" s="383" t="s">
        <v>418</v>
      </c>
      <c r="E142" s="457" t="s">
        <v>419</v>
      </c>
      <c r="F142" s="399" t="s">
        <v>234</v>
      </c>
      <c r="G142" s="399" t="s">
        <v>234</v>
      </c>
      <c r="H142" s="399"/>
      <c r="I142" s="399" t="s">
        <v>234</v>
      </c>
      <c r="J142" s="399" t="s">
        <v>234</v>
      </c>
      <c r="K142" s="400"/>
      <c r="L142" s="400" t="s">
        <v>234</v>
      </c>
      <c r="M142" s="399" t="s">
        <v>234</v>
      </c>
      <c r="N142" s="399" t="s">
        <v>234</v>
      </c>
      <c r="O142" s="399" t="s">
        <v>234</v>
      </c>
      <c r="P142" s="399" t="s">
        <v>234</v>
      </c>
      <c r="Q142" s="399" t="s">
        <v>234</v>
      </c>
      <c r="R142" s="400"/>
      <c r="S142" s="400" t="s">
        <v>234</v>
      </c>
      <c r="T142" s="399"/>
      <c r="U142" s="400"/>
      <c r="V142" s="399" t="s">
        <v>234</v>
      </c>
      <c r="W142" s="399" t="s">
        <v>234</v>
      </c>
      <c r="X142" s="399" t="s">
        <v>234</v>
      </c>
      <c r="Y142" s="400"/>
      <c r="Z142" s="400"/>
      <c r="AA142" s="399" t="s">
        <v>234</v>
      </c>
      <c r="AB142" s="399"/>
      <c r="AC142" s="399" t="s">
        <v>234</v>
      </c>
      <c r="AD142" s="399" t="s">
        <v>234</v>
      </c>
      <c r="AE142" s="399" t="s">
        <v>234</v>
      </c>
      <c r="AF142" s="400"/>
      <c r="AG142" s="400" t="s">
        <v>234</v>
      </c>
      <c r="AH142" s="372">
        <v>114</v>
      </c>
      <c r="AI142" s="373">
        <f>COUNTIF(D142:AH142,"T")*6+COUNTIF(D142:AH142,"P")*12+COUNTIF(D142:AH142,"M")*6+COUNTIF(D142:AH142,"I")*6+COUNTIF(D142:AH142,"N")*12+COUNTIF(D142:AH142,"TI")*11+COUNTIF(D142:AH142,"MT")*12+COUNTIF(D142:AH142,"MN")*18+COUNTIF(D142:AH142,"PI")*17+COUNTIF(D142:AH142,"TN")*18+COUNTIF(D142:AH142,"NB")*6+COUNTIF(D142:AH142,"AF")*6</f>
        <v>114</v>
      </c>
      <c r="AJ142" s="374">
        <f t="shared" si="9"/>
        <v>0</v>
      </c>
    </row>
    <row r="143" spans="1:36" s="14" customFormat="1" ht="15.75" customHeight="1">
      <c r="A143" s="380">
        <v>153303</v>
      </c>
      <c r="B143" s="437" t="s">
        <v>424</v>
      </c>
      <c r="C143" s="458" t="s">
        <v>425</v>
      </c>
      <c r="D143" s="383" t="s">
        <v>418</v>
      </c>
      <c r="E143" s="457" t="s">
        <v>419</v>
      </c>
      <c r="F143" s="652" t="s">
        <v>321</v>
      </c>
      <c r="G143" s="653"/>
      <c r="H143" s="653"/>
      <c r="I143" s="653"/>
      <c r="J143" s="653"/>
      <c r="K143" s="653"/>
      <c r="L143" s="653"/>
      <c r="M143" s="653"/>
      <c r="N143" s="653"/>
      <c r="O143" s="653"/>
      <c r="P143" s="653"/>
      <c r="Q143" s="653"/>
      <c r="R143" s="653"/>
      <c r="S143" s="653"/>
      <c r="T143" s="653"/>
      <c r="U143" s="653"/>
      <c r="V143" s="653"/>
      <c r="W143" s="653"/>
      <c r="X143" s="653"/>
      <c r="Y143" s="653"/>
      <c r="Z143" s="653"/>
      <c r="AA143" s="653"/>
      <c r="AB143" s="653"/>
      <c r="AC143" s="653"/>
      <c r="AD143" s="653"/>
      <c r="AE143" s="653"/>
      <c r="AF143" s="653"/>
      <c r="AG143" s="654"/>
      <c r="AH143" s="372">
        <v>114</v>
      </c>
      <c r="AI143" s="373">
        <f>COUNTIF(D143:AH143,"T")*6+COUNTIF(D143:AH143,"P")*12+COUNTIF(D143:AH143,"M")*6+COUNTIF(D143:AH143,"I")*6+COUNTIF(D143:AH143,"N")*12+COUNTIF(D143:AH143,"TI")*11+COUNTIF(D143:AH143,"MT")*12+COUNTIF(D143:AH143,"MN")*18+COUNTIF(D143:AH143,"PI")*17+COUNTIF(D143:AH143,"TN")*18+COUNTIF(D143:AH143,"NB")*6+COUNTIF(D143:AH143,"AF")*6</f>
        <v>0</v>
      </c>
      <c r="AJ143" s="374">
        <f t="shared" si="9"/>
        <v>-114</v>
      </c>
    </row>
    <row r="144" spans="1:36" s="13" customFormat="1" ht="15.75" customHeight="1">
      <c r="A144" s="380">
        <v>101141</v>
      </c>
      <c r="B144" s="437" t="s">
        <v>426</v>
      </c>
      <c r="C144" s="382" t="s">
        <v>427</v>
      </c>
      <c r="D144" s="383" t="s">
        <v>418</v>
      </c>
      <c r="E144" s="457" t="s">
        <v>419</v>
      </c>
      <c r="F144" s="399" t="s">
        <v>234</v>
      </c>
      <c r="G144" s="399" t="s">
        <v>234</v>
      </c>
      <c r="H144" s="399" t="s">
        <v>234</v>
      </c>
      <c r="I144" s="399"/>
      <c r="J144" s="399" t="s">
        <v>234</v>
      </c>
      <c r="K144" s="400"/>
      <c r="L144" s="400"/>
      <c r="M144" s="399" t="s">
        <v>234</v>
      </c>
      <c r="N144" s="399" t="s">
        <v>234</v>
      </c>
      <c r="O144" s="399" t="s">
        <v>234</v>
      </c>
      <c r="P144" s="399" t="s">
        <v>234</v>
      </c>
      <c r="Q144" s="399" t="s">
        <v>234</v>
      </c>
      <c r="R144" s="400"/>
      <c r="S144" s="400" t="s">
        <v>234</v>
      </c>
      <c r="T144" s="399" t="s">
        <v>234</v>
      </c>
      <c r="U144" s="400" t="s">
        <v>234</v>
      </c>
      <c r="V144" s="399" t="s">
        <v>234</v>
      </c>
      <c r="W144" s="399" t="s">
        <v>234</v>
      </c>
      <c r="X144" s="399" t="s">
        <v>234</v>
      </c>
      <c r="Y144" s="400"/>
      <c r="Z144" s="400"/>
      <c r="AA144" s="399"/>
      <c r="AB144" s="399" t="s">
        <v>234</v>
      </c>
      <c r="AC144" s="399" t="s">
        <v>234</v>
      </c>
      <c r="AD144" s="399" t="s">
        <v>234</v>
      </c>
      <c r="AE144" s="399" t="s">
        <v>234</v>
      </c>
      <c r="AF144" s="400"/>
      <c r="AG144" s="400"/>
      <c r="AH144" s="372">
        <v>114</v>
      </c>
      <c r="AI144" s="373">
        <f>COUNTIF(D144:AH144,"T")*6+COUNTIF(D144:AH144,"P")*12+COUNTIF(D144:AH144,"M")*6+COUNTIF(D144:AH144,"I")*6+COUNTIF(D144:AH144,"N")*12+COUNTIF(D144:AH144,"TI")*11+COUNTIF(D144:AH144,"MT")*12+COUNTIF(D144:AH144,"MN")*18+COUNTIF(D144:AH144,"PI")*17+COUNTIF(D144:AH144,"TN")*18+COUNTIF(D144:AH144,"NB")*6+COUNTIF(D144:AH144,"AF")*6</f>
        <v>114</v>
      </c>
      <c r="AJ144" s="374">
        <f t="shared" si="9"/>
        <v>0</v>
      </c>
    </row>
    <row r="145" spans="1:36" s="13" customFormat="1" ht="15.75" customHeight="1">
      <c r="A145" s="50">
        <v>151670</v>
      </c>
      <c r="B145" s="439" t="s">
        <v>428</v>
      </c>
      <c r="C145" s="388" t="s">
        <v>429</v>
      </c>
      <c r="D145" s="383" t="s">
        <v>418</v>
      </c>
      <c r="E145" s="457" t="s">
        <v>419</v>
      </c>
      <c r="F145" s="399" t="s">
        <v>234</v>
      </c>
      <c r="G145" s="399" t="s">
        <v>234</v>
      </c>
      <c r="H145" s="399"/>
      <c r="I145" s="399" t="s">
        <v>234</v>
      </c>
      <c r="J145" s="399" t="s">
        <v>234</v>
      </c>
      <c r="K145" s="400"/>
      <c r="L145" s="400" t="s">
        <v>234</v>
      </c>
      <c r="M145" s="399" t="s">
        <v>234</v>
      </c>
      <c r="N145" s="399"/>
      <c r="O145" s="399" t="s">
        <v>234</v>
      </c>
      <c r="P145" s="399" t="s">
        <v>234</v>
      </c>
      <c r="Q145" s="399" t="s">
        <v>234</v>
      </c>
      <c r="R145" s="400"/>
      <c r="S145" s="400" t="s">
        <v>234</v>
      </c>
      <c r="T145" s="399"/>
      <c r="U145" s="400"/>
      <c r="V145" s="399" t="s">
        <v>234</v>
      </c>
      <c r="W145" s="399" t="s">
        <v>234</v>
      </c>
      <c r="X145" s="399" t="s">
        <v>234</v>
      </c>
      <c r="Y145" s="400" t="s">
        <v>234</v>
      </c>
      <c r="Z145" s="400"/>
      <c r="AA145" s="399" t="s">
        <v>234</v>
      </c>
      <c r="AB145" s="399" t="s">
        <v>234</v>
      </c>
      <c r="AC145" s="399" t="s">
        <v>234</v>
      </c>
      <c r="AD145" s="399" t="s">
        <v>234</v>
      </c>
      <c r="AE145" s="399" t="s">
        <v>234</v>
      </c>
      <c r="AF145" s="400"/>
      <c r="AG145" s="400"/>
      <c r="AH145" s="372">
        <v>114</v>
      </c>
      <c r="AI145" s="373">
        <f>COUNTIF(D145:AH145,"T")*6+COUNTIF(D145:AH145,"P")*12+COUNTIF(D145:AH145,"M")*6+COUNTIF(D145:AH145,"I")*6+COUNTIF(D145:AH145,"N")*12+COUNTIF(D145:AH145,"TI")*11+COUNTIF(D145:AH145,"MT")*12+COUNTIF(D145:AH145,"MN")*18+COUNTIF(D145:AH145,"PI")*17+COUNTIF(D145:AH145,"TN")*18+COUNTIF(D145:AH145,"NB")*6+COUNTIF(D145:AH145,"AF")*6</f>
        <v>114</v>
      </c>
      <c r="AJ145" s="374">
        <f t="shared" si="9"/>
        <v>0</v>
      </c>
    </row>
    <row r="146" spans="1:36" s="14" customFormat="1" ht="15.75" customHeight="1" thickBot="1">
      <c r="A146" s="428">
        <v>126047</v>
      </c>
      <c r="B146" s="461" t="s">
        <v>430</v>
      </c>
      <c r="C146" s="403" t="s">
        <v>431</v>
      </c>
      <c r="D146" s="404" t="s">
        <v>418</v>
      </c>
      <c r="E146" s="462" t="s">
        <v>419</v>
      </c>
      <c r="F146" s="655" t="s">
        <v>326</v>
      </c>
      <c r="G146" s="655"/>
      <c r="H146" s="655"/>
      <c r="I146" s="655"/>
      <c r="J146" s="655"/>
      <c r="K146" s="655"/>
      <c r="L146" s="655"/>
      <c r="M146" s="655"/>
      <c r="N146" s="655"/>
      <c r="O146" s="655"/>
      <c r="P146" s="655"/>
      <c r="Q146" s="655"/>
      <c r="R146" s="655"/>
      <c r="S146" s="655"/>
      <c r="T146" s="655"/>
      <c r="U146" s="655"/>
      <c r="V146" s="655"/>
      <c r="W146" s="655"/>
      <c r="X146" s="655"/>
      <c r="Y146" s="655"/>
      <c r="Z146" s="655"/>
      <c r="AA146" s="655"/>
      <c r="AB146" s="655"/>
      <c r="AC146" s="655"/>
      <c r="AD146" s="655"/>
      <c r="AE146" s="655"/>
      <c r="AF146" s="655"/>
      <c r="AG146" s="655"/>
      <c r="AH146" s="409"/>
      <c r="AI146" s="410"/>
      <c r="AJ146" s="411"/>
    </row>
    <row r="147" spans="1:36" s="14" customFormat="1" ht="13.5" customHeight="1">
      <c r="A147" s="433"/>
      <c r="B147" s="463"/>
      <c r="C147" s="414"/>
      <c r="D147" s="415"/>
      <c r="E147" s="416"/>
      <c r="F147" s="464"/>
      <c r="G147" s="464"/>
      <c r="H147" s="464"/>
      <c r="I147" s="464"/>
      <c r="J147" s="464"/>
      <c r="K147" s="464"/>
      <c r="L147" s="464"/>
      <c r="M147" s="464"/>
      <c r="N147" s="464"/>
      <c r="O147" s="464"/>
      <c r="P147" s="464"/>
      <c r="Q147" s="464"/>
      <c r="R147" s="464"/>
      <c r="S147" s="464"/>
      <c r="T147" s="464"/>
      <c r="U147" s="464"/>
      <c r="V147" s="464"/>
      <c r="W147" s="464"/>
      <c r="X147" s="464"/>
      <c r="Y147" s="464"/>
      <c r="Z147" s="464"/>
      <c r="AA147" s="464"/>
      <c r="AB147" s="464"/>
      <c r="AC147" s="464"/>
      <c r="AD147" s="464"/>
      <c r="AE147" s="464"/>
      <c r="AF147" s="464"/>
      <c r="AG147" s="464"/>
      <c r="AH147" s="418"/>
      <c r="AI147" s="419"/>
      <c r="AJ147" s="420"/>
    </row>
    <row r="148" spans="1:36" s="14" customFormat="1" ht="13.5" customHeight="1">
      <c r="A148" s="433"/>
      <c r="B148" s="463"/>
      <c r="C148" s="414"/>
      <c r="D148" s="415"/>
      <c r="E148" s="416"/>
      <c r="F148" s="464"/>
      <c r="G148" s="464"/>
      <c r="H148" s="464"/>
      <c r="I148" s="464"/>
      <c r="J148" s="464"/>
      <c r="K148" s="464"/>
      <c r="L148" s="464"/>
      <c r="M148" s="464"/>
      <c r="N148" s="464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  <c r="Y148" s="464"/>
      <c r="Z148" s="464"/>
      <c r="AA148" s="464"/>
      <c r="AB148" s="464"/>
      <c r="AC148" s="464"/>
      <c r="AD148" s="464"/>
      <c r="AE148" s="464"/>
      <c r="AF148" s="464"/>
      <c r="AG148" s="464"/>
      <c r="AH148" s="418"/>
      <c r="AI148" s="419"/>
      <c r="AJ148" s="420"/>
    </row>
    <row r="149" spans="1:36" s="14" customFormat="1" ht="13.5" customHeight="1" thickBot="1">
      <c r="A149" s="433"/>
      <c r="B149" s="463"/>
      <c r="C149" s="414"/>
      <c r="D149" s="415"/>
      <c r="E149" s="416"/>
      <c r="F149" s="464"/>
      <c r="G149" s="464"/>
      <c r="H149" s="464"/>
      <c r="I149" s="464"/>
      <c r="J149" s="464"/>
      <c r="K149" s="464"/>
      <c r="L149" s="464"/>
      <c r="M149" s="464"/>
      <c r="N149" s="464"/>
      <c r="O149" s="464"/>
      <c r="P149" s="464"/>
      <c r="Q149" s="464"/>
      <c r="R149" s="464"/>
      <c r="S149" s="464"/>
      <c r="T149" s="464"/>
      <c r="U149" s="464"/>
      <c r="V149" s="464"/>
      <c r="W149" s="464"/>
      <c r="X149" s="464"/>
      <c r="Y149" s="464"/>
      <c r="Z149" s="464"/>
      <c r="AA149" s="464"/>
      <c r="AB149" s="464"/>
      <c r="AC149" s="464"/>
      <c r="AD149" s="464"/>
      <c r="AE149" s="464"/>
      <c r="AF149" s="464"/>
      <c r="AG149" s="464"/>
      <c r="AH149" s="418"/>
      <c r="AI149" s="419"/>
      <c r="AJ149" s="420"/>
    </row>
    <row r="150" spans="1:36" s="14" customFormat="1" ht="15.75" customHeight="1">
      <c r="A150" s="355" t="s">
        <v>0</v>
      </c>
      <c r="B150" s="356" t="s">
        <v>1</v>
      </c>
      <c r="C150" s="356" t="s">
        <v>14</v>
      </c>
      <c r="D150" s="357" t="s">
        <v>2</v>
      </c>
      <c r="E150" s="656" t="s">
        <v>3</v>
      </c>
      <c r="F150" s="358">
        <v>1</v>
      </c>
      <c r="G150" s="358">
        <v>2</v>
      </c>
      <c r="H150" s="358">
        <v>3</v>
      </c>
      <c r="I150" s="358">
        <v>4</v>
      </c>
      <c r="J150" s="358">
        <v>5</v>
      </c>
      <c r="K150" s="358">
        <v>6</v>
      </c>
      <c r="L150" s="358">
        <v>7</v>
      </c>
      <c r="M150" s="358">
        <v>8</v>
      </c>
      <c r="N150" s="358">
        <v>9</v>
      </c>
      <c r="O150" s="358">
        <v>10</v>
      </c>
      <c r="P150" s="358">
        <v>11</v>
      </c>
      <c r="Q150" s="358">
        <v>12</v>
      </c>
      <c r="R150" s="358">
        <v>13</v>
      </c>
      <c r="S150" s="358">
        <v>14</v>
      </c>
      <c r="T150" s="358">
        <v>15</v>
      </c>
      <c r="U150" s="358">
        <v>16</v>
      </c>
      <c r="V150" s="358">
        <v>17</v>
      </c>
      <c r="W150" s="358">
        <v>18</v>
      </c>
      <c r="X150" s="358">
        <v>19</v>
      </c>
      <c r="Y150" s="358">
        <v>20</v>
      </c>
      <c r="Z150" s="358">
        <v>21</v>
      </c>
      <c r="AA150" s="358">
        <v>22</v>
      </c>
      <c r="AB150" s="358">
        <v>23</v>
      </c>
      <c r="AC150" s="358">
        <v>24</v>
      </c>
      <c r="AD150" s="358">
        <v>25</v>
      </c>
      <c r="AE150" s="358">
        <v>26</v>
      </c>
      <c r="AF150" s="358">
        <v>27</v>
      </c>
      <c r="AG150" s="358">
        <v>28</v>
      </c>
      <c r="AH150" s="658" t="s">
        <v>4</v>
      </c>
      <c r="AI150" s="660" t="s">
        <v>5</v>
      </c>
      <c r="AJ150" s="662" t="s">
        <v>6</v>
      </c>
    </row>
    <row r="151" spans="1:36" s="14" customFormat="1" ht="15.75" customHeight="1">
      <c r="A151" s="359"/>
      <c r="B151" s="360" t="s">
        <v>248</v>
      </c>
      <c r="C151" s="360" t="s">
        <v>218</v>
      </c>
      <c r="D151" s="361" t="s">
        <v>249</v>
      </c>
      <c r="E151" s="657"/>
      <c r="F151" s="362" t="s">
        <v>8</v>
      </c>
      <c r="G151" s="362" t="s">
        <v>10</v>
      </c>
      <c r="H151" s="362" t="s">
        <v>7</v>
      </c>
      <c r="I151" s="362" t="s">
        <v>7</v>
      </c>
      <c r="J151" s="362" t="s">
        <v>8</v>
      </c>
      <c r="K151" s="362" t="s">
        <v>8</v>
      </c>
      <c r="L151" s="362" t="s">
        <v>9</v>
      </c>
      <c r="M151" s="362" t="s">
        <v>8</v>
      </c>
      <c r="N151" s="362" t="s">
        <v>10</v>
      </c>
      <c r="O151" s="362" t="s">
        <v>7</v>
      </c>
      <c r="P151" s="362" t="s">
        <v>7</v>
      </c>
      <c r="Q151" s="362" t="s">
        <v>8</v>
      </c>
      <c r="R151" s="362" t="s">
        <v>8</v>
      </c>
      <c r="S151" s="362" t="s">
        <v>9</v>
      </c>
      <c r="T151" s="362" t="s">
        <v>8</v>
      </c>
      <c r="U151" s="362" t="s">
        <v>10</v>
      </c>
      <c r="V151" s="362" t="s">
        <v>7</v>
      </c>
      <c r="W151" s="362" t="s">
        <v>7</v>
      </c>
      <c r="X151" s="362" t="s">
        <v>8</v>
      </c>
      <c r="Y151" s="362" t="s">
        <v>8</v>
      </c>
      <c r="Z151" s="362" t="s">
        <v>9</v>
      </c>
      <c r="AA151" s="362" t="s">
        <v>8</v>
      </c>
      <c r="AB151" s="362" t="s">
        <v>10</v>
      </c>
      <c r="AC151" s="362" t="s">
        <v>7</v>
      </c>
      <c r="AD151" s="362" t="s">
        <v>7</v>
      </c>
      <c r="AE151" s="362" t="s">
        <v>8</v>
      </c>
      <c r="AF151" s="362" t="s">
        <v>8</v>
      </c>
      <c r="AG151" s="362" t="s">
        <v>9</v>
      </c>
      <c r="AH151" s="659"/>
      <c r="AI151" s="661"/>
      <c r="AJ151" s="663"/>
    </row>
    <row r="152" spans="1:36" s="14" customFormat="1" ht="15.75" customHeight="1">
      <c r="A152" s="375">
        <v>151343</v>
      </c>
      <c r="B152" s="449" t="s">
        <v>372</v>
      </c>
      <c r="C152" s="365" t="s">
        <v>373</v>
      </c>
      <c r="D152" s="366" t="s">
        <v>292</v>
      </c>
      <c r="E152" s="367" t="s">
        <v>374</v>
      </c>
      <c r="F152" s="368"/>
      <c r="G152" s="368" t="s">
        <v>191</v>
      </c>
      <c r="H152" s="368"/>
      <c r="I152" s="368" t="s">
        <v>191</v>
      </c>
      <c r="J152" s="450"/>
      <c r="K152" s="369" t="s">
        <v>234</v>
      </c>
      <c r="L152" s="370"/>
      <c r="M152" s="368" t="s">
        <v>191</v>
      </c>
      <c r="N152" s="368"/>
      <c r="O152" s="450" t="s">
        <v>191</v>
      </c>
      <c r="P152" s="368"/>
      <c r="Q152" s="450"/>
      <c r="R152" s="451"/>
      <c r="S152" s="370" t="s">
        <v>191</v>
      </c>
      <c r="T152" s="452"/>
      <c r="U152" s="369" t="s">
        <v>191</v>
      </c>
      <c r="V152" s="452"/>
      <c r="W152" s="368"/>
      <c r="X152" s="450"/>
      <c r="Y152" s="369"/>
      <c r="Z152" s="370"/>
      <c r="AA152" s="368" t="s">
        <v>191</v>
      </c>
      <c r="AB152" s="368"/>
      <c r="AC152" s="368"/>
      <c r="AD152" s="450"/>
      <c r="AE152" s="450" t="s">
        <v>191</v>
      </c>
      <c r="AF152" s="369"/>
      <c r="AG152" s="370" t="s">
        <v>191</v>
      </c>
      <c r="AH152" s="372">
        <v>114</v>
      </c>
      <c r="AI152" s="373">
        <f>COUNTIF(D152:AH152,"T")*6+COUNTIF(D152:AH152,"P")*12+COUNTIF(D152:AH152,"M")*6+COUNTIF(D152:AH152,"I")*6+COUNTIF(D152:AH152,"N")*12+COUNTIF(D152:AH152,"TI")*11+COUNTIF(D152:AH152,"MT")*12+COUNTIF(D152:AH152,"MN")*18+COUNTIF(D152:AH152,"PI")*17+COUNTIF(D152:AH152,"TN")*18+COUNTIF(D152:AH152,"NB")*6+COUNTIF(D152:AH152,"AF")*6</f>
        <v>114</v>
      </c>
      <c r="AJ152" s="374">
        <f>SUM(AI152-114)</f>
        <v>0</v>
      </c>
    </row>
    <row r="153" spans="1:36" s="14" customFormat="1" ht="15.75" customHeight="1">
      <c r="A153" s="363">
        <v>128384</v>
      </c>
      <c r="B153" s="449" t="s">
        <v>375</v>
      </c>
      <c r="C153" s="365" t="s">
        <v>376</v>
      </c>
      <c r="D153" s="366" t="s">
        <v>371</v>
      </c>
      <c r="E153" s="367" t="s">
        <v>374</v>
      </c>
      <c r="F153" s="368" t="s">
        <v>191</v>
      </c>
      <c r="G153" s="368"/>
      <c r="H153" s="368"/>
      <c r="I153" s="368"/>
      <c r="J153" s="450" t="s">
        <v>191</v>
      </c>
      <c r="K153" s="369"/>
      <c r="L153" s="370"/>
      <c r="M153" s="368"/>
      <c r="N153" s="368" t="s">
        <v>191</v>
      </c>
      <c r="O153" s="450"/>
      <c r="P153" s="368"/>
      <c r="Q153" s="450"/>
      <c r="R153" s="369" t="s">
        <v>191</v>
      </c>
      <c r="S153" s="370"/>
      <c r="T153" s="368" t="s">
        <v>234</v>
      </c>
      <c r="U153" s="369"/>
      <c r="V153" s="368" t="s">
        <v>191</v>
      </c>
      <c r="W153" s="368"/>
      <c r="X153" s="450" t="s">
        <v>191</v>
      </c>
      <c r="Y153" s="369"/>
      <c r="Z153" s="370"/>
      <c r="AA153" s="368"/>
      <c r="AB153" s="368" t="s">
        <v>191</v>
      </c>
      <c r="AC153" s="368"/>
      <c r="AD153" s="450" t="s">
        <v>191</v>
      </c>
      <c r="AE153" s="450"/>
      <c r="AF153" s="369" t="s">
        <v>191</v>
      </c>
      <c r="AG153" s="370"/>
      <c r="AH153" s="372">
        <v>114</v>
      </c>
      <c r="AI153" s="373">
        <f aca="true" t="shared" si="10" ref="AI153:AI173">COUNTIF(D153:AH153,"T")*6+COUNTIF(D153:AH153,"P")*12+COUNTIF(D153:AH153,"M")*6+COUNTIF(D153:AH153,"I")*6+COUNTIF(D153:AH153,"N")*12+COUNTIF(D153:AH153,"TI")*11+COUNTIF(D153:AH153,"MT")*12+COUNTIF(D153:AH153,"MN")*18+COUNTIF(D153:AH153,"PI")*17+COUNTIF(D153:AH153,"TN")*18+COUNTIF(D153:AH153,"NB")*6+COUNTIF(D153:AH153,"AF")*6</f>
        <v>114</v>
      </c>
      <c r="AJ153" s="374">
        <f aca="true" t="shared" si="11" ref="AJ153:AJ177">SUM(AI153-114)</f>
        <v>0</v>
      </c>
    </row>
    <row r="154" spans="1:36" s="14" customFormat="1" ht="15.75" customHeight="1">
      <c r="A154" s="363">
        <v>142778</v>
      </c>
      <c r="B154" s="453" t="s">
        <v>377</v>
      </c>
      <c r="C154" s="454" t="s">
        <v>378</v>
      </c>
      <c r="D154" s="366" t="s">
        <v>292</v>
      </c>
      <c r="E154" s="367" t="s">
        <v>374</v>
      </c>
      <c r="F154" s="378"/>
      <c r="G154" s="378" t="s">
        <v>191</v>
      </c>
      <c r="H154" s="378"/>
      <c r="I154" s="378" t="s">
        <v>191</v>
      </c>
      <c r="J154" s="378"/>
      <c r="K154" s="379" t="s">
        <v>234</v>
      </c>
      <c r="L154" s="379"/>
      <c r="M154" s="378" t="s">
        <v>191</v>
      </c>
      <c r="N154" s="378"/>
      <c r="O154" s="378" t="s">
        <v>191</v>
      </c>
      <c r="P154" s="378"/>
      <c r="Q154" s="378"/>
      <c r="R154" s="379"/>
      <c r="S154" s="379" t="s">
        <v>191</v>
      </c>
      <c r="T154" s="378"/>
      <c r="U154" s="379" t="s">
        <v>191</v>
      </c>
      <c r="V154" s="378"/>
      <c r="W154" s="378"/>
      <c r="X154" s="378"/>
      <c r="Y154" s="379" t="s">
        <v>191</v>
      </c>
      <c r="Z154" s="379"/>
      <c r="AA154" s="378" t="s">
        <v>191</v>
      </c>
      <c r="AB154" s="378"/>
      <c r="AC154" s="378"/>
      <c r="AD154" s="378"/>
      <c r="AE154" s="378" t="s">
        <v>191</v>
      </c>
      <c r="AF154" s="379"/>
      <c r="AG154" s="379"/>
      <c r="AH154" s="372">
        <v>114</v>
      </c>
      <c r="AI154" s="373">
        <f t="shared" si="10"/>
        <v>114</v>
      </c>
      <c r="AJ154" s="374">
        <f t="shared" si="11"/>
        <v>0</v>
      </c>
    </row>
    <row r="155" spans="1:36" s="14" customFormat="1" ht="15.75" customHeight="1">
      <c r="A155" s="375">
        <v>150754</v>
      </c>
      <c r="B155" s="453" t="s">
        <v>379</v>
      </c>
      <c r="C155" s="454" t="s">
        <v>380</v>
      </c>
      <c r="D155" s="366" t="s">
        <v>371</v>
      </c>
      <c r="E155" s="367" t="s">
        <v>374</v>
      </c>
      <c r="F155" s="378" t="s">
        <v>191</v>
      </c>
      <c r="G155" s="378"/>
      <c r="H155" s="378" t="s">
        <v>234</v>
      </c>
      <c r="I155" s="378"/>
      <c r="J155" s="378"/>
      <c r="K155" s="379"/>
      <c r="L155" s="379" t="s">
        <v>191</v>
      </c>
      <c r="M155" s="378"/>
      <c r="N155" s="378"/>
      <c r="O155" s="378"/>
      <c r="P155" s="378" t="s">
        <v>191</v>
      </c>
      <c r="Q155" s="378"/>
      <c r="R155" s="379" t="s">
        <v>191</v>
      </c>
      <c r="S155" s="379"/>
      <c r="T155" s="378" t="s">
        <v>191</v>
      </c>
      <c r="U155" s="379"/>
      <c r="V155" s="378" t="s">
        <v>191</v>
      </c>
      <c r="W155" s="378"/>
      <c r="X155" s="378"/>
      <c r="Y155" s="379"/>
      <c r="Z155" s="379"/>
      <c r="AA155" s="378" t="s">
        <v>191</v>
      </c>
      <c r="AB155" s="378" t="s">
        <v>191</v>
      </c>
      <c r="AC155" s="378"/>
      <c r="AD155" s="378" t="s">
        <v>191</v>
      </c>
      <c r="AE155" s="378"/>
      <c r="AF155" s="379"/>
      <c r="AG155" s="379"/>
      <c r="AH155" s="372">
        <v>114</v>
      </c>
      <c r="AI155" s="373">
        <f t="shared" si="10"/>
        <v>114</v>
      </c>
      <c r="AJ155" s="374">
        <f t="shared" si="11"/>
        <v>0</v>
      </c>
    </row>
    <row r="156" spans="1:36" s="14" customFormat="1" ht="15.75" customHeight="1">
      <c r="A156" s="375">
        <v>113603</v>
      </c>
      <c r="B156" s="453" t="s">
        <v>381</v>
      </c>
      <c r="C156" s="455" t="s">
        <v>382</v>
      </c>
      <c r="D156" s="366" t="s">
        <v>292</v>
      </c>
      <c r="E156" s="367" t="s">
        <v>374</v>
      </c>
      <c r="F156" s="378"/>
      <c r="G156" s="378"/>
      <c r="H156" s="378"/>
      <c r="I156" s="378" t="s">
        <v>191</v>
      </c>
      <c r="J156" s="378"/>
      <c r="K156" s="379" t="s">
        <v>234</v>
      </c>
      <c r="L156" s="379"/>
      <c r="M156" s="378" t="s">
        <v>191</v>
      </c>
      <c r="N156" s="378"/>
      <c r="O156" s="378" t="s">
        <v>191</v>
      </c>
      <c r="P156" s="378"/>
      <c r="Q156" s="378"/>
      <c r="R156" s="379"/>
      <c r="S156" s="379"/>
      <c r="T156" s="378"/>
      <c r="U156" s="379" t="s">
        <v>191</v>
      </c>
      <c r="V156" s="378"/>
      <c r="W156" s="378" t="s">
        <v>191</v>
      </c>
      <c r="X156" s="378"/>
      <c r="Y156" s="379" t="s">
        <v>191</v>
      </c>
      <c r="Z156" s="379"/>
      <c r="AA156" s="378" t="s">
        <v>191</v>
      </c>
      <c r="AB156" s="378"/>
      <c r="AC156" s="378"/>
      <c r="AD156" s="378"/>
      <c r="AE156" s="378" t="s">
        <v>191</v>
      </c>
      <c r="AF156" s="379"/>
      <c r="AG156" s="379" t="s">
        <v>191</v>
      </c>
      <c r="AH156" s="372">
        <v>114</v>
      </c>
      <c r="AI156" s="373">
        <f t="shared" si="10"/>
        <v>114</v>
      </c>
      <c r="AJ156" s="374">
        <f t="shared" si="11"/>
        <v>0</v>
      </c>
    </row>
    <row r="157" spans="1:36" s="14" customFormat="1" ht="15.75" customHeight="1">
      <c r="A157" s="363">
        <v>125210</v>
      </c>
      <c r="B157" s="449" t="s">
        <v>383</v>
      </c>
      <c r="C157" s="456" t="s">
        <v>384</v>
      </c>
      <c r="D157" s="366" t="s">
        <v>371</v>
      </c>
      <c r="E157" s="367" t="s">
        <v>374</v>
      </c>
      <c r="F157" s="378" t="s">
        <v>234</v>
      </c>
      <c r="G157" s="378"/>
      <c r="H157" s="378"/>
      <c r="I157" s="378"/>
      <c r="J157" s="378" t="s">
        <v>191</v>
      </c>
      <c r="K157" s="379"/>
      <c r="L157" s="379" t="s">
        <v>191</v>
      </c>
      <c r="M157" s="378"/>
      <c r="N157" s="378"/>
      <c r="O157" s="378"/>
      <c r="P157" s="378" t="s">
        <v>191</v>
      </c>
      <c r="Q157" s="378"/>
      <c r="R157" s="379" t="s">
        <v>191</v>
      </c>
      <c r="S157" s="379"/>
      <c r="T157" s="378"/>
      <c r="U157" s="379"/>
      <c r="V157" s="378" t="s">
        <v>191</v>
      </c>
      <c r="W157" s="378"/>
      <c r="X157" s="378" t="s">
        <v>191</v>
      </c>
      <c r="Y157" s="379"/>
      <c r="Z157" s="379"/>
      <c r="AA157" s="378"/>
      <c r="AB157" s="378" t="s">
        <v>191</v>
      </c>
      <c r="AC157" s="378"/>
      <c r="AD157" s="378" t="s">
        <v>191</v>
      </c>
      <c r="AE157" s="378"/>
      <c r="AF157" s="379" t="s">
        <v>191</v>
      </c>
      <c r="AG157" s="379"/>
      <c r="AH157" s="372">
        <v>114</v>
      </c>
      <c r="AI157" s="373">
        <f t="shared" si="10"/>
        <v>114</v>
      </c>
      <c r="AJ157" s="374">
        <f t="shared" si="11"/>
        <v>0</v>
      </c>
    </row>
    <row r="158" spans="1:36" s="14" customFormat="1" ht="15.75" customHeight="1">
      <c r="A158" s="380">
        <v>150975</v>
      </c>
      <c r="B158" s="437" t="s">
        <v>458</v>
      </c>
      <c r="C158" s="388" t="s">
        <v>459</v>
      </c>
      <c r="D158" s="383" t="s">
        <v>336</v>
      </c>
      <c r="E158" s="457" t="s">
        <v>374</v>
      </c>
      <c r="F158" s="378"/>
      <c r="G158" s="378" t="s">
        <v>191</v>
      </c>
      <c r="H158" s="378"/>
      <c r="I158" s="378"/>
      <c r="J158" s="378" t="s">
        <v>191</v>
      </c>
      <c r="K158" s="379" t="s">
        <v>234</v>
      </c>
      <c r="L158" s="379"/>
      <c r="M158" s="378" t="s">
        <v>191</v>
      </c>
      <c r="N158" s="378"/>
      <c r="O158" s="378"/>
      <c r="P158" s="378" t="s">
        <v>191</v>
      </c>
      <c r="Q158" s="378"/>
      <c r="R158" s="379"/>
      <c r="S158" s="379" t="s">
        <v>191</v>
      </c>
      <c r="T158" s="378"/>
      <c r="U158" s="379"/>
      <c r="V158" s="378" t="s">
        <v>191</v>
      </c>
      <c r="W158" s="378"/>
      <c r="X158" s="378"/>
      <c r="Y158" s="379" t="s">
        <v>191</v>
      </c>
      <c r="Z158" s="379"/>
      <c r="AA158" s="378"/>
      <c r="AB158" s="378" t="s">
        <v>191</v>
      </c>
      <c r="AC158" s="378"/>
      <c r="AD158" s="378"/>
      <c r="AE158" s="378" t="s">
        <v>191</v>
      </c>
      <c r="AF158" s="379"/>
      <c r="AG158" s="379"/>
      <c r="AH158" s="372">
        <v>114</v>
      </c>
      <c r="AI158" s="373">
        <f t="shared" si="10"/>
        <v>114</v>
      </c>
      <c r="AJ158" s="374">
        <f t="shared" si="11"/>
        <v>0</v>
      </c>
    </row>
    <row r="159" spans="1:36" s="14" customFormat="1" ht="15.75" customHeight="1">
      <c r="A159" s="380">
        <v>150886</v>
      </c>
      <c r="B159" s="439" t="s">
        <v>460</v>
      </c>
      <c r="C159" s="382" t="s">
        <v>461</v>
      </c>
      <c r="D159" s="383" t="s">
        <v>336</v>
      </c>
      <c r="E159" s="457" t="s">
        <v>374</v>
      </c>
      <c r="F159" s="378"/>
      <c r="G159" s="378"/>
      <c r="H159" s="378" t="s">
        <v>191</v>
      </c>
      <c r="I159" s="378"/>
      <c r="J159" s="378" t="s">
        <v>191</v>
      </c>
      <c r="K159" s="379"/>
      <c r="L159" s="379"/>
      <c r="M159" s="378"/>
      <c r="N159" s="378" t="s">
        <v>191</v>
      </c>
      <c r="O159" s="378"/>
      <c r="P159" s="378"/>
      <c r="Q159" s="378" t="s">
        <v>234</v>
      </c>
      <c r="R159" s="379"/>
      <c r="S159" s="379"/>
      <c r="T159" s="378" t="s">
        <v>191</v>
      </c>
      <c r="U159" s="379" t="s">
        <v>191</v>
      </c>
      <c r="V159" s="378" t="s">
        <v>191</v>
      </c>
      <c r="W159" s="378"/>
      <c r="X159" s="378"/>
      <c r="Y159" s="379"/>
      <c r="Z159" s="379" t="s">
        <v>191</v>
      </c>
      <c r="AA159" s="378"/>
      <c r="AB159" s="378" t="s">
        <v>191</v>
      </c>
      <c r="AC159" s="378"/>
      <c r="AD159" s="378"/>
      <c r="AE159" s="378"/>
      <c r="AF159" s="379" t="s">
        <v>191</v>
      </c>
      <c r="AG159" s="379"/>
      <c r="AH159" s="372">
        <v>114</v>
      </c>
      <c r="AI159" s="373">
        <f t="shared" si="10"/>
        <v>114</v>
      </c>
      <c r="AJ159" s="374">
        <f t="shared" si="11"/>
        <v>0</v>
      </c>
    </row>
    <row r="160" spans="1:36" s="14" customFormat="1" ht="15.75" customHeight="1">
      <c r="A160" s="380">
        <v>107956</v>
      </c>
      <c r="B160" s="437" t="s">
        <v>462</v>
      </c>
      <c r="C160" s="382" t="s">
        <v>463</v>
      </c>
      <c r="D160" s="383" t="s">
        <v>336</v>
      </c>
      <c r="E160" s="457" t="s">
        <v>374</v>
      </c>
      <c r="F160" s="649" t="s">
        <v>464</v>
      </c>
      <c r="G160" s="650"/>
      <c r="H160" s="650"/>
      <c r="I160" s="650"/>
      <c r="J160" s="650"/>
      <c r="K160" s="650"/>
      <c r="L160" s="650"/>
      <c r="M160" s="650"/>
      <c r="N160" s="650"/>
      <c r="O160" s="650"/>
      <c r="P160" s="650"/>
      <c r="Q160" s="650"/>
      <c r="R160" s="650"/>
      <c r="S160" s="650"/>
      <c r="T160" s="650"/>
      <c r="U160" s="650"/>
      <c r="V160" s="650"/>
      <c r="W160" s="650"/>
      <c r="X160" s="650"/>
      <c r="Y160" s="650"/>
      <c r="Z160" s="650"/>
      <c r="AA160" s="650"/>
      <c r="AB160" s="650"/>
      <c r="AC160" s="650"/>
      <c r="AD160" s="650"/>
      <c r="AE160" s="650"/>
      <c r="AF160" s="650"/>
      <c r="AG160" s="651"/>
      <c r="AH160" s="372">
        <v>114</v>
      </c>
      <c r="AI160" s="373">
        <f t="shared" si="10"/>
        <v>0</v>
      </c>
      <c r="AJ160" s="374">
        <f t="shared" si="11"/>
        <v>-114</v>
      </c>
    </row>
    <row r="161" spans="1:36" s="14" customFormat="1" ht="15.75" customHeight="1">
      <c r="A161" s="380">
        <v>150720</v>
      </c>
      <c r="B161" s="437" t="s">
        <v>465</v>
      </c>
      <c r="C161" s="382" t="s">
        <v>466</v>
      </c>
      <c r="D161" s="383" t="s">
        <v>336</v>
      </c>
      <c r="E161" s="457" t="s">
        <v>374</v>
      </c>
      <c r="F161" s="649" t="s">
        <v>467</v>
      </c>
      <c r="G161" s="650"/>
      <c r="H161" s="650"/>
      <c r="I161" s="650"/>
      <c r="J161" s="650"/>
      <c r="K161" s="650"/>
      <c r="L161" s="650"/>
      <c r="M161" s="650"/>
      <c r="N161" s="650"/>
      <c r="O161" s="650"/>
      <c r="P161" s="650"/>
      <c r="Q161" s="650"/>
      <c r="R161" s="650"/>
      <c r="S161" s="650"/>
      <c r="T161" s="650"/>
      <c r="U161" s="650"/>
      <c r="V161" s="650"/>
      <c r="W161" s="650"/>
      <c r="X161" s="650"/>
      <c r="Y161" s="650"/>
      <c r="Z161" s="650"/>
      <c r="AA161" s="650"/>
      <c r="AB161" s="650"/>
      <c r="AC161" s="650"/>
      <c r="AD161" s="650"/>
      <c r="AE161" s="650"/>
      <c r="AF161" s="650"/>
      <c r="AG161" s="651"/>
      <c r="AH161" s="372">
        <v>114</v>
      </c>
      <c r="AI161" s="373">
        <f t="shared" si="10"/>
        <v>0</v>
      </c>
      <c r="AJ161" s="374">
        <f t="shared" si="11"/>
        <v>-114</v>
      </c>
    </row>
    <row r="162" spans="1:36" s="14" customFormat="1" ht="15.75" customHeight="1">
      <c r="A162" s="380">
        <v>118788</v>
      </c>
      <c r="B162" s="437" t="s">
        <v>468</v>
      </c>
      <c r="C162" s="382" t="s">
        <v>469</v>
      </c>
      <c r="D162" s="383" t="s">
        <v>336</v>
      </c>
      <c r="E162" s="457" t="s">
        <v>374</v>
      </c>
      <c r="F162" s="378"/>
      <c r="G162" s="378" t="s">
        <v>191</v>
      </c>
      <c r="H162" s="378"/>
      <c r="I162" s="378"/>
      <c r="J162" s="378" t="s">
        <v>191</v>
      </c>
      <c r="K162" s="379"/>
      <c r="L162" s="379"/>
      <c r="M162" s="378" t="s">
        <v>191</v>
      </c>
      <c r="N162" s="378"/>
      <c r="O162" s="378"/>
      <c r="P162" s="378" t="s">
        <v>191</v>
      </c>
      <c r="Q162" s="378"/>
      <c r="R162" s="379"/>
      <c r="S162" s="379" t="s">
        <v>191</v>
      </c>
      <c r="T162" s="378"/>
      <c r="U162" s="379"/>
      <c r="V162" s="378" t="s">
        <v>191</v>
      </c>
      <c r="W162" s="378"/>
      <c r="X162" s="378"/>
      <c r="Y162" s="379" t="s">
        <v>191</v>
      </c>
      <c r="Z162" s="379"/>
      <c r="AA162" s="378"/>
      <c r="AB162" s="378" t="s">
        <v>191</v>
      </c>
      <c r="AC162" s="378"/>
      <c r="AD162" s="378"/>
      <c r="AE162" s="378" t="s">
        <v>191</v>
      </c>
      <c r="AF162" s="379" t="s">
        <v>234</v>
      </c>
      <c r="AG162" s="379"/>
      <c r="AH162" s="372">
        <v>114</v>
      </c>
      <c r="AI162" s="373">
        <f t="shared" si="10"/>
        <v>114</v>
      </c>
      <c r="AJ162" s="374">
        <f t="shared" si="11"/>
        <v>0</v>
      </c>
    </row>
    <row r="163" spans="1:36" s="14" customFormat="1" ht="15.75" customHeight="1">
      <c r="A163" s="380">
        <v>150789</v>
      </c>
      <c r="B163" s="437" t="s">
        <v>470</v>
      </c>
      <c r="C163" s="382" t="s">
        <v>471</v>
      </c>
      <c r="D163" s="383" t="s">
        <v>336</v>
      </c>
      <c r="E163" s="457" t="s">
        <v>374</v>
      </c>
      <c r="F163" s="378"/>
      <c r="G163" s="378" t="s">
        <v>191</v>
      </c>
      <c r="H163" s="378"/>
      <c r="I163" s="378"/>
      <c r="J163" s="378" t="s">
        <v>191</v>
      </c>
      <c r="K163" s="379"/>
      <c r="L163" s="379"/>
      <c r="M163" s="378" t="s">
        <v>191</v>
      </c>
      <c r="N163" s="378"/>
      <c r="O163" s="378"/>
      <c r="P163" s="378" t="s">
        <v>191</v>
      </c>
      <c r="Q163" s="378"/>
      <c r="R163" s="379"/>
      <c r="S163" s="379" t="s">
        <v>191</v>
      </c>
      <c r="T163" s="378"/>
      <c r="U163" s="379"/>
      <c r="V163" s="378" t="s">
        <v>191</v>
      </c>
      <c r="W163" s="378"/>
      <c r="X163" s="378"/>
      <c r="Y163" s="379" t="s">
        <v>191</v>
      </c>
      <c r="Z163" s="379"/>
      <c r="AA163" s="378"/>
      <c r="AB163" s="378" t="s">
        <v>191</v>
      </c>
      <c r="AC163" s="378"/>
      <c r="AD163" s="378"/>
      <c r="AE163" s="378" t="s">
        <v>191</v>
      </c>
      <c r="AF163" s="379" t="s">
        <v>234</v>
      </c>
      <c r="AG163" s="379"/>
      <c r="AH163" s="372">
        <v>114</v>
      </c>
      <c r="AI163" s="373">
        <f t="shared" si="10"/>
        <v>114</v>
      </c>
      <c r="AJ163" s="374">
        <f t="shared" si="11"/>
        <v>0</v>
      </c>
    </row>
    <row r="164" spans="1:36" s="14" customFormat="1" ht="15.75" customHeight="1">
      <c r="A164" s="380">
        <v>151211</v>
      </c>
      <c r="B164" s="437" t="s">
        <v>472</v>
      </c>
      <c r="C164" s="382" t="s">
        <v>473</v>
      </c>
      <c r="D164" s="383" t="s">
        <v>336</v>
      </c>
      <c r="E164" s="457" t="s">
        <v>374</v>
      </c>
      <c r="F164" s="378"/>
      <c r="G164" s="378" t="s">
        <v>191</v>
      </c>
      <c r="H164" s="378"/>
      <c r="I164" s="378"/>
      <c r="J164" s="378" t="s">
        <v>191</v>
      </c>
      <c r="K164" s="379"/>
      <c r="L164" s="379"/>
      <c r="M164" s="378" t="s">
        <v>191</v>
      </c>
      <c r="N164" s="378"/>
      <c r="O164" s="378"/>
      <c r="P164" s="378" t="s">
        <v>191</v>
      </c>
      <c r="Q164" s="378"/>
      <c r="R164" s="379"/>
      <c r="S164" s="379" t="s">
        <v>191</v>
      </c>
      <c r="T164" s="378"/>
      <c r="U164" s="379"/>
      <c r="V164" s="378" t="s">
        <v>191</v>
      </c>
      <c r="W164" s="378"/>
      <c r="X164" s="378"/>
      <c r="Y164" s="379" t="s">
        <v>191</v>
      </c>
      <c r="Z164" s="379" t="s">
        <v>234</v>
      </c>
      <c r="AA164" s="378"/>
      <c r="AB164" s="378" t="s">
        <v>191</v>
      </c>
      <c r="AC164" s="378"/>
      <c r="AD164" s="378"/>
      <c r="AE164" s="378" t="s">
        <v>191</v>
      </c>
      <c r="AF164" s="379"/>
      <c r="AG164" s="379"/>
      <c r="AH164" s="372">
        <v>114</v>
      </c>
      <c r="AI164" s="373">
        <f t="shared" si="10"/>
        <v>114</v>
      </c>
      <c r="AJ164" s="374">
        <f t="shared" si="11"/>
        <v>0</v>
      </c>
    </row>
    <row r="165" spans="1:36" s="14" customFormat="1" ht="15.75" customHeight="1">
      <c r="A165" s="380">
        <v>141682</v>
      </c>
      <c r="B165" s="437" t="s">
        <v>474</v>
      </c>
      <c r="C165" s="382" t="s">
        <v>475</v>
      </c>
      <c r="D165" s="383" t="s">
        <v>336</v>
      </c>
      <c r="E165" s="457" t="s">
        <v>374</v>
      </c>
      <c r="F165" s="378" t="s">
        <v>191</v>
      </c>
      <c r="G165" s="378" t="s">
        <v>191</v>
      </c>
      <c r="H165" s="378"/>
      <c r="I165" s="378"/>
      <c r="J165" s="378"/>
      <c r="K165" s="379"/>
      <c r="L165" s="379"/>
      <c r="M165" s="378" t="s">
        <v>191</v>
      </c>
      <c r="N165" s="378" t="s">
        <v>234</v>
      </c>
      <c r="O165" s="378"/>
      <c r="P165" s="378" t="s">
        <v>191</v>
      </c>
      <c r="Q165" s="378"/>
      <c r="R165" s="379"/>
      <c r="S165" s="379"/>
      <c r="T165" s="378"/>
      <c r="U165" s="379" t="s">
        <v>191</v>
      </c>
      <c r="V165" s="378" t="s">
        <v>191</v>
      </c>
      <c r="W165" s="378"/>
      <c r="X165" s="378"/>
      <c r="Y165" s="379"/>
      <c r="Z165" s="379"/>
      <c r="AA165" s="378" t="s">
        <v>191</v>
      </c>
      <c r="AB165" s="378" t="s">
        <v>191</v>
      </c>
      <c r="AC165" s="378"/>
      <c r="AD165" s="378" t="s">
        <v>191</v>
      </c>
      <c r="AE165" s="378"/>
      <c r="AF165" s="379"/>
      <c r="AG165" s="379"/>
      <c r="AH165" s="372">
        <v>114</v>
      </c>
      <c r="AI165" s="373">
        <f t="shared" si="10"/>
        <v>114</v>
      </c>
      <c r="AJ165" s="374">
        <f t="shared" si="11"/>
        <v>0</v>
      </c>
    </row>
    <row r="166" spans="1:36" s="14" customFormat="1" ht="15.75" customHeight="1">
      <c r="A166" s="380">
        <v>131105</v>
      </c>
      <c r="B166" s="437" t="s">
        <v>476</v>
      </c>
      <c r="C166" s="382" t="s">
        <v>477</v>
      </c>
      <c r="D166" s="383" t="s">
        <v>336</v>
      </c>
      <c r="E166" s="457" t="s">
        <v>374</v>
      </c>
      <c r="F166" s="378"/>
      <c r="G166" s="378" t="s">
        <v>191</v>
      </c>
      <c r="H166" s="378"/>
      <c r="I166" s="378"/>
      <c r="J166" s="378" t="s">
        <v>191</v>
      </c>
      <c r="K166" s="379"/>
      <c r="L166" s="379"/>
      <c r="M166" s="378" t="s">
        <v>191</v>
      </c>
      <c r="N166" s="378"/>
      <c r="O166" s="378"/>
      <c r="P166" s="378" t="s">
        <v>191</v>
      </c>
      <c r="Q166" s="378"/>
      <c r="R166" s="379"/>
      <c r="S166" s="379" t="s">
        <v>191</v>
      </c>
      <c r="T166" s="378"/>
      <c r="U166" s="379"/>
      <c r="V166" s="378" t="s">
        <v>191</v>
      </c>
      <c r="W166" s="378"/>
      <c r="X166" s="378"/>
      <c r="Y166" s="379" t="s">
        <v>191</v>
      </c>
      <c r="Z166" s="379"/>
      <c r="AA166" s="378"/>
      <c r="AB166" s="378" t="s">
        <v>191</v>
      </c>
      <c r="AC166" s="378"/>
      <c r="AD166" s="378"/>
      <c r="AE166" s="378" t="s">
        <v>191</v>
      </c>
      <c r="AF166" s="379" t="s">
        <v>234</v>
      </c>
      <c r="AG166" s="379"/>
      <c r="AH166" s="372">
        <v>114</v>
      </c>
      <c r="AI166" s="373">
        <f t="shared" si="10"/>
        <v>114</v>
      </c>
      <c r="AJ166" s="374">
        <f t="shared" si="11"/>
        <v>0</v>
      </c>
    </row>
    <row r="167" spans="1:36" s="14" customFormat="1" ht="15.75" customHeight="1">
      <c r="A167" s="380">
        <v>150835</v>
      </c>
      <c r="B167" s="468" t="s">
        <v>478</v>
      </c>
      <c r="C167" s="423" t="s">
        <v>479</v>
      </c>
      <c r="D167" s="383" t="s">
        <v>336</v>
      </c>
      <c r="E167" s="457" t="s">
        <v>374</v>
      </c>
      <c r="F167" s="378"/>
      <c r="G167" s="378" t="s">
        <v>191</v>
      </c>
      <c r="H167" s="378"/>
      <c r="I167" s="378"/>
      <c r="J167" s="378" t="s">
        <v>191</v>
      </c>
      <c r="K167" s="379"/>
      <c r="L167" s="379"/>
      <c r="M167" s="378" t="s">
        <v>191</v>
      </c>
      <c r="N167" s="378"/>
      <c r="O167" s="378"/>
      <c r="P167" s="378" t="s">
        <v>191</v>
      </c>
      <c r="Q167" s="378"/>
      <c r="R167" s="379"/>
      <c r="S167" s="379" t="s">
        <v>191</v>
      </c>
      <c r="T167" s="378"/>
      <c r="U167" s="379"/>
      <c r="V167" s="378" t="s">
        <v>191</v>
      </c>
      <c r="W167" s="378"/>
      <c r="X167" s="378"/>
      <c r="Y167" s="379" t="s">
        <v>191</v>
      </c>
      <c r="Z167" s="379" t="s">
        <v>234</v>
      </c>
      <c r="AA167" s="378"/>
      <c r="AB167" s="378" t="s">
        <v>191</v>
      </c>
      <c r="AC167" s="378"/>
      <c r="AD167" s="378"/>
      <c r="AE167" s="378" t="s">
        <v>191</v>
      </c>
      <c r="AF167" s="379"/>
      <c r="AG167" s="379"/>
      <c r="AH167" s="372">
        <v>114</v>
      </c>
      <c r="AI167" s="373">
        <f t="shared" si="10"/>
        <v>114</v>
      </c>
      <c r="AJ167" s="374">
        <f t="shared" si="11"/>
        <v>0</v>
      </c>
    </row>
    <row r="168" spans="1:36" s="14" customFormat="1" ht="15.75" customHeight="1">
      <c r="A168" s="380">
        <v>111198</v>
      </c>
      <c r="B168" s="468" t="s">
        <v>480</v>
      </c>
      <c r="C168" s="423" t="s">
        <v>481</v>
      </c>
      <c r="D168" s="383" t="s">
        <v>336</v>
      </c>
      <c r="E168" s="457" t="s">
        <v>374</v>
      </c>
      <c r="F168" s="378"/>
      <c r="G168" s="378" t="s">
        <v>191</v>
      </c>
      <c r="H168" s="378"/>
      <c r="I168" s="378"/>
      <c r="J168" s="378" t="s">
        <v>191</v>
      </c>
      <c r="K168" s="379"/>
      <c r="L168" s="379" t="s">
        <v>234</v>
      </c>
      <c r="M168" s="378" t="s">
        <v>191</v>
      </c>
      <c r="N168" s="378"/>
      <c r="O168" s="378"/>
      <c r="P168" s="378" t="s">
        <v>191</v>
      </c>
      <c r="Q168" s="378"/>
      <c r="R168" s="379"/>
      <c r="S168" s="379" t="s">
        <v>191</v>
      </c>
      <c r="T168" s="378"/>
      <c r="U168" s="379"/>
      <c r="V168" s="378" t="s">
        <v>191</v>
      </c>
      <c r="W168" s="378"/>
      <c r="X168" s="378"/>
      <c r="Y168" s="379" t="s">
        <v>191</v>
      </c>
      <c r="Z168" s="379"/>
      <c r="AA168" s="378"/>
      <c r="AB168" s="378" t="s">
        <v>191</v>
      </c>
      <c r="AC168" s="378"/>
      <c r="AD168" s="378"/>
      <c r="AE168" s="378" t="s">
        <v>191</v>
      </c>
      <c r="AF168" s="379"/>
      <c r="AG168" s="379"/>
      <c r="AH168" s="372">
        <v>114</v>
      </c>
      <c r="AI168" s="373">
        <f t="shared" si="10"/>
        <v>114</v>
      </c>
      <c r="AJ168" s="374">
        <f t="shared" si="11"/>
        <v>0</v>
      </c>
    </row>
    <row r="169" spans="1:36" s="14" customFormat="1" ht="15.75" customHeight="1">
      <c r="A169" s="380">
        <v>117196</v>
      </c>
      <c r="B169" s="468" t="s">
        <v>482</v>
      </c>
      <c r="C169" s="423" t="s">
        <v>483</v>
      </c>
      <c r="D169" s="383" t="s">
        <v>336</v>
      </c>
      <c r="E169" s="457" t="s">
        <v>374</v>
      </c>
      <c r="F169" s="378" t="s">
        <v>191</v>
      </c>
      <c r="G169" s="378" t="s">
        <v>191</v>
      </c>
      <c r="H169" s="378"/>
      <c r="I169" s="378"/>
      <c r="J169" s="378" t="s">
        <v>191</v>
      </c>
      <c r="K169" s="379"/>
      <c r="L169" s="379"/>
      <c r="M169" s="378" t="s">
        <v>191</v>
      </c>
      <c r="N169" s="378" t="s">
        <v>191</v>
      </c>
      <c r="O169" s="378"/>
      <c r="P169" s="378" t="s">
        <v>191</v>
      </c>
      <c r="Q169" s="378"/>
      <c r="R169" s="379"/>
      <c r="S169" s="379"/>
      <c r="T169" s="378"/>
      <c r="U169" s="379"/>
      <c r="V169" s="378"/>
      <c r="W169" s="378"/>
      <c r="X169" s="378"/>
      <c r="Y169" s="379" t="s">
        <v>191</v>
      </c>
      <c r="Z169" s="379" t="s">
        <v>234</v>
      </c>
      <c r="AA169" s="378"/>
      <c r="AB169" s="378" t="s">
        <v>191</v>
      </c>
      <c r="AC169" s="378"/>
      <c r="AD169" s="378"/>
      <c r="AE169" s="378" t="s">
        <v>191</v>
      </c>
      <c r="AF169" s="379"/>
      <c r="AG169" s="379"/>
      <c r="AH169" s="372">
        <v>114</v>
      </c>
      <c r="AI169" s="373">
        <f t="shared" si="10"/>
        <v>114</v>
      </c>
      <c r="AJ169" s="374">
        <f t="shared" si="11"/>
        <v>0</v>
      </c>
    </row>
    <row r="170" spans="1:36" s="14" customFormat="1" ht="15.75" customHeight="1">
      <c r="A170" s="380">
        <v>112461</v>
      </c>
      <c r="B170" s="438" t="s">
        <v>484</v>
      </c>
      <c r="C170" s="469" t="s">
        <v>485</v>
      </c>
      <c r="D170" s="383" t="s">
        <v>336</v>
      </c>
      <c r="E170" s="457" t="s">
        <v>374</v>
      </c>
      <c r="F170" s="649" t="s">
        <v>486</v>
      </c>
      <c r="G170" s="650"/>
      <c r="H170" s="650"/>
      <c r="I170" s="650"/>
      <c r="J170" s="650"/>
      <c r="K170" s="650"/>
      <c r="L170" s="650"/>
      <c r="M170" s="650"/>
      <c r="N170" s="650"/>
      <c r="O170" s="650"/>
      <c r="P170" s="650"/>
      <c r="Q170" s="650"/>
      <c r="R170" s="650"/>
      <c r="S170" s="650"/>
      <c r="T170" s="650"/>
      <c r="U170" s="650"/>
      <c r="V170" s="650"/>
      <c r="W170" s="650"/>
      <c r="X170" s="650"/>
      <c r="Y170" s="650"/>
      <c r="Z170" s="650"/>
      <c r="AA170" s="650"/>
      <c r="AB170" s="650"/>
      <c r="AC170" s="650"/>
      <c r="AD170" s="650"/>
      <c r="AE170" s="650"/>
      <c r="AF170" s="650"/>
      <c r="AG170" s="651"/>
      <c r="AH170" s="372">
        <v>114</v>
      </c>
      <c r="AI170" s="373">
        <f t="shared" si="10"/>
        <v>0</v>
      </c>
      <c r="AJ170" s="374">
        <f t="shared" si="11"/>
        <v>-114</v>
      </c>
    </row>
    <row r="171" spans="1:36" s="14" customFormat="1" ht="15.75" customHeight="1">
      <c r="A171" s="380"/>
      <c r="B171" s="468"/>
      <c r="C171" s="423"/>
      <c r="D171" s="459"/>
      <c r="E171" s="460"/>
      <c r="F171" s="396"/>
      <c r="G171" s="378">
        <v>17</v>
      </c>
      <c r="H171" s="378"/>
      <c r="I171" s="378"/>
      <c r="J171" s="378">
        <v>17</v>
      </c>
      <c r="K171" s="379"/>
      <c r="L171" s="379"/>
      <c r="M171" s="378">
        <v>17</v>
      </c>
      <c r="N171" s="378"/>
      <c r="O171" s="378"/>
      <c r="P171" s="378">
        <v>17</v>
      </c>
      <c r="Q171" s="378"/>
      <c r="R171" s="379"/>
      <c r="S171" s="379">
        <v>17</v>
      </c>
      <c r="T171" s="378"/>
      <c r="U171" s="379"/>
      <c r="V171" s="378">
        <v>17</v>
      </c>
      <c r="W171" s="378"/>
      <c r="X171" s="378"/>
      <c r="Y171" s="379">
        <v>16</v>
      </c>
      <c r="Z171" s="379"/>
      <c r="AA171" s="378"/>
      <c r="AB171" s="378">
        <v>17</v>
      </c>
      <c r="AC171" s="378"/>
      <c r="AD171" s="378"/>
      <c r="AE171" s="378">
        <v>17</v>
      </c>
      <c r="AF171" s="392"/>
      <c r="AG171" s="441"/>
      <c r="AH171" s="372"/>
      <c r="AI171" s="373"/>
      <c r="AJ171" s="374"/>
    </row>
    <row r="172" spans="1:36" s="14" customFormat="1" ht="15.75" customHeight="1">
      <c r="A172" s="380">
        <v>142883</v>
      </c>
      <c r="B172" s="437" t="s">
        <v>416</v>
      </c>
      <c r="C172" s="458" t="s">
        <v>417</v>
      </c>
      <c r="D172" s="383" t="s">
        <v>418</v>
      </c>
      <c r="E172" s="457" t="s">
        <v>419</v>
      </c>
      <c r="F172" s="399"/>
      <c r="G172" s="399" t="s">
        <v>234</v>
      </c>
      <c r="H172" s="399" t="s">
        <v>234</v>
      </c>
      <c r="I172" s="399" t="s">
        <v>234</v>
      </c>
      <c r="J172" s="399" t="s">
        <v>234</v>
      </c>
      <c r="K172" s="400"/>
      <c r="L172" s="400" t="s">
        <v>234</v>
      </c>
      <c r="M172" s="399"/>
      <c r="N172" s="399"/>
      <c r="O172" s="399" t="s">
        <v>234</v>
      </c>
      <c r="P172" s="399" t="s">
        <v>234</v>
      </c>
      <c r="Q172" s="399" t="s">
        <v>234</v>
      </c>
      <c r="R172" s="400" t="s">
        <v>234</v>
      </c>
      <c r="S172" s="400"/>
      <c r="T172" s="399" t="s">
        <v>234</v>
      </c>
      <c r="U172" s="400"/>
      <c r="V172" s="399" t="s">
        <v>234</v>
      </c>
      <c r="W172" s="399" t="s">
        <v>234</v>
      </c>
      <c r="X172" s="399" t="s">
        <v>234</v>
      </c>
      <c r="Y172" s="400" t="s">
        <v>234</v>
      </c>
      <c r="Z172" s="400"/>
      <c r="AA172" s="399" t="s">
        <v>234</v>
      </c>
      <c r="AB172" s="399" t="s">
        <v>234</v>
      </c>
      <c r="AC172" s="399" t="s">
        <v>234</v>
      </c>
      <c r="AD172" s="399"/>
      <c r="AE172" s="399" t="s">
        <v>234</v>
      </c>
      <c r="AF172" s="400" t="s">
        <v>234</v>
      </c>
      <c r="AG172" s="400"/>
      <c r="AH172" s="372">
        <v>114</v>
      </c>
      <c r="AI172" s="373">
        <f t="shared" si="10"/>
        <v>114</v>
      </c>
      <c r="AJ172" s="374">
        <f t="shared" si="11"/>
        <v>0</v>
      </c>
    </row>
    <row r="173" spans="1:36" s="14" customFormat="1" ht="15.75" customHeight="1">
      <c r="A173" s="50">
        <v>151661</v>
      </c>
      <c r="B173" s="438" t="s">
        <v>420</v>
      </c>
      <c r="C173" s="386" t="s">
        <v>421</v>
      </c>
      <c r="D173" s="383" t="s">
        <v>418</v>
      </c>
      <c r="E173" s="457" t="s">
        <v>419</v>
      </c>
      <c r="F173" s="399" t="s">
        <v>234</v>
      </c>
      <c r="G173" s="399" t="s">
        <v>191</v>
      </c>
      <c r="H173" s="399" t="s">
        <v>234</v>
      </c>
      <c r="I173" s="399" t="s">
        <v>234</v>
      </c>
      <c r="J173" s="399"/>
      <c r="K173" s="400"/>
      <c r="L173" s="400"/>
      <c r="M173" s="399" t="s">
        <v>234</v>
      </c>
      <c r="N173" s="399" t="s">
        <v>234</v>
      </c>
      <c r="O173" s="399" t="s">
        <v>234</v>
      </c>
      <c r="P173" s="399" t="s">
        <v>234</v>
      </c>
      <c r="Q173" s="399"/>
      <c r="R173" s="400" t="s">
        <v>234</v>
      </c>
      <c r="S173" s="400" t="s">
        <v>234</v>
      </c>
      <c r="T173" s="399" t="s">
        <v>234</v>
      </c>
      <c r="U173" s="400" t="s">
        <v>234</v>
      </c>
      <c r="V173" s="399"/>
      <c r="W173" s="399" t="s">
        <v>234</v>
      </c>
      <c r="X173" s="399"/>
      <c r="Y173" s="400" t="s">
        <v>234</v>
      </c>
      <c r="Z173" s="400"/>
      <c r="AA173" s="399" t="s">
        <v>234</v>
      </c>
      <c r="AB173" s="399" t="s">
        <v>234</v>
      </c>
      <c r="AC173" s="399" t="s">
        <v>234</v>
      </c>
      <c r="AD173" s="399" t="s">
        <v>234</v>
      </c>
      <c r="AE173" s="399"/>
      <c r="AF173" s="400"/>
      <c r="AG173" s="400" t="s">
        <v>234</v>
      </c>
      <c r="AH173" s="372">
        <v>114</v>
      </c>
      <c r="AI173" s="373">
        <f t="shared" si="10"/>
        <v>120</v>
      </c>
      <c r="AJ173" s="374">
        <f t="shared" si="11"/>
        <v>6</v>
      </c>
    </row>
    <row r="174" spans="1:36" s="14" customFormat="1" ht="15.75" customHeight="1">
      <c r="A174" s="380">
        <v>127671</v>
      </c>
      <c r="B174" s="437" t="s">
        <v>422</v>
      </c>
      <c r="C174" s="458" t="s">
        <v>423</v>
      </c>
      <c r="D174" s="383" t="s">
        <v>418</v>
      </c>
      <c r="E174" s="457" t="s">
        <v>419</v>
      </c>
      <c r="F174" s="399" t="s">
        <v>234</v>
      </c>
      <c r="G174" s="399" t="s">
        <v>234</v>
      </c>
      <c r="H174" s="399"/>
      <c r="I174" s="399" t="s">
        <v>234</v>
      </c>
      <c r="J174" s="399" t="s">
        <v>234</v>
      </c>
      <c r="K174" s="400"/>
      <c r="L174" s="400" t="s">
        <v>234</v>
      </c>
      <c r="M174" s="399" t="s">
        <v>234</v>
      </c>
      <c r="N174" s="399" t="s">
        <v>234</v>
      </c>
      <c r="O174" s="399" t="s">
        <v>234</v>
      </c>
      <c r="P174" s="399" t="s">
        <v>234</v>
      </c>
      <c r="Q174" s="399" t="s">
        <v>234</v>
      </c>
      <c r="R174" s="400"/>
      <c r="S174" s="400" t="s">
        <v>234</v>
      </c>
      <c r="T174" s="399"/>
      <c r="U174" s="400"/>
      <c r="V174" s="399" t="s">
        <v>234</v>
      </c>
      <c r="W174" s="399" t="s">
        <v>234</v>
      </c>
      <c r="X174" s="399" t="s">
        <v>234</v>
      </c>
      <c r="Y174" s="400"/>
      <c r="Z174" s="400"/>
      <c r="AA174" s="399" t="s">
        <v>234</v>
      </c>
      <c r="AB174" s="399"/>
      <c r="AC174" s="399" t="s">
        <v>234</v>
      </c>
      <c r="AD174" s="399" t="s">
        <v>234</v>
      </c>
      <c r="AE174" s="399" t="s">
        <v>234</v>
      </c>
      <c r="AF174" s="400"/>
      <c r="AG174" s="400" t="s">
        <v>234</v>
      </c>
      <c r="AH174" s="372">
        <v>114</v>
      </c>
      <c r="AI174" s="373">
        <f>COUNTIF(D174:AH174,"T")*6+COUNTIF(D174:AH174,"P")*12+COUNTIF(D174:AH174,"M")*6+COUNTIF(D174:AH174,"I")*6+COUNTIF(D174:AH174,"N")*12+COUNTIF(D174:AH174,"TI")*11+COUNTIF(D174:AH174,"MT")*12+COUNTIF(D174:AH174,"MN")*18+COUNTIF(D174:AH174,"PI")*17+COUNTIF(D174:AH174,"TN")*18+COUNTIF(D174:AH174,"NB")*6+COUNTIF(D174:AH174,"AF")*6</f>
        <v>114</v>
      </c>
      <c r="AJ174" s="374">
        <f t="shared" si="11"/>
        <v>0</v>
      </c>
    </row>
    <row r="175" spans="1:36" s="14" customFormat="1" ht="15.75" customHeight="1">
      <c r="A175" s="380">
        <v>153303</v>
      </c>
      <c r="B175" s="437" t="s">
        <v>424</v>
      </c>
      <c r="C175" s="458" t="s">
        <v>425</v>
      </c>
      <c r="D175" s="383" t="s">
        <v>418</v>
      </c>
      <c r="E175" s="457" t="s">
        <v>419</v>
      </c>
      <c r="F175" s="652" t="s">
        <v>321</v>
      </c>
      <c r="G175" s="653"/>
      <c r="H175" s="653"/>
      <c r="I175" s="653"/>
      <c r="J175" s="653"/>
      <c r="K175" s="653"/>
      <c r="L175" s="653"/>
      <c r="M175" s="653"/>
      <c r="N175" s="653"/>
      <c r="O175" s="653"/>
      <c r="P175" s="653"/>
      <c r="Q175" s="653"/>
      <c r="R175" s="653"/>
      <c r="S175" s="653"/>
      <c r="T175" s="653"/>
      <c r="U175" s="653"/>
      <c r="V175" s="653"/>
      <c r="W175" s="653"/>
      <c r="X175" s="653"/>
      <c r="Y175" s="653"/>
      <c r="Z175" s="653"/>
      <c r="AA175" s="653"/>
      <c r="AB175" s="653"/>
      <c r="AC175" s="653"/>
      <c r="AD175" s="653"/>
      <c r="AE175" s="653"/>
      <c r="AF175" s="653"/>
      <c r="AG175" s="654"/>
      <c r="AH175" s="372">
        <v>114</v>
      </c>
      <c r="AI175" s="373">
        <f>COUNTIF(D175:AH175,"T")*6+COUNTIF(D175:AH175,"P")*12+COUNTIF(D175:AH175,"M")*6+COUNTIF(D175:AH175,"I")*6+COUNTIF(D175:AH175,"N")*12+COUNTIF(D175:AH175,"TI")*11+COUNTIF(D175:AH175,"MT")*12+COUNTIF(D175:AH175,"MN")*18+COUNTIF(D175:AH175,"PI")*17+COUNTIF(D175:AH175,"TN")*18+COUNTIF(D175:AH175,"NB")*6+COUNTIF(D175:AH175,"AF")*6</f>
        <v>0</v>
      </c>
      <c r="AJ175" s="374">
        <f t="shared" si="11"/>
        <v>-114</v>
      </c>
    </row>
    <row r="176" spans="1:36" s="14" customFormat="1" ht="15.75" customHeight="1">
      <c r="A176" s="380">
        <v>101141</v>
      </c>
      <c r="B176" s="437" t="s">
        <v>426</v>
      </c>
      <c r="C176" s="382" t="s">
        <v>427</v>
      </c>
      <c r="D176" s="383" t="s">
        <v>418</v>
      </c>
      <c r="E176" s="457" t="s">
        <v>419</v>
      </c>
      <c r="F176" s="399" t="s">
        <v>234</v>
      </c>
      <c r="G176" s="399" t="s">
        <v>234</v>
      </c>
      <c r="H176" s="399" t="s">
        <v>234</v>
      </c>
      <c r="I176" s="399"/>
      <c r="J176" s="399" t="s">
        <v>234</v>
      </c>
      <c r="K176" s="400"/>
      <c r="L176" s="400"/>
      <c r="M176" s="399" t="s">
        <v>234</v>
      </c>
      <c r="N176" s="399" t="s">
        <v>234</v>
      </c>
      <c r="O176" s="399" t="s">
        <v>234</v>
      </c>
      <c r="P176" s="399" t="s">
        <v>234</v>
      </c>
      <c r="Q176" s="399" t="s">
        <v>234</v>
      </c>
      <c r="R176" s="400"/>
      <c r="S176" s="400" t="s">
        <v>234</v>
      </c>
      <c r="T176" s="399" t="s">
        <v>234</v>
      </c>
      <c r="U176" s="400" t="s">
        <v>234</v>
      </c>
      <c r="V176" s="399" t="s">
        <v>234</v>
      </c>
      <c r="W176" s="399" t="s">
        <v>234</v>
      </c>
      <c r="X176" s="399" t="s">
        <v>234</v>
      </c>
      <c r="Y176" s="400"/>
      <c r="Z176" s="400"/>
      <c r="AA176" s="399"/>
      <c r="AB176" s="399" t="s">
        <v>234</v>
      </c>
      <c r="AC176" s="399" t="s">
        <v>234</v>
      </c>
      <c r="AD176" s="399" t="s">
        <v>234</v>
      </c>
      <c r="AE176" s="399" t="s">
        <v>234</v>
      </c>
      <c r="AF176" s="400"/>
      <c r="AG176" s="400"/>
      <c r="AH176" s="372">
        <v>114</v>
      </c>
      <c r="AI176" s="373">
        <f>COUNTIF(D176:AH176,"T")*6+COUNTIF(D176:AH176,"P")*12+COUNTIF(D176:AH176,"M")*6+COUNTIF(D176:AH176,"I")*6+COUNTIF(D176:AH176,"N")*12+COUNTIF(D176:AH176,"TI")*11+COUNTIF(D176:AH176,"MT")*12+COUNTIF(D176:AH176,"MN")*18+COUNTIF(D176:AH176,"PI")*17+COUNTIF(D176:AH176,"TN")*18+COUNTIF(D176:AH176,"NB")*6+COUNTIF(D176:AH176,"AF")*6</f>
        <v>114</v>
      </c>
      <c r="AJ176" s="374">
        <f t="shared" si="11"/>
        <v>0</v>
      </c>
    </row>
    <row r="177" spans="1:36" ht="15.75" customHeight="1">
      <c r="A177" s="50">
        <v>151670</v>
      </c>
      <c r="B177" s="439" t="s">
        <v>428</v>
      </c>
      <c r="C177" s="388" t="s">
        <v>429</v>
      </c>
      <c r="D177" s="383" t="s">
        <v>418</v>
      </c>
      <c r="E177" s="457" t="s">
        <v>419</v>
      </c>
      <c r="F177" s="399" t="s">
        <v>234</v>
      </c>
      <c r="G177" s="399" t="s">
        <v>234</v>
      </c>
      <c r="H177" s="399"/>
      <c r="I177" s="399" t="s">
        <v>234</v>
      </c>
      <c r="J177" s="399" t="s">
        <v>234</v>
      </c>
      <c r="K177" s="400"/>
      <c r="L177" s="400" t="s">
        <v>234</v>
      </c>
      <c r="M177" s="399" t="s">
        <v>234</v>
      </c>
      <c r="N177" s="399"/>
      <c r="O177" s="399" t="s">
        <v>234</v>
      </c>
      <c r="P177" s="399" t="s">
        <v>234</v>
      </c>
      <c r="Q177" s="399" t="s">
        <v>234</v>
      </c>
      <c r="R177" s="400"/>
      <c r="S177" s="400" t="s">
        <v>234</v>
      </c>
      <c r="T177" s="399"/>
      <c r="U177" s="400"/>
      <c r="V177" s="399" t="s">
        <v>234</v>
      </c>
      <c r="W177" s="399" t="s">
        <v>234</v>
      </c>
      <c r="X177" s="399" t="s">
        <v>234</v>
      </c>
      <c r="Y177" s="400" t="s">
        <v>234</v>
      </c>
      <c r="Z177" s="400"/>
      <c r="AA177" s="399" t="s">
        <v>234</v>
      </c>
      <c r="AB177" s="399" t="s">
        <v>234</v>
      </c>
      <c r="AC177" s="399" t="s">
        <v>234</v>
      </c>
      <c r="AD177" s="399" t="s">
        <v>234</v>
      </c>
      <c r="AE177" s="399" t="s">
        <v>234</v>
      </c>
      <c r="AF177" s="400"/>
      <c r="AG177" s="400"/>
      <c r="AH177" s="372">
        <v>114</v>
      </c>
      <c r="AI177" s="373">
        <f>COUNTIF(D177:AH177,"T")*6+COUNTIF(D177:AH177,"P")*12+COUNTIF(D177:AH177,"M")*6+COUNTIF(D177:AH177,"I")*6+COUNTIF(D177:AH177,"N")*12+COUNTIF(D177:AH177,"TI")*11+COUNTIF(D177:AH177,"MT")*12+COUNTIF(D177:AH177,"MN")*18+COUNTIF(D177:AH177,"PI")*17+COUNTIF(D177:AH177,"TN")*18+COUNTIF(D177:AH177,"NB")*6+COUNTIF(D177:AH177,"AF")*6</f>
        <v>114</v>
      </c>
      <c r="AJ177" s="374">
        <f t="shared" si="11"/>
        <v>0</v>
      </c>
    </row>
    <row r="178" spans="1:36" ht="15.75" customHeight="1" thickBot="1">
      <c r="A178" s="428">
        <v>126047</v>
      </c>
      <c r="B178" s="461" t="s">
        <v>430</v>
      </c>
      <c r="C178" s="403" t="s">
        <v>431</v>
      </c>
      <c r="D178" s="404" t="s">
        <v>418</v>
      </c>
      <c r="E178" s="462" t="s">
        <v>419</v>
      </c>
      <c r="F178" s="655" t="s">
        <v>326</v>
      </c>
      <c r="G178" s="655"/>
      <c r="H178" s="655"/>
      <c r="I178" s="655"/>
      <c r="J178" s="655"/>
      <c r="K178" s="655"/>
      <c r="L178" s="655"/>
      <c r="M178" s="655"/>
      <c r="N178" s="655"/>
      <c r="O178" s="655"/>
      <c r="P178" s="655"/>
      <c r="Q178" s="655"/>
      <c r="R178" s="655"/>
      <c r="S178" s="655"/>
      <c r="T178" s="655"/>
      <c r="U178" s="655"/>
      <c r="V178" s="655"/>
      <c r="W178" s="655"/>
      <c r="X178" s="655"/>
      <c r="Y178" s="655"/>
      <c r="Z178" s="655"/>
      <c r="AA178" s="655"/>
      <c r="AB178" s="655"/>
      <c r="AC178" s="655"/>
      <c r="AD178" s="655"/>
      <c r="AE178" s="655"/>
      <c r="AF178" s="655"/>
      <c r="AG178" s="655"/>
      <c r="AH178" s="470"/>
      <c r="AI178" s="410"/>
      <c r="AJ178" s="411"/>
    </row>
    <row r="179" ht="15.75" thickBot="1">
      <c r="B179" s="471" t="s">
        <v>243</v>
      </c>
    </row>
    <row r="180" spans="2:4" ht="12" customHeight="1">
      <c r="B180" s="626" t="s">
        <v>487</v>
      </c>
      <c r="C180" s="627"/>
      <c r="D180" s="628"/>
    </row>
    <row r="181" spans="2:4" ht="12" customHeight="1">
      <c r="B181" s="512" t="s">
        <v>488</v>
      </c>
      <c r="C181" s="513"/>
      <c r="D181" s="514"/>
    </row>
    <row r="182" spans="2:4" ht="12" customHeight="1">
      <c r="B182" s="512" t="s">
        <v>489</v>
      </c>
      <c r="C182" s="513"/>
      <c r="D182" s="514"/>
    </row>
    <row r="183" spans="2:4" ht="12" customHeight="1">
      <c r="B183" s="512" t="s">
        <v>490</v>
      </c>
      <c r="C183" s="513"/>
      <c r="D183" s="514"/>
    </row>
    <row r="184" spans="2:13" ht="12" customHeight="1">
      <c r="B184" s="512" t="s">
        <v>244</v>
      </c>
      <c r="C184" s="513"/>
      <c r="D184" s="514"/>
      <c r="M184" s="12" t="s">
        <v>230</v>
      </c>
    </row>
    <row r="185" spans="2:4" ht="12" customHeight="1">
      <c r="B185" s="620" t="s">
        <v>245</v>
      </c>
      <c r="C185" s="621"/>
      <c r="D185" s="622"/>
    </row>
    <row r="186" spans="2:4" ht="12" customHeight="1" thickBot="1">
      <c r="B186" s="623" t="s">
        <v>246</v>
      </c>
      <c r="C186" s="624"/>
      <c r="D186" s="625"/>
    </row>
  </sheetData>
  <sheetProtection/>
  <mergeCells count="56">
    <mergeCell ref="A1:AJ2"/>
    <mergeCell ref="E3:E4"/>
    <mergeCell ref="AH3:AH4"/>
    <mergeCell ref="AI3:AI4"/>
    <mergeCell ref="AJ3:AJ4"/>
    <mergeCell ref="N8:AG8"/>
    <mergeCell ref="N18:AF18"/>
    <mergeCell ref="F20:Y20"/>
    <mergeCell ref="E30:E31"/>
    <mergeCell ref="AH30:AH31"/>
    <mergeCell ref="AI30:AI31"/>
    <mergeCell ref="AJ30:AJ31"/>
    <mergeCell ref="Q43:X43"/>
    <mergeCell ref="F46:AG46"/>
    <mergeCell ref="F48:AG48"/>
    <mergeCell ref="E57:E58"/>
    <mergeCell ref="AH57:AH58"/>
    <mergeCell ref="AI57:AI58"/>
    <mergeCell ref="AJ57:AJ58"/>
    <mergeCell ref="R61:T61"/>
    <mergeCell ref="G62:X62"/>
    <mergeCell ref="G73:Z73"/>
    <mergeCell ref="F78:L78"/>
    <mergeCell ref="E87:E88"/>
    <mergeCell ref="AH87:AH88"/>
    <mergeCell ref="AI87:AI88"/>
    <mergeCell ref="AJ87:AJ88"/>
    <mergeCell ref="AD98:AG98"/>
    <mergeCell ref="F103:AG103"/>
    <mergeCell ref="M105:AG105"/>
    <mergeCell ref="F113:AG113"/>
    <mergeCell ref="F116:AG116"/>
    <mergeCell ref="E119:E120"/>
    <mergeCell ref="AH119:AH120"/>
    <mergeCell ref="AI119:AI120"/>
    <mergeCell ref="AJ119:AJ120"/>
    <mergeCell ref="N130:AG130"/>
    <mergeCell ref="F136:Y136"/>
    <mergeCell ref="F143:AG143"/>
    <mergeCell ref="B181:D181"/>
    <mergeCell ref="F146:AG146"/>
    <mergeCell ref="E150:E151"/>
    <mergeCell ref="AH150:AH151"/>
    <mergeCell ref="AI150:AI151"/>
    <mergeCell ref="AJ150:AJ151"/>
    <mergeCell ref="F160:AG160"/>
    <mergeCell ref="B182:D182"/>
    <mergeCell ref="B183:D183"/>
    <mergeCell ref="B184:D184"/>
    <mergeCell ref="B185:D185"/>
    <mergeCell ref="B186:D186"/>
    <mergeCell ref="F161:AG161"/>
    <mergeCell ref="F170:AG170"/>
    <mergeCell ref="F175:AG175"/>
    <mergeCell ref="F178:AG178"/>
    <mergeCell ref="B180:D180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3"/>
  <sheetViews>
    <sheetView zoomScalePageLayoutView="0" workbookViewId="0" topLeftCell="A1">
      <selection activeCell="T13" sqref="T13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11.57421875" style="12" customWidth="1"/>
    <col min="4" max="4" width="6.57421875" style="12" customWidth="1"/>
    <col min="5" max="5" width="6.140625" style="20" bestFit="1" customWidth="1"/>
    <col min="6" max="33" width="3.7109375" style="12" customWidth="1"/>
    <col min="34" max="36" width="3.7109375" style="19" customWidth="1"/>
    <col min="37" max="240" width="9.140625" style="12" customWidth="1"/>
  </cols>
  <sheetData>
    <row r="1" spans="1:38" s="13" customFormat="1" ht="9.75" customHeight="1">
      <c r="A1" s="675" t="s">
        <v>491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28"/>
      <c r="AL1" s="30"/>
    </row>
    <row r="2" spans="1:38" s="13" customFormat="1" ht="9.75" customHeight="1">
      <c r="A2" s="675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5"/>
      <c r="AJ2" s="675"/>
      <c r="AK2" s="30"/>
      <c r="AL2" s="30"/>
    </row>
    <row r="3" spans="1:38" s="14" customFormat="1" ht="24" customHeight="1" thickBot="1">
      <c r="A3" s="676"/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30"/>
      <c r="AL3" s="30"/>
    </row>
    <row r="4" spans="1:38" s="14" customFormat="1" ht="19.5" customHeight="1">
      <c r="A4" s="355" t="s">
        <v>0</v>
      </c>
      <c r="B4" s="356" t="s">
        <v>1</v>
      </c>
      <c r="C4" s="356" t="s">
        <v>14</v>
      </c>
      <c r="D4" s="357" t="s">
        <v>2</v>
      </c>
      <c r="E4" s="656" t="s">
        <v>3</v>
      </c>
      <c r="F4" s="358">
        <v>1</v>
      </c>
      <c r="G4" s="358">
        <v>2</v>
      </c>
      <c r="H4" s="358">
        <v>3</v>
      </c>
      <c r="I4" s="358">
        <v>4</v>
      </c>
      <c r="J4" s="358">
        <v>5</v>
      </c>
      <c r="K4" s="358">
        <v>6</v>
      </c>
      <c r="L4" s="358">
        <v>7</v>
      </c>
      <c r="M4" s="358">
        <v>8</v>
      </c>
      <c r="N4" s="358">
        <v>9</v>
      </c>
      <c r="O4" s="358">
        <v>10</v>
      </c>
      <c r="P4" s="358">
        <v>11</v>
      </c>
      <c r="Q4" s="358">
        <v>12</v>
      </c>
      <c r="R4" s="358">
        <v>13</v>
      </c>
      <c r="S4" s="358">
        <v>14</v>
      </c>
      <c r="T4" s="358">
        <v>15</v>
      </c>
      <c r="U4" s="358">
        <v>16</v>
      </c>
      <c r="V4" s="358">
        <v>17</v>
      </c>
      <c r="W4" s="358">
        <v>18</v>
      </c>
      <c r="X4" s="358">
        <v>19</v>
      </c>
      <c r="Y4" s="358">
        <v>20</v>
      </c>
      <c r="Z4" s="358">
        <v>21</v>
      </c>
      <c r="AA4" s="358">
        <v>22</v>
      </c>
      <c r="AB4" s="358">
        <v>23</v>
      </c>
      <c r="AC4" s="358">
        <v>24</v>
      </c>
      <c r="AD4" s="358">
        <v>25</v>
      </c>
      <c r="AE4" s="358">
        <v>26</v>
      </c>
      <c r="AF4" s="358">
        <v>27</v>
      </c>
      <c r="AG4" s="358">
        <v>28</v>
      </c>
      <c r="AH4" s="658" t="s">
        <v>4</v>
      </c>
      <c r="AI4" s="660" t="s">
        <v>5</v>
      </c>
      <c r="AJ4" s="662" t="s">
        <v>6</v>
      </c>
      <c r="AK4" s="13"/>
      <c r="AL4" s="13"/>
    </row>
    <row r="5" spans="1:38" s="14" customFormat="1" ht="19.5" customHeight="1">
      <c r="A5" s="359"/>
      <c r="B5" s="472" t="s">
        <v>492</v>
      </c>
      <c r="C5" s="472"/>
      <c r="D5" s="361"/>
      <c r="E5" s="657"/>
      <c r="F5" s="362" t="s">
        <v>10</v>
      </c>
      <c r="G5" s="362" t="s">
        <v>7</v>
      </c>
      <c r="H5" s="362" t="s">
        <v>7</v>
      </c>
      <c r="I5" s="362" t="s">
        <v>8</v>
      </c>
      <c r="J5" s="362" t="s">
        <v>8</v>
      </c>
      <c r="K5" s="362" t="s">
        <v>9</v>
      </c>
      <c r="L5" s="362" t="s">
        <v>8</v>
      </c>
      <c r="M5" s="362" t="s">
        <v>10</v>
      </c>
      <c r="N5" s="362" t="s">
        <v>7</v>
      </c>
      <c r="O5" s="362" t="s">
        <v>7</v>
      </c>
      <c r="P5" s="362" t="s">
        <v>8</v>
      </c>
      <c r="Q5" s="362" t="s">
        <v>8</v>
      </c>
      <c r="R5" s="362" t="s">
        <v>9</v>
      </c>
      <c r="S5" s="362" t="s">
        <v>8</v>
      </c>
      <c r="T5" s="362" t="s">
        <v>10</v>
      </c>
      <c r="U5" s="362" t="s">
        <v>7</v>
      </c>
      <c r="V5" s="362" t="s">
        <v>7</v>
      </c>
      <c r="W5" s="362" t="s">
        <v>8</v>
      </c>
      <c r="X5" s="362" t="s">
        <v>8</v>
      </c>
      <c r="Y5" s="362" t="s">
        <v>9</v>
      </c>
      <c r="Z5" s="362" t="s">
        <v>8</v>
      </c>
      <c r="AA5" s="362" t="s">
        <v>10</v>
      </c>
      <c r="AB5" s="362" t="s">
        <v>7</v>
      </c>
      <c r="AC5" s="362" t="s">
        <v>7</v>
      </c>
      <c r="AD5" s="362" t="s">
        <v>8</v>
      </c>
      <c r="AE5" s="362" t="s">
        <v>8</v>
      </c>
      <c r="AF5" s="362" t="s">
        <v>9</v>
      </c>
      <c r="AG5" s="362" t="s">
        <v>8</v>
      </c>
      <c r="AH5" s="659"/>
      <c r="AI5" s="661"/>
      <c r="AJ5" s="663"/>
      <c r="AK5" s="13"/>
      <c r="AL5" s="13"/>
    </row>
    <row r="6" spans="1:36" s="14" customFormat="1" ht="19.5" customHeight="1">
      <c r="A6" s="380">
        <v>136212</v>
      </c>
      <c r="B6" s="473" t="s">
        <v>493</v>
      </c>
      <c r="C6" s="378">
        <v>6217</v>
      </c>
      <c r="D6" s="474"/>
      <c r="E6" s="58" t="s">
        <v>13</v>
      </c>
      <c r="F6" s="378" t="s">
        <v>190</v>
      </c>
      <c r="G6" s="378" t="s">
        <v>190</v>
      </c>
      <c r="H6" s="378" t="s">
        <v>190</v>
      </c>
      <c r="I6" s="378" t="s">
        <v>190</v>
      </c>
      <c r="J6" s="378" t="s">
        <v>190</v>
      </c>
      <c r="K6" s="379"/>
      <c r="L6" s="379"/>
      <c r="M6" s="378" t="s">
        <v>190</v>
      </c>
      <c r="N6" s="378" t="s">
        <v>190</v>
      </c>
      <c r="O6" s="378" t="s">
        <v>190</v>
      </c>
      <c r="P6" s="378" t="s">
        <v>190</v>
      </c>
      <c r="Q6" s="378" t="s">
        <v>190</v>
      </c>
      <c r="R6" s="379"/>
      <c r="S6" s="379"/>
      <c r="T6" s="378" t="s">
        <v>190</v>
      </c>
      <c r="U6" s="379"/>
      <c r="V6" s="378" t="s">
        <v>190</v>
      </c>
      <c r="W6" s="378" t="s">
        <v>190</v>
      </c>
      <c r="X6" s="378" t="s">
        <v>190</v>
      </c>
      <c r="Y6" s="379"/>
      <c r="Z6" s="379"/>
      <c r="AA6" s="378" t="s">
        <v>190</v>
      </c>
      <c r="AB6" s="378" t="s">
        <v>190</v>
      </c>
      <c r="AC6" s="378" t="s">
        <v>190</v>
      </c>
      <c r="AD6" s="378" t="s">
        <v>190</v>
      </c>
      <c r="AE6" s="378" t="s">
        <v>190</v>
      </c>
      <c r="AF6" s="379"/>
      <c r="AG6" s="379"/>
      <c r="AH6" s="475">
        <v>114</v>
      </c>
      <c r="AI6" s="373">
        <f>COUNTIF(D6:AH6,"T")*6+COUNTIF(D6:AH6,"P")*12+COUNTIF(D6:AH6,"M")*6+COUNTIF(D6:AH6,"I")*6+COUNTIF(D6:AH6,"N")*12+COUNTIF(D6:AH6,"TI")*11+COUNTIF(D6:AH6,"MT")*12+COUNTIF(D6:AH6,"MN")*18+COUNTIF(D6:AH6,"PI")*17+COUNTIF(D6:AH6,"TN")*18+COUNTIF(D6:AH6,"NB")*6+COUNTIF(D6:AH6,"AF")*6</f>
        <v>114</v>
      </c>
      <c r="AJ6" s="476">
        <f>SUM(AI6-114)</f>
        <v>0</v>
      </c>
    </row>
    <row r="7" spans="1:36" s="14" customFormat="1" ht="19.5" customHeight="1">
      <c r="A7" s="477" t="s">
        <v>0</v>
      </c>
      <c r="B7" s="360" t="s">
        <v>1</v>
      </c>
      <c r="C7" s="360" t="s">
        <v>14</v>
      </c>
      <c r="D7" s="361" t="s">
        <v>2</v>
      </c>
      <c r="E7" s="657" t="s">
        <v>3</v>
      </c>
      <c r="F7" s="478">
        <v>1</v>
      </c>
      <c r="G7" s="478">
        <v>2</v>
      </c>
      <c r="H7" s="478">
        <v>3</v>
      </c>
      <c r="I7" s="478">
        <v>4</v>
      </c>
      <c r="J7" s="478">
        <v>5</v>
      </c>
      <c r="K7" s="478">
        <v>6</v>
      </c>
      <c r="L7" s="478">
        <v>7</v>
      </c>
      <c r="M7" s="478">
        <v>8</v>
      </c>
      <c r="N7" s="478">
        <v>9</v>
      </c>
      <c r="O7" s="478">
        <v>10</v>
      </c>
      <c r="P7" s="478">
        <v>11</v>
      </c>
      <c r="Q7" s="478">
        <v>12</v>
      </c>
      <c r="R7" s="478">
        <v>13</v>
      </c>
      <c r="S7" s="478">
        <v>14</v>
      </c>
      <c r="T7" s="478">
        <v>15</v>
      </c>
      <c r="U7" s="478">
        <v>16</v>
      </c>
      <c r="V7" s="478">
        <v>17</v>
      </c>
      <c r="W7" s="478">
        <v>18</v>
      </c>
      <c r="X7" s="478">
        <v>19</v>
      </c>
      <c r="Y7" s="478">
        <v>20</v>
      </c>
      <c r="Z7" s="478">
        <v>21</v>
      </c>
      <c r="AA7" s="478">
        <v>22</v>
      </c>
      <c r="AB7" s="478">
        <v>23</v>
      </c>
      <c r="AC7" s="478">
        <v>24</v>
      </c>
      <c r="AD7" s="478">
        <v>25</v>
      </c>
      <c r="AE7" s="478">
        <v>26</v>
      </c>
      <c r="AF7" s="478">
        <v>27</v>
      </c>
      <c r="AG7" s="478">
        <v>28</v>
      </c>
      <c r="AH7" s="672" t="s">
        <v>4</v>
      </c>
      <c r="AI7" s="673" t="s">
        <v>5</v>
      </c>
      <c r="AJ7" s="674" t="s">
        <v>6</v>
      </c>
    </row>
    <row r="8" spans="1:38" s="14" customFormat="1" ht="19.5" customHeight="1">
      <c r="A8" s="477"/>
      <c r="B8" s="472" t="s">
        <v>494</v>
      </c>
      <c r="C8" s="472"/>
      <c r="D8" s="361"/>
      <c r="E8" s="657"/>
      <c r="F8" s="362" t="s">
        <v>8</v>
      </c>
      <c r="G8" s="362" t="s">
        <v>10</v>
      </c>
      <c r="H8" s="362" t="s">
        <v>7</v>
      </c>
      <c r="I8" s="362" t="s">
        <v>7</v>
      </c>
      <c r="J8" s="362" t="s">
        <v>8</v>
      </c>
      <c r="K8" s="362" t="s">
        <v>8</v>
      </c>
      <c r="L8" s="362" t="s">
        <v>9</v>
      </c>
      <c r="M8" s="362" t="s">
        <v>8</v>
      </c>
      <c r="N8" s="362" t="s">
        <v>10</v>
      </c>
      <c r="O8" s="362" t="s">
        <v>7</v>
      </c>
      <c r="P8" s="362" t="s">
        <v>7</v>
      </c>
      <c r="Q8" s="362" t="s">
        <v>8</v>
      </c>
      <c r="R8" s="362" t="s">
        <v>8</v>
      </c>
      <c r="S8" s="362" t="s">
        <v>9</v>
      </c>
      <c r="T8" s="362" t="s">
        <v>8</v>
      </c>
      <c r="U8" s="362" t="s">
        <v>10</v>
      </c>
      <c r="V8" s="362" t="s">
        <v>7</v>
      </c>
      <c r="W8" s="362" t="s">
        <v>7</v>
      </c>
      <c r="X8" s="362" t="s">
        <v>8</v>
      </c>
      <c r="Y8" s="362" t="s">
        <v>8</v>
      </c>
      <c r="Z8" s="362" t="s">
        <v>9</v>
      </c>
      <c r="AA8" s="362" t="s">
        <v>8</v>
      </c>
      <c r="AB8" s="362" t="s">
        <v>10</v>
      </c>
      <c r="AC8" s="362" t="s">
        <v>7</v>
      </c>
      <c r="AD8" s="362" t="s">
        <v>7</v>
      </c>
      <c r="AE8" s="362" t="s">
        <v>8</v>
      </c>
      <c r="AF8" s="362" t="s">
        <v>8</v>
      </c>
      <c r="AG8" s="362" t="s">
        <v>9</v>
      </c>
      <c r="AH8" s="659"/>
      <c r="AI8" s="661"/>
      <c r="AJ8" s="663"/>
      <c r="AK8" s="13"/>
      <c r="AL8" s="13"/>
    </row>
    <row r="9" spans="1:38" s="14" customFormat="1" ht="19.5" customHeight="1">
      <c r="A9" s="479">
        <v>150673</v>
      </c>
      <c r="B9" s="480" t="s">
        <v>495</v>
      </c>
      <c r="C9" s="481"/>
      <c r="D9" s="482" t="s">
        <v>496</v>
      </c>
      <c r="E9" s="36" t="s">
        <v>128</v>
      </c>
      <c r="F9" s="368"/>
      <c r="G9" s="368" t="s">
        <v>188</v>
      </c>
      <c r="H9" s="368" t="s">
        <v>188</v>
      </c>
      <c r="I9" s="368"/>
      <c r="J9" s="368" t="s">
        <v>188</v>
      </c>
      <c r="K9" s="369"/>
      <c r="L9" s="370"/>
      <c r="M9" s="368" t="s">
        <v>188</v>
      </c>
      <c r="N9" s="368"/>
      <c r="O9" s="368"/>
      <c r="P9" s="368" t="s">
        <v>188</v>
      </c>
      <c r="Q9" s="368"/>
      <c r="R9" s="369"/>
      <c r="S9" s="370" t="s">
        <v>188</v>
      </c>
      <c r="T9" s="368"/>
      <c r="U9" s="371"/>
      <c r="V9" s="368"/>
      <c r="W9" s="368"/>
      <c r="X9" s="368" t="s">
        <v>188</v>
      </c>
      <c r="Y9" s="369"/>
      <c r="Z9" s="370"/>
      <c r="AA9" s="368"/>
      <c r="AB9" s="368" t="s">
        <v>188</v>
      </c>
      <c r="AC9" s="483" t="s">
        <v>188</v>
      </c>
      <c r="AD9" s="368"/>
      <c r="AE9" s="368" t="s">
        <v>188</v>
      </c>
      <c r="AF9" s="369"/>
      <c r="AG9" s="370"/>
      <c r="AH9" s="475">
        <v>114</v>
      </c>
      <c r="AI9" s="373">
        <f>COUNTIF(D9:AH9,"T")*6+COUNTIF(D9:AH9,"P")*12+COUNTIF(D9:AH9,"M")*6+COUNTIF(D9:AH9,"I")*6+COUNTIF(D9:AH9,"N")*12+COUNTIF(D9:AH9,"TI")*11+COUNTIF(D9:AH9,"MT")*12+COUNTIF(D9:AH9,"MN")*18+COUNTIF(D9:AH9,"PI")*17+COUNTIF(D9:AH9,"TN")*18+COUNTIF(D9:AH9,"NB")*6+COUNTIF(D9:AH9,"AF")*6</f>
        <v>120</v>
      </c>
      <c r="AJ9" s="476">
        <f>SUM(AI9-114)</f>
        <v>6</v>
      </c>
      <c r="AK9" s="13"/>
      <c r="AL9" s="13"/>
    </row>
    <row r="10" spans="1:38" s="14" customFormat="1" ht="19.5" customHeight="1">
      <c r="A10" s="479">
        <v>151386</v>
      </c>
      <c r="B10" s="480" t="s">
        <v>497</v>
      </c>
      <c r="C10" s="481"/>
      <c r="D10" s="482" t="s">
        <v>498</v>
      </c>
      <c r="E10" s="36" t="s">
        <v>128</v>
      </c>
      <c r="F10" s="378" t="s">
        <v>188</v>
      </c>
      <c r="G10" s="378"/>
      <c r="H10" s="378"/>
      <c r="I10" s="378" t="s">
        <v>188</v>
      </c>
      <c r="J10" s="378"/>
      <c r="K10" s="379"/>
      <c r="L10" s="379" t="s">
        <v>188</v>
      </c>
      <c r="M10" s="378"/>
      <c r="N10" s="378"/>
      <c r="O10" s="378" t="s">
        <v>188</v>
      </c>
      <c r="P10" s="378"/>
      <c r="Q10" s="378"/>
      <c r="R10" s="379" t="s">
        <v>188</v>
      </c>
      <c r="S10" s="379"/>
      <c r="T10" s="378"/>
      <c r="U10" s="379" t="s">
        <v>188</v>
      </c>
      <c r="V10" s="378" t="s">
        <v>188</v>
      </c>
      <c r="W10" s="390" t="s">
        <v>188</v>
      </c>
      <c r="X10" s="378"/>
      <c r="Y10" s="379" t="s">
        <v>188</v>
      </c>
      <c r="Z10" s="379" t="s">
        <v>188</v>
      </c>
      <c r="AA10" s="378" t="s">
        <v>188</v>
      </c>
      <c r="AB10" s="378"/>
      <c r="AC10" s="378"/>
      <c r="AD10" s="378"/>
      <c r="AE10" s="378"/>
      <c r="AF10" s="379"/>
      <c r="AG10" s="379" t="s">
        <v>188</v>
      </c>
      <c r="AH10" s="475">
        <v>114</v>
      </c>
      <c r="AI10" s="373">
        <f>COUNTIF(D10:AH10,"T")*6+COUNTIF(D10:AH10,"P")*12+COUNTIF(D10:AH10,"M")*6+COUNTIF(D10:AH10,"I")*6+COUNTIF(D10:AH10,"N")*12+COUNTIF(D10:AH10,"TI")*11+COUNTIF(D10:AH10,"MT")*12+COUNTIF(D10:AH10,"MN")*18+COUNTIF(D10:AH10,"PI")*17+COUNTIF(D10:AH10,"TN")*18+COUNTIF(D10:AH10,"NB")*6+COUNTIF(D10:AH10,"AF")*6</f>
        <v>144</v>
      </c>
      <c r="AJ10" s="476">
        <f>SUM(AI10-114)</f>
        <v>30</v>
      </c>
      <c r="AK10" s="13"/>
      <c r="AL10" s="13"/>
    </row>
    <row r="11" spans="1:38" s="14" customFormat="1" ht="19.5" customHeight="1">
      <c r="A11" s="479">
        <v>129143</v>
      </c>
      <c r="B11" s="480" t="s">
        <v>499</v>
      </c>
      <c r="C11" s="481"/>
      <c r="D11" s="482" t="s">
        <v>500</v>
      </c>
      <c r="E11" s="36" t="s">
        <v>128</v>
      </c>
      <c r="F11" s="378"/>
      <c r="G11" s="378"/>
      <c r="H11" s="391" t="s">
        <v>368</v>
      </c>
      <c r="I11" s="378"/>
      <c r="J11" s="378"/>
      <c r="K11" s="379" t="s">
        <v>188</v>
      </c>
      <c r="L11" s="379"/>
      <c r="M11" s="378"/>
      <c r="N11" s="378" t="s">
        <v>188</v>
      </c>
      <c r="O11" s="378"/>
      <c r="P11" s="378"/>
      <c r="Q11" s="378" t="s">
        <v>188</v>
      </c>
      <c r="R11" s="379"/>
      <c r="S11" s="379"/>
      <c r="T11" s="378" t="s">
        <v>188</v>
      </c>
      <c r="U11" s="379"/>
      <c r="V11" s="378"/>
      <c r="W11" s="379" t="s">
        <v>306</v>
      </c>
      <c r="X11" s="378"/>
      <c r="Y11" s="379"/>
      <c r="Z11" s="379"/>
      <c r="AA11" s="378"/>
      <c r="AB11" s="652" t="s">
        <v>306</v>
      </c>
      <c r="AC11" s="654"/>
      <c r="AD11" s="378" t="s">
        <v>188</v>
      </c>
      <c r="AE11" s="378"/>
      <c r="AF11" s="379" t="s">
        <v>188</v>
      </c>
      <c r="AG11" s="379"/>
      <c r="AH11" s="475">
        <v>114</v>
      </c>
      <c r="AI11" s="373">
        <f>COUNTIF(D11:AH11,"T")*6+COUNTIF(D11:AH11,"P")*12+COUNTIF(D11:AH11,"M")*6+COUNTIF(D11:AH11,"I")*6+COUNTIF(D11:AH11,"N")*12+COUNTIF(D11:AH11,"TI")*11+COUNTIF(D11:AH11,"MT")*12+COUNTIF(D11:AH11,"MN")*18+COUNTIF(D11:AH11,"PI")*17+COUNTIF(D11:AH11,"TN")*18+COUNTIF(D11:AH11,"NB")*6+COUNTIF(D11:AH11,"AF")*6</f>
        <v>84</v>
      </c>
      <c r="AJ11" s="476">
        <f>SUM(AI11-96)</f>
        <v>-12</v>
      </c>
      <c r="AK11" s="13"/>
      <c r="AL11" s="13"/>
    </row>
    <row r="12" spans="1:36" s="14" customFormat="1" ht="19.5" customHeight="1">
      <c r="A12" s="484"/>
      <c r="B12" s="485"/>
      <c r="C12" s="486"/>
      <c r="D12" s="474"/>
      <c r="E12" s="58"/>
      <c r="F12" s="378"/>
      <c r="G12" s="378"/>
      <c r="H12" s="378"/>
      <c r="I12" s="378"/>
      <c r="J12" s="378"/>
      <c r="K12" s="379"/>
      <c r="L12" s="379"/>
      <c r="M12" s="378"/>
      <c r="N12" s="378"/>
      <c r="O12" s="378"/>
      <c r="P12" s="378"/>
      <c r="Q12" s="378"/>
      <c r="R12" s="379"/>
      <c r="S12" s="379"/>
      <c r="T12" s="378"/>
      <c r="U12" s="379"/>
      <c r="V12" s="378"/>
      <c r="W12" s="378"/>
      <c r="X12" s="378"/>
      <c r="Y12" s="379"/>
      <c r="Z12" s="379"/>
      <c r="AA12" s="378"/>
      <c r="AB12" s="378"/>
      <c r="AC12" s="378"/>
      <c r="AD12" s="378"/>
      <c r="AE12" s="378"/>
      <c r="AF12" s="379"/>
      <c r="AG12" s="379"/>
      <c r="AH12" s="475"/>
      <c r="AI12" s="487"/>
      <c r="AJ12" s="488"/>
    </row>
    <row r="13" spans="1:36" s="14" customFormat="1" ht="19.5" customHeight="1">
      <c r="A13" s="489" t="s">
        <v>0</v>
      </c>
      <c r="B13" s="360" t="s">
        <v>1</v>
      </c>
      <c r="C13" s="360" t="s">
        <v>14</v>
      </c>
      <c r="D13" s="361" t="s">
        <v>2</v>
      </c>
      <c r="E13" s="657" t="s">
        <v>3</v>
      </c>
      <c r="F13" s="478">
        <v>1</v>
      </c>
      <c r="G13" s="478">
        <v>2</v>
      </c>
      <c r="H13" s="478">
        <v>3</v>
      </c>
      <c r="I13" s="478">
        <v>4</v>
      </c>
      <c r="J13" s="478">
        <v>5</v>
      </c>
      <c r="K13" s="478">
        <v>6</v>
      </c>
      <c r="L13" s="478">
        <v>7</v>
      </c>
      <c r="M13" s="478">
        <v>8</v>
      </c>
      <c r="N13" s="478">
        <v>9</v>
      </c>
      <c r="O13" s="478">
        <v>10</v>
      </c>
      <c r="P13" s="478">
        <v>11</v>
      </c>
      <c r="Q13" s="478">
        <v>12</v>
      </c>
      <c r="R13" s="478">
        <v>13</v>
      </c>
      <c r="S13" s="478">
        <v>14</v>
      </c>
      <c r="T13" s="478">
        <v>15</v>
      </c>
      <c r="U13" s="478">
        <v>16</v>
      </c>
      <c r="V13" s="478">
        <v>17</v>
      </c>
      <c r="W13" s="478">
        <v>18</v>
      </c>
      <c r="X13" s="478">
        <v>19</v>
      </c>
      <c r="Y13" s="478">
        <v>20</v>
      </c>
      <c r="Z13" s="478">
        <v>21</v>
      </c>
      <c r="AA13" s="478">
        <v>22</v>
      </c>
      <c r="AB13" s="478">
        <v>23</v>
      </c>
      <c r="AC13" s="478">
        <v>24</v>
      </c>
      <c r="AD13" s="478">
        <v>25</v>
      </c>
      <c r="AE13" s="478">
        <v>26</v>
      </c>
      <c r="AF13" s="478">
        <v>27</v>
      </c>
      <c r="AG13" s="478">
        <v>28</v>
      </c>
      <c r="AH13" s="672" t="s">
        <v>4</v>
      </c>
      <c r="AI13" s="673" t="s">
        <v>5</v>
      </c>
      <c r="AJ13" s="674" t="s">
        <v>6</v>
      </c>
    </row>
    <row r="14" spans="1:38" s="14" customFormat="1" ht="19.5" customHeight="1">
      <c r="A14" s="489"/>
      <c r="B14" s="472" t="s">
        <v>501</v>
      </c>
      <c r="C14" s="472"/>
      <c r="D14" s="361"/>
      <c r="E14" s="657"/>
      <c r="F14" s="362" t="s">
        <v>10</v>
      </c>
      <c r="G14" s="362" t="s">
        <v>7</v>
      </c>
      <c r="H14" s="362" t="s">
        <v>7</v>
      </c>
      <c r="I14" s="362" t="s">
        <v>8</v>
      </c>
      <c r="J14" s="362" t="s">
        <v>8</v>
      </c>
      <c r="K14" s="362" t="s">
        <v>9</v>
      </c>
      <c r="L14" s="362" t="s">
        <v>8</v>
      </c>
      <c r="M14" s="362" t="s">
        <v>10</v>
      </c>
      <c r="N14" s="362" t="s">
        <v>7</v>
      </c>
      <c r="O14" s="362" t="s">
        <v>7</v>
      </c>
      <c r="P14" s="362" t="s">
        <v>8</v>
      </c>
      <c r="Q14" s="362" t="s">
        <v>8</v>
      </c>
      <c r="R14" s="362" t="s">
        <v>9</v>
      </c>
      <c r="S14" s="362" t="s">
        <v>8</v>
      </c>
      <c r="T14" s="362" t="s">
        <v>10</v>
      </c>
      <c r="U14" s="362" t="s">
        <v>7</v>
      </c>
      <c r="V14" s="362" t="s">
        <v>7</v>
      </c>
      <c r="W14" s="362" t="s">
        <v>8</v>
      </c>
      <c r="X14" s="362" t="s">
        <v>8</v>
      </c>
      <c r="Y14" s="362" t="s">
        <v>9</v>
      </c>
      <c r="Z14" s="362" t="s">
        <v>8</v>
      </c>
      <c r="AA14" s="362" t="s">
        <v>10</v>
      </c>
      <c r="AB14" s="362" t="s">
        <v>7</v>
      </c>
      <c r="AC14" s="362" t="s">
        <v>7</v>
      </c>
      <c r="AD14" s="362" t="s">
        <v>8</v>
      </c>
      <c r="AE14" s="362" t="s">
        <v>8</v>
      </c>
      <c r="AF14" s="362" t="s">
        <v>9</v>
      </c>
      <c r="AG14" s="362" t="s">
        <v>8</v>
      </c>
      <c r="AH14" s="659"/>
      <c r="AI14" s="661"/>
      <c r="AJ14" s="663"/>
      <c r="AK14" s="13"/>
      <c r="AL14" s="13"/>
    </row>
    <row r="15" spans="1:36" s="14" customFormat="1" ht="19.5" customHeight="1" thickBot="1">
      <c r="A15" s="490"/>
      <c r="B15" s="491" t="s">
        <v>502</v>
      </c>
      <c r="C15" s="492">
        <v>8500</v>
      </c>
      <c r="D15" s="493"/>
      <c r="E15" s="432" t="s">
        <v>13</v>
      </c>
      <c r="F15" s="408" t="s">
        <v>190</v>
      </c>
      <c r="G15" s="408" t="s">
        <v>190</v>
      </c>
      <c r="H15" s="408" t="s">
        <v>190</v>
      </c>
      <c r="I15" s="408" t="s">
        <v>190</v>
      </c>
      <c r="J15" s="408" t="s">
        <v>190</v>
      </c>
      <c r="K15" s="494"/>
      <c r="L15" s="494"/>
      <c r="M15" s="408" t="s">
        <v>190</v>
      </c>
      <c r="N15" s="408" t="s">
        <v>190</v>
      </c>
      <c r="O15" s="408" t="s">
        <v>190</v>
      </c>
      <c r="P15" s="408" t="s">
        <v>190</v>
      </c>
      <c r="Q15" s="408" t="s">
        <v>190</v>
      </c>
      <c r="R15" s="494"/>
      <c r="S15" s="494"/>
      <c r="T15" s="408" t="s">
        <v>190</v>
      </c>
      <c r="U15" s="494"/>
      <c r="V15" s="408" t="s">
        <v>190</v>
      </c>
      <c r="W15" s="408" t="s">
        <v>190</v>
      </c>
      <c r="X15" s="408" t="s">
        <v>190</v>
      </c>
      <c r="Y15" s="494"/>
      <c r="Z15" s="494"/>
      <c r="AA15" s="408" t="s">
        <v>190</v>
      </c>
      <c r="AB15" s="408" t="s">
        <v>190</v>
      </c>
      <c r="AC15" s="408" t="s">
        <v>190</v>
      </c>
      <c r="AD15" s="408" t="s">
        <v>190</v>
      </c>
      <c r="AE15" s="408" t="s">
        <v>190</v>
      </c>
      <c r="AF15" s="494"/>
      <c r="AG15" s="494"/>
      <c r="AH15" s="470">
        <v>114</v>
      </c>
      <c r="AI15" s="410">
        <f>COUNTIF(D15:AH15,"T")*6+COUNTIF(D15:AH15,"P")*12+COUNTIF(D15:AH15,"M")*6+COUNTIF(D15:AH15,"I")*6+COUNTIF(D15:AH15,"N")*12+COUNTIF(D15:AH15,"TI")*11+COUNTIF(D15:AH15,"MT")*12+COUNTIF(D15:AH15,"MN")*18+COUNTIF(D15:AH15,"PI")*17+COUNTIF(D15:AH15,"TN")*18+COUNTIF(D15:AH15,"NB")*6+COUNTIF(D15:AH15,"AF")*6</f>
        <v>114</v>
      </c>
      <c r="AJ15" s="495">
        <f>SUM(AI15-114)</f>
        <v>0</v>
      </c>
    </row>
    <row r="16" spans="1:38" ht="15.7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/>
      <c r="AJ16"/>
      <c r="AK16"/>
      <c r="AL16"/>
    </row>
    <row r="17" spans="1:34" ht="12.75" customHeight="1">
      <c r="A17" s="496"/>
      <c r="B17" s="626" t="s">
        <v>487</v>
      </c>
      <c r="C17" s="627"/>
      <c r="D17" s="62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12.75" customHeight="1">
      <c r="A18" s="497"/>
      <c r="B18" s="512" t="s">
        <v>488</v>
      </c>
      <c r="C18" s="513"/>
      <c r="D18" s="51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2.75" customHeight="1">
      <c r="A19" s="497"/>
      <c r="B19" s="512" t="s">
        <v>489</v>
      </c>
      <c r="C19" s="513"/>
      <c r="D19" s="514"/>
      <c r="E19" s="21"/>
      <c r="F19" s="21"/>
      <c r="G19" s="21"/>
      <c r="H19" s="21"/>
      <c r="I19" s="21"/>
      <c r="J19" s="21"/>
      <c r="K19" s="21"/>
      <c r="L19" s="21"/>
      <c r="M19" s="21"/>
      <c r="N19" s="21" t="s">
        <v>230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13" ht="12.75" customHeight="1">
      <c r="A20" s="498"/>
      <c r="B20" s="512" t="s">
        <v>490</v>
      </c>
      <c r="C20" s="513"/>
      <c r="D20" s="514"/>
      <c r="M20" s="12" t="s">
        <v>230</v>
      </c>
    </row>
    <row r="21" spans="1:9" ht="12.75" customHeight="1">
      <c r="A21" s="499"/>
      <c r="B21" s="512" t="s">
        <v>244</v>
      </c>
      <c r="C21" s="513"/>
      <c r="D21" s="514"/>
      <c r="I21" s="12" t="s">
        <v>230</v>
      </c>
    </row>
    <row r="22" spans="1:4" ht="12.75" customHeight="1">
      <c r="A22" s="500"/>
      <c r="B22" s="620" t="s">
        <v>245</v>
      </c>
      <c r="C22" s="621"/>
      <c r="D22" s="622"/>
    </row>
    <row r="23" spans="2:4" ht="15.75" thickBot="1">
      <c r="B23" s="623" t="s">
        <v>246</v>
      </c>
      <c r="C23" s="624"/>
      <c r="D23" s="625"/>
    </row>
  </sheetData>
  <sheetProtection/>
  <mergeCells count="21">
    <mergeCell ref="A1:AJ3"/>
    <mergeCell ref="E4:E5"/>
    <mergeCell ref="AH4:AH5"/>
    <mergeCell ref="AI4:AI5"/>
    <mergeCell ref="AJ4:AJ5"/>
    <mergeCell ref="E7:E8"/>
    <mergeCell ref="AH7:AH8"/>
    <mergeCell ref="AI7:AI8"/>
    <mergeCell ref="AJ7:AJ8"/>
    <mergeCell ref="AB11:AC11"/>
    <mergeCell ref="E13:E14"/>
    <mergeCell ref="AH13:AH14"/>
    <mergeCell ref="AI13:AI14"/>
    <mergeCell ref="AJ13:AJ14"/>
    <mergeCell ref="B17:D17"/>
    <mergeCell ref="B18:D18"/>
    <mergeCell ref="B19:D19"/>
    <mergeCell ref="B20:D20"/>
    <mergeCell ref="B21:D21"/>
    <mergeCell ref="B22:D22"/>
    <mergeCell ref="B23:D2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2021-01-25T12:21:01Z</cp:lastPrinted>
  <dcterms:created xsi:type="dcterms:W3CDTF">2020-09-09T18:53:03Z</dcterms:created>
  <dcterms:modified xsi:type="dcterms:W3CDTF">2021-01-28T15:53:23Z</dcterms:modified>
  <cp:category/>
  <cp:version/>
  <cp:contentType/>
  <cp:contentStatus/>
</cp:coreProperties>
</file>