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Enfermeiros" sheetId="1" r:id="rId1"/>
    <sheet name="Técnicos de Enfermagem" sheetId="2" r:id="rId2"/>
    <sheet name="TGPS" sheetId="3" r:id="rId3"/>
    <sheet name="TEC DE RAIO X" sheetId="4" r:id="rId4"/>
    <sheet name="MOTORISTA" sheetId="5" r:id="rId5"/>
    <sheet name="Inspetoria e Serviços Gerais" sheetId="6" r:id="rId6"/>
    <sheet name="Multi - farmácia - Assit. Socia" sheetId="7" r:id="rId7"/>
  </sheets>
  <definedNames>
    <definedName name="_xlnm.Print_Area" localSheetId="0">'Enfermeiros'!$A$1:$AM$42</definedName>
    <definedName name="Excel_BuiltIn_Print_Area" localSheetId="0">'Enfermeiros'!$A$1:$AM$42</definedName>
  </definedNames>
  <calcPr fullCalcOnLoad="1"/>
</workbook>
</file>

<file path=xl/sharedStrings.xml><?xml version="1.0" encoding="utf-8"?>
<sst xmlns="http://schemas.openxmlformats.org/spreadsheetml/2006/main" count="4174" uniqueCount="434">
  <si>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</si>
  <si>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</si>
  <si>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</si>
  <si>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</si>
  <si>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</si>
  <si>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</si>
  <si>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</si>
  <si>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</si>
  <si>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</si>
  <si>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</si>
  <si>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</si>
  <si>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</si>
  <si>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</si>
  <si>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</si>
  <si>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</si>
  <si>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</si>
  <si>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</si>
  <si>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</si>
  <si>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</si>
  <si>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</si>
  <si>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</si>
  <si>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</si>
  <si>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</si>
  <si>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</si>
  <si>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Erivelton Ap D ramos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</si>
  <si>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</si>
  <si>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</si>
  <si>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</si>
  <si>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</si>
  <si>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</si>
  <si>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</si>
  <si>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</si>
  <si>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</si>
  <si>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</si>
  <si>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Patricia Cristina F. Couto</t>
  </si>
  <si>
    <t>Diego Bonfim Ledo Pinto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</si>
  <si>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</si>
  <si>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</si>
  <si>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</si>
  <si>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</si>
  <si>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</si>
  <si>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</si>
  <si>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</si>
  <si>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</si>
  <si>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</si>
  <si>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</si>
  <si>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</si>
  <si>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</si>
  <si>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</si>
  <si>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</si>
  <si>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</si>
  <si>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</si>
  <si>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</si>
  <si>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</si>
  <si>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</si>
  <si>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</si>
  <si>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</si>
  <si>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</si>
  <si>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</si>
  <si>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</si>
  <si>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</si>
  <si>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</si>
  <si>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</si>
  <si>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</si>
  <si>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</si>
  <si>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</si>
  <si>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</si>
  <si>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</si>
  <si>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</si>
  <si>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Pereira Ambrogi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</si>
  <si>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</si>
  <si>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</si>
  <si>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</si>
  <si>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</si>
  <si>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</si>
  <si>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</si>
  <si>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</si>
  <si>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</si>
  <si>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</si>
  <si>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</si>
  <si>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</si>
  <si>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</si>
  <si>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</si>
  <si>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</si>
  <si>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</si>
  <si>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</si>
  <si>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</si>
  <si>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</si>
  <si>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</si>
  <si>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</si>
  <si>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</si>
  <si>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</si>
  <si>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</si>
  <si>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</si>
  <si>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</si>
  <si>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</si>
  <si>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</si>
  <si>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</si>
  <si>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</si>
  <si>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</si>
  <si>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</si>
  <si>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</si>
  <si>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</si>
  <si>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</si>
  <si>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</si>
  <si>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</si>
  <si>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</si>
  <si>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</si>
  <si>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</si>
  <si>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</si>
  <si>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</si>
  <si>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</si>
  <si>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</si>
  <si>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</si>
  <si>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</si>
  <si>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325341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</si>
  <si>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</si>
  <si>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</si>
  <si>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</si>
  <si>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</si>
  <si>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</si>
  <si>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</si>
  <si>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</si>
  <si>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</si>
  <si>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</si>
  <si>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</si>
  <si>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</si>
  <si>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</si>
  <si>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</si>
  <si>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</si>
  <si>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</si>
  <si>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</si>
  <si>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</si>
  <si>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</si>
  <si>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</si>
  <si>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</si>
  <si>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</si>
  <si>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</si>
  <si>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</si>
  <si>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</si>
  <si>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</si>
  <si>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</si>
  <si>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</si>
  <si>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</si>
  <si>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</si>
  <si>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</si>
  <si>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</si>
  <si>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</si>
  <si>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</si>
  <si>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</si>
  <si>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</si>
  <si>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</si>
  <si>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</si>
  <si>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</si>
  <si>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</si>
  <si>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</si>
  <si>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</si>
  <si>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</si>
  <si>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</si>
  <si>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</si>
  <si>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</si>
  <si>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</si>
  <si>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</si>
  <si>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</si>
  <si>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</si>
  <si>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</si>
  <si>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</si>
  <si>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</si>
  <si>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</si>
  <si>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</si>
  <si>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</si>
  <si>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</si>
  <si>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</si>
  <si>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</si>
  <si>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</si>
  <si>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</si>
  <si>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</si>
  <si>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</si>
  <si>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</si>
  <si>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</si>
  <si>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</si>
  <si>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</si>
  <si>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</si>
  <si>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</si>
  <si>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</si>
  <si>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</si>
  <si>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</si>
  <si>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</si>
  <si>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</si>
  <si>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</si>
  <si>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</si>
  <si>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</si>
  <si>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</si>
  <si>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</si>
  <si>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</si>
  <si>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</si>
  <si>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</si>
  <si>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</si>
  <si>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</si>
  <si>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</si>
  <si>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</si>
  <si>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</si>
  <si>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</si>
  <si>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</si>
  <si>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</si>
  <si>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</si>
  <si>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</si>
  <si>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</si>
  <si>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</si>
  <si>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</si>
  <si>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</si>
  <si>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</si>
  <si>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</si>
  <si>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</si>
  <si>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</si>
  <si>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</si>
  <si>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</si>
  <si>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</si>
  <si>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MARISA MIUKI KISSU</t>
  </si>
  <si>
    <t>Assistente de Farmácia</t>
  </si>
  <si>
    <t>DEISE AMICHI</t>
  </si>
  <si>
    <t>GRUPO 1</t>
  </si>
  <si>
    <t>07-19h</t>
  </si>
  <si>
    <t>HELOISE OLIVEIRA SANTANA</t>
  </si>
  <si>
    <t>GRUPO 2</t>
  </si>
  <si>
    <t>GILBERTO GONÇALVES AGUIAR</t>
  </si>
  <si>
    <t>GRUPO 3</t>
  </si>
  <si>
    <t>JULIANA DE CARVALHO VIANA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</si>
  <si>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</si>
  <si>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</si>
  <si>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</si>
  <si>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</si>
  <si>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</si>
  <si>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ATESTADO</t>
  </si>
  <si>
    <t>ATESTADO MEDICO</t>
  </si>
  <si>
    <t>EQUIPE</t>
  </si>
  <si>
    <t>Rubens Nogueira do Nascimento</t>
  </si>
  <si>
    <t>Derci Ferreira de Souza Junior</t>
  </si>
  <si>
    <t>Willian Paduan</t>
  </si>
  <si>
    <t>08-14H</t>
  </si>
  <si>
    <r>
      <t xml:space="preserve">ESCALA DE TRABALHO DO UPA CO - LONDRINA -MARÇO -  2022
</t>
    </r>
    <r>
      <rPr>
        <b/>
        <sz val="8"/>
        <rFont val="Arial"/>
        <family val="2"/>
      </rPr>
      <t>CARGA HORÁRIA - 22 DIAS ÚTEIS 132  HS
ESCALA DE PLANTÃO DOS ENFERMEIROS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</si>
  <si>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MARÇO -  2022
</t>
    </r>
    <r>
      <rPr>
        <b/>
        <sz val="7"/>
        <rFont val="Verdana"/>
        <family val="2"/>
      </rPr>
      <t xml:space="preserve">CARGA HORÁRIA -22 DIAS ÚTEIS -132 HS
ESCALA DE PLANTÃO TÉCNICOS DE ENFERMAGEM
</t>
    </r>
  </si>
  <si>
    <t xml:space="preserve">LICENÇA MEDICA </t>
  </si>
  <si>
    <t>A.F</t>
  </si>
  <si>
    <t>Rinaldo Silveira</t>
  </si>
  <si>
    <t>F.O ATE 04/04</t>
  </si>
  <si>
    <t>F.O ate 12/04</t>
  </si>
  <si>
    <t>PI</t>
  </si>
  <si>
    <r>
      <rPr>
        <b/>
        <sz val="8"/>
        <color indexed="10"/>
        <rFont val="Arial"/>
        <family val="2"/>
      </rPr>
      <t>ESCALA DE TRABALHO DO UPA CO - LONDRINA -MARÇO -  2022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</si>
  <si>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AT</t>
  </si>
  <si>
    <t>I</t>
  </si>
  <si>
    <t>232459AUX</t>
  </si>
  <si>
    <t>Jussimara de Lima Pereira</t>
  </si>
  <si>
    <t>PA LEONOR</t>
  </si>
  <si>
    <t>COBERTURA</t>
  </si>
  <si>
    <t>Edna Mª de Souza</t>
  </si>
  <si>
    <t>UBS PARIGOT</t>
  </si>
  <si>
    <t>Marta Barbosa Pereira</t>
  </si>
  <si>
    <t>UBS Mº CECILIA</t>
  </si>
  <si>
    <t>Rosimeire Terezinha</t>
  </si>
  <si>
    <t>Amilcar Azevedo</t>
  </si>
  <si>
    <t xml:space="preserve">Daiane </t>
  </si>
  <si>
    <t xml:space="preserve">CAPS </t>
  </si>
  <si>
    <t>Gleison de Paula</t>
  </si>
  <si>
    <t>SAMU</t>
  </si>
  <si>
    <r>
      <t xml:space="preserve">
</t>
    </r>
    <r>
      <rPr>
        <b/>
        <sz val="10"/>
        <color indexed="10"/>
        <rFont val="Arial"/>
        <family val="2"/>
      </rPr>
      <t>ESCALA DE TRABALHO DO UPA CENTRO OESTE -MARÇO -  2022</t>
    </r>
    <r>
      <rPr>
        <b/>
        <sz val="10"/>
        <rFont val="Arial"/>
        <family val="2"/>
      </rPr>
      <t xml:space="preserve">
CARGA HORÁRIA - 22  DIAS ÚTEIS -   HS 132
ESCALA DE PLANTÃO TGPs
</t>
    </r>
  </si>
  <si>
    <t>APOIO</t>
  </si>
  <si>
    <t>15161-0</t>
  </si>
  <si>
    <t>Erika Yamashiro</t>
  </si>
  <si>
    <t>Recepção</t>
  </si>
  <si>
    <t>15310-9</t>
  </si>
  <si>
    <t>Paulo Rogerio Frutuoso</t>
  </si>
  <si>
    <t>MN</t>
  </si>
  <si>
    <t>F</t>
  </si>
  <si>
    <t>15158-0</t>
  </si>
  <si>
    <t>Sheila Cristina Hirata</t>
  </si>
  <si>
    <t>13-19H</t>
  </si>
  <si>
    <t>TN</t>
  </si>
  <si>
    <t>12110-0</t>
  </si>
  <si>
    <t>Andre Luis U. Melnick</t>
  </si>
  <si>
    <t>13986-6</t>
  </si>
  <si>
    <t>Juliano Pantano</t>
  </si>
  <si>
    <t>12084-7</t>
  </si>
  <si>
    <t>Edson Silverio da Silva</t>
  </si>
  <si>
    <t>FÉRIAS OFICIAIS</t>
  </si>
  <si>
    <t>13300-0</t>
  </si>
  <si>
    <t>Aparecida Evaristo S. Galcivechi</t>
  </si>
  <si>
    <t>13823-1</t>
  </si>
  <si>
    <t>Jose Rafael Dias</t>
  </si>
  <si>
    <t>13148-2</t>
  </si>
  <si>
    <t>Anderson Junior Sabino</t>
  </si>
  <si>
    <t>Apoio</t>
  </si>
  <si>
    <t>15160-2</t>
  </si>
  <si>
    <t>Carolina Amante F. Santini</t>
  </si>
  <si>
    <t>Faturamento</t>
  </si>
  <si>
    <t>ADIANTAMENTO DE FÉRIAS</t>
  </si>
  <si>
    <t>15360-5</t>
  </si>
  <si>
    <t>Dulcineia Andrade</t>
  </si>
  <si>
    <t>Coord. Adm</t>
  </si>
  <si>
    <t>FLEXIVEL</t>
  </si>
  <si>
    <t>11786-2</t>
  </si>
  <si>
    <t>Maria de Lourdes Noivo</t>
  </si>
  <si>
    <t>LEGENDA</t>
  </si>
  <si>
    <t>I: NOITE - 19:00 ÀS 01:00</t>
  </si>
  <si>
    <t>________________________________________________________</t>
  </si>
  <si>
    <t>Dulcineia Andrade Barbosa</t>
  </si>
  <si>
    <t>Mat. 15.360-5</t>
  </si>
  <si>
    <t>Coord. Administrativa UPA Centro Oeste</t>
  </si>
  <si>
    <r>
      <rPr>
        <b/>
        <sz val="10"/>
        <color indexed="10"/>
        <rFont val="Arial"/>
        <family val="2"/>
      </rPr>
      <t>ESCALA DE TRABALHO DO UPA CENTRO OESTE - MARÇO -  2022</t>
    </r>
    <r>
      <rPr>
        <b/>
        <sz val="10"/>
        <rFont val="Arial"/>
        <family val="2"/>
      </rPr>
      <t xml:space="preserve">
CARGA HORÁRIA - 22 DIAS ÚTEIS  105,6 HS
ESCALA DE PLANTÃO TÉCNICO DE RADIOLOGIA</t>
    </r>
  </si>
  <si>
    <t>Tec. Rx</t>
  </si>
  <si>
    <t>13231-4</t>
  </si>
  <si>
    <t>Rogério Correia dos Santos</t>
  </si>
  <si>
    <t>RAIO X</t>
  </si>
  <si>
    <t>7h-11h</t>
  </si>
  <si>
    <t>D1</t>
  </si>
  <si>
    <t>MT1</t>
  </si>
  <si>
    <t>13583-6</t>
  </si>
  <si>
    <t>Anderson Meirelles Nogueira</t>
  </si>
  <si>
    <t>03201T</t>
  </si>
  <si>
    <t>11h-15h</t>
  </si>
  <si>
    <t>ARTIGO</t>
  </si>
  <si>
    <t>15472-5</t>
  </si>
  <si>
    <t>Gabriela Matesco Carreteiro</t>
  </si>
  <si>
    <t>04141T</t>
  </si>
  <si>
    <t>15h-19h</t>
  </si>
  <si>
    <t>D2</t>
  </si>
  <si>
    <t>T1</t>
  </si>
  <si>
    <t>15050-9</t>
  </si>
  <si>
    <t>Maria Jose da Silva</t>
  </si>
  <si>
    <t>05484T</t>
  </si>
  <si>
    <t>19-7h</t>
  </si>
  <si>
    <t>ARTIGO 130</t>
  </si>
  <si>
    <t>15048-7</t>
  </si>
  <si>
    <t>Leandro Henrique A. Morais</t>
  </si>
  <si>
    <t>05799T</t>
  </si>
  <si>
    <t>15051-7</t>
  </si>
  <si>
    <t>Elisangela Augusto de Miranda</t>
  </si>
  <si>
    <t>15128-9</t>
  </si>
  <si>
    <t>Danilo Heitor Cevallo Crosxiati</t>
  </si>
  <si>
    <t>04218T</t>
  </si>
  <si>
    <t>Fernando Ap. Andrade Santos</t>
  </si>
  <si>
    <t>04999T</t>
  </si>
  <si>
    <t>ESPECIAL</t>
  </si>
  <si>
    <t>LEGENDA:</t>
  </si>
  <si>
    <t>M - MANHA - 07:00 ÁS 11:00</t>
  </si>
  <si>
    <t xml:space="preserve">T - TARDE - 11:00 ÀS 15:00 </t>
  </si>
  <si>
    <t>T1 - TARDE - 15:00 ÁS 19:00</t>
  </si>
  <si>
    <t>Responsável Técnico</t>
  </si>
  <si>
    <t>N - NOITE - 19:00 ÁS 07:00</t>
  </si>
  <si>
    <t>D1: MANHA - 7:00  ÀS 13:00</t>
  </si>
  <si>
    <t>MAT. 13231-4</t>
  </si>
  <si>
    <t>D2: TARDE - 13:00 ÀS 19:00</t>
  </si>
  <si>
    <t xml:space="preserve">: </t>
  </si>
  <si>
    <t>N1 : NOITE - 19:00 ÁS 01:00</t>
  </si>
  <si>
    <t>N2 - NOITE 01:00 ÁS 07:00</t>
  </si>
  <si>
    <r>
      <rPr>
        <b/>
        <sz val="10"/>
        <color indexed="10"/>
        <rFont val="Arial"/>
        <family val="2"/>
      </rPr>
      <t>ESCALA DE TRABALHO DO UPA CENTRO OESTE -  MARÇO -  2022</t>
    </r>
    <r>
      <rPr>
        <b/>
        <sz val="10"/>
        <rFont val="Arial"/>
        <family val="2"/>
      </rPr>
      <t xml:space="preserve">
CARGA HORÁRIA -  22  DIAS ÚTEIS  132  HS
ESCALA DE PLANTÃO CONDUTORES</t>
    </r>
  </si>
  <si>
    <t>CONTATO</t>
  </si>
  <si>
    <t>Condutor/Motorista</t>
  </si>
  <si>
    <t>10457-4</t>
  </si>
  <si>
    <t>Jair Mendes Cordeiro</t>
  </si>
  <si>
    <t>99845-3775</t>
  </si>
  <si>
    <t>NA</t>
  </si>
  <si>
    <t>11098-1</t>
  </si>
  <si>
    <t>Antonio Gilmar Viana</t>
  </si>
  <si>
    <t>98411-3616</t>
  </si>
  <si>
    <t>FOLGA</t>
  </si>
  <si>
    <t>PNA</t>
  </si>
  <si>
    <t>10456-6</t>
  </si>
  <si>
    <t>João de Oliveira Machado</t>
  </si>
  <si>
    <t>99992-7193</t>
  </si>
  <si>
    <t>Condutor/motorista - Cobertura</t>
  </si>
  <si>
    <t>14310-3</t>
  </si>
  <si>
    <t>JAIRO SILVA DE ANDRADE</t>
  </si>
  <si>
    <t>99106-7208</t>
  </si>
  <si>
    <t>NB</t>
  </si>
  <si>
    <t>14312-0</t>
  </si>
  <si>
    <t>Marcelino Bau Ruiz Lazzarin</t>
  </si>
  <si>
    <t>99831-2362</t>
  </si>
  <si>
    <t>14315-4</t>
  </si>
  <si>
    <t>Reginaldo Jose Gomes</t>
  </si>
  <si>
    <t>99125-7788/</t>
  </si>
  <si>
    <t>14302-2</t>
  </si>
  <si>
    <t>ROGERIO PEREIRA DE CASTRO</t>
  </si>
  <si>
    <t>99618-0664</t>
  </si>
  <si>
    <t>14294-8</t>
  </si>
  <si>
    <t>MARCOS ALENCAR</t>
  </si>
  <si>
    <t>98433-3058</t>
  </si>
  <si>
    <t>14320-0</t>
  </si>
  <si>
    <t>Jose Luiz França</t>
  </si>
  <si>
    <t>99945-3864</t>
  </si>
  <si>
    <t>14305-7</t>
  </si>
  <si>
    <t>ADMILSON DE CAMARGO</t>
  </si>
  <si>
    <t>98439-1606</t>
  </si>
  <si>
    <t>14327-8</t>
  </si>
  <si>
    <t>DIEGO SENEGALHA</t>
  </si>
  <si>
    <t>99627-7288</t>
  </si>
  <si>
    <t>14304-9</t>
  </si>
  <si>
    <t>CLAUDIO CESAR DA SILVA</t>
  </si>
  <si>
    <t>99997-2592</t>
  </si>
  <si>
    <t>P: PLANTÃO - 07:00 ÀS 19:00</t>
  </si>
  <si>
    <t>NA: NOITE - 19:00 ÁS 01:00</t>
  </si>
  <si>
    <t>NB: NOITE  - 01:00 AS 07:00</t>
  </si>
  <si>
    <r>
      <rPr>
        <b/>
        <sz val="10"/>
        <color indexed="10"/>
        <rFont val="Arial"/>
        <family val="2"/>
      </rPr>
      <t>ESCALA DE TRABALHO DO UPA CENTRO OESTE - MARÇO -  2022</t>
    </r>
    <r>
      <rPr>
        <b/>
        <sz val="10"/>
        <rFont val="Arial"/>
        <family val="2"/>
      </rPr>
      <t xml:space="preserve">
CARGA HORÁRIA - 22 DIAS ÚTEIS 132  HS
ESCALA DE PLANTÃO INSPETORIA E SERVIÇOS GERAIS</t>
    </r>
  </si>
  <si>
    <t>Serviços Gerais</t>
  </si>
  <si>
    <t>Ivone Costa dos Santos</t>
  </si>
  <si>
    <t>C.O</t>
  </si>
  <si>
    <t>7h - 19h</t>
  </si>
  <si>
    <t>Max Willian Jacques da Silva</t>
  </si>
  <si>
    <t>Izabel Cristina Gaspar</t>
  </si>
  <si>
    <t>Cristiane Pamela A.  Fraga</t>
  </si>
  <si>
    <t>Bianca Ramos Sodre</t>
  </si>
  <si>
    <t>Marilda Elias</t>
  </si>
  <si>
    <t>Elga Idalina de Oliveira</t>
  </si>
  <si>
    <t>19h - 7h</t>
  </si>
  <si>
    <t>Cristiliane Maria da Silva</t>
  </si>
  <si>
    <t>12509-1</t>
  </si>
  <si>
    <t>Evelyne Pereira Merlini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</si>
  <si>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</si>
  <si>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</si>
  <si>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</si>
  <si>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</si>
  <si>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</si>
  <si>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</si>
  <si>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OBS: AS COLABORADORAS DOS SERVIÇOS GERAIS SÃO CONTRATADAS PELA EMPRESA CENTRALLIMP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</si>
  <si>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</si>
  <si>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</si>
  <si>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</si>
  <si>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t>LEGENDA INSPETORIA</t>
  </si>
  <si>
    <t>M - 10:00 AS 16:00</t>
  </si>
  <si>
    <t>T - 16:00 AS 22:00</t>
  </si>
  <si>
    <t>P - 10:00 AS 22:00</t>
  </si>
  <si>
    <t>M - 07:00 AS 13:00</t>
  </si>
  <si>
    <t>TÉCNICO ENFERMAGEM EXTERNOS</t>
  </si>
  <si>
    <t>LOTAÇÃO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</si>
</sst>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1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 Black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7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6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8"/>
      <color indexed="10"/>
      <name val="Arial"/>
      <family val="2"/>
    </font>
    <font>
      <sz val="8"/>
      <color indexed="10"/>
      <name val="Arial Black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2" fillId="21" borderId="5" applyNumberFormat="0" applyAlignment="0" applyProtection="0"/>
    <xf numFmtId="41" fontId="1" fillId="0" borderId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43" fontId="1" fillId="0" borderId="0" applyFill="0" applyBorder="0" applyAlignment="0" applyProtection="0"/>
  </cellStyleXfs>
  <cellXfs count="8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vertical="center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49" fontId="28" fillId="35" borderId="11" xfId="0" applyNumberFormat="1" applyFont="1" applyFill="1" applyBorder="1" applyAlignment="1">
      <alignment horizontal="center" vertical="center" wrapText="1"/>
    </xf>
    <xf numFmtId="3" fontId="28" fillId="0" borderId="11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1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2" xfId="0" applyFont="1" applyFill="1" applyBorder="1" applyAlignment="1">
      <alignment horizontal="center" vertical="center"/>
    </xf>
    <xf numFmtId="1" fontId="36" fillId="35" borderId="22" xfId="0" applyNumberFormat="1" applyFont="1" applyFill="1" applyBorder="1" applyAlignment="1">
      <alignment horizontal="center" vertical="center"/>
    </xf>
    <xf numFmtId="1" fontId="37" fillId="35" borderId="22" xfId="0" applyNumberFormat="1" applyFont="1" applyFill="1" applyBorder="1" applyAlignment="1">
      <alignment horizontal="center"/>
    </xf>
    <xf numFmtId="0" fontId="27" fillId="35" borderId="23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vertical="center"/>
    </xf>
    <xf numFmtId="49" fontId="28" fillId="34" borderId="11" xfId="0" applyNumberFormat="1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8" fillId="0" borderId="11" xfId="50" applyNumberFormat="1" applyFont="1" applyFill="1" applyBorder="1" applyAlignment="1">
      <alignment horizontal="center" vertical="center" wrapText="1"/>
      <protection/>
    </xf>
    <xf numFmtId="16" fontId="28" fillId="35" borderId="11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7" xfId="0" applyFont="1" applyBorder="1" applyAlignment="1">
      <alignment/>
    </xf>
    <xf numFmtId="0" fontId="11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8" xfId="0" applyFont="1" applyFill="1" applyBorder="1" applyAlignment="1">
      <alignment horizontal="left" vertical="center"/>
    </xf>
    <xf numFmtId="0" fontId="45" fillId="37" borderId="29" xfId="0" applyFont="1" applyFill="1" applyBorder="1" applyAlignment="1">
      <alignment horizontal="center" vertical="center"/>
    </xf>
    <xf numFmtId="0" fontId="35" fillId="37" borderId="29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45" fillId="37" borderId="29" xfId="0" applyFont="1" applyFill="1" applyBorder="1" applyAlignment="1">
      <alignment horizontal="left" vertical="center"/>
    </xf>
    <xf numFmtId="0" fontId="44" fillId="38" borderId="29" xfId="0" applyFont="1" applyFill="1" applyBorder="1" applyAlignment="1">
      <alignment horizontal="center" vertical="center"/>
    </xf>
    <xf numFmtId="0" fontId="34" fillId="38" borderId="29" xfId="0" applyFont="1" applyFill="1" applyBorder="1" applyAlignment="1">
      <alignment horizontal="center" vertical="center"/>
    </xf>
    <xf numFmtId="0" fontId="16" fillId="38" borderId="29" xfId="0" applyFont="1" applyFill="1" applyBorder="1" applyAlignment="1">
      <alignment horizontal="center" vertical="center"/>
    </xf>
    <xf numFmtId="0" fontId="35" fillId="38" borderId="28" xfId="0" applyFont="1" applyFill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45" fillId="37" borderId="31" xfId="0" applyFont="1" applyFill="1" applyBorder="1" applyAlignment="1">
      <alignment horizontal="left" vertical="center"/>
    </xf>
    <xf numFmtId="0" fontId="35" fillId="0" borderId="31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5" fillId="39" borderId="3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110" fillId="38" borderId="33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8" fillId="41" borderId="35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36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1" fontId="9" fillId="34" borderId="38" xfId="0" applyNumberFormat="1" applyFont="1" applyFill="1" applyBorder="1" applyAlignment="1">
      <alignment horizontal="center" vertical="center"/>
    </xf>
    <xf numFmtId="1" fontId="10" fillId="34" borderId="39" xfId="0" applyNumberFormat="1" applyFont="1" applyFill="1" applyBorder="1" applyAlignment="1">
      <alignment horizontal="center"/>
    </xf>
    <xf numFmtId="0" fontId="8" fillId="40" borderId="40" xfId="0" applyFont="1" applyFill="1" applyBorder="1" applyAlignment="1">
      <alignment horizontal="center" vertical="center"/>
    </xf>
    <xf numFmtId="0" fontId="8" fillId="42" borderId="40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8" fillId="40" borderId="41" xfId="0" applyFont="1" applyFill="1" applyBorder="1" applyAlignment="1">
      <alignment horizontal="center" vertical="center"/>
    </xf>
    <xf numFmtId="0" fontId="8" fillId="42" borderId="4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8" fillId="42" borderId="42" xfId="0" applyFont="1" applyFill="1" applyBorder="1" applyAlignment="1">
      <alignment horizontal="center" vertical="center"/>
    </xf>
    <xf numFmtId="0" fontId="86" fillId="44" borderId="43" xfId="0" applyFont="1" applyFill="1" applyBorder="1" applyAlignment="1">
      <alignment vertical="center"/>
    </xf>
    <xf numFmtId="0" fontId="21" fillId="44" borderId="44" xfId="0" applyFont="1" applyFill="1" applyBorder="1" applyAlignment="1">
      <alignment horizontal="center" vertical="center"/>
    </xf>
    <xf numFmtId="0" fontId="43" fillId="44" borderId="44" xfId="0" applyFont="1" applyFill="1" applyBorder="1" applyAlignment="1">
      <alignment horizontal="center" vertical="center"/>
    </xf>
    <xf numFmtId="0" fontId="86" fillId="44" borderId="45" xfId="0" applyFont="1" applyFill="1" applyBorder="1" applyAlignment="1">
      <alignment vertical="center"/>
    </xf>
    <xf numFmtId="0" fontId="44" fillId="44" borderId="29" xfId="0" applyFont="1" applyFill="1" applyBorder="1" applyAlignment="1">
      <alignment horizontal="center" vertical="center"/>
    </xf>
    <xf numFmtId="0" fontId="43" fillId="44" borderId="29" xfId="0" applyFont="1" applyFill="1" applyBorder="1" applyAlignment="1">
      <alignment horizontal="center" vertical="center"/>
    </xf>
    <xf numFmtId="0" fontId="86" fillId="44" borderId="28" xfId="0" applyFont="1" applyFill="1" applyBorder="1" applyAlignment="1">
      <alignment horizontal="left" vertical="center"/>
    </xf>
    <xf numFmtId="0" fontId="21" fillId="44" borderId="29" xfId="0" applyFont="1" applyFill="1" applyBorder="1" applyAlignment="1">
      <alignment horizontal="center" vertical="center"/>
    </xf>
    <xf numFmtId="0" fontId="86" fillId="44" borderId="45" xfId="0" applyFont="1" applyFill="1" applyBorder="1" applyAlignment="1">
      <alignment horizontal="left" vertical="center"/>
    </xf>
    <xf numFmtId="0" fontId="5" fillId="45" borderId="29" xfId="0" applyFont="1" applyFill="1" applyBorder="1" applyAlignment="1">
      <alignment horizontal="center"/>
    </xf>
    <xf numFmtId="1" fontId="9" fillId="45" borderId="11" xfId="0" applyNumberFormat="1" applyFont="1" applyFill="1" applyBorder="1" applyAlignment="1">
      <alignment horizontal="center" vertical="center"/>
    </xf>
    <xf numFmtId="1" fontId="10" fillId="45" borderId="13" xfId="0" applyNumberFormat="1" applyFont="1" applyFill="1" applyBorder="1" applyAlignment="1">
      <alignment horizontal="center"/>
    </xf>
    <xf numFmtId="1" fontId="9" fillId="45" borderId="46" xfId="0" applyNumberFormat="1" applyFont="1" applyFill="1" applyBorder="1" applyAlignment="1">
      <alignment horizontal="center" vertical="center"/>
    </xf>
    <xf numFmtId="1" fontId="10" fillId="45" borderId="47" xfId="0" applyNumberFormat="1" applyFont="1" applyFill="1" applyBorder="1" applyAlignment="1">
      <alignment horizontal="center"/>
    </xf>
    <xf numFmtId="0" fontId="8" fillId="45" borderId="38" xfId="0" applyFont="1" applyFill="1" applyBorder="1" applyAlignment="1">
      <alignment horizontal="center" vertical="center"/>
    </xf>
    <xf numFmtId="1" fontId="9" fillId="45" borderId="38" xfId="0" applyNumberFormat="1" applyFont="1" applyFill="1" applyBorder="1" applyAlignment="1">
      <alignment horizontal="center" vertical="center"/>
    </xf>
    <xf numFmtId="1" fontId="10" fillId="45" borderId="39" xfId="0" applyNumberFormat="1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 vertical="center"/>
    </xf>
    <xf numFmtId="0" fontId="8" fillId="39" borderId="48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6" borderId="0" xfId="0" applyFont="1" applyFill="1" applyBorder="1" applyAlignment="1">
      <alignment horizontal="center" vertical="center"/>
    </xf>
    <xf numFmtId="1" fontId="9" fillId="46" borderId="0" xfId="0" applyNumberFormat="1" applyFont="1" applyFill="1" applyBorder="1" applyAlignment="1">
      <alignment horizontal="center" vertical="center"/>
    </xf>
    <xf numFmtId="1" fontId="10" fillId="46" borderId="0" xfId="0" applyNumberFormat="1" applyFont="1" applyFill="1" applyBorder="1" applyAlignment="1">
      <alignment horizontal="center"/>
    </xf>
    <xf numFmtId="0" fontId="8" fillId="42" borderId="29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2" borderId="35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vertical="center"/>
    </xf>
    <xf numFmtId="0" fontId="8" fillId="40" borderId="29" xfId="0" applyFont="1" applyFill="1" applyBorder="1" applyAlignment="1">
      <alignment vertical="center"/>
    </xf>
    <xf numFmtId="0" fontId="8" fillId="42" borderId="49" xfId="0" applyFont="1" applyFill="1" applyBorder="1" applyAlignment="1">
      <alignment horizontal="center" vertical="center"/>
    </xf>
    <xf numFmtId="0" fontId="8" fillId="40" borderId="50" xfId="0" applyFont="1" applyFill="1" applyBorder="1" applyAlignment="1">
      <alignment horizontal="center" vertical="center"/>
    </xf>
    <xf numFmtId="0" fontId="8" fillId="42" borderId="50" xfId="0" applyFont="1" applyFill="1" applyBorder="1" applyAlignment="1">
      <alignment horizontal="center" vertical="center"/>
    </xf>
    <xf numFmtId="0" fontId="8" fillId="40" borderId="50" xfId="0" applyFont="1" applyFill="1" applyBorder="1" applyAlignment="1">
      <alignment vertical="center"/>
    </xf>
    <xf numFmtId="0" fontId="8" fillId="38" borderId="50" xfId="0" applyFont="1" applyFill="1" applyBorder="1" applyAlignment="1">
      <alignment horizontal="center" vertical="center"/>
    </xf>
    <xf numFmtId="0" fontId="8" fillId="39" borderId="50" xfId="0" applyFont="1" applyFill="1" applyBorder="1" applyAlignment="1">
      <alignment horizontal="center" vertical="center"/>
    </xf>
    <xf numFmtId="0" fontId="8" fillId="41" borderId="50" xfId="0" applyFont="1" applyFill="1" applyBorder="1" applyAlignment="1">
      <alignment horizontal="center" vertical="center"/>
    </xf>
    <xf numFmtId="0" fontId="8" fillId="40" borderId="51" xfId="0" applyFont="1" applyFill="1" applyBorder="1" applyAlignment="1">
      <alignment horizontal="center" vertical="center"/>
    </xf>
    <xf numFmtId="0" fontId="8" fillId="40" borderId="31" xfId="0" applyFont="1" applyFill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8" fillId="39" borderId="52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2" xfId="0" applyFont="1" applyFill="1" applyBorder="1" applyAlignment="1">
      <alignment vertical="center"/>
    </xf>
    <xf numFmtId="0" fontId="4" fillId="45" borderId="11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5" fillId="45" borderId="46" xfId="0" applyFont="1" applyFill="1" applyBorder="1" applyAlignment="1">
      <alignment horizontal="center"/>
    </xf>
    <xf numFmtId="0" fontId="8" fillId="45" borderId="25" xfId="0" applyFont="1" applyFill="1" applyBorder="1" applyAlignment="1">
      <alignment horizontal="center" vertical="center"/>
    </xf>
    <xf numFmtId="0" fontId="110" fillId="38" borderId="53" xfId="0" applyFont="1" applyFill="1" applyBorder="1" applyAlignment="1">
      <alignment horizontal="center" vertical="center"/>
    </xf>
    <xf numFmtId="0" fontId="111" fillId="43" borderId="35" xfId="0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111" fillId="43" borderId="37" xfId="0" applyFont="1" applyFill="1" applyBorder="1" applyAlignment="1">
      <alignment horizontal="center" vertical="center"/>
    </xf>
    <xf numFmtId="0" fontId="110" fillId="38" borderId="54" xfId="0" applyFont="1" applyFill="1" applyBorder="1" applyAlignment="1">
      <alignment horizontal="center" vertical="center"/>
    </xf>
    <xf numFmtId="0" fontId="3" fillId="39" borderId="55" xfId="0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111" fillId="38" borderId="33" xfId="0" applyFont="1" applyFill="1" applyBorder="1" applyAlignment="1">
      <alignment horizontal="center" vertical="center"/>
    </xf>
    <xf numFmtId="0" fontId="8" fillId="40" borderId="56" xfId="0" applyFont="1" applyFill="1" applyBorder="1" applyAlignment="1">
      <alignment horizontal="center" vertical="center"/>
    </xf>
    <xf numFmtId="0" fontId="8" fillId="45" borderId="57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1" fontId="9" fillId="45" borderId="29" xfId="0" applyNumberFormat="1" applyFont="1" applyFill="1" applyBorder="1" applyAlignment="1">
      <alignment horizontal="center" vertical="center"/>
    </xf>
    <xf numFmtId="1" fontId="10" fillId="45" borderId="29" xfId="0" applyNumberFormat="1" applyFont="1" applyFill="1" applyBorder="1" applyAlignment="1">
      <alignment horizontal="center"/>
    </xf>
    <xf numFmtId="0" fontId="8" fillId="43" borderId="31" xfId="0" applyFont="1" applyFill="1" applyBorder="1" applyAlignment="1">
      <alignment horizontal="center" vertical="center"/>
    </xf>
    <xf numFmtId="0" fontId="8" fillId="45" borderId="58" xfId="0" applyFont="1" applyFill="1" applyBorder="1" applyAlignment="1">
      <alignment horizontal="center" vertical="center"/>
    </xf>
    <xf numFmtId="0" fontId="8" fillId="43" borderId="40" xfId="0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0" fontId="111" fillId="40" borderId="59" xfId="0" applyFont="1" applyFill="1" applyBorder="1" applyAlignment="1">
      <alignment horizontal="center" vertical="center"/>
    </xf>
    <xf numFmtId="0" fontId="8" fillId="42" borderId="59" xfId="0" applyFont="1" applyFill="1" applyBorder="1" applyAlignment="1">
      <alignment horizontal="center" vertical="center"/>
    </xf>
    <xf numFmtId="0" fontId="8" fillId="40" borderId="59" xfId="0" applyFont="1" applyFill="1" applyBorder="1" applyAlignment="1">
      <alignment horizontal="center" vertical="center"/>
    </xf>
    <xf numFmtId="0" fontId="4" fillId="42" borderId="59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111" fillId="38" borderId="53" xfId="0" applyFont="1" applyFill="1" applyBorder="1" applyAlignment="1">
      <alignment horizontal="center" vertical="center"/>
    </xf>
    <xf numFmtId="0" fontId="8" fillId="39" borderId="41" xfId="0" applyFont="1" applyFill="1" applyBorder="1" applyAlignment="1">
      <alignment horizontal="center" vertical="center"/>
    </xf>
    <xf numFmtId="0" fontId="8" fillId="41" borderId="41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8" fillId="41" borderId="40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4" fillId="41" borderId="29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8" fillId="41" borderId="34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" fillId="42" borderId="29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111" fillId="38" borderId="29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4" fillId="40" borderId="41" xfId="0" applyFont="1" applyFill="1" applyBorder="1" applyAlignment="1">
      <alignment horizontal="center" vertical="center"/>
    </xf>
    <xf numFmtId="0" fontId="4" fillId="40" borderId="56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/>
    </xf>
    <xf numFmtId="0" fontId="4" fillId="42" borderId="42" xfId="0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27" fillId="35" borderId="61" xfId="0" applyFont="1" applyFill="1" applyBorder="1" applyAlignment="1">
      <alignment horizontal="left" vertical="center"/>
    </xf>
    <xf numFmtId="0" fontId="4" fillId="41" borderId="35" xfId="0" applyFont="1" applyFill="1" applyBorder="1" applyAlignment="1">
      <alignment horizontal="center" vertical="center"/>
    </xf>
    <xf numFmtId="0" fontId="27" fillId="35" borderId="62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vertical="center"/>
    </xf>
    <xf numFmtId="49" fontId="28" fillId="0" borderId="38" xfId="0" applyNumberFormat="1" applyFont="1" applyFill="1" applyBorder="1" applyAlignment="1">
      <alignment horizontal="center" vertical="center" wrapText="1"/>
    </xf>
    <xf numFmtId="0" fontId="29" fillId="35" borderId="38" xfId="0" applyFont="1" applyFill="1" applyBorder="1" applyAlignment="1">
      <alignment horizontal="center" vertical="center"/>
    </xf>
    <xf numFmtId="0" fontId="4" fillId="40" borderId="31" xfId="0" applyFont="1" applyFill="1" applyBorder="1" applyAlignment="1">
      <alignment horizontal="center" vertical="center"/>
    </xf>
    <xf numFmtId="0" fontId="4" fillId="39" borderId="55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left" vertical="center"/>
    </xf>
    <xf numFmtId="0" fontId="27" fillId="35" borderId="5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39" borderId="65" xfId="0" applyFont="1" applyFill="1" applyBorder="1" applyAlignment="1">
      <alignment horizontal="center" vertical="center"/>
    </xf>
    <xf numFmtId="0" fontId="8" fillId="45" borderId="4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0" fontId="11" fillId="47" borderId="45" xfId="0" applyFont="1" applyFill="1" applyBorder="1" applyAlignment="1">
      <alignment vertical="center"/>
    </xf>
    <xf numFmtId="0" fontId="11" fillId="47" borderId="29" xfId="0" applyFont="1" applyFill="1" applyBorder="1" applyAlignment="1">
      <alignment horizontal="center"/>
    </xf>
    <xf numFmtId="0" fontId="11" fillId="47" borderId="29" xfId="0" applyFont="1" applyFill="1" applyBorder="1" applyAlignment="1">
      <alignment horizontal="center" vertical="center"/>
    </xf>
    <xf numFmtId="0" fontId="4" fillId="47" borderId="41" xfId="0" applyFont="1" applyFill="1" applyBorder="1" applyAlignment="1">
      <alignment horizontal="center"/>
    </xf>
    <xf numFmtId="0" fontId="7" fillId="15" borderId="29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left" vertical="center"/>
    </xf>
    <xf numFmtId="0" fontId="4" fillId="37" borderId="45" xfId="0" applyFont="1" applyFill="1" applyBorder="1" applyAlignment="1">
      <alignment vertical="center"/>
    </xf>
    <xf numFmtId="0" fontId="51" fillId="0" borderId="56" xfId="0" applyFont="1" applyFill="1" applyBorder="1" applyAlignment="1">
      <alignment horizontal="left" vertical="center"/>
    </xf>
    <xf numFmtId="17" fontId="35" fillId="35" borderId="69" xfId="0" applyNumberFormat="1" applyFont="1" applyFill="1" applyBorder="1" applyAlignment="1">
      <alignment horizontal="center" vertical="center"/>
    </xf>
    <xf numFmtId="0" fontId="8" fillId="48" borderId="29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112" fillId="37" borderId="29" xfId="0" applyFont="1" applyFill="1" applyBorder="1" applyAlignment="1">
      <alignment horizontal="center"/>
    </xf>
    <xf numFmtId="0" fontId="112" fillId="48" borderId="29" xfId="0" applyFont="1" applyFill="1" applyBorder="1" applyAlignment="1">
      <alignment horizontal="center"/>
    </xf>
    <xf numFmtId="0" fontId="8" fillId="47" borderId="29" xfId="0" applyFont="1" applyFill="1" applyBorder="1" applyAlignment="1">
      <alignment horizontal="center" vertical="center"/>
    </xf>
    <xf numFmtId="1" fontId="7" fillId="15" borderId="29" xfId="0" applyNumberFormat="1" applyFont="1" applyFill="1" applyBorder="1" applyAlignment="1">
      <alignment horizontal="center" vertical="center"/>
    </xf>
    <xf numFmtId="1" fontId="7" fillId="15" borderId="70" xfId="0" applyNumberFormat="1" applyFont="1" applyFill="1" applyBorder="1" applyAlignment="1">
      <alignment horizontal="center" vertical="center"/>
    </xf>
    <xf numFmtId="0" fontId="35" fillId="37" borderId="71" xfId="0" applyFont="1" applyFill="1" applyBorder="1" applyAlignment="1">
      <alignment horizontal="left" vertical="center"/>
    </xf>
    <xf numFmtId="0" fontId="8" fillId="48" borderId="40" xfId="0" applyFont="1" applyFill="1" applyBorder="1" applyAlignment="1">
      <alignment horizontal="center"/>
    </xf>
    <xf numFmtId="0" fontId="8" fillId="37" borderId="40" xfId="0" applyFont="1" applyFill="1" applyBorder="1" applyAlignment="1">
      <alignment horizontal="center"/>
    </xf>
    <xf numFmtId="0" fontId="4" fillId="47" borderId="29" xfId="0" applyFont="1" applyFill="1" applyBorder="1" applyAlignment="1">
      <alignment horizontal="center" vertical="center"/>
    </xf>
    <xf numFmtId="0" fontId="4" fillId="47" borderId="29" xfId="0" applyFont="1" applyFill="1" applyBorder="1" applyAlignment="1">
      <alignment horizontal="center"/>
    </xf>
    <xf numFmtId="0" fontId="4" fillId="47" borderId="29" xfId="0" applyFont="1" applyFill="1" applyBorder="1" applyAlignment="1">
      <alignment horizontal="center" shrinkToFit="1"/>
    </xf>
    <xf numFmtId="0" fontId="7" fillId="15" borderId="72" xfId="0" applyFont="1" applyFill="1" applyBorder="1" applyAlignment="1">
      <alignment horizontal="center"/>
    </xf>
    <xf numFmtId="0" fontId="8" fillId="47" borderId="29" xfId="0" applyFont="1" applyFill="1" applyBorder="1" applyAlignment="1">
      <alignment horizontal="center" vertical="center" shrinkToFit="1"/>
    </xf>
    <xf numFmtId="0" fontId="35" fillId="37" borderId="45" xfId="0" applyFont="1" applyFill="1" applyBorder="1" applyAlignment="1">
      <alignment horizontal="left" vertical="center"/>
    </xf>
    <xf numFmtId="0" fontId="35" fillId="35" borderId="69" xfId="0" applyFont="1" applyFill="1" applyBorder="1" applyAlignment="1">
      <alignment horizontal="center" vertical="center"/>
    </xf>
    <xf numFmtId="0" fontId="8" fillId="47" borderId="56" xfId="0" applyFont="1" applyFill="1" applyBorder="1" applyAlignment="1">
      <alignment horizontal="center" vertical="center"/>
    </xf>
    <xf numFmtId="0" fontId="35" fillId="37" borderId="28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12" fillId="48" borderId="41" xfId="0" applyFont="1" applyFill="1" applyBorder="1" applyAlignment="1">
      <alignment horizontal="center"/>
    </xf>
    <xf numFmtId="0" fontId="112" fillId="37" borderId="41" xfId="0" applyFont="1" applyFill="1" applyBorder="1" applyAlignment="1">
      <alignment horizontal="center"/>
    </xf>
    <xf numFmtId="0" fontId="52" fillId="48" borderId="69" xfId="0" applyFont="1" applyFill="1" applyBorder="1" applyAlignment="1">
      <alignment/>
    </xf>
    <xf numFmtId="0" fontId="8" fillId="48" borderId="73" xfId="0" applyFont="1" applyFill="1" applyBorder="1" applyAlignment="1">
      <alignment horizontal="center"/>
    </xf>
    <xf numFmtId="0" fontId="8" fillId="48" borderId="41" xfId="0" applyFont="1" applyFill="1" applyBorder="1" applyAlignment="1">
      <alignment horizontal="center"/>
    </xf>
    <xf numFmtId="0" fontId="8" fillId="37" borderId="41" xfId="0" applyFont="1" applyFill="1" applyBorder="1" applyAlignment="1">
      <alignment horizontal="center"/>
    </xf>
    <xf numFmtId="0" fontId="35" fillId="37" borderId="45" xfId="0" applyFont="1" applyFill="1" applyBorder="1" applyAlignment="1">
      <alignment horizontal="left"/>
    </xf>
    <xf numFmtId="0" fontId="8" fillId="48" borderId="74" xfId="0" applyFont="1" applyFill="1" applyBorder="1" applyAlignment="1">
      <alignment horizontal="center" vertical="center"/>
    </xf>
    <xf numFmtId="0" fontId="52" fillId="37" borderId="40" xfId="0" applyFont="1" applyFill="1" applyBorder="1" applyAlignment="1">
      <alignment horizontal="center" vertical="center"/>
    </xf>
    <xf numFmtId="0" fontId="52" fillId="48" borderId="40" xfId="0" applyFont="1" applyFill="1" applyBorder="1" applyAlignment="1">
      <alignment horizontal="center" vertical="center"/>
    </xf>
    <xf numFmtId="0" fontId="52" fillId="48" borderId="74" xfId="0" applyFont="1" applyFill="1" applyBorder="1" applyAlignment="1">
      <alignment horizontal="center" vertical="center"/>
    </xf>
    <xf numFmtId="0" fontId="52" fillId="37" borderId="56" xfId="0" applyFont="1" applyFill="1" applyBorder="1" applyAlignment="1">
      <alignment horizontal="center" vertical="center"/>
    </xf>
    <xf numFmtId="0" fontId="8" fillId="37" borderId="56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48" borderId="2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vertical="center"/>
    </xf>
    <xf numFmtId="0" fontId="8" fillId="37" borderId="40" xfId="0" applyFont="1" applyFill="1" applyBorder="1" applyAlignment="1">
      <alignment horizontal="center" vertical="center"/>
    </xf>
    <xf numFmtId="0" fontId="8" fillId="48" borderId="40" xfId="0" applyFont="1" applyFill="1" applyBorder="1" applyAlignment="1">
      <alignment horizontal="center" vertical="center"/>
    </xf>
    <xf numFmtId="0" fontId="35" fillId="48" borderId="28" xfId="0" applyFont="1" applyFill="1" applyBorder="1" applyAlignment="1">
      <alignment vertical="center"/>
    </xf>
    <xf numFmtId="0" fontId="4" fillId="48" borderId="29" xfId="0" applyFont="1" applyFill="1" applyBorder="1" applyAlignment="1">
      <alignment vertical="center"/>
    </xf>
    <xf numFmtId="0" fontId="51" fillId="48" borderId="56" xfId="0" applyFont="1" applyFill="1" applyBorder="1" applyAlignment="1">
      <alignment horizontal="left" vertical="center"/>
    </xf>
    <xf numFmtId="0" fontId="35" fillId="49" borderId="29" xfId="0" applyFont="1" applyFill="1" applyBorder="1" applyAlignment="1">
      <alignment horizontal="center" vertical="center"/>
    </xf>
    <xf numFmtId="0" fontId="4" fillId="47" borderId="40" xfId="0" applyFont="1" applyFill="1" applyBorder="1" applyAlignment="1">
      <alignment horizontal="center" vertical="center"/>
    </xf>
    <xf numFmtId="0" fontId="4" fillId="47" borderId="29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/>
    </xf>
    <xf numFmtId="17" fontId="35" fillId="35" borderId="29" xfId="0" applyNumberFormat="1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left" vertical="center"/>
    </xf>
    <xf numFmtId="0" fontId="112" fillId="48" borderId="69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35" fillId="37" borderId="45" xfId="0" applyFont="1" applyFill="1" applyBorder="1" applyAlignment="1">
      <alignment vertical="center"/>
    </xf>
    <xf numFmtId="0" fontId="4" fillId="47" borderId="40" xfId="0" applyFont="1" applyFill="1" applyBorder="1" applyAlignment="1">
      <alignment horizontal="center"/>
    </xf>
    <xf numFmtId="0" fontId="8" fillId="47" borderId="41" xfId="0" applyFont="1" applyFill="1" applyBorder="1" applyAlignment="1">
      <alignment horizontal="center" vertical="center"/>
    </xf>
    <xf numFmtId="1" fontId="7" fillId="15" borderId="41" xfId="0" applyNumberFormat="1" applyFont="1" applyFill="1" applyBorder="1" applyAlignment="1">
      <alignment horizontal="center" vertical="center"/>
    </xf>
    <xf numFmtId="0" fontId="4" fillId="47" borderId="56" xfId="0" applyFont="1" applyFill="1" applyBorder="1" applyAlignment="1">
      <alignment horizontal="center" vertical="center"/>
    </xf>
    <xf numFmtId="0" fontId="11" fillId="47" borderId="56" xfId="0" applyFont="1" applyFill="1" applyBorder="1" applyAlignment="1">
      <alignment horizontal="center" vertical="center"/>
    </xf>
    <xf numFmtId="0" fontId="52" fillId="48" borderId="29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/>
    </xf>
    <xf numFmtId="0" fontId="4" fillId="37" borderId="56" xfId="0" applyFont="1" applyFill="1" applyBorder="1" applyAlignment="1">
      <alignment vertical="center"/>
    </xf>
    <xf numFmtId="0" fontId="53" fillId="0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left" vertical="center"/>
    </xf>
    <xf numFmtId="0" fontId="54" fillId="50" borderId="29" xfId="0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/>
    </xf>
    <xf numFmtId="1" fontId="8" fillId="47" borderId="70" xfId="0" applyNumberFormat="1" applyFont="1" applyFill="1" applyBorder="1" applyAlignment="1">
      <alignment horizontal="center" vertical="center" shrinkToFit="1"/>
    </xf>
    <xf numFmtId="0" fontId="53" fillId="0" borderId="7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77" xfId="0" applyNumberFormat="1" applyFont="1" applyFill="1" applyBorder="1" applyAlignment="1">
      <alignment horizontal="center" vertical="center" shrinkToFit="1"/>
    </xf>
    <xf numFmtId="0" fontId="11" fillId="39" borderId="76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/>
    </xf>
    <xf numFmtId="0" fontId="18" fillId="39" borderId="0" xfId="0" applyFont="1" applyFill="1" applyBorder="1" applyAlignment="1">
      <alignment/>
    </xf>
    <xf numFmtId="0" fontId="2" fillId="35" borderId="77" xfId="0" applyFont="1" applyFill="1" applyBorder="1" applyAlignment="1">
      <alignment/>
    </xf>
    <xf numFmtId="0" fontId="12" fillId="39" borderId="76" xfId="0" applyFont="1" applyFill="1" applyBorder="1" applyAlignment="1">
      <alignment horizontal="center" vertical="center"/>
    </xf>
    <xf numFmtId="0" fontId="16" fillId="37" borderId="78" xfId="0" applyFont="1" applyFill="1" applyBorder="1" applyAlignment="1">
      <alignment horizontal="left"/>
    </xf>
    <xf numFmtId="0" fontId="16" fillId="37" borderId="79" xfId="0" applyFont="1" applyFill="1" applyBorder="1" applyAlignment="1">
      <alignment horizontal="left"/>
    </xf>
    <xf numFmtId="0" fontId="16" fillId="37" borderId="80" xfId="0" applyFont="1" applyFill="1" applyBorder="1" applyAlignment="1">
      <alignment horizontal="left"/>
    </xf>
    <xf numFmtId="0" fontId="17" fillId="39" borderId="0" xfId="0" applyFont="1" applyFill="1" applyBorder="1" applyAlignment="1">
      <alignment/>
    </xf>
    <xf numFmtId="0" fontId="19" fillId="39" borderId="76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left" vertical="center"/>
    </xf>
    <xf numFmtId="0" fontId="16" fillId="37" borderId="81" xfId="0" applyFont="1" applyFill="1" applyBorder="1" applyAlignment="1">
      <alignment horizontal="left" vertical="center"/>
    </xf>
    <xf numFmtId="0" fontId="16" fillId="37" borderId="82" xfId="0" applyFont="1" applyFill="1" applyBorder="1" applyAlignment="1">
      <alignment horizontal="left" vertical="center"/>
    </xf>
    <xf numFmtId="0" fontId="0" fillId="35" borderId="7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83" xfId="0" applyFill="1" applyBorder="1" applyAlignment="1">
      <alignment/>
    </xf>
    <xf numFmtId="0" fontId="16" fillId="37" borderId="84" xfId="0" applyFont="1" applyFill="1" applyBorder="1" applyAlignment="1">
      <alignment horizontal="left"/>
    </xf>
    <xf numFmtId="0" fontId="16" fillId="37" borderId="85" xfId="0" applyFont="1" applyFill="1" applyBorder="1" applyAlignment="1">
      <alignment horizontal="left"/>
    </xf>
    <xf numFmtId="0" fontId="16" fillId="37" borderId="86" xfId="0" applyFont="1" applyFill="1" applyBorder="1" applyAlignment="1">
      <alignment horizontal="left"/>
    </xf>
    <xf numFmtId="0" fontId="2" fillId="35" borderId="87" xfId="0" applyFont="1" applyFill="1" applyBorder="1" applyAlignment="1">
      <alignment/>
    </xf>
    <xf numFmtId="0" fontId="0" fillId="35" borderId="87" xfId="0" applyFill="1" applyBorder="1" applyAlignment="1">
      <alignment/>
    </xf>
    <xf numFmtId="0" fontId="2" fillId="35" borderId="88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0" borderId="89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4" fillId="0" borderId="90" xfId="0" applyFont="1" applyBorder="1" applyAlignment="1">
      <alignment wrapText="1"/>
    </xf>
    <xf numFmtId="0" fontId="4" fillId="51" borderId="91" xfId="0" applyFont="1" applyFill="1" applyBorder="1" applyAlignment="1">
      <alignment vertical="center"/>
    </xf>
    <xf numFmtId="0" fontId="4" fillId="51" borderId="92" xfId="0" applyFont="1" applyFill="1" applyBorder="1" applyAlignment="1">
      <alignment horizontal="center" vertical="center"/>
    </xf>
    <xf numFmtId="0" fontId="4" fillId="51" borderId="44" xfId="0" applyFont="1" applyFill="1" applyBorder="1" applyAlignment="1">
      <alignment horizontal="center" vertical="center"/>
    </xf>
    <xf numFmtId="0" fontId="50" fillId="47" borderId="44" xfId="0" applyFont="1" applyFill="1" applyBorder="1" applyAlignment="1">
      <alignment horizontal="center"/>
    </xf>
    <xf numFmtId="0" fontId="4" fillId="51" borderId="93" xfId="0" applyFont="1" applyFill="1" applyBorder="1" applyAlignment="1">
      <alignment vertical="center"/>
    </xf>
    <xf numFmtId="0" fontId="55" fillId="51" borderId="56" xfId="0" applyFont="1" applyFill="1" applyBorder="1" applyAlignment="1">
      <alignment horizontal="center" vertical="center"/>
    </xf>
    <xf numFmtId="0" fontId="4" fillId="51" borderId="29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left" vertical="center"/>
    </xf>
    <xf numFmtId="0" fontId="56" fillId="0" borderId="79" xfId="0" applyFont="1" applyFill="1" applyBorder="1" applyAlignment="1">
      <alignment horizontal="left" vertical="center"/>
    </xf>
    <xf numFmtId="0" fontId="54" fillId="0" borderId="29" xfId="0" applyFont="1" applyBorder="1" applyAlignment="1">
      <alignment horizontal="center" vertical="center"/>
    </xf>
    <xf numFmtId="0" fontId="8" fillId="35" borderId="69" xfId="0" applyFont="1" applyFill="1" applyBorder="1" applyAlignment="1">
      <alignment horizontal="center" vertical="center"/>
    </xf>
    <xf numFmtId="0" fontId="113" fillId="48" borderId="29" xfId="0" applyFont="1" applyFill="1" applyBorder="1" applyAlignment="1">
      <alignment horizontal="center"/>
    </xf>
    <xf numFmtId="0" fontId="113" fillId="37" borderId="29" xfId="0" applyFont="1" applyFill="1" applyBorder="1" applyAlignment="1">
      <alignment horizontal="center"/>
    </xf>
    <xf numFmtId="0" fontId="56" fillId="47" borderId="56" xfId="0" applyFont="1" applyFill="1" applyBorder="1" applyAlignment="1">
      <alignment horizontal="center" vertical="center"/>
    </xf>
    <xf numFmtId="1" fontId="57" fillId="15" borderId="56" xfId="0" applyNumberFormat="1" applyFont="1" applyFill="1" applyBorder="1" applyAlignment="1">
      <alignment horizontal="center" vertical="center"/>
    </xf>
    <xf numFmtId="164" fontId="57" fillId="15" borderId="70" xfId="0" applyNumberFormat="1" applyFont="1" applyFill="1" applyBorder="1" applyAlignment="1">
      <alignment horizontal="center" vertical="center"/>
    </xf>
    <xf numFmtId="0" fontId="8" fillId="51" borderId="93" xfId="0" applyFont="1" applyFill="1" applyBorder="1" applyAlignment="1">
      <alignment horizontal="left" vertical="center"/>
    </xf>
    <xf numFmtId="0" fontId="56" fillId="51" borderId="56" xfId="0" applyFont="1" applyFill="1" applyBorder="1" applyAlignment="1">
      <alignment horizontal="center" vertical="center"/>
    </xf>
    <xf numFmtId="0" fontId="8" fillId="51" borderId="29" xfId="0" applyFont="1" applyFill="1" applyBorder="1" applyAlignment="1">
      <alignment horizontal="center" vertical="center"/>
    </xf>
    <xf numFmtId="0" fontId="50" fillId="47" borderId="40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8" fillId="37" borderId="94" xfId="0" applyFont="1" applyFill="1" applyBorder="1" applyAlignment="1">
      <alignment horizontal="left" vertical="center"/>
    </xf>
    <xf numFmtId="0" fontId="56" fillId="37" borderId="56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113" fillId="48" borderId="69" xfId="0" applyFont="1" applyFill="1" applyBorder="1" applyAlignment="1">
      <alignment horizontal="center"/>
    </xf>
    <xf numFmtId="0" fontId="50" fillId="47" borderId="29" xfId="0" applyFont="1" applyFill="1" applyBorder="1" applyAlignment="1">
      <alignment horizontal="center"/>
    </xf>
    <xf numFmtId="0" fontId="8" fillId="37" borderId="93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center" vertical="center"/>
    </xf>
    <xf numFmtId="0" fontId="56" fillId="47" borderId="29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left" vertical="center"/>
    </xf>
    <xf numFmtId="0" fontId="56" fillId="0" borderId="56" xfId="0" applyFont="1" applyFill="1" applyBorder="1" applyAlignment="1">
      <alignment vertical="center"/>
    </xf>
    <xf numFmtId="0" fontId="113" fillId="37" borderId="41" xfId="0" applyFont="1" applyFill="1" applyBorder="1" applyAlignment="1">
      <alignment horizontal="center"/>
    </xf>
    <xf numFmtId="0" fontId="113" fillId="48" borderId="41" xfId="0" applyFont="1" applyFill="1" applyBorder="1" applyAlignment="1">
      <alignment horizontal="center"/>
    </xf>
    <xf numFmtId="0" fontId="113" fillId="48" borderId="95" xfId="0" applyFont="1" applyFill="1" applyBorder="1" applyAlignment="1">
      <alignment horizontal="center"/>
    </xf>
    <xf numFmtId="0" fontId="113" fillId="37" borderId="96" xfId="0" applyFont="1" applyFill="1" applyBorder="1" applyAlignment="1">
      <alignment horizontal="center"/>
    </xf>
    <xf numFmtId="0" fontId="113" fillId="37" borderId="40" xfId="0" applyFont="1" applyFill="1" applyBorder="1" applyAlignment="1">
      <alignment horizontal="center"/>
    </xf>
    <xf numFmtId="0" fontId="113" fillId="48" borderId="40" xfId="0" applyFont="1" applyFill="1" applyBorder="1" applyAlignment="1">
      <alignment horizontal="center"/>
    </xf>
    <xf numFmtId="0" fontId="50" fillId="47" borderId="42" xfId="0" applyFont="1" applyFill="1" applyBorder="1" applyAlignment="1">
      <alignment horizontal="center" vertical="center"/>
    </xf>
    <xf numFmtId="0" fontId="50" fillId="47" borderId="41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left" vertical="center"/>
    </xf>
    <xf numFmtId="0" fontId="56" fillId="37" borderId="45" xfId="0" applyFont="1" applyFill="1" applyBorder="1" applyAlignment="1">
      <alignment vertical="center"/>
    </xf>
    <xf numFmtId="0" fontId="113" fillId="48" borderId="40" xfId="0" applyFont="1" applyFill="1" applyBorder="1" applyAlignment="1">
      <alignment horizontal="center" vertical="center"/>
    </xf>
    <xf numFmtId="0" fontId="113" fillId="37" borderId="40" xfId="0" applyFont="1" applyFill="1" applyBorder="1" applyAlignment="1">
      <alignment horizontal="center" vertical="center"/>
    </xf>
    <xf numFmtId="0" fontId="113" fillId="37" borderId="74" xfId="0" applyFont="1" applyFill="1" applyBorder="1" applyAlignment="1">
      <alignment horizontal="center" vertical="center"/>
    </xf>
    <xf numFmtId="0" fontId="113" fillId="37" borderId="96" xfId="0" applyFont="1" applyFill="1" applyBorder="1" applyAlignment="1">
      <alignment horizontal="center" vertical="center"/>
    </xf>
    <xf numFmtId="0" fontId="22" fillId="0" borderId="76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22" fillId="0" borderId="76" xfId="0" applyFont="1" applyBorder="1" applyAlignment="1">
      <alignment/>
    </xf>
    <xf numFmtId="0" fontId="5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7" xfId="0" applyFont="1" applyBorder="1" applyAlignment="1">
      <alignment/>
    </xf>
    <xf numFmtId="0" fontId="11" fillId="52" borderId="76" xfId="0" applyFont="1" applyFill="1" applyBorder="1" applyAlignment="1">
      <alignment horizontal="center" vertical="center"/>
    </xf>
    <xf numFmtId="0" fontId="58" fillId="37" borderId="91" xfId="0" applyFont="1" applyFill="1" applyBorder="1" applyAlignment="1">
      <alignment horizontal="left"/>
    </xf>
    <xf numFmtId="0" fontId="58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8" fillId="37" borderId="93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12" fillId="53" borderId="76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4" borderId="76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/>
    </xf>
    <xf numFmtId="0" fontId="12" fillId="37" borderId="76" xfId="0" applyFont="1" applyFill="1" applyBorder="1" applyAlignment="1">
      <alignment horizontal="center"/>
    </xf>
    <xf numFmtId="0" fontId="8" fillId="0" borderId="97" xfId="0" applyFont="1" applyFill="1" applyBorder="1" applyAlignment="1">
      <alignment/>
    </xf>
    <xf numFmtId="0" fontId="58" fillId="37" borderId="93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83" xfId="0" applyFont="1" applyBorder="1" applyAlignment="1">
      <alignment/>
    </xf>
    <xf numFmtId="0" fontId="22" fillId="0" borderId="98" xfId="0" applyFont="1" applyBorder="1" applyAlignment="1">
      <alignment/>
    </xf>
    <xf numFmtId="0" fontId="22" fillId="0" borderId="87" xfId="0" applyFont="1" applyBorder="1" applyAlignment="1">
      <alignment/>
    </xf>
    <xf numFmtId="0" fontId="12" fillId="0" borderId="87" xfId="0" applyFont="1" applyBorder="1" applyAlignment="1">
      <alignment/>
    </xf>
    <xf numFmtId="0" fontId="8" fillId="0" borderId="87" xfId="0" applyFont="1" applyBorder="1" applyAlignment="1">
      <alignment/>
    </xf>
    <xf numFmtId="0" fontId="8" fillId="0" borderId="88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0" fillId="51" borderId="91" xfId="0" applyFont="1" applyFill="1" applyBorder="1" applyAlignment="1">
      <alignment vertical="center"/>
    </xf>
    <xf numFmtId="0" fontId="50" fillId="51" borderId="56" xfId="0" applyFont="1" applyFill="1" applyBorder="1" applyAlignment="1">
      <alignment horizontal="center" vertical="center"/>
    </xf>
    <xf numFmtId="0" fontId="50" fillId="51" borderId="29" xfId="0" applyFont="1" applyFill="1" applyBorder="1" applyAlignment="1">
      <alignment horizontal="center" vertical="center"/>
    </xf>
    <xf numFmtId="0" fontId="50" fillId="51" borderId="93" xfId="0" applyFont="1" applyFill="1" applyBorder="1" applyAlignment="1">
      <alignment vertical="center"/>
    </xf>
    <xf numFmtId="0" fontId="1" fillId="51" borderId="56" xfId="0" applyFont="1" applyFill="1" applyBorder="1" applyAlignment="1">
      <alignment horizontal="center" vertical="center"/>
    </xf>
    <xf numFmtId="0" fontId="43" fillId="51" borderId="2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left" vertical="center"/>
    </xf>
    <xf numFmtId="0" fontId="50" fillId="0" borderId="40" xfId="51" applyFont="1" applyFill="1" applyBorder="1" applyAlignment="1">
      <alignment horizontal="center" vertical="center"/>
      <protection/>
    </xf>
    <xf numFmtId="0" fontId="16" fillId="35" borderId="69" xfId="0" applyFont="1" applyFill="1" applyBorder="1" applyAlignment="1">
      <alignment horizontal="center" vertical="center"/>
    </xf>
    <xf numFmtId="0" fontId="1" fillId="48" borderId="40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48" borderId="42" xfId="0" applyFont="1" applyFill="1" applyBorder="1" applyAlignment="1">
      <alignment horizontal="center"/>
    </xf>
    <xf numFmtId="0" fontId="1" fillId="47" borderId="56" xfId="0" applyFont="1" applyFill="1" applyBorder="1" applyAlignment="1">
      <alignment horizontal="center" vertical="center"/>
    </xf>
    <xf numFmtId="1" fontId="63" fillId="15" borderId="56" xfId="0" applyNumberFormat="1" applyFont="1" applyFill="1" applyBorder="1" applyAlignment="1">
      <alignment horizontal="center" vertical="center"/>
    </xf>
    <xf numFmtId="164" fontId="63" fillId="15" borderId="7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50" fillId="0" borderId="29" xfId="51" applyFont="1" applyFill="1" applyBorder="1" applyAlignment="1">
      <alignment horizontal="center" vertical="center"/>
      <protection/>
    </xf>
    <xf numFmtId="0" fontId="1" fillId="37" borderId="74" xfId="0" applyFont="1" applyFill="1" applyBorder="1" applyAlignment="1">
      <alignment horizontal="center"/>
    </xf>
    <xf numFmtId="0" fontId="1" fillId="37" borderId="96" xfId="0" applyFont="1" applyFill="1" applyBorder="1" applyAlignment="1">
      <alignment horizontal="center"/>
    </xf>
    <xf numFmtId="0" fontId="50" fillId="0" borderId="56" xfId="51" applyFont="1" applyFill="1" applyBorder="1" applyAlignment="1">
      <alignment horizontal="center" vertical="center"/>
      <protection/>
    </xf>
    <xf numFmtId="0" fontId="16" fillId="35" borderId="29" xfId="0" applyFont="1" applyFill="1" applyBorder="1" applyAlignment="1">
      <alignment horizontal="center" vertical="center"/>
    </xf>
    <xf numFmtId="0" fontId="1" fillId="48" borderId="29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47" borderId="29" xfId="0" applyFont="1" applyFill="1" applyBorder="1" applyAlignment="1">
      <alignment horizontal="center" vertical="center"/>
    </xf>
    <xf numFmtId="0" fontId="1" fillId="51" borderId="93" xfId="0" applyFont="1" applyFill="1" applyBorder="1" applyAlignment="1">
      <alignment horizontal="left" vertical="center"/>
    </xf>
    <xf numFmtId="0" fontId="34" fillId="51" borderId="29" xfId="0" applyFont="1" applyFill="1" applyBorder="1" applyAlignment="1">
      <alignment horizontal="center" vertical="center"/>
    </xf>
    <xf numFmtId="0" fontId="50" fillId="47" borderId="41" xfId="0" applyFont="1" applyFill="1" applyBorder="1" applyAlignment="1">
      <alignment horizontal="center"/>
    </xf>
    <xf numFmtId="0" fontId="50" fillId="47" borderId="42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vertical="center"/>
    </xf>
    <xf numFmtId="0" fontId="50" fillId="37" borderId="56" xfId="51" applyFont="1" applyFill="1" applyBorder="1" applyAlignment="1">
      <alignment horizontal="center" vertical="center"/>
      <protection/>
    </xf>
    <xf numFmtId="0" fontId="64" fillId="47" borderId="56" xfId="0" applyFont="1" applyFill="1" applyBorder="1" applyAlignment="1">
      <alignment horizontal="center" shrinkToFit="1"/>
    </xf>
    <xf numFmtId="1" fontId="63" fillId="15" borderId="82" xfId="0" applyNumberFormat="1" applyFont="1" applyFill="1" applyBorder="1" applyAlignment="1">
      <alignment horizontal="center" vertical="center"/>
    </xf>
    <xf numFmtId="0" fontId="50" fillId="37" borderId="29" xfId="51" applyFont="1" applyFill="1" applyBorder="1" applyAlignment="1">
      <alignment horizontal="center" vertical="center"/>
      <protection/>
    </xf>
    <xf numFmtId="0" fontId="1" fillId="37" borderId="75" xfId="0" applyFont="1" applyFill="1" applyBorder="1" applyAlignment="1">
      <alignment vertical="center"/>
    </xf>
    <xf numFmtId="0" fontId="50" fillId="37" borderId="73" xfId="51" applyFont="1" applyFill="1" applyBorder="1" applyAlignment="1">
      <alignment horizontal="center" vertical="center"/>
      <protection/>
    </xf>
    <xf numFmtId="0" fontId="16" fillId="38" borderId="69" xfId="0" applyFont="1" applyFill="1" applyBorder="1" applyAlignment="1">
      <alignment horizontal="center" vertical="center"/>
    </xf>
    <xf numFmtId="0" fontId="50" fillId="47" borderId="56" xfId="0" applyFont="1" applyFill="1" applyBorder="1" applyAlignment="1">
      <alignment horizontal="center"/>
    </xf>
    <xf numFmtId="2" fontId="1" fillId="47" borderId="29" xfId="0" applyNumberFormat="1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/>
    </xf>
    <xf numFmtId="0" fontId="58" fillId="37" borderId="85" xfId="0" applyFont="1" applyFill="1" applyBorder="1" applyAlignment="1">
      <alignment/>
    </xf>
    <xf numFmtId="0" fontId="58" fillId="37" borderId="86" xfId="0" applyFont="1" applyFill="1" applyBorder="1" applyAlignment="1">
      <alignment/>
    </xf>
    <xf numFmtId="0" fontId="58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8" fillId="37" borderId="0" xfId="0" applyFont="1" applyFill="1" applyBorder="1" applyAlignment="1">
      <alignment horizontal="left" vertical="center"/>
    </xf>
    <xf numFmtId="0" fontId="58" fillId="37" borderId="87" xfId="0" applyFont="1" applyFill="1" applyBorder="1" applyAlignment="1">
      <alignment horizontal="left"/>
    </xf>
    <xf numFmtId="0" fontId="4" fillId="51" borderId="45" xfId="0" applyFont="1" applyFill="1" applyBorder="1" applyAlignment="1">
      <alignment vertical="center"/>
    </xf>
    <xf numFmtId="0" fontId="65" fillId="47" borderId="29" xfId="0" applyFont="1" applyFill="1" applyBorder="1" applyAlignment="1">
      <alignment horizontal="center"/>
    </xf>
    <xf numFmtId="0" fontId="55" fillId="51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6" fillId="48" borderId="29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 shrinkToFit="1"/>
    </xf>
    <xf numFmtId="0" fontId="12" fillId="47" borderId="70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/>
    </xf>
    <xf numFmtId="0" fontId="4" fillId="51" borderId="45" xfId="0" applyFont="1" applyFill="1" applyBorder="1" applyAlignment="1">
      <alignment horizontal="left" vertical="center"/>
    </xf>
    <xf numFmtId="0" fontId="51" fillId="51" borderId="29" xfId="0" applyFont="1" applyFill="1" applyBorder="1" applyAlignment="1">
      <alignment horizontal="center" vertical="center"/>
    </xf>
    <xf numFmtId="0" fontId="55" fillId="47" borderId="29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/>
    </xf>
    <xf numFmtId="0" fontId="51" fillId="51" borderId="45" xfId="0" applyFont="1" applyFill="1" applyBorder="1" applyAlignment="1">
      <alignment horizontal="left" vertical="center"/>
    </xf>
    <xf numFmtId="0" fontId="51" fillId="38" borderId="45" xfId="0" applyFont="1" applyFill="1" applyBorder="1" applyAlignment="1">
      <alignment horizontal="left" vertical="center"/>
    </xf>
    <xf numFmtId="1" fontId="7" fillId="15" borderId="6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51" fillId="51" borderId="56" xfId="0" applyFont="1" applyFill="1" applyBorder="1" applyAlignment="1">
      <alignment horizontal="left" vertical="center"/>
    </xf>
    <xf numFmtId="0" fontId="12" fillId="47" borderId="69" xfId="0" applyFont="1" applyFill="1" applyBorder="1" applyAlignment="1">
      <alignment horizontal="center" vertical="center" shrinkToFit="1"/>
    </xf>
    <xf numFmtId="0" fontId="51" fillId="38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/>
    </xf>
    <xf numFmtId="0" fontId="56" fillId="48" borderId="29" xfId="0" applyFont="1" applyFill="1" applyBorder="1" applyAlignment="1">
      <alignment horizontal="center"/>
    </xf>
    <xf numFmtId="0" fontId="56" fillId="37" borderId="29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/>
    </xf>
    <xf numFmtId="0" fontId="56" fillId="48" borderId="41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 vertical="center"/>
    </xf>
    <xf numFmtId="0" fontId="56" fillId="37" borderId="69" xfId="0" applyFont="1" applyFill="1" applyBorder="1" applyAlignment="1">
      <alignment horizontal="center"/>
    </xf>
    <xf numFmtId="1" fontId="7" fillId="15" borderId="56" xfId="0" applyNumberFormat="1" applyFont="1" applyFill="1" applyBorder="1" applyAlignment="1">
      <alignment horizontal="center" vertical="center"/>
    </xf>
    <xf numFmtId="0" fontId="56" fillId="37" borderId="40" xfId="0" applyFont="1" applyFill="1" applyBorder="1" applyAlignment="1">
      <alignment horizontal="center"/>
    </xf>
    <xf numFmtId="0" fontId="56" fillId="48" borderId="40" xfId="0" applyFont="1" applyFill="1" applyBorder="1" applyAlignment="1">
      <alignment horizontal="center"/>
    </xf>
    <xf numFmtId="0" fontId="56" fillId="37" borderId="40" xfId="0" applyFont="1" applyFill="1" applyBorder="1" applyAlignment="1">
      <alignment horizontal="center" vertical="center"/>
    </xf>
    <xf numFmtId="0" fontId="11" fillId="37" borderId="100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101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77" xfId="0" applyFont="1" applyFill="1" applyBorder="1" applyAlignment="1">
      <alignment horizontal="center" vertical="center"/>
    </xf>
    <xf numFmtId="0" fontId="22" fillId="0" borderId="45" xfId="0" applyFont="1" applyBorder="1" applyAlignment="1">
      <alignment/>
    </xf>
    <xf numFmtId="0" fontId="59" fillId="0" borderId="29" xfId="0" applyFont="1" applyBorder="1" applyAlignment="1">
      <alignment horizontal="left" vertical="center"/>
    </xf>
    <xf numFmtId="0" fontId="59" fillId="0" borderId="29" xfId="0" applyFont="1" applyBorder="1" applyAlignment="1">
      <alignment/>
    </xf>
    <xf numFmtId="0" fontId="8" fillId="37" borderId="0" xfId="0" applyFont="1" applyFill="1" applyBorder="1" applyAlignment="1">
      <alignment/>
    </xf>
    <xf numFmtId="0" fontId="114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11" fillId="52" borderId="45" xfId="0" applyFont="1" applyFill="1" applyBorder="1" applyAlignment="1">
      <alignment horizontal="center"/>
    </xf>
    <xf numFmtId="0" fontId="49" fillId="0" borderId="29" xfId="0" applyFont="1" applyBorder="1" applyAlignment="1">
      <alignment horizontal="left" vertical="center"/>
    </xf>
    <xf numFmtId="0" fontId="12" fillId="37" borderId="29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12" fillId="53" borderId="45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left" vertical="center"/>
    </xf>
    <xf numFmtId="0" fontId="18" fillId="37" borderId="29" xfId="0" applyFont="1" applyFill="1" applyBorder="1" applyAlignment="1">
      <alignment/>
    </xf>
    <xf numFmtId="0" fontId="47" fillId="54" borderId="30" xfId="0" applyFont="1" applyFill="1" applyBorder="1" applyAlignment="1">
      <alignment horizontal="center"/>
    </xf>
    <xf numFmtId="0" fontId="12" fillId="37" borderId="31" xfId="0" applyFont="1" applyFill="1" applyBorder="1" applyAlignment="1">
      <alignment horizontal="left" vertical="center"/>
    </xf>
    <xf numFmtId="0" fontId="12" fillId="37" borderId="31" xfId="0" applyFont="1" applyFill="1" applyBorder="1" applyAlignment="1">
      <alignment/>
    </xf>
    <xf numFmtId="0" fontId="12" fillId="37" borderId="87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7" fillId="37" borderId="0" xfId="0" applyFont="1" applyFill="1" applyBorder="1" applyAlignment="1">
      <alignment/>
    </xf>
    <xf numFmtId="0" fontId="37" fillId="37" borderId="0" xfId="0" applyFont="1" applyFill="1" applyBorder="1" applyAlignment="1">
      <alignment/>
    </xf>
    <xf numFmtId="0" fontId="37" fillId="37" borderId="87" xfId="0" applyFont="1" applyFill="1" applyBorder="1" applyAlignment="1">
      <alignment/>
    </xf>
    <xf numFmtId="0" fontId="59" fillId="0" borderId="69" xfId="0" applyFont="1" applyBorder="1" applyAlignment="1">
      <alignment/>
    </xf>
    <xf numFmtId="0" fontId="12" fillId="37" borderId="69" xfId="0" applyFont="1" applyFill="1" applyBorder="1" applyAlignment="1">
      <alignment/>
    </xf>
    <xf numFmtId="0" fontId="18" fillId="37" borderId="69" xfId="0" applyFont="1" applyFill="1" applyBorder="1" applyAlignment="1">
      <alignment/>
    </xf>
    <xf numFmtId="0" fontId="12" fillId="37" borderId="102" xfId="0" applyFont="1" applyFill="1" applyBorder="1" applyAlignment="1">
      <alignment/>
    </xf>
    <xf numFmtId="0" fontId="22" fillId="0" borderId="29" xfId="0" applyFont="1" applyBorder="1" applyAlignment="1">
      <alignment horizontal="left" vertical="center"/>
    </xf>
    <xf numFmtId="0" fontId="8" fillId="43" borderId="29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103" xfId="0" applyFont="1" applyFill="1" applyBorder="1" applyAlignment="1">
      <alignment horizontal="center" shrinkToFit="1"/>
    </xf>
    <xf numFmtId="0" fontId="4" fillId="45" borderId="11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104" xfId="0" applyFont="1" applyFill="1" applyBorder="1" applyAlignment="1">
      <alignment horizontal="center" shrinkToFit="1"/>
    </xf>
    <xf numFmtId="0" fontId="4" fillId="45" borderId="32" xfId="0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/>
    </xf>
    <xf numFmtId="0" fontId="8" fillId="41" borderId="69" xfId="0" applyFont="1" applyFill="1" applyBorder="1" applyAlignment="1">
      <alignment horizontal="center" vertical="center"/>
    </xf>
    <xf numFmtId="0" fontId="8" fillId="41" borderId="81" xfId="0" applyFont="1" applyFill="1" applyBorder="1" applyAlignment="1">
      <alignment horizontal="center" vertical="center"/>
    </xf>
    <xf numFmtId="0" fontId="8" fillId="41" borderId="56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8" fillId="42" borderId="69" xfId="0" applyFont="1" applyFill="1" applyBorder="1" applyAlignment="1">
      <alignment horizontal="center" vertical="center"/>
    </xf>
    <xf numFmtId="0" fontId="8" fillId="42" borderId="81" xfId="0" applyFont="1" applyFill="1" applyBorder="1" applyAlignment="1">
      <alignment horizontal="center" vertical="center"/>
    </xf>
    <xf numFmtId="0" fontId="8" fillId="42" borderId="5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21" fillId="35" borderId="105" xfId="0" applyFont="1" applyFill="1" applyBorder="1" applyAlignment="1">
      <alignment horizontal="left" vertical="center"/>
    </xf>
    <xf numFmtId="0" fontId="15" fillId="35" borderId="10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/>
    </xf>
    <xf numFmtId="0" fontId="15" fillId="35" borderId="107" xfId="0" applyFont="1" applyFill="1" applyBorder="1" applyAlignment="1">
      <alignment horizontal="left" vertical="center"/>
    </xf>
    <xf numFmtId="0" fontId="21" fillId="35" borderId="108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107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43" borderId="110" xfId="0" applyFont="1" applyFill="1" applyBorder="1" applyAlignment="1">
      <alignment horizontal="center" vertical="center"/>
    </xf>
    <xf numFmtId="0" fontId="8" fillId="43" borderId="111" xfId="0" applyFont="1" applyFill="1" applyBorder="1" applyAlignment="1">
      <alignment horizontal="center" vertical="center"/>
    </xf>
    <xf numFmtId="0" fontId="8" fillId="43" borderId="112" xfId="0" applyFont="1" applyFill="1" applyBorder="1" applyAlignment="1">
      <alignment horizontal="center" vertical="center"/>
    </xf>
    <xf numFmtId="0" fontId="8" fillId="42" borderId="110" xfId="0" applyFont="1" applyFill="1" applyBorder="1" applyAlignment="1">
      <alignment horizontal="center" vertical="center"/>
    </xf>
    <xf numFmtId="0" fontId="8" fillId="42" borderId="111" xfId="0" applyFont="1" applyFill="1" applyBorder="1" applyAlignment="1">
      <alignment horizontal="center" vertical="center"/>
    </xf>
    <xf numFmtId="0" fontId="8" fillId="42" borderId="96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8" fillId="43" borderId="96" xfId="0" applyFont="1" applyFill="1" applyBorder="1" applyAlignment="1">
      <alignment horizontal="center" vertical="center"/>
    </xf>
    <xf numFmtId="0" fontId="8" fillId="42" borderId="74" xfId="0" applyFont="1" applyFill="1" applyBorder="1" applyAlignment="1">
      <alignment horizontal="center" vertical="center"/>
    </xf>
    <xf numFmtId="0" fontId="8" fillId="42" borderId="112" xfId="0" applyFont="1" applyFill="1" applyBorder="1" applyAlignment="1">
      <alignment horizontal="center" vertical="center"/>
    </xf>
    <xf numFmtId="0" fontId="8" fillId="43" borderId="69" xfId="0" applyFont="1" applyFill="1" applyBorder="1" applyAlignment="1">
      <alignment horizontal="center" vertical="center"/>
    </xf>
    <xf numFmtId="0" fontId="8" fillId="43" borderId="56" xfId="0" applyFont="1" applyFill="1" applyBorder="1" applyAlignment="1">
      <alignment horizontal="center" vertical="center"/>
    </xf>
    <xf numFmtId="0" fontId="27" fillId="42" borderId="113" xfId="0" applyFont="1" applyFill="1" applyBorder="1" applyAlignment="1">
      <alignment horizontal="center" vertical="center"/>
    </xf>
    <xf numFmtId="0" fontId="27" fillId="42" borderId="22" xfId="0" applyFont="1" applyFill="1" applyBorder="1" applyAlignment="1">
      <alignment horizontal="center" vertical="center"/>
    </xf>
    <xf numFmtId="0" fontId="27" fillId="42" borderId="114" xfId="0" applyFont="1" applyFill="1" applyBorder="1" applyAlignment="1">
      <alignment horizontal="center" vertical="center"/>
    </xf>
    <xf numFmtId="0" fontId="25" fillId="35" borderId="106" xfId="0" applyFont="1" applyFill="1" applyBorder="1" applyAlignment="1">
      <alignment horizontal="left" vertical="center"/>
    </xf>
    <xf numFmtId="0" fontId="35" fillId="43" borderId="29" xfId="0" applyFont="1" applyFill="1" applyBorder="1" applyAlignment="1">
      <alignment horizontal="center" vertical="center"/>
    </xf>
    <xf numFmtId="0" fontId="25" fillId="35" borderId="108" xfId="0" applyFont="1" applyFill="1" applyBorder="1" applyAlignment="1">
      <alignment horizontal="left" vertical="center"/>
    </xf>
    <xf numFmtId="0" fontId="25" fillId="35" borderId="107" xfId="0" applyFont="1" applyFill="1" applyBorder="1" applyAlignment="1">
      <alignment horizontal="left" vertical="center"/>
    </xf>
    <xf numFmtId="0" fontId="25" fillId="35" borderId="105" xfId="0" applyFont="1" applyFill="1" applyBorder="1" applyAlignment="1">
      <alignment horizontal="left" vertical="center"/>
    </xf>
    <xf numFmtId="0" fontId="8" fillId="42" borderId="53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42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1" fillId="39" borderId="0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4" fillId="0" borderId="85" xfId="0" applyFont="1" applyFill="1" applyBorder="1" applyAlignment="1">
      <alignment horizontal="center" vertical="center"/>
    </xf>
    <xf numFmtId="0" fontId="12" fillId="39" borderId="115" xfId="0" applyFont="1" applyFill="1" applyBorder="1" applyAlignment="1">
      <alignment/>
    </xf>
    <xf numFmtId="0" fontId="12" fillId="39" borderId="116" xfId="0" applyFont="1" applyFill="1" applyBorder="1" applyAlignment="1">
      <alignment/>
    </xf>
    <xf numFmtId="0" fontId="12" fillId="39" borderId="117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 vertical="center"/>
    </xf>
    <xf numFmtId="0" fontId="11" fillId="47" borderId="29" xfId="0" applyFont="1" applyFill="1" applyBorder="1" applyAlignment="1">
      <alignment horizontal="center" vertical="center"/>
    </xf>
    <xf numFmtId="0" fontId="52" fillId="37" borderId="115" xfId="0" applyFont="1" applyFill="1" applyBorder="1" applyAlignment="1">
      <alignment horizontal="center"/>
    </xf>
    <xf numFmtId="0" fontId="52" fillId="37" borderId="116" xfId="0" applyFont="1" applyFill="1" applyBorder="1" applyAlignment="1">
      <alignment horizontal="center"/>
    </xf>
    <xf numFmtId="0" fontId="52" fillId="37" borderId="118" xfId="0" applyFont="1" applyFill="1" applyBorder="1" applyAlignment="1">
      <alignment horizontal="center"/>
    </xf>
    <xf numFmtId="0" fontId="52" fillId="37" borderId="119" xfId="0" applyFont="1" applyFill="1" applyBorder="1" applyAlignment="1">
      <alignment horizontal="center"/>
    </xf>
    <xf numFmtId="0" fontId="52" fillId="37" borderId="115" xfId="0" applyFont="1" applyFill="1" applyBorder="1" applyAlignment="1">
      <alignment horizontal="center" vertical="center"/>
    </xf>
    <xf numFmtId="0" fontId="52" fillId="37" borderId="116" xfId="0" applyFont="1" applyFill="1" applyBorder="1" applyAlignment="1">
      <alignment horizontal="center" vertical="center"/>
    </xf>
    <xf numFmtId="0" fontId="52" fillId="37" borderId="117" xfId="0" applyFont="1" applyFill="1" applyBorder="1" applyAlignment="1">
      <alignment horizontal="center" vertical="center"/>
    </xf>
    <xf numFmtId="0" fontId="52" fillId="37" borderId="117" xfId="0" applyFont="1" applyFill="1" applyBorder="1" applyAlignment="1">
      <alignment horizontal="center"/>
    </xf>
    <xf numFmtId="0" fontId="11" fillId="47" borderId="41" xfId="0" applyFont="1" applyFill="1" applyBorder="1" applyAlignment="1">
      <alignment horizontal="center" vertical="center"/>
    </xf>
    <xf numFmtId="0" fontId="50" fillId="0" borderId="120" xfId="0" applyFont="1" applyFill="1" applyBorder="1" applyAlignment="1">
      <alignment horizontal="center" vertical="center" wrapText="1"/>
    </xf>
    <xf numFmtId="0" fontId="50" fillId="0" borderId="121" xfId="0" applyFont="1" applyFill="1" applyBorder="1" applyAlignment="1">
      <alignment horizontal="center" vertical="center" wrapText="1"/>
    </xf>
    <xf numFmtId="0" fontId="50" fillId="0" borderId="122" xfId="0" applyFont="1" applyFill="1" applyBorder="1" applyAlignment="1">
      <alignment horizontal="center" vertical="center" wrapText="1"/>
    </xf>
    <xf numFmtId="0" fontId="50" fillId="0" borderId="12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4" xfId="0" applyFont="1" applyFill="1" applyBorder="1" applyAlignment="1">
      <alignment horizontal="center" vertical="center" wrapText="1"/>
    </xf>
    <xf numFmtId="0" fontId="50" fillId="0" borderId="125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26" xfId="0" applyFont="1" applyFill="1" applyBorder="1" applyAlignment="1">
      <alignment horizontal="center" vertical="center" wrapText="1"/>
    </xf>
    <xf numFmtId="0" fontId="4" fillId="47" borderId="29" xfId="0" applyFont="1" applyFill="1" applyBorder="1" applyAlignment="1">
      <alignment horizontal="center" vertical="center"/>
    </xf>
    <xf numFmtId="0" fontId="4" fillId="47" borderId="29" xfId="0" applyFont="1" applyFill="1" applyBorder="1" applyAlignment="1">
      <alignment horizontal="center" vertical="center" shrinkToFit="1"/>
    </xf>
    <xf numFmtId="0" fontId="4" fillId="47" borderId="7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115" fillId="37" borderId="115" xfId="0" applyFont="1" applyFill="1" applyBorder="1" applyAlignment="1">
      <alignment horizontal="center" vertical="center"/>
    </xf>
    <xf numFmtId="0" fontId="115" fillId="37" borderId="116" xfId="0" applyFont="1" applyFill="1" applyBorder="1" applyAlignment="1">
      <alignment horizontal="center" vertical="center"/>
    </xf>
    <xf numFmtId="0" fontId="115" fillId="37" borderId="117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 readingOrder="1"/>
    </xf>
    <xf numFmtId="0" fontId="8" fillId="37" borderId="0" xfId="0" applyFont="1" applyFill="1" applyBorder="1" applyAlignment="1">
      <alignment horizontal="center" vertical="center"/>
    </xf>
    <xf numFmtId="0" fontId="115" fillId="37" borderId="127" xfId="0" applyFont="1" applyFill="1" applyBorder="1" applyAlignment="1">
      <alignment horizontal="center"/>
    </xf>
    <xf numFmtId="0" fontId="115" fillId="37" borderId="116" xfId="0" applyFont="1" applyFill="1" applyBorder="1" applyAlignment="1">
      <alignment horizontal="center"/>
    </xf>
    <xf numFmtId="0" fontId="115" fillId="37" borderId="117" xfId="0" applyFont="1" applyFill="1" applyBorder="1" applyAlignment="1">
      <alignment horizontal="center"/>
    </xf>
    <xf numFmtId="0" fontId="115" fillId="37" borderId="115" xfId="0" applyFont="1" applyFill="1" applyBorder="1" applyAlignment="1">
      <alignment horizontal="center"/>
    </xf>
    <xf numFmtId="0" fontId="8" fillId="51" borderId="29" xfId="0" applyFont="1" applyFill="1" applyBorder="1" applyAlignment="1">
      <alignment horizontal="center" vertical="center"/>
    </xf>
    <xf numFmtId="0" fontId="55" fillId="47" borderId="29" xfId="0" applyFont="1" applyFill="1" applyBorder="1" applyAlignment="1">
      <alignment horizontal="center"/>
    </xf>
    <xf numFmtId="0" fontId="55" fillId="47" borderId="29" xfId="0" applyFont="1" applyFill="1" applyBorder="1" applyAlignment="1">
      <alignment horizontal="center" shrinkToFit="1"/>
    </xf>
    <xf numFmtId="0" fontId="55" fillId="47" borderId="70" xfId="0" applyFont="1" applyFill="1" applyBorder="1" applyAlignment="1">
      <alignment horizontal="center" shrinkToFi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128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29" xfId="0" applyFont="1" applyBorder="1" applyAlignment="1">
      <alignment horizontal="center" vertical="center" wrapText="1"/>
    </xf>
    <xf numFmtId="0" fontId="4" fillId="51" borderId="44" xfId="0" applyFont="1" applyFill="1" applyBorder="1" applyAlignment="1">
      <alignment horizontal="center" vertical="center"/>
    </xf>
    <xf numFmtId="0" fontId="4" fillId="51" borderId="29" xfId="0" applyFont="1" applyFill="1" applyBorder="1" applyAlignment="1">
      <alignment horizontal="center" vertical="center"/>
    </xf>
    <xf numFmtId="0" fontId="4" fillId="47" borderId="44" xfId="0" applyFont="1" applyFill="1" applyBorder="1" applyAlignment="1">
      <alignment horizontal="center" vertical="center"/>
    </xf>
    <xf numFmtId="0" fontId="4" fillId="47" borderId="44" xfId="0" applyFont="1" applyFill="1" applyBorder="1" applyAlignment="1">
      <alignment horizontal="center" vertical="center" shrinkToFit="1"/>
    </xf>
    <xf numFmtId="0" fontId="4" fillId="47" borderId="128" xfId="0" applyFont="1" applyFill="1" applyBorder="1" applyAlignment="1">
      <alignment horizontal="center" vertical="center" shrinkToFit="1"/>
    </xf>
    <xf numFmtId="0" fontId="58" fillId="37" borderId="28" xfId="0" applyFont="1" applyFill="1" applyBorder="1" applyAlignment="1">
      <alignment horizontal="left"/>
    </xf>
    <xf numFmtId="0" fontId="58" fillId="37" borderId="81" xfId="0" applyFont="1" applyFill="1" applyBorder="1" applyAlignment="1">
      <alignment horizontal="left"/>
    </xf>
    <xf numFmtId="0" fontId="58" fillId="37" borderId="82" xfId="0" applyFont="1" applyFill="1" applyBorder="1" applyAlignment="1">
      <alignment horizontal="left"/>
    </xf>
    <xf numFmtId="0" fontId="50" fillId="37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6" fillId="51" borderId="41" xfId="0" applyFont="1" applyFill="1" applyBorder="1" applyAlignment="1">
      <alignment horizontal="center" vertical="center"/>
    </xf>
    <xf numFmtId="0" fontId="16" fillId="51" borderId="40" xfId="0" applyFont="1" applyFill="1" applyBorder="1" applyAlignment="1">
      <alignment horizontal="center" vertical="center"/>
    </xf>
    <xf numFmtId="0" fontId="50" fillId="47" borderId="41" xfId="0" applyFont="1" applyFill="1" applyBorder="1" applyAlignment="1">
      <alignment horizontal="center"/>
    </xf>
    <xf numFmtId="0" fontId="50" fillId="47" borderId="42" xfId="0" applyFont="1" applyFill="1" applyBorder="1" applyAlignment="1">
      <alignment horizontal="center"/>
    </xf>
    <xf numFmtId="0" fontId="64" fillId="47" borderId="41" xfId="0" applyFont="1" applyFill="1" applyBorder="1" applyAlignment="1">
      <alignment horizontal="center" shrinkToFit="1"/>
    </xf>
    <xf numFmtId="0" fontId="64" fillId="47" borderId="40" xfId="0" applyFont="1" applyFill="1" applyBorder="1" applyAlignment="1">
      <alignment horizontal="center" shrinkToFit="1"/>
    </xf>
    <xf numFmtId="0" fontId="64" fillId="47" borderId="129" xfId="0" applyFont="1" applyFill="1" applyBorder="1" applyAlignment="1">
      <alignment horizontal="center" shrinkToFit="1"/>
    </xf>
    <xf numFmtId="0" fontId="64" fillId="47" borderId="101" xfId="0" applyFont="1" applyFill="1" applyBorder="1" applyAlignment="1">
      <alignment horizontal="center" shrinkToFit="1"/>
    </xf>
    <xf numFmtId="0" fontId="58" fillId="37" borderId="78" xfId="0" applyFont="1" applyFill="1" applyBorder="1" applyAlignment="1">
      <alignment horizontal="left" vertical="center"/>
    </xf>
    <xf numFmtId="0" fontId="58" fillId="37" borderId="79" xfId="0" applyFont="1" applyFill="1" applyBorder="1" applyAlignment="1">
      <alignment horizontal="left" vertical="center"/>
    </xf>
    <xf numFmtId="0" fontId="58" fillId="37" borderId="80" xfId="0" applyFont="1" applyFill="1" applyBorder="1" applyAlignment="1">
      <alignment horizontal="left" vertical="center"/>
    </xf>
    <xf numFmtId="0" fontId="50" fillId="0" borderId="127" xfId="0" applyFont="1" applyBorder="1" applyAlignment="1">
      <alignment horizontal="center" vertical="center" wrapText="1"/>
    </xf>
    <xf numFmtId="0" fontId="50" fillId="0" borderId="118" xfId="0" applyFont="1" applyBorder="1" applyAlignment="1">
      <alignment horizontal="center" vertical="center" wrapText="1"/>
    </xf>
    <xf numFmtId="0" fontId="50" fillId="0" borderId="119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0" fontId="21" fillId="51" borderId="41" xfId="0" applyFont="1" applyFill="1" applyBorder="1" applyAlignment="1">
      <alignment horizontal="center" vertical="center"/>
    </xf>
    <xf numFmtId="0" fontId="21" fillId="51" borderId="40" xfId="0" applyFont="1" applyFill="1" applyBorder="1" applyAlignment="1">
      <alignment horizontal="center" vertical="center"/>
    </xf>
    <xf numFmtId="0" fontId="11" fillId="47" borderId="40" xfId="0" applyFont="1" applyFill="1" applyBorder="1" applyAlignment="1">
      <alignment horizontal="center" vertical="center"/>
    </xf>
    <xf numFmtId="0" fontId="62" fillId="47" borderId="41" xfId="0" applyFont="1" applyFill="1" applyBorder="1" applyAlignment="1">
      <alignment horizontal="center" vertical="center" shrinkToFit="1"/>
    </xf>
    <xf numFmtId="0" fontId="62" fillId="47" borderId="40" xfId="0" applyFont="1" applyFill="1" applyBorder="1" applyAlignment="1">
      <alignment horizontal="center" vertical="center" shrinkToFit="1"/>
    </xf>
    <xf numFmtId="0" fontId="62" fillId="47" borderId="129" xfId="0" applyFont="1" applyFill="1" applyBorder="1" applyAlignment="1">
      <alignment horizontal="center" vertical="center" shrinkToFit="1"/>
    </xf>
    <xf numFmtId="0" fontId="62" fillId="47" borderId="101" xfId="0" applyFont="1" applyFill="1" applyBorder="1" applyAlignment="1">
      <alignment horizontal="center" vertical="center" shrinkToFit="1"/>
    </xf>
    <xf numFmtId="0" fontId="1" fillId="37" borderId="115" xfId="0" applyFont="1" applyFill="1" applyBorder="1" applyAlignment="1">
      <alignment horizontal="center"/>
    </xf>
    <xf numFmtId="0" fontId="1" fillId="37" borderId="116" xfId="0" applyFont="1" applyFill="1" applyBorder="1" applyAlignment="1">
      <alignment horizontal="center"/>
    </xf>
    <xf numFmtId="0" fontId="1" fillId="37" borderId="117" xfId="0" applyFont="1" applyFill="1" applyBorder="1" applyAlignment="1">
      <alignment horizontal="center"/>
    </xf>
    <xf numFmtId="0" fontId="12" fillId="53" borderId="0" xfId="0" applyFont="1" applyFill="1" applyBorder="1" applyAlignment="1">
      <alignment horizontal="center" vertical="center"/>
    </xf>
    <xf numFmtId="0" fontId="20" fillId="37" borderId="87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/>
    </xf>
    <xf numFmtId="0" fontId="56" fillId="0" borderId="84" xfId="0" applyFont="1" applyBorder="1" applyAlignment="1">
      <alignment horizontal="center"/>
    </xf>
    <xf numFmtId="0" fontId="56" fillId="0" borderId="85" xfId="0" applyFont="1" applyBorder="1" applyAlignment="1">
      <alignment horizontal="center"/>
    </xf>
    <xf numFmtId="0" fontId="56" fillId="0" borderId="86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4" fillId="47" borderId="29" xfId="0" applyFont="1" applyFill="1" applyBorder="1" applyAlignment="1">
      <alignment horizontal="center"/>
    </xf>
    <xf numFmtId="0" fontId="4" fillId="51" borderId="41" xfId="0" applyFont="1" applyFill="1" applyBorder="1" applyAlignment="1">
      <alignment horizontal="center" vertical="center"/>
    </xf>
    <xf numFmtId="0" fontId="4" fillId="47" borderId="41" xfId="0" applyFont="1" applyFill="1" applyBorder="1" applyAlignment="1">
      <alignment horizontal="center"/>
    </xf>
    <xf numFmtId="0" fontId="67" fillId="37" borderId="69" xfId="0" applyFont="1" applyFill="1" applyBorder="1" applyAlignment="1">
      <alignment horizontal="left" vertical="center"/>
    </xf>
    <xf numFmtId="0" fontId="67" fillId="37" borderId="81" xfId="0" applyFont="1" applyFill="1" applyBorder="1" applyAlignment="1">
      <alignment horizontal="left" vertical="center"/>
    </xf>
    <xf numFmtId="0" fontId="67" fillId="37" borderId="56" xfId="0" applyFont="1" applyFill="1" applyBorder="1" applyAlignment="1">
      <alignment horizontal="left" vertical="center"/>
    </xf>
    <xf numFmtId="0" fontId="8" fillId="37" borderId="29" xfId="0" applyFont="1" applyFill="1" applyBorder="1" applyAlignment="1">
      <alignment horizontal="left" vertical="center"/>
    </xf>
    <xf numFmtId="0" fontId="8" fillId="37" borderId="69" xfId="0" applyFont="1" applyFill="1" applyBorder="1" applyAlignment="1">
      <alignment horizontal="left" vertical="center"/>
    </xf>
    <xf numFmtId="0" fontId="8" fillId="37" borderId="81" xfId="0" applyFont="1" applyFill="1" applyBorder="1" applyAlignment="1">
      <alignment horizontal="left" vertical="center"/>
    </xf>
    <xf numFmtId="0" fontId="8" fillId="37" borderId="56" xfId="0" applyFont="1" applyFill="1" applyBorder="1" applyAlignment="1">
      <alignment horizontal="left" vertical="center"/>
    </xf>
    <xf numFmtId="0" fontId="51" fillId="51" borderId="29" xfId="0" applyFont="1" applyFill="1" applyBorder="1" applyAlignment="1">
      <alignment horizontal="center" vertical="center"/>
    </xf>
    <xf numFmtId="0" fontId="11" fillId="47" borderId="29" xfId="0" applyFont="1" applyFill="1" applyBorder="1" applyAlignment="1">
      <alignment horizontal="center" vertical="center" shrinkToFit="1"/>
    </xf>
    <xf numFmtId="0" fontId="11" fillId="47" borderId="70" xfId="0" applyFont="1" applyFill="1" applyBorder="1" applyAlignment="1">
      <alignment horizontal="center" vertical="center" shrinkToFit="1"/>
    </xf>
    <xf numFmtId="0" fontId="10" fillId="55" borderId="29" xfId="0" applyFont="1" applyFill="1" applyBorder="1" applyAlignment="1">
      <alignment horizontal="center" vertical="center"/>
    </xf>
    <xf numFmtId="0" fontId="21" fillId="44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1" fillId="44" borderId="44" xfId="0" applyFont="1" applyFill="1" applyBorder="1" applyAlignment="1">
      <alignment horizontal="center" vertical="center"/>
    </xf>
    <xf numFmtId="0" fontId="46" fillId="35" borderId="106" xfId="0" applyFont="1" applyFill="1" applyBorder="1" applyAlignment="1">
      <alignment horizontal="left" vertical="center"/>
    </xf>
    <xf numFmtId="0" fontId="46" fillId="35" borderId="107" xfId="0" applyFont="1" applyFill="1" applyBorder="1" applyAlignment="1">
      <alignment horizontal="left" vertical="center"/>
    </xf>
    <xf numFmtId="0" fontId="4" fillId="43" borderId="40" xfId="0" applyFont="1" applyFill="1" applyBorder="1" applyAlignment="1">
      <alignment horizontal="center" vertical="center"/>
    </xf>
    <xf numFmtId="0" fontId="4" fillId="43" borderId="35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5"/>
  <sheetViews>
    <sheetView zoomScalePageLayoutView="0" workbookViewId="0" topLeftCell="A1">
      <selection activeCell="I40" sqref="I40:S40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642" t="s">
        <v>240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</row>
    <row r="2" spans="1:39" ht="12.7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</row>
    <row r="3" spans="1:39" ht="22.5" customHeight="1" thickBo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</row>
    <row r="4" spans="1:39" ht="15" customHeight="1" thickBot="1">
      <c r="A4" s="241"/>
      <c r="B4" s="242" t="s">
        <v>0</v>
      </c>
      <c r="C4" s="242"/>
      <c r="D4" s="243" t="s">
        <v>1</v>
      </c>
      <c r="E4" s="643" t="s">
        <v>2</v>
      </c>
      <c r="F4" s="244">
        <v>1</v>
      </c>
      <c r="G4" s="244">
        <v>2</v>
      </c>
      <c r="H4" s="244">
        <v>3</v>
      </c>
      <c r="I4" s="244">
        <v>4</v>
      </c>
      <c r="J4" s="244">
        <v>5</v>
      </c>
      <c r="K4" s="244">
        <v>6</v>
      </c>
      <c r="L4" s="244">
        <v>7</v>
      </c>
      <c r="M4" s="244">
        <v>8</v>
      </c>
      <c r="N4" s="244">
        <v>9</v>
      </c>
      <c r="O4" s="244">
        <v>10</v>
      </c>
      <c r="P4" s="244">
        <v>11</v>
      </c>
      <c r="Q4" s="244">
        <v>12</v>
      </c>
      <c r="R4" s="244">
        <v>13</v>
      </c>
      <c r="S4" s="244">
        <v>14</v>
      </c>
      <c r="T4" s="244">
        <v>15</v>
      </c>
      <c r="U4" s="244">
        <v>16</v>
      </c>
      <c r="V4" s="244">
        <v>17</v>
      </c>
      <c r="W4" s="244">
        <v>18</v>
      </c>
      <c r="X4" s="244">
        <v>19</v>
      </c>
      <c r="Y4" s="244">
        <v>20</v>
      </c>
      <c r="Z4" s="244">
        <v>21</v>
      </c>
      <c r="AA4" s="244">
        <v>22</v>
      </c>
      <c r="AB4" s="244">
        <v>23</v>
      </c>
      <c r="AC4" s="244">
        <v>24</v>
      </c>
      <c r="AD4" s="244">
        <v>25</v>
      </c>
      <c r="AE4" s="244">
        <v>26</v>
      </c>
      <c r="AF4" s="244">
        <v>27</v>
      </c>
      <c r="AG4" s="244">
        <v>28</v>
      </c>
      <c r="AH4" s="244">
        <v>29</v>
      </c>
      <c r="AI4" s="244">
        <v>30</v>
      </c>
      <c r="AJ4" s="244">
        <v>31</v>
      </c>
      <c r="AK4" s="644" t="s">
        <v>3</v>
      </c>
      <c r="AL4" s="645" t="s">
        <v>4</v>
      </c>
      <c r="AM4" s="646" t="s">
        <v>5</v>
      </c>
    </row>
    <row r="5" spans="1:39" ht="15" customHeight="1">
      <c r="A5" s="245"/>
      <c r="B5" s="246" t="s">
        <v>6</v>
      </c>
      <c r="C5" s="246" t="s">
        <v>7</v>
      </c>
      <c r="D5" s="247"/>
      <c r="E5" s="643"/>
      <c r="F5" s="248" t="s">
        <v>10</v>
      </c>
      <c r="G5" s="248" t="s">
        <v>11</v>
      </c>
      <c r="H5" s="248" t="s">
        <v>11</v>
      </c>
      <c r="I5" s="248" t="s">
        <v>8</v>
      </c>
      <c r="J5" s="248" t="s">
        <v>8</v>
      </c>
      <c r="K5" s="248" t="s">
        <v>9</v>
      </c>
      <c r="L5" s="248" t="s">
        <v>8</v>
      </c>
      <c r="M5" s="248" t="s">
        <v>10</v>
      </c>
      <c r="N5" s="248" t="s">
        <v>11</v>
      </c>
      <c r="O5" s="248" t="s">
        <v>11</v>
      </c>
      <c r="P5" s="248" t="s">
        <v>8</v>
      </c>
      <c r="Q5" s="248" t="s">
        <v>8</v>
      </c>
      <c r="R5" s="248" t="s">
        <v>9</v>
      </c>
      <c r="S5" s="248" t="s">
        <v>8</v>
      </c>
      <c r="T5" s="248" t="s">
        <v>10</v>
      </c>
      <c r="U5" s="248" t="s">
        <v>11</v>
      </c>
      <c r="V5" s="248" t="s">
        <v>11</v>
      </c>
      <c r="W5" s="248" t="s">
        <v>8</v>
      </c>
      <c r="X5" s="248" t="s">
        <v>8</v>
      </c>
      <c r="Y5" s="248" t="s">
        <v>9</v>
      </c>
      <c r="Z5" s="248" t="s">
        <v>8</v>
      </c>
      <c r="AA5" s="248" t="s">
        <v>10</v>
      </c>
      <c r="AB5" s="248" t="s">
        <v>11</v>
      </c>
      <c r="AC5" s="248" t="s">
        <v>11</v>
      </c>
      <c r="AD5" s="248" t="s">
        <v>8</v>
      </c>
      <c r="AE5" s="248" t="s">
        <v>8</v>
      </c>
      <c r="AF5" s="248" t="s">
        <v>9</v>
      </c>
      <c r="AG5" s="248" t="s">
        <v>8</v>
      </c>
      <c r="AH5" s="248" t="s">
        <v>10</v>
      </c>
      <c r="AI5" s="248" t="s">
        <v>11</v>
      </c>
      <c r="AJ5" s="248" t="s">
        <v>11</v>
      </c>
      <c r="AK5" s="644"/>
      <c r="AL5" s="645"/>
      <c r="AM5" s="646"/>
    </row>
    <row r="6" spans="1:39" ht="15" customHeight="1">
      <c r="A6" s="5">
        <v>145343</v>
      </c>
      <c r="B6" s="6" t="s">
        <v>238</v>
      </c>
      <c r="C6" s="7">
        <v>232053</v>
      </c>
      <c r="D6" s="8" t="s">
        <v>13</v>
      </c>
      <c r="E6" s="221" t="s">
        <v>239</v>
      </c>
      <c r="F6" s="219"/>
      <c r="G6" s="202" t="s">
        <v>15</v>
      </c>
      <c r="H6" s="222" t="s">
        <v>15</v>
      </c>
      <c r="I6" s="222" t="s">
        <v>15</v>
      </c>
      <c r="J6" s="208"/>
      <c r="K6" s="208"/>
      <c r="L6" s="222" t="s">
        <v>15</v>
      </c>
      <c r="M6" s="202" t="s">
        <v>15</v>
      </c>
      <c r="N6" s="202" t="s">
        <v>15</v>
      </c>
      <c r="O6" s="222" t="s">
        <v>15</v>
      </c>
      <c r="P6" s="222" t="s">
        <v>15</v>
      </c>
      <c r="Q6" s="208"/>
      <c r="R6" s="208"/>
      <c r="S6" s="222" t="s">
        <v>15</v>
      </c>
      <c r="T6" s="202" t="s">
        <v>15</v>
      </c>
      <c r="U6" s="202" t="s">
        <v>15</v>
      </c>
      <c r="V6" s="222" t="s">
        <v>15</v>
      </c>
      <c r="W6" s="222" t="s">
        <v>15</v>
      </c>
      <c r="X6" s="208"/>
      <c r="Y6" s="282"/>
      <c r="Z6" s="222" t="s">
        <v>15</v>
      </c>
      <c r="AA6" s="202" t="s">
        <v>15</v>
      </c>
      <c r="AB6" s="202" t="s">
        <v>15</v>
      </c>
      <c r="AC6" s="222" t="s">
        <v>15</v>
      </c>
      <c r="AD6" s="281" t="s">
        <v>30</v>
      </c>
      <c r="AE6" s="208"/>
      <c r="AF6" s="208"/>
      <c r="AG6" s="222" t="s">
        <v>15</v>
      </c>
      <c r="AH6" s="222" t="s">
        <v>15</v>
      </c>
      <c r="AI6" s="222" t="s">
        <v>15</v>
      </c>
      <c r="AJ6" s="222" t="s">
        <v>15</v>
      </c>
      <c r="AK6" s="251">
        <v>132</v>
      </c>
      <c r="AL6" s="195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138</v>
      </c>
      <c r="AM6" s="196">
        <f>SUM(AL6-132)</f>
        <v>6</v>
      </c>
    </row>
    <row r="7" spans="1:39" ht="15" customHeight="1">
      <c r="A7" s="245" t="s">
        <v>16</v>
      </c>
      <c r="B7" s="247" t="s">
        <v>0</v>
      </c>
      <c r="C7" s="247"/>
      <c r="D7" s="247" t="s">
        <v>1</v>
      </c>
      <c r="E7" s="647" t="s">
        <v>2</v>
      </c>
      <c r="F7" s="249">
        <v>1</v>
      </c>
      <c r="G7" s="249">
        <v>2</v>
      </c>
      <c r="H7" s="249">
        <v>3</v>
      </c>
      <c r="I7" s="249">
        <v>4</v>
      </c>
      <c r="J7" s="249">
        <v>5</v>
      </c>
      <c r="K7" s="249">
        <v>6</v>
      </c>
      <c r="L7" s="249">
        <v>7</v>
      </c>
      <c r="M7" s="249">
        <v>8</v>
      </c>
      <c r="N7" s="249">
        <v>9</v>
      </c>
      <c r="O7" s="249">
        <v>10</v>
      </c>
      <c r="P7" s="249">
        <v>11</v>
      </c>
      <c r="Q7" s="249">
        <v>12</v>
      </c>
      <c r="R7" s="249">
        <v>13</v>
      </c>
      <c r="S7" s="249">
        <v>14</v>
      </c>
      <c r="T7" s="249">
        <v>15</v>
      </c>
      <c r="U7" s="249">
        <v>16</v>
      </c>
      <c r="V7" s="249">
        <v>17</v>
      </c>
      <c r="W7" s="249">
        <v>18</v>
      </c>
      <c r="X7" s="249">
        <v>19</v>
      </c>
      <c r="Y7" s="249">
        <v>20</v>
      </c>
      <c r="Z7" s="249">
        <v>21</v>
      </c>
      <c r="AA7" s="249">
        <v>22</v>
      </c>
      <c r="AB7" s="249">
        <v>23</v>
      </c>
      <c r="AC7" s="249">
        <v>24</v>
      </c>
      <c r="AD7" s="249">
        <v>25</v>
      </c>
      <c r="AE7" s="249">
        <v>26</v>
      </c>
      <c r="AF7" s="249">
        <v>27</v>
      </c>
      <c r="AG7" s="249">
        <v>28</v>
      </c>
      <c r="AH7" s="249">
        <v>29</v>
      </c>
      <c r="AI7" s="249">
        <v>30</v>
      </c>
      <c r="AJ7" s="249">
        <v>31</v>
      </c>
      <c r="AK7" s="648" t="s">
        <v>3</v>
      </c>
      <c r="AL7" s="649" t="s">
        <v>4</v>
      </c>
      <c r="AM7" s="650" t="s">
        <v>5</v>
      </c>
    </row>
    <row r="8" spans="1:39" ht="15" customHeight="1">
      <c r="A8" s="245"/>
      <c r="B8" s="247" t="s">
        <v>6</v>
      </c>
      <c r="C8" s="247"/>
      <c r="D8" s="247"/>
      <c r="E8" s="647"/>
      <c r="F8" s="250" t="s">
        <v>10</v>
      </c>
      <c r="G8" s="250" t="s">
        <v>11</v>
      </c>
      <c r="H8" s="250" t="s">
        <v>11</v>
      </c>
      <c r="I8" s="250" t="s">
        <v>8</v>
      </c>
      <c r="J8" s="250" t="s">
        <v>8</v>
      </c>
      <c r="K8" s="250" t="s">
        <v>9</v>
      </c>
      <c r="L8" s="250" t="s">
        <v>8</v>
      </c>
      <c r="M8" s="250" t="s">
        <v>10</v>
      </c>
      <c r="N8" s="250" t="s">
        <v>11</v>
      </c>
      <c r="O8" s="250" t="s">
        <v>11</v>
      </c>
      <c r="P8" s="250" t="s">
        <v>8</v>
      </c>
      <c r="Q8" s="250" t="s">
        <v>8</v>
      </c>
      <c r="R8" s="250" t="s">
        <v>9</v>
      </c>
      <c r="S8" s="250" t="s">
        <v>8</v>
      </c>
      <c r="T8" s="250" t="s">
        <v>10</v>
      </c>
      <c r="U8" s="250" t="s">
        <v>11</v>
      </c>
      <c r="V8" s="250" t="s">
        <v>11</v>
      </c>
      <c r="W8" s="250" t="s">
        <v>8</v>
      </c>
      <c r="X8" s="250" t="s">
        <v>8</v>
      </c>
      <c r="Y8" s="250" t="s">
        <v>9</v>
      </c>
      <c r="Z8" s="250" t="s">
        <v>8</v>
      </c>
      <c r="AA8" s="250" t="s">
        <v>10</v>
      </c>
      <c r="AB8" s="250" t="s">
        <v>11</v>
      </c>
      <c r="AC8" s="250" t="s">
        <v>11</v>
      </c>
      <c r="AD8" s="250" t="s">
        <v>8</v>
      </c>
      <c r="AE8" s="250" t="s">
        <v>8</v>
      </c>
      <c r="AF8" s="250" t="s">
        <v>9</v>
      </c>
      <c r="AG8" s="250" t="s">
        <v>8</v>
      </c>
      <c r="AH8" s="250" t="s">
        <v>10</v>
      </c>
      <c r="AI8" s="250" t="s">
        <v>11</v>
      </c>
      <c r="AJ8" s="250" t="s">
        <v>11</v>
      </c>
      <c r="AK8" s="648"/>
      <c r="AL8" s="649"/>
      <c r="AM8" s="650"/>
    </row>
    <row r="9" spans="1:39" ht="15" customHeight="1">
      <c r="A9" s="5">
        <v>151971</v>
      </c>
      <c r="B9" s="6" t="s">
        <v>17</v>
      </c>
      <c r="C9" s="7">
        <v>452489</v>
      </c>
      <c r="D9" s="8" t="s">
        <v>18</v>
      </c>
      <c r="E9" s="9" t="s">
        <v>14</v>
      </c>
      <c r="F9" s="223"/>
      <c r="G9" s="224"/>
      <c r="H9" s="228" t="s">
        <v>20</v>
      </c>
      <c r="I9" s="228" t="s">
        <v>20</v>
      </c>
      <c r="J9" s="229"/>
      <c r="K9" s="229" t="s">
        <v>20</v>
      </c>
      <c r="L9" s="228"/>
      <c r="M9" s="230"/>
      <c r="N9" s="231" t="s">
        <v>20</v>
      </c>
      <c r="O9" s="232"/>
      <c r="P9" s="232"/>
      <c r="Q9" s="233" t="s">
        <v>20</v>
      </c>
      <c r="R9" s="233"/>
      <c r="S9" s="232"/>
      <c r="T9" s="231" t="s">
        <v>20</v>
      </c>
      <c r="U9" s="231"/>
      <c r="V9" s="232"/>
      <c r="W9" s="232" t="s">
        <v>20</v>
      </c>
      <c r="X9" s="233"/>
      <c r="Y9" s="233"/>
      <c r="Z9" s="232" t="s">
        <v>20</v>
      </c>
      <c r="AA9" s="231"/>
      <c r="AB9" s="231"/>
      <c r="AC9" s="232" t="s">
        <v>20</v>
      </c>
      <c r="AD9" s="232"/>
      <c r="AE9" s="233"/>
      <c r="AF9" s="233" t="s">
        <v>20</v>
      </c>
      <c r="AG9" s="232"/>
      <c r="AH9" s="232"/>
      <c r="AI9" s="232" t="s">
        <v>20</v>
      </c>
      <c r="AJ9" s="159"/>
      <c r="AK9" s="251">
        <v>132</v>
      </c>
      <c r="AL9" s="19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196">
        <f>SUM(AL9-132)</f>
        <v>0</v>
      </c>
    </row>
    <row r="10" spans="1:39" ht="15" customHeight="1">
      <c r="A10" s="5">
        <v>145602</v>
      </c>
      <c r="B10" s="6" t="s">
        <v>21</v>
      </c>
      <c r="C10" s="7">
        <v>116808</v>
      </c>
      <c r="D10" s="8" t="s">
        <v>22</v>
      </c>
      <c r="E10" s="221" t="s">
        <v>14</v>
      </c>
      <c r="F10" s="218"/>
      <c r="G10" s="153"/>
      <c r="H10" s="224" t="s">
        <v>20</v>
      </c>
      <c r="I10" s="224"/>
      <c r="J10" s="223"/>
      <c r="K10" s="223" t="s">
        <v>20</v>
      </c>
      <c r="L10" s="224"/>
      <c r="M10" s="225"/>
      <c r="N10" s="160" t="s">
        <v>20</v>
      </c>
      <c r="O10" s="159"/>
      <c r="P10" s="159"/>
      <c r="Q10" s="166" t="s">
        <v>20</v>
      </c>
      <c r="R10" s="166"/>
      <c r="S10" s="159" t="s">
        <v>20</v>
      </c>
      <c r="T10" s="160" t="s">
        <v>20</v>
      </c>
      <c r="U10" s="160"/>
      <c r="V10" s="159"/>
      <c r="W10" s="159" t="s">
        <v>20</v>
      </c>
      <c r="X10" s="166"/>
      <c r="Y10" s="166"/>
      <c r="Z10" s="159" t="s">
        <v>20</v>
      </c>
      <c r="AA10" s="160"/>
      <c r="AB10" s="160"/>
      <c r="AC10" s="159" t="s">
        <v>20</v>
      </c>
      <c r="AD10" s="159"/>
      <c r="AE10" s="166"/>
      <c r="AF10" s="166" t="s">
        <v>20</v>
      </c>
      <c r="AG10" s="159"/>
      <c r="AH10" s="159"/>
      <c r="AI10" s="159" t="s">
        <v>20</v>
      </c>
      <c r="AJ10" s="222"/>
      <c r="AK10" s="251">
        <v>132</v>
      </c>
      <c r="AL10" s="19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196">
        <f>SUM(AL10-132)</f>
        <v>0</v>
      </c>
    </row>
    <row r="11" spans="1:39" ht="15" customHeight="1">
      <c r="A11" s="245" t="s">
        <v>16</v>
      </c>
      <c r="B11" s="247" t="s">
        <v>0</v>
      </c>
      <c r="C11" s="247"/>
      <c r="D11" s="247" t="s">
        <v>1</v>
      </c>
      <c r="E11" s="651" t="s">
        <v>2</v>
      </c>
      <c r="F11" s="194">
        <v>1</v>
      </c>
      <c r="G11" s="194">
        <v>2</v>
      </c>
      <c r="H11" s="194">
        <v>3</v>
      </c>
      <c r="I11" s="194">
        <v>4</v>
      </c>
      <c r="J11" s="194">
        <v>5</v>
      </c>
      <c r="K11" s="194">
        <v>6</v>
      </c>
      <c r="L11" s="194">
        <v>7</v>
      </c>
      <c r="M11" s="194">
        <v>8</v>
      </c>
      <c r="N11" s="194">
        <v>9</v>
      </c>
      <c r="O11" s="194">
        <v>10</v>
      </c>
      <c r="P11" s="194">
        <v>11</v>
      </c>
      <c r="Q11" s="194">
        <v>12</v>
      </c>
      <c r="R11" s="194">
        <v>13</v>
      </c>
      <c r="S11" s="194">
        <v>14</v>
      </c>
      <c r="T11" s="194">
        <v>15</v>
      </c>
      <c r="U11" s="194">
        <v>16</v>
      </c>
      <c r="V11" s="194">
        <v>17</v>
      </c>
      <c r="W11" s="194">
        <v>18</v>
      </c>
      <c r="X11" s="194">
        <v>19</v>
      </c>
      <c r="Y11" s="194">
        <v>20</v>
      </c>
      <c r="Z11" s="194">
        <v>21</v>
      </c>
      <c r="AA11" s="194">
        <v>22</v>
      </c>
      <c r="AB11" s="194">
        <v>23</v>
      </c>
      <c r="AC11" s="194">
        <v>24</v>
      </c>
      <c r="AD11" s="194">
        <v>25</v>
      </c>
      <c r="AE11" s="194">
        <v>26</v>
      </c>
      <c r="AF11" s="194">
        <v>27</v>
      </c>
      <c r="AG11" s="194">
        <v>28</v>
      </c>
      <c r="AH11" s="194">
        <v>29</v>
      </c>
      <c r="AI11" s="194">
        <v>30</v>
      </c>
      <c r="AJ11" s="194">
        <v>31</v>
      </c>
      <c r="AK11" s="652" t="s">
        <v>3</v>
      </c>
      <c r="AL11" s="649" t="s">
        <v>4</v>
      </c>
      <c r="AM11" s="650" t="s">
        <v>5</v>
      </c>
    </row>
    <row r="12" spans="1:39" ht="15" customHeight="1">
      <c r="A12" s="245"/>
      <c r="B12" s="247" t="s">
        <v>6</v>
      </c>
      <c r="C12" s="247"/>
      <c r="D12" s="247"/>
      <c r="E12" s="651"/>
      <c r="F12" s="194" t="s">
        <v>10</v>
      </c>
      <c r="G12" s="194" t="s">
        <v>11</v>
      </c>
      <c r="H12" s="194" t="s">
        <v>11</v>
      </c>
      <c r="I12" s="194" t="s">
        <v>8</v>
      </c>
      <c r="J12" s="194" t="s">
        <v>8</v>
      </c>
      <c r="K12" s="194" t="s">
        <v>9</v>
      </c>
      <c r="L12" s="194" t="s">
        <v>8</v>
      </c>
      <c r="M12" s="194" t="s">
        <v>10</v>
      </c>
      <c r="N12" s="194" t="s">
        <v>11</v>
      </c>
      <c r="O12" s="194" t="s">
        <v>11</v>
      </c>
      <c r="P12" s="194" t="s">
        <v>8</v>
      </c>
      <c r="Q12" s="194" t="s">
        <v>8</v>
      </c>
      <c r="R12" s="194" t="s">
        <v>9</v>
      </c>
      <c r="S12" s="194" t="s">
        <v>8</v>
      </c>
      <c r="T12" s="194" t="s">
        <v>10</v>
      </c>
      <c r="U12" s="194" t="s">
        <v>11</v>
      </c>
      <c r="V12" s="194" t="s">
        <v>11</v>
      </c>
      <c r="W12" s="194" t="s">
        <v>8</v>
      </c>
      <c r="X12" s="194" t="s">
        <v>8</v>
      </c>
      <c r="Y12" s="194" t="s">
        <v>9</v>
      </c>
      <c r="Z12" s="194" t="s">
        <v>8</v>
      </c>
      <c r="AA12" s="194" t="s">
        <v>10</v>
      </c>
      <c r="AB12" s="194" t="s">
        <v>11</v>
      </c>
      <c r="AC12" s="194" t="s">
        <v>11</v>
      </c>
      <c r="AD12" s="194" t="s">
        <v>8</v>
      </c>
      <c r="AE12" s="194" t="s">
        <v>8</v>
      </c>
      <c r="AF12" s="194" t="s">
        <v>9</v>
      </c>
      <c r="AG12" s="194" t="s">
        <v>8</v>
      </c>
      <c r="AH12" s="194" t="s">
        <v>10</v>
      </c>
      <c r="AI12" s="194" t="s">
        <v>11</v>
      </c>
      <c r="AJ12" s="194" t="s">
        <v>11</v>
      </c>
      <c r="AK12" s="652"/>
      <c r="AL12" s="649"/>
      <c r="AM12" s="650"/>
    </row>
    <row r="13" spans="1:39" ht="15" customHeight="1">
      <c r="A13" s="5">
        <v>153400</v>
      </c>
      <c r="B13" s="13" t="s">
        <v>23</v>
      </c>
      <c r="C13" s="14">
        <v>124770</v>
      </c>
      <c r="D13" s="8" t="s">
        <v>18</v>
      </c>
      <c r="E13" s="221" t="s">
        <v>14</v>
      </c>
      <c r="F13" s="218" t="s">
        <v>20</v>
      </c>
      <c r="G13" s="153"/>
      <c r="H13" s="153"/>
      <c r="I13" s="153" t="s">
        <v>20</v>
      </c>
      <c r="J13" s="218"/>
      <c r="K13" s="218"/>
      <c r="L13" s="153" t="s">
        <v>20</v>
      </c>
      <c r="M13" s="226"/>
      <c r="N13" s="202"/>
      <c r="O13" s="222" t="s">
        <v>20</v>
      </c>
      <c r="P13" s="222"/>
      <c r="Q13" s="208"/>
      <c r="R13" s="208" t="s">
        <v>20</v>
      </c>
      <c r="S13" s="222"/>
      <c r="T13" s="202"/>
      <c r="U13" s="202" t="s">
        <v>20</v>
      </c>
      <c r="V13" s="222"/>
      <c r="W13" s="222"/>
      <c r="X13" s="208" t="s">
        <v>20</v>
      </c>
      <c r="Y13" s="208"/>
      <c r="Z13" s="222"/>
      <c r="AA13" s="202" t="s">
        <v>20</v>
      </c>
      <c r="AB13" s="202"/>
      <c r="AC13" s="222"/>
      <c r="AD13" s="222" t="s">
        <v>20</v>
      </c>
      <c r="AE13" s="208"/>
      <c r="AF13" s="208"/>
      <c r="AG13" s="222" t="s">
        <v>20</v>
      </c>
      <c r="AH13" s="222"/>
      <c r="AI13" s="222"/>
      <c r="AJ13" s="222" t="s">
        <v>20</v>
      </c>
      <c r="AK13" s="251">
        <v>132</v>
      </c>
      <c r="AL13" s="195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132</v>
      </c>
      <c r="AM13" s="196">
        <f>SUM(AL13-132)</f>
        <v>0</v>
      </c>
    </row>
    <row r="14" spans="1:39" ht="15" customHeight="1">
      <c r="A14" s="5">
        <v>422967</v>
      </c>
      <c r="B14" s="6" t="s">
        <v>24</v>
      </c>
      <c r="C14" s="7"/>
      <c r="D14" s="8" t="s">
        <v>22</v>
      </c>
      <c r="E14" s="221" t="s">
        <v>14</v>
      </c>
      <c r="F14" s="218" t="s">
        <v>20</v>
      </c>
      <c r="G14" s="153"/>
      <c r="H14" s="153"/>
      <c r="I14" s="153" t="s">
        <v>20</v>
      </c>
      <c r="J14" s="218"/>
      <c r="K14" s="218"/>
      <c r="L14" s="153" t="s">
        <v>20</v>
      </c>
      <c r="M14" s="226"/>
      <c r="N14" s="202"/>
      <c r="O14" s="222" t="s">
        <v>20</v>
      </c>
      <c r="P14" s="222"/>
      <c r="Q14" s="208"/>
      <c r="R14" s="208" t="s">
        <v>20</v>
      </c>
      <c r="S14" s="222"/>
      <c r="T14" s="202"/>
      <c r="U14" s="202" t="s">
        <v>20</v>
      </c>
      <c r="V14" s="222"/>
      <c r="W14" s="222"/>
      <c r="X14" s="208" t="s">
        <v>20</v>
      </c>
      <c r="Y14" s="208"/>
      <c r="Z14" s="653"/>
      <c r="AA14" s="654"/>
      <c r="AB14" s="654"/>
      <c r="AC14" s="654"/>
      <c r="AD14" s="654"/>
      <c r="AE14" s="654"/>
      <c r="AF14" s="654"/>
      <c r="AG14" s="654"/>
      <c r="AH14" s="654"/>
      <c r="AI14" s="654"/>
      <c r="AJ14" s="655"/>
      <c r="AK14" s="251">
        <v>132</v>
      </c>
      <c r="AL14" s="195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84</v>
      </c>
      <c r="AM14" s="196">
        <f>SUM(AL14-78)</f>
        <v>6</v>
      </c>
    </row>
    <row r="15" spans="1:39" ht="15" customHeight="1">
      <c r="A15" s="245" t="s">
        <v>16</v>
      </c>
      <c r="B15" s="247" t="s">
        <v>0</v>
      </c>
      <c r="C15" s="247"/>
      <c r="D15" s="247" t="s">
        <v>1</v>
      </c>
      <c r="E15" s="651" t="s">
        <v>2</v>
      </c>
      <c r="F15" s="194">
        <v>1</v>
      </c>
      <c r="G15" s="194">
        <v>2</v>
      </c>
      <c r="H15" s="194">
        <v>3</v>
      </c>
      <c r="I15" s="194">
        <v>4</v>
      </c>
      <c r="J15" s="194">
        <v>5</v>
      </c>
      <c r="K15" s="194">
        <v>6</v>
      </c>
      <c r="L15" s="194">
        <v>7</v>
      </c>
      <c r="M15" s="194">
        <v>8</v>
      </c>
      <c r="N15" s="194">
        <v>9</v>
      </c>
      <c r="O15" s="194">
        <v>10</v>
      </c>
      <c r="P15" s="194">
        <v>11</v>
      </c>
      <c r="Q15" s="194">
        <v>12</v>
      </c>
      <c r="R15" s="194">
        <v>13</v>
      </c>
      <c r="S15" s="194">
        <v>14</v>
      </c>
      <c r="T15" s="194">
        <v>15</v>
      </c>
      <c r="U15" s="194">
        <v>16</v>
      </c>
      <c r="V15" s="194">
        <v>17</v>
      </c>
      <c r="W15" s="194">
        <v>18</v>
      </c>
      <c r="X15" s="194">
        <v>19</v>
      </c>
      <c r="Y15" s="194">
        <v>20</v>
      </c>
      <c r="Z15" s="194">
        <v>21</v>
      </c>
      <c r="AA15" s="194">
        <v>22</v>
      </c>
      <c r="AB15" s="194">
        <v>23</v>
      </c>
      <c r="AC15" s="194">
        <v>24</v>
      </c>
      <c r="AD15" s="194">
        <v>25</v>
      </c>
      <c r="AE15" s="194">
        <v>26</v>
      </c>
      <c r="AF15" s="194">
        <v>27</v>
      </c>
      <c r="AG15" s="194">
        <v>28</v>
      </c>
      <c r="AH15" s="194">
        <v>29</v>
      </c>
      <c r="AI15" s="194">
        <v>30</v>
      </c>
      <c r="AJ15" s="194">
        <v>31</v>
      </c>
      <c r="AK15" s="652" t="s">
        <v>3</v>
      </c>
      <c r="AL15" s="649" t="s">
        <v>4</v>
      </c>
      <c r="AM15" s="650" t="s">
        <v>5</v>
      </c>
    </row>
    <row r="16" spans="1:39" ht="15" customHeight="1">
      <c r="A16" s="245"/>
      <c r="B16" s="247" t="s">
        <v>6</v>
      </c>
      <c r="C16" s="247"/>
      <c r="D16" s="247"/>
      <c r="E16" s="651"/>
      <c r="F16" s="194" t="s">
        <v>10</v>
      </c>
      <c r="G16" s="194" t="s">
        <v>11</v>
      </c>
      <c r="H16" s="194" t="s">
        <v>11</v>
      </c>
      <c r="I16" s="194" t="s">
        <v>8</v>
      </c>
      <c r="J16" s="194" t="s">
        <v>8</v>
      </c>
      <c r="K16" s="194" t="s">
        <v>9</v>
      </c>
      <c r="L16" s="194" t="s">
        <v>8</v>
      </c>
      <c r="M16" s="194" t="s">
        <v>10</v>
      </c>
      <c r="N16" s="194" t="s">
        <v>11</v>
      </c>
      <c r="O16" s="194" t="s">
        <v>11</v>
      </c>
      <c r="P16" s="194" t="s">
        <v>8</v>
      </c>
      <c r="Q16" s="194" t="s">
        <v>8</v>
      </c>
      <c r="R16" s="194" t="s">
        <v>9</v>
      </c>
      <c r="S16" s="194" t="s">
        <v>8</v>
      </c>
      <c r="T16" s="194" t="s">
        <v>10</v>
      </c>
      <c r="U16" s="194" t="s">
        <v>11</v>
      </c>
      <c r="V16" s="194" t="s">
        <v>11</v>
      </c>
      <c r="W16" s="194" t="s">
        <v>8</v>
      </c>
      <c r="X16" s="194" t="s">
        <v>8</v>
      </c>
      <c r="Y16" s="194" t="s">
        <v>9</v>
      </c>
      <c r="Z16" s="194" t="s">
        <v>8</v>
      </c>
      <c r="AA16" s="194" t="s">
        <v>10</v>
      </c>
      <c r="AB16" s="194" t="s">
        <v>11</v>
      </c>
      <c r="AC16" s="194" t="s">
        <v>11</v>
      </c>
      <c r="AD16" s="194" t="s">
        <v>8</v>
      </c>
      <c r="AE16" s="194" t="s">
        <v>8</v>
      </c>
      <c r="AF16" s="194" t="s">
        <v>9</v>
      </c>
      <c r="AG16" s="194" t="s">
        <v>8</v>
      </c>
      <c r="AH16" s="194" t="s">
        <v>10</v>
      </c>
      <c r="AI16" s="194" t="s">
        <v>11</v>
      </c>
      <c r="AJ16" s="194" t="s">
        <v>11</v>
      </c>
      <c r="AK16" s="652"/>
      <c r="AL16" s="649"/>
      <c r="AM16" s="650"/>
    </row>
    <row r="17" spans="1:39" ht="15" customHeight="1">
      <c r="A17" s="5">
        <v>150711</v>
      </c>
      <c r="B17" s="6" t="s">
        <v>26</v>
      </c>
      <c r="C17" s="7">
        <v>118769</v>
      </c>
      <c r="D17" s="8" t="s">
        <v>18</v>
      </c>
      <c r="E17" s="221" t="s">
        <v>14</v>
      </c>
      <c r="F17" s="218"/>
      <c r="G17" s="153" t="s">
        <v>20</v>
      </c>
      <c r="H17" s="153"/>
      <c r="I17" s="153"/>
      <c r="J17" s="218" t="s">
        <v>20</v>
      </c>
      <c r="K17" s="218"/>
      <c r="L17" s="153"/>
      <c r="M17" s="153" t="s">
        <v>20</v>
      </c>
      <c r="N17" s="202"/>
      <c r="O17" s="222"/>
      <c r="P17" s="222" t="s">
        <v>20</v>
      </c>
      <c r="Q17" s="208"/>
      <c r="R17" s="208"/>
      <c r="S17" s="222" t="s">
        <v>20</v>
      </c>
      <c r="T17" s="202"/>
      <c r="U17" s="202"/>
      <c r="V17" s="222" t="s">
        <v>20</v>
      </c>
      <c r="W17" s="222"/>
      <c r="X17" s="208"/>
      <c r="Y17" s="208" t="s">
        <v>20</v>
      </c>
      <c r="Z17" s="222"/>
      <c r="AA17" s="202"/>
      <c r="AB17" s="202" t="s">
        <v>20</v>
      </c>
      <c r="AC17" s="222"/>
      <c r="AD17" s="222"/>
      <c r="AE17" s="208" t="s">
        <v>20</v>
      </c>
      <c r="AF17" s="208"/>
      <c r="AG17" s="222" t="s">
        <v>20</v>
      </c>
      <c r="AH17" s="222"/>
      <c r="AI17" s="222" t="s">
        <v>20</v>
      </c>
      <c r="AJ17" s="222"/>
      <c r="AK17" s="251">
        <v>132</v>
      </c>
      <c r="AL17" s="195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132</v>
      </c>
      <c r="AM17" s="196">
        <f>SUM(AL17-132)</f>
        <v>0</v>
      </c>
    </row>
    <row r="18" spans="1:39" ht="15" customHeight="1">
      <c r="A18" s="5">
        <v>122092</v>
      </c>
      <c r="B18" s="6" t="s">
        <v>12</v>
      </c>
      <c r="C18" s="7">
        <v>60541</v>
      </c>
      <c r="D18" s="8" t="s">
        <v>18</v>
      </c>
      <c r="E18" s="221" t="s">
        <v>14</v>
      </c>
      <c r="F18" s="218"/>
      <c r="G18" s="153"/>
      <c r="H18" s="153"/>
      <c r="I18" s="153"/>
      <c r="J18" s="218" t="s">
        <v>20</v>
      </c>
      <c r="K18" s="218"/>
      <c r="L18" s="153" t="s">
        <v>20</v>
      </c>
      <c r="M18" s="153" t="s">
        <v>20</v>
      </c>
      <c r="N18" s="202"/>
      <c r="O18" s="222" t="s">
        <v>99</v>
      </c>
      <c r="P18" s="222" t="s">
        <v>20</v>
      </c>
      <c r="Q18" s="208"/>
      <c r="R18" s="208"/>
      <c r="S18" s="222" t="s">
        <v>20</v>
      </c>
      <c r="T18" s="202"/>
      <c r="U18" s="202"/>
      <c r="V18" s="222" t="s">
        <v>20</v>
      </c>
      <c r="W18" s="222"/>
      <c r="X18" s="208"/>
      <c r="Y18" s="208" t="s">
        <v>20</v>
      </c>
      <c r="Z18" s="222"/>
      <c r="AA18" s="202" t="s">
        <v>20</v>
      </c>
      <c r="AB18" s="202"/>
      <c r="AC18" s="222"/>
      <c r="AD18" s="222" t="s">
        <v>20</v>
      </c>
      <c r="AE18" s="208"/>
      <c r="AF18" s="208"/>
      <c r="AG18" s="222"/>
      <c r="AH18" s="222" t="s">
        <v>20</v>
      </c>
      <c r="AI18" s="222"/>
      <c r="AJ18" s="222" t="s">
        <v>20</v>
      </c>
      <c r="AK18" s="251">
        <v>132</v>
      </c>
      <c r="AL18" s="195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196">
        <f>SUM(AL18-132)</f>
        <v>0</v>
      </c>
    </row>
    <row r="19" spans="1:39" ht="15" customHeight="1">
      <c r="A19" s="5">
        <v>152986</v>
      </c>
      <c r="B19" s="6" t="s">
        <v>27</v>
      </c>
      <c r="C19" s="7"/>
      <c r="D19" s="8" t="s">
        <v>22</v>
      </c>
      <c r="E19" s="221" t="s">
        <v>14</v>
      </c>
      <c r="F19" s="219"/>
      <c r="G19" s="153" t="s">
        <v>20</v>
      </c>
      <c r="H19" s="153"/>
      <c r="I19" s="153"/>
      <c r="J19" s="218" t="s">
        <v>20</v>
      </c>
      <c r="K19" s="218"/>
      <c r="L19" s="153"/>
      <c r="M19" s="153" t="s">
        <v>20</v>
      </c>
      <c r="N19" s="202"/>
      <c r="O19" s="222"/>
      <c r="P19" s="222" t="s">
        <v>20</v>
      </c>
      <c r="Q19" s="208"/>
      <c r="R19" s="208"/>
      <c r="S19" s="222" t="s">
        <v>20</v>
      </c>
      <c r="T19" s="202"/>
      <c r="U19" s="202"/>
      <c r="V19" s="222" t="s">
        <v>20</v>
      </c>
      <c r="W19" s="222"/>
      <c r="X19" s="208"/>
      <c r="Y19" s="208" t="s">
        <v>20</v>
      </c>
      <c r="Z19" s="222"/>
      <c r="AA19" s="202"/>
      <c r="AB19" s="202" t="s">
        <v>20</v>
      </c>
      <c r="AC19" s="222"/>
      <c r="AD19" s="222"/>
      <c r="AE19" s="208" t="s">
        <v>20</v>
      </c>
      <c r="AF19" s="208"/>
      <c r="AG19" s="222"/>
      <c r="AH19" s="222" t="s">
        <v>20</v>
      </c>
      <c r="AI19" s="222"/>
      <c r="AJ19" s="222" t="s">
        <v>20</v>
      </c>
      <c r="AK19" s="251">
        <v>132</v>
      </c>
      <c r="AL19" s="195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132</v>
      </c>
      <c r="AM19" s="196">
        <f>SUM(AL19-132)</f>
        <v>0</v>
      </c>
    </row>
    <row r="20" spans="1:39" ht="15" customHeight="1">
      <c r="A20" s="245" t="s">
        <v>16</v>
      </c>
      <c r="B20" s="247" t="s">
        <v>0</v>
      </c>
      <c r="C20" s="247"/>
      <c r="D20" s="247" t="s">
        <v>1</v>
      </c>
      <c r="E20" s="651" t="s">
        <v>2</v>
      </c>
      <c r="F20" s="194">
        <v>1</v>
      </c>
      <c r="G20" s="194">
        <v>2</v>
      </c>
      <c r="H20" s="194">
        <v>3</v>
      </c>
      <c r="I20" s="194">
        <v>4</v>
      </c>
      <c r="J20" s="194">
        <v>5</v>
      </c>
      <c r="K20" s="194">
        <v>6</v>
      </c>
      <c r="L20" s="194">
        <v>7</v>
      </c>
      <c r="M20" s="194">
        <v>8</v>
      </c>
      <c r="N20" s="194">
        <v>9</v>
      </c>
      <c r="O20" s="194">
        <v>10</v>
      </c>
      <c r="P20" s="194">
        <v>11</v>
      </c>
      <c r="Q20" s="194">
        <v>12</v>
      </c>
      <c r="R20" s="194">
        <v>13</v>
      </c>
      <c r="S20" s="194">
        <v>14</v>
      </c>
      <c r="T20" s="194">
        <v>15</v>
      </c>
      <c r="U20" s="194">
        <v>16</v>
      </c>
      <c r="V20" s="194">
        <v>17</v>
      </c>
      <c r="W20" s="194">
        <v>18</v>
      </c>
      <c r="X20" s="194">
        <v>19</v>
      </c>
      <c r="Y20" s="194">
        <v>20</v>
      </c>
      <c r="Z20" s="194">
        <v>21</v>
      </c>
      <c r="AA20" s="194">
        <v>22</v>
      </c>
      <c r="AB20" s="194">
        <v>23</v>
      </c>
      <c r="AC20" s="194">
        <v>24</v>
      </c>
      <c r="AD20" s="194">
        <v>25</v>
      </c>
      <c r="AE20" s="194">
        <v>26</v>
      </c>
      <c r="AF20" s="194">
        <v>27</v>
      </c>
      <c r="AG20" s="194">
        <v>28</v>
      </c>
      <c r="AH20" s="194">
        <v>29</v>
      </c>
      <c r="AI20" s="194">
        <v>30</v>
      </c>
      <c r="AJ20" s="194">
        <v>31</v>
      </c>
      <c r="AK20" s="652" t="s">
        <v>3</v>
      </c>
      <c r="AL20" s="649" t="s">
        <v>4</v>
      </c>
      <c r="AM20" s="650" t="s">
        <v>5</v>
      </c>
    </row>
    <row r="21" spans="1:39" ht="15" customHeight="1">
      <c r="A21" s="245"/>
      <c r="B21" s="247" t="s">
        <v>6</v>
      </c>
      <c r="C21" s="247"/>
      <c r="D21" s="247"/>
      <c r="E21" s="651"/>
      <c r="F21" s="194" t="s">
        <v>10</v>
      </c>
      <c r="G21" s="194" t="s">
        <v>11</v>
      </c>
      <c r="H21" s="194" t="s">
        <v>11</v>
      </c>
      <c r="I21" s="194" t="s">
        <v>8</v>
      </c>
      <c r="J21" s="194" t="s">
        <v>8</v>
      </c>
      <c r="K21" s="194" t="s">
        <v>9</v>
      </c>
      <c r="L21" s="194" t="s">
        <v>8</v>
      </c>
      <c r="M21" s="194" t="s">
        <v>10</v>
      </c>
      <c r="N21" s="194" t="s">
        <v>11</v>
      </c>
      <c r="O21" s="194" t="s">
        <v>11</v>
      </c>
      <c r="P21" s="194" t="s">
        <v>8</v>
      </c>
      <c r="Q21" s="194" t="s">
        <v>8</v>
      </c>
      <c r="R21" s="194" t="s">
        <v>9</v>
      </c>
      <c r="S21" s="194" t="s">
        <v>8</v>
      </c>
      <c r="T21" s="194" t="s">
        <v>10</v>
      </c>
      <c r="U21" s="194" t="s">
        <v>11</v>
      </c>
      <c r="V21" s="194" t="s">
        <v>11</v>
      </c>
      <c r="W21" s="194" t="s">
        <v>8</v>
      </c>
      <c r="X21" s="194" t="s">
        <v>8</v>
      </c>
      <c r="Y21" s="194" t="s">
        <v>9</v>
      </c>
      <c r="Z21" s="194" t="s">
        <v>8</v>
      </c>
      <c r="AA21" s="194" t="s">
        <v>10</v>
      </c>
      <c r="AB21" s="194" t="s">
        <v>11</v>
      </c>
      <c r="AC21" s="194" t="s">
        <v>11</v>
      </c>
      <c r="AD21" s="194" t="s">
        <v>8</v>
      </c>
      <c r="AE21" s="194" t="s">
        <v>8</v>
      </c>
      <c r="AF21" s="194" t="s">
        <v>9</v>
      </c>
      <c r="AG21" s="194" t="s">
        <v>8</v>
      </c>
      <c r="AH21" s="194" t="s">
        <v>10</v>
      </c>
      <c r="AI21" s="194" t="s">
        <v>11</v>
      </c>
      <c r="AJ21" s="194" t="s">
        <v>11</v>
      </c>
      <c r="AK21" s="652"/>
      <c r="AL21" s="649"/>
      <c r="AM21" s="650"/>
    </row>
    <row r="22" spans="1:39" ht="15" customHeight="1">
      <c r="A22" s="5">
        <v>150630</v>
      </c>
      <c r="B22" s="15" t="s">
        <v>28</v>
      </c>
      <c r="C22" s="7">
        <v>194941</v>
      </c>
      <c r="D22" s="8" t="s">
        <v>18</v>
      </c>
      <c r="E22" s="221" t="s">
        <v>29</v>
      </c>
      <c r="F22" s="218"/>
      <c r="G22" s="153"/>
      <c r="H22" s="153" t="s">
        <v>30</v>
      </c>
      <c r="I22" s="153"/>
      <c r="J22" s="218"/>
      <c r="K22" s="218" t="s">
        <v>30</v>
      </c>
      <c r="L22" s="153"/>
      <c r="M22" s="226"/>
      <c r="N22" s="202" t="s">
        <v>30</v>
      </c>
      <c r="O22" s="222"/>
      <c r="P22" s="222"/>
      <c r="Q22" s="208" t="s">
        <v>30</v>
      </c>
      <c r="R22" s="208"/>
      <c r="S22" s="222"/>
      <c r="T22" s="202" t="s">
        <v>30</v>
      </c>
      <c r="U22" s="202"/>
      <c r="V22" s="222" t="s">
        <v>30</v>
      </c>
      <c r="W22" s="222" t="s">
        <v>30</v>
      </c>
      <c r="X22" s="208"/>
      <c r="Y22" s="208"/>
      <c r="Z22" s="222" t="s">
        <v>30</v>
      </c>
      <c r="AA22" s="202"/>
      <c r="AB22" s="202"/>
      <c r="AC22" s="222" t="s">
        <v>30</v>
      </c>
      <c r="AD22" s="222"/>
      <c r="AE22" s="208"/>
      <c r="AF22" s="208" t="s">
        <v>30</v>
      </c>
      <c r="AG22" s="222"/>
      <c r="AH22" s="222"/>
      <c r="AI22" s="222" t="s">
        <v>30</v>
      </c>
      <c r="AJ22" s="222"/>
      <c r="AK22" s="251">
        <v>132</v>
      </c>
      <c r="AL22" s="195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132</v>
      </c>
      <c r="AM22" s="196">
        <f>SUM(AL22-132)</f>
        <v>0</v>
      </c>
    </row>
    <row r="23" spans="1:39" ht="15" customHeight="1">
      <c r="A23" s="5">
        <v>145459</v>
      </c>
      <c r="B23" s="16" t="s">
        <v>31</v>
      </c>
      <c r="C23" s="17">
        <v>232036</v>
      </c>
      <c r="D23" s="8" t="s">
        <v>22</v>
      </c>
      <c r="E23" s="221" t="s">
        <v>29</v>
      </c>
      <c r="F23" s="218"/>
      <c r="G23" s="153"/>
      <c r="H23" s="153" t="s">
        <v>30</v>
      </c>
      <c r="I23" s="153"/>
      <c r="J23" s="218"/>
      <c r="K23" s="218" t="s">
        <v>30</v>
      </c>
      <c r="L23" s="153"/>
      <c r="M23" s="226"/>
      <c r="N23" s="202" t="s">
        <v>30</v>
      </c>
      <c r="O23" s="222"/>
      <c r="P23" s="222"/>
      <c r="Q23" s="208" t="s">
        <v>30</v>
      </c>
      <c r="R23" s="208"/>
      <c r="S23" s="222" t="s">
        <v>30</v>
      </c>
      <c r="T23" s="202" t="s">
        <v>30</v>
      </c>
      <c r="U23" s="202"/>
      <c r="V23" s="222"/>
      <c r="W23" s="222" t="s">
        <v>30</v>
      </c>
      <c r="X23" s="208"/>
      <c r="Y23" s="208"/>
      <c r="Z23" s="222" t="s">
        <v>30</v>
      </c>
      <c r="AA23" s="202"/>
      <c r="AB23" s="202" t="s">
        <v>99</v>
      </c>
      <c r="AC23" s="222" t="s">
        <v>30</v>
      </c>
      <c r="AD23" s="222"/>
      <c r="AE23" s="208"/>
      <c r="AF23" s="208" t="s">
        <v>30</v>
      </c>
      <c r="AG23" s="222"/>
      <c r="AH23" s="222"/>
      <c r="AI23" s="222" t="s">
        <v>30</v>
      </c>
      <c r="AJ23" s="222"/>
      <c r="AK23" s="251">
        <v>132</v>
      </c>
      <c r="AL23" s="195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132</v>
      </c>
      <c r="AM23" s="196">
        <f>SUM(AL23-132)</f>
        <v>0</v>
      </c>
    </row>
    <row r="24" spans="1:39" ht="15" customHeight="1">
      <c r="A24" s="245" t="s">
        <v>16</v>
      </c>
      <c r="B24" s="247" t="s">
        <v>0</v>
      </c>
      <c r="C24" s="247"/>
      <c r="D24" s="247" t="s">
        <v>1</v>
      </c>
      <c r="E24" s="651" t="s">
        <v>2</v>
      </c>
      <c r="F24" s="194">
        <v>1</v>
      </c>
      <c r="G24" s="194">
        <v>2</v>
      </c>
      <c r="H24" s="194">
        <v>3</v>
      </c>
      <c r="I24" s="194">
        <v>4</v>
      </c>
      <c r="J24" s="194">
        <v>5</v>
      </c>
      <c r="K24" s="194">
        <v>6</v>
      </c>
      <c r="L24" s="194">
        <v>7</v>
      </c>
      <c r="M24" s="194">
        <v>8</v>
      </c>
      <c r="N24" s="194">
        <v>9</v>
      </c>
      <c r="O24" s="194">
        <v>10</v>
      </c>
      <c r="P24" s="194">
        <v>11</v>
      </c>
      <c r="Q24" s="194">
        <v>12</v>
      </c>
      <c r="R24" s="194">
        <v>13</v>
      </c>
      <c r="S24" s="194">
        <v>14</v>
      </c>
      <c r="T24" s="194">
        <v>15</v>
      </c>
      <c r="U24" s="194">
        <v>16</v>
      </c>
      <c r="V24" s="194">
        <v>17</v>
      </c>
      <c r="W24" s="194">
        <v>18</v>
      </c>
      <c r="X24" s="194">
        <v>19</v>
      </c>
      <c r="Y24" s="194">
        <v>20</v>
      </c>
      <c r="Z24" s="194">
        <v>21</v>
      </c>
      <c r="AA24" s="194">
        <v>22</v>
      </c>
      <c r="AB24" s="194">
        <v>23</v>
      </c>
      <c r="AC24" s="194">
        <v>24</v>
      </c>
      <c r="AD24" s="194">
        <v>25</v>
      </c>
      <c r="AE24" s="194">
        <v>26</v>
      </c>
      <c r="AF24" s="194">
        <v>27</v>
      </c>
      <c r="AG24" s="194">
        <v>28</v>
      </c>
      <c r="AH24" s="194">
        <v>29</v>
      </c>
      <c r="AI24" s="194">
        <v>30</v>
      </c>
      <c r="AJ24" s="194">
        <v>31</v>
      </c>
      <c r="AK24" s="652" t="s">
        <v>3</v>
      </c>
      <c r="AL24" s="649" t="s">
        <v>4</v>
      </c>
      <c r="AM24" s="650" t="s">
        <v>5</v>
      </c>
    </row>
    <row r="25" spans="1:39" ht="15" customHeight="1">
      <c r="A25" s="245"/>
      <c r="B25" s="247" t="s">
        <v>6</v>
      </c>
      <c r="C25" s="247"/>
      <c r="D25" s="247"/>
      <c r="E25" s="651"/>
      <c r="F25" s="194" t="s">
        <v>10</v>
      </c>
      <c r="G25" s="194" t="s">
        <v>11</v>
      </c>
      <c r="H25" s="194" t="s">
        <v>11</v>
      </c>
      <c r="I25" s="194" t="s">
        <v>8</v>
      </c>
      <c r="J25" s="194" t="s">
        <v>8</v>
      </c>
      <c r="K25" s="194" t="s">
        <v>9</v>
      </c>
      <c r="L25" s="194" t="s">
        <v>8</v>
      </c>
      <c r="M25" s="194" t="s">
        <v>10</v>
      </c>
      <c r="N25" s="194" t="s">
        <v>11</v>
      </c>
      <c r="O25" s="194" t="s">
        <v>11</v>
      </c>
      <c r="P25" s="194" t="s">
        <v>8</v>
      </c>
      <c r="Q25" s="194" t="s">
        <v>8</v>
      </c>
      <c r="R25" s="194" t="s">
        <v>9</v>
      </c>
      <c r="S25" s="194" t="s">
        <v>8</v>
      </c>
      <c r="T25" s="194" t="s">
        <v>10</v>
      </c>
      <c r="U25" s="194" t="s">
        <v>11</v>
      </c>
      <c r="V25" s="194" t="s">
        <v>11</v>
      </c>
      <c r="W25" s="194" t="s">
        <v>8</v>
      </c>
      <c r="X25" s="194" t="s">
        <v>8</v>
      </c>
      <c r="Y25" s="194" t="s">
        <v>9</v>
      </c>
      <c r="Z25" s="194" t="s">
        <v>8</v>
      </c>
      <c r="AA25" s="194" t="s">
        <v>10</v>
      </c>
      <c r="AB25" s="194" t="s">
        <v>11</v>
      </c>
      <c r="AC25" s="194" t="s">
        <v>11</v>
      </c>
      <c r="AD25" s="194" t="s">
        <v>8</v>
      </c>
      <c r="AE25" s="194" t="s">
        <v>8</v>
      </c>
      <c r="AF25" s="194" t="s">
        <v>9</v>
      </c>
      <c r="AG25" s="194" t="s">
        <v>8</v>
      </c>
      <c r="AH25" s="194" t="s">
        <v>10</v>
      </c>
      <c r="AI25" s="194" t="s">
        <v>11</v>
      </c>
      <c r="AJ25" s="194" t="s">
        <v>11</v>
      </c>
      <c r="AK25" s="652"/>
      <c r="AL25" s="649"/>
      <c r="AM25" s="650"/>
    </row>
    <row r="26" spans="1:39" ht="15" customHeight="1">
      <c r="A26" s="5">
        <v>150541</v>
      </c>
      <c r="B26" s="18" t="s">
        <v>32</v>
      </c>
      <c r="C26" s="8">
        <v>157559</v>
      </c>
      <c r="D26" s="8" t="s">
        <v>18</v>
      </c>
      <c r="E26" s="221" t="s">
        <v>29</v>
      </c>
      <c r="F26" s="218" t="s">
        <v>30</v>
      </c>
      <c r="G26" s="153"/>
      <c r="H26" s="153"/>
      <c r="I26" s="153" t="s">
        <v>30</v>
      </c>
      <c r="J26" s="288" t="s">
        <v>30</v>
      </c>
      <c r="K26" s="218"/>
      <c r="L26" s="657" t="s">
        <v>19</v>
      </c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9"/>
      <c r="AF26" s="208"/>
      <c r="AG26" s="222" t="s">
        <v>30</v>
      </c>
      <c r="AH26" s="281" t="s">
        <v>30</v>
      </c>
      <c r="AI26" s="222"/>
      <c r="AJ26" s="222" t="s">
        <v>30</v>
      </c>
      <c r="AK26" s="251">
        <v>132</v>
      </c>
      <c r="AL26" s="195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72</v>
      </c>
      <c r="AM26" s="196">
        <f>SUM(AL26-42)</f>
        <v>30</v>
      </c>
    </row>
    <row r="27" spans="1:39" ht="15" customHeight="1">
      <c r="A27" s="5">
        <v>150584</v>
      </c>
      <c r="B27" s="16" t="s">
        <v>33</v>
      </c>
      <c r="C27" s="17">
        <v>157587</v>
      </c>
      <c r="D27" s="8" t="s">
        <v>22</v>
      </c>
      <c r="E27" s="221" t="s">
        <v>29</v>
      </c>
      <c r="F27" s="657" t="s">
        <v>19</v>
      </c>
      <c r="G27" s="658"/>
      <c r="H27" s="658"/>
      <c r="I27" s="658"/>
      <c r="J27" s="659"/>
      <c r="K27" s="218"/>
      <c r="L27" s="285" t="s">
        <v>30</v>
      </c>
      <c r="M27" s="153" t="s">
        <v>30</v>
      </c>
      <c r="N27" s="202"/>
      <c r="O27" s="281" t="s">
        <v>30</v>
      </c>
      <c r="P27" s="222" t="s">
        <v>30</v>
      </c>
      <c r="Q27" s="208"/>
      <c r="R27" s="282" t="s">
        <v>30</v>
      </c>
      <c r="S27" s="222" t="s">
        <v>30</v>
      </c>
      <c r="T27" s="202"/>
      <c r="U27" s="283" t="s">
        <v>30</v>
      </c>
      <c r="V27" s="222" t="s">
        <v>30</v>
      </c>
      <c r="W27" s="222"/>
      <c r="X27" s="282" t="s">
        <v>30</v>
      </c>
      <c r="Y27" s="208" t="s">
        <v>30</v>
      </c>
      <c r="Z27" s="222"/>
      <c r="AA27" s="283" t="s">
        <v>30</v>
      </c>
      <c r="AB27" s="202" t="s">
        <v>30</v>
      </c>
      <c r="AC27" s="222"/>
      <c r="AD27" s="281" t="s">
        <v>30</v>
      </c>
      <c r="AE27" s="208" t="s">
        <v>30</v>
      </c>
      <c r="AF27" s="208"/>
      <c r="AG27" s="222" t="s">
        <v>30</v>
      </c>
      <c r="AH27" s="222"/>
      <c r="AI27" s="222"/>
      <c r="AJ27" s="222" t="s">
        <v>30</v>
      </c>
      <c r="AK27" s="251">
        <v>132</v>
      </c>
      <c r="AL27" s="195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192</v>
      </c>
      <c r="AM27" s="196">
        <f>SUM(AL27-114)</f>
        <v>78</v>
      </c>
    </row>
    <row r="28" spans="1:39" ht="15" customHeight="1">
      <c r="A28" s="245" t="s">
        <v>16</v>
      </c>
      <c r="B28" s="247" t="s">
        <v>0</v>
      </c>
      <c r="C28" s="247"/>
      <c r="D28" s="247" t="s">
        <v>1</v>
      </c>
      <c r="E28" s="651" t="s">
        <v>2</v>
      </c>
      <c r="F28" s="194">
        <v>1</v>
      </c>
      <c r="G28" s="194">
        <v>2</v>
      </c>
      <c r="H28" s="194">
        <v>3</v>
      </c>
      <c r="I28" s="194">
        <v>4</v>
      </c>
      <c r="J28" s="194">
        <v>5</v>
      </c>
      <c r="K28" s="194">
        <v>6</v>
      </c>
      <c r="L28" s="194">
        <v>7</v>
      </c>
      <c r="M28" s="194">
        <v>8</v>
      </c>
      <c r="N28" s="194">
        <v>9</v>
      </c>
      <c r="O28" s="194">
        <v>10</v>
      </c>
      <c r="P28" s="194">
        <v>11</v>
      </c>
      <c r="Q28" s="194">
        <v>12</v>
      </c>
      <c r="R28" s="194">
        <v>13</v>
      </c>
      <c r="S28" s="194">
        <v>14</v>
      </c>
      <c r="T28" s="194">
        <v>15</v>
      </c>
      <c r="U28" s="194">
        <v>16</v>
      </c>
      <c r="V28" s="194">
        <v>17</v>
      </c>
      <c r="W28" s="194">
        <v>18</v>
      </c>
      <c r="X28" s="194">
        <v>19</v>
      </c>
      <c r="Y28" s="194">
        <v>20</v>
      </c>
      <c r="Z28" s="194">
        <v>21</v>
      </c>
      <c r="AA28" s="194">
        <v>22</v>
      </c>
      <c r="AB28" s="194">
        <v>23</v>
      </c>
      <c r="AC28" s="194">
        <v>24</v>
      </c>
      <c r="AD28" s="194">
        <v>25</v>
      </c>
      <c r="AE28" s="194">
        <v>26</v>
      </c>
      <c r="AF28" s="194">
        <v>27</v>
      </c>
      <c r="AG28" s="194">
        <v>28</v>
      </c>
      <c r="AH28" s="194">
        <v>29</v>
      </c>
      <c r="AI28" s="194">
        <v>30</v>
      </c>
      <c r="AJ28" s="194">
        <v>31</v>
      </c>
      <c r="AK28" s="652" t="s">
        <v>3</v>
      </c>
      <c r="AL28" s="649" t="s">
        <v>4</v>
      </c>
      <c r="AM28" s="650" t="s">
        <v>5</v>
      </c>
    </row>
    <row r="29" spans="1:39" ht="15" customHeight="1">
      <c r="A29" s="245"/>
      <c r="B29" s="247" t="s">
        <v>6</v>
      </c>
      <c r="C29" s="247"/>
      <c r="D29" s="247"/>
      <c r="E29" s="651"/>
      <c r="F29" s="194" t="s">
        <v>10</v>
      </c>
      <c r="G29" s="194" t="s">
        <v>11</v>
      </c>
      <c r="H29" s="194" t="s">
        <v>11</v>
      </c>
      <c r="I29" s="194" t="s">
        <v>8</v>
      </c>
      <c r="J29" s="194" t="s">
        <v>8</v>
      </c>
      <c r="K29" s="194" t="s">
        <v>9</v>
      </c>
      <c r="L29" s="194" t="s">
        <v>8</v>
      </c>
      <c r="M29" s="194" t="s">
        <v>10</v>
      </c>
      <c r="N29" s="194" t="s">
        <v>11</v>
      </c>
      <c r="O29" s="194" t="s">
        <v>11</v>
      </c>
      <c r="P29" s="194" t="s">
        <v>8</v>
      </c>
      <c r="Q29" s="194" t="s">
        <v>8</v>
      </c>
      <c r="R29" s="194" t="s">
        <v>9</v>
      </c>
      <c r="S29" s="194" t="s">
        <v>8</v>
      </c>
      <c r="T29" s="194" t="s">
        <v>10</v>
      </c>
      <c r="U29" s="194" t="s">
        <v>11</v>
      </c>
      <c r="V29" s="194" t="s">
        <v>11</v>
      </c>
      <c r="W29" s="194" t="s">
        <v>8</v>
      </c>
      <c r="X29" s="194" t="s">
        <v>8</v>
      </c>
      <c r="Y29" s="194" t="s">
        <v>9</v>
      </c>
      <c r="Z29" s="194" t="s">
        <v>8</v>
      </c>
      <c r="AA29" s="194" t="s">
        <v>10</v>
      </c>
      <c r="AB29" s="194" t="s">
        <v>11</v>
      </c>
      <c r="AC29" s="194" t="s">
        <v>11</v>
      </c>
      <c r="AD29" s="194" t="s">
        <v>8</v>
      </c>
      <c r="AE29" s="194" t="s">
        <v>8</v>
      </c>
      <c r="AF29" s="194" t="s">
        <v>9</v>
      </c>
      <c r="AG29" s="194" t="s">
        <v>8</v>
      </c>
      <c r="AH29" s="194" t="s">
        <v>10</v>
      </c>
      <c r="AI29" s="194" t="s">
        <v>11</v>
      </c>
      <c r="AJ29" s="194" t="s">
        <v>11</v>
      </c>
      <c r="AK29" s="652"/>
      <c r="AL29" s="649"/>
      <c r="AM29" s="650"/>
    </row>
    <row r="30" spans="1:39" ht="15" customHeight="1">
      <c r="A30" s="5">
        <v>150576</v>
      </c>
      <c r="B30" s="6" t="s">
        <v>34</v>
      </c>
      <c r="C30" s="7">
        <v>115106</v>
      </c>
      <c r="D30" s="8" t="s">
        <v>18</v>
      </c>
      <c r="E30" s="221" t="s">
        <v>29</v>
      </c>
      <c r="F30" s="218" t="s">
        <v>30</v>
      </c>
      <c r="G30" s="153" t="s">
        <v>30</v>
      </c>
      <c r="H30" s="153"/>
      <c r="I30" s="153"/>
      <c r="J30" s="218" t="s">
        <v>30</v>
      </c>
      <c r="K30" s="218"/>
      <c r="L30" s="153"/>
      <c r="M30" s="153" t="s">
        <v>30</v>
      </c>
      <c r="N30" s="202"/>
      <c r="O30" s="653" t="s">
        <v>19</v>
      </c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5"/>
      <c r="AI30" s="222"/>
      <c r="AJ30" s="222"/>
      <c r="AK30" s="251">
        <v>132</v>
      </c>
      <c r="AL30" s="195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48</v>
      </c>
      <c r="AM30" s="196">
        <f>SUM(AL30-48)</f>
        <v>0</v>
      </c>
    </row>
    <row r="31" spans="1:39" ht="15" customHeight="1">
      <c r="A31" s="322">
        <v>425923</v>
      </c>
      <c r="B31" s="323" t="s">
        <v>35</v>
      </c>
      <c r="C31" s="324"/>
      <c r="D31" s="325" t="s">
        <v>22</v>
      </c>
      <c r="E31" s="293" t="s">
        <v>29</v>
      </c>
      <c r="F31" s="229"/>
      <c r="G31" s="326" t="s">
        <v>30</v>
      </c>
      <c r="H31" s="153"/>
      <c r="I31" s="153" t="s">
        <v>30</v>
      </c>
      <c r="J31" s="290"/>
      <c r="K31" s="290"/>
      <c r="L31" s="153" t="s">
        <v>30</v>
      </c>
      <c r="M31" s="153"/>
      <c r="N31" s="202"/>
      <c r="O31" s="222" t="s">
        <v>30</v>
      </c>
      <c r="P31" s="222"/>
      <c r="Q31" s="208"/>
      <c r="R31" s="208" t="s">
        <v>30</v>
      </c>
      <c r="S31" s="222"/>
      <c r="T31" s="202"/>
      <c r="U31" s="202" t="s">
        <v>30</v>
      </c>
      <c r="V31" s="222"/>
      <c r="W31" s="222"/>
      <c r="X31" s="208" t="s">
        <v>30</v>
      </c>
      <c r="Y31" s="208"/>
      <c r="Z31" s="222"/>
      <c r="AA31" s="202" t="s">
        <v>30</v>
      </c>
      <c r="AB31" s="202" t="s">
        <v>30</v>
      </c>
      <c r="AC31" s="222"/>
      <c r="AD31" s="222"/>
      <c r="AE31" s="208" t="s">
        <v>30</v>
      </c>
      <c r="AF31" s="208"/>
      <c r="AG31" s="222"/>
      <c r="AH31" s="222" t="s">
        <v>30</v>
      </c>
      <c r="AI31" s="222"/>
      <c r="AJ31" s="327"/>
      <c r="AK31" s="328">
        <v>132</v>
      </c>
      <c r="AL31" s="197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132</v>
      </c>
      <c r="AM31" s="198">
        <f>SUM(AL31-132)</f>
        <v>0</v>
      </c>
    </row>
    <row r="32" spans="1:39" ht="15" customHeight="1">
      <c r="A32" s="245" t="s">
        <v>16</v>
      </c>
      <c r="B32" s="289" t="s">
        <v>254</v>
      </c>
      <c r="C32" s="289"/>
      <c r="D32" s="289" t="s">
        <v>1</v>
      </c>
      <c r="E32" s="651" t="s">
        <v>2</v>
      </c>
      <c r="F32" s="194">
        <v>1</v>
      </c>
      <c r="G32" s="194">
        <v>2</v>
      </c>
      <c r="H32" s="194">
        <v>3</v>
      </c>
      <c r="I32" s="194">
        <v>4</v>
      </c>
      <c r="J32" s="194">
        <v>5</v>
      </c>
      <c r="K32" s="194">
        <v>6</v>
      </c>
      <c r="L32" s="194">
        <v>7</v>
      </c>
      <c r="M32" s="194">
        <v>8</v>
      </c>
      <c r="N32" s="194">
        <v>9</v>
      </c>
      <c r="O32" s="194">
        <v>10</v>
      </c>
      <c r="P32" s="194">
        <v>11</v>
      </c>
      <c r="Q32" s="194">
        <v>12</v>
      </c>
      <c r="R32" s="194">
        <v>13</v>
      </c>
      <c r="S32" s="194">
        <v>14</v>
      </c>
      <c r="T32" s="194">
        <v>15</v>
      </c>
      <c r="U32" s="194">
        <v>16</v>
      </c>
      <c r="V32" s="194">
        <v>17</v>
      </c>
      <c r="W32" s="194">
        <v>18</v>
      </c>
      <c r="X32" s="194">
        <v>19</v>
      </c>
      <c r="Y32" s="194">
        <v>20</v>
      </c>
      <c r="Z32" s="194">
        <v>21</v>
      </c>
      <c r="AA32" s="194">
        <v>22</v>
      </c>
      <c r="AB32" s="194">
        <v>23</v>
      </c>
      <c r="AC32" s="194">
        <v>24</v>
      </c>
      <c r="AD32" s="194">
        <v>25</v>
      </c>
      <c r="AE32" s="194">
        <v>26</v>
      </c>
      <c r="AF32" s="194">
        <v>27</v>
      </c>
      <c r="AG32" s="194">
        <v>28</v>
      </c>
      <c r="AH32" s="194">
        <v>29</v>
      </c>
      <c r="AI32" s="194">
        <v>30</v>
      </c>
      <c r="AJ32" s="194">
        <v>31</v>
      </c>
      <c r="AK32" s="652" t="s">
        <v>3</v>
      </c>
      <c r="AL32" s="649" t="s">
        <v>4</v>
      </c>
      <c r="AM32" s="650" t="s">
        <v>5</v>
      </c>
    </row>
    <row r="33" spans="1:39" ht="15" customHeight="1">
      <c r="A33" s="245"/>
      <c r="B33" s="289" t="s">
        <v>6</v>
      </c>
      <c r="C33" s="289"/>
      <c r="D33" s="289"/>
      <c r="E33" s="651"/>
      <c r="F33" s="194" t="s">
        <v>10</v>
      </c>
      <c r="G33" s="194" t="s">
        <v>11</v>
      </c>
      <c r="H33" s="194" t="s">
        <v>11</v>
      </c>
      <c r="I33" s="194" t="s">
        <v>8</v>
      </c>
      <c r="J33" s="194" t="s">
        <v>8</v>
      </c>
      <c r="K33" s="194" t="s">
        <v>9</v>
      </c>
      <c r="L33" s="194" t="s">
        <v>8</v>
      </c>
      <c r="M33" s="194" t="s">
        <v>10</v>
      </c>
      <c r="N33" s="194" t="s">
        <v>11</v>
      </c>
      <c r="O33" s="194" t="s">
        <v>11</v>
      </c>
      <c r="P33" s="194" t="s">
        <v>8</v>
      </c>
      <c r="Q33" s="194" t="s">
        <v>8</v>
      </c>
      <c r="R33" s="194" t="s">
        <v>9</v>
      </c>
      <c r="S33" s="194" t="s">
        <v>8</v>
      </c>
      <c r="T33" s="194" t="s">
        <v>10</v>
      </c>
      <c r="U33" s="194" t="s">
        <v>11</v>
      </c>
      <c r="V33" s="194" t="s">
        <v>11</v>
      </c>
      <c r="W33" s="194" t="s">
        <v>8</v>
      </c>
      <c r="X33" s="194" t="s">
        <v>8</v>
      </c>
      <c r="Y33" s="194" t="s">
        <v>9</v>
      </c>
      <c r="Z33" s="194" t="s">
        <v>8</v>
      </c>
      <c r="AA33" s="194" t="s">
        <v>10</v>
      </c>
      <c r="AB33" s="194" t="s">
        <v>11</v>
      </c>
      <c r="AC33" s="194" t="s">
        <v>11</v>
      </c>
      <c r="AD33" s="194" t="s">
        <v>8</v>
      </c>
      <c r="AE33" s="194" t="s">
        <v>8</v>
      </c>
      <c r="AF33" s="194" t="s">
        <v>9</v>
      </c>
      <c r="AG33" s="194" t="s">
        <v>8</v>
      </c>
      <c r="AH33" s="194" t="s">
        <v>10</v>
      </c>
      <c r="AI33" s="194" t="s">
        <v>11</v>
      </c>
      <c r="AJ33" s="194" t="s">
        <v>11</v>
      </c>
      <c r="AK33" s="652"/>
      <c r="AL33" s="649"/>
      <c r="AM33" s="650"/>
    </row>
    <row r="34" spans="1:39" ht="15" customHeight="1">
      <c r="A34" s="334">
        <v>150622</v>
      </c>
      <c r="B34" s="335" t="s">
        <v>263</v>
      </c>
      <c r="C34" s="336">
        <v>164703</v>
      </c>
      <c r="D34" s="8" t="s">
        <v>264</v>
      </c>
      <c r="E34" s="221" t="s">
        <v>29</v>
      </c>
      <c r="F34" s="229"/>
      <c r="G34" s="326"/>
      <c r="H34" s="153"/>
      <c r="I34" s="153"/>
      <c r="J34" s="290"/>
      <c r="K34" s="290"/>
      <c r="L34" s="153"/>
      <c r="M34" s="153"/>
      <c r="N34" s="202"/>
      <c r="O34" s="222"/>
      <c r="P34" s="281" t="s">
        <v>30</v>
      </c>
      <c r="Q34" s="208"/>
      <c r="R34" s="208"/>
      <c r="S34" s="222"/>
      <c r="T34" s="202"/>
      <c r="U34" s="202"/>
      <c r="V34" s="222"/>
      <c r="W34" s="222"/>
      <c r="X34" s="208"/>
      <c r="Y34" s="282" t="s">
        <v>30</v>
      </c>
      <c r="Z34" s="222"/>
      <c r="AA34" s="202"/>
      <c r="AB34" s="202"/>
      <c r="AC34" s="222"/>
      <c r="AD34" s="222"/>
      <c r="AE34" s="208"/>
      <c r="AF34" s="208"/>
      <c r="AG34" s="222"/>
      <c r="AH34" s="222"/>
      <c r="AI34" s="222"/>
      <c r="AJ34" s="327"/>
      <c r="AK34" s="251"/>
      <c r="AL34" s="195"/>
      <c r="AM34" s="195">
        <f>COUNTIF(F34:AL34,"T")*6+COUNTIF(F34:AL34,"P")*12+COUNTIF(F34:AL34,"M")*6+COUNTIF(F34:AL34,"I")*6+COUNTIF(F34:AL34,"N")*12+COUNTIF(F34:AL34,"TI")*11+COUNTIF(F34:AL34,"MT")*12+COUNTIF(F34:AL34,"MN")*18+COUNTIF(F34:AL34,"PI")*17+COUNTIF(F34:AL34,"TN")*18+COUNTIF(F34:AL34,"NB")*6+COUNTIF(F34:AL34,"AF")*6</f>
        <v>24</v>
      </c>
    </row>
    <row r="35" spans="1:39" ht="15" customHeight="1" thickBot="1">
      <c r="A35" s="331"/>
      <c r="B35" s="332"/>
      <c r="C35" s="333"/>
      <c r="D35" s="329"/>
      <c r="E35" s="330" t="s">
        <v>29</v>
      </c>
      <c r="F35" s="227"/>
      <c r="G35" s="234"/>
      <c r="H35" s="235"/>
      <c r="I35" s="235"/>
      <c r="J35" s="236"/>
      <c r="K35" s="236"/>
      <c r="L35" s="235"/>
      <c r="M35" s="235"/>
      <c r="N35" s="237"/>
      <c r="O35" s="238"/>
      <c r="P35" s="238"/>
      <c r="Q35" s="239"/>
      <c r="R35" s="239"/>
      <c r="S35" s="238"/>
      <c r="T35" s="237"/>
      <c r="U35" s="237"/>
      <c r="V35" s="238"/>
      <c r="W35" s="238"/>
      <c r="X35" s="239"/>
      <c r="Y35" s="239"/>
      <c r="Z35" s="238"/>
      <c r="AA35" s="237"/>
      <c r="AB35" s="237"/>
      <c r="AC35" s="238"/>
      <c r="AD35" s="238"/>
      <c r="AE35" s="239"/>
      <c r="AF35" s="239"/>
      <c r="AG35" s="238"/>
      <c r="AH35" s="238"/>
      <c r="AI35" s="238"/>
      <c r="AJ35" s="240"/>
      <c r="AK35" s="199"/>
      <c r="AL35" s="200"/>
      <c r="AM35" s="200">
        <f>COUNTIF(F35:AL35,"T")*6+COUNTIF(F35:AL35,"P")*12+COUNTIF(F35:AL35,"M")*6+COUNTIF(F35:AL35,"I")*6+COUNTIF(F35:AL35,"N")*12+COUNTIF(F35:AL35,"TI")*11+COUNTIF(F35:AL35,"MT")*12+COUNTIF(F35:AL35,"MN")*18+COUNTIF(F35:AL35,"PI")*17+COUNTIF(F35:AL35,"TN")*18+COUNTIF(F35:AL35,"NB")*6+COUNTIF(F35:AL35,"AF")*6</f>
        <v>0</v>
      </c>
    </row>
    <row r="36" spans="1:39" ht="15" customHeight="1">
      <c r="A36" s="32"/>
      <c r="B36" s="316"/>
      <c r="C36" s="317"/>
      <c r="D36" s="32"/>
      <c r="E36" s="320"/>
      <c r="F36" s="318"/>
      <c r="G36" s="318"/>
      <c r="H36" s="318"/>
      <c r="I36" s="318"/>
      <c r="J36" s="318"/>
      <c r="K36" s="318"/>
      <c r="L36" s="318"/>
      <c r="M36" s="318"/>
      <c r="N36" s="319"/>
      <c r="O36" s="320"/>
      <c r="P36" s="320"/>
      <c r="Q36" s="320"/>
      <c r="R36" s="320"/>
      <c r="S36" s="320"/>
      <c r="T36" s="319"/>
      <c r="U36" s="319"/>
      <c r="V36" s="320"/>
      <c r="W36" s="320"/>
      <c r="X36" s="320"/>
      <c r="Y36" s="320"/>
      <c r="Z36" s="320"/>
      <c r="AA36" s="319"/>
      <c r="AB36" s="319"/>
      <c r="AC36" s="320"/>
      <c r="AD36" s="320"/>
      <c r="AE36" s="320"/>
      <c r="AF36" s="320"/>
      <c r="AG36" s="320"/>
      <c r="AH36" s="320"/>
      <c r="AI36" s="320"/>
      <c r="AJ36" s="320"/>
      <c r="AK36" s="321"/>
      <c r="AL36" s="216"/>
      <c r="AM36" s="217"/>
    </row>
    <row r="37" spans="1:39" s="23" customFormat="1" ht="12" customHeight="1" thickBot="1">
      <c r="A37" s="20"/>
      <c r="B37" s="656" t="s">
        <v>36</v>
      </c>
      <c r="C37" s="656"/>
      <c r="D37" s="656"/>
      <c r="E37" s="656"/>
      <c r="F37" s="21"/>
      <c r="G37" s="21"/>
      <c r="H37" s="21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21"/>
      <c r="U37" s="21"/>
      <c r="V37" s="21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22"/>
      <c r="AL37" s="22"/>
      <c r="AM37" s="22"/>
    </row>
    <row r="38" spans="1:39" s="23" customFormat="1" ht="12" customHeight="1">
      <c r="A38" s="20"/>
      <c r="B38" s="663" t="s">
        <v>37</v>
      </c>
      <c r="C38" s="663"/>
      <c r="D38" s="663"/>
      <c r="E38" s="24"/>
      <c r="F38" s="25"/>
      <c r="G38" s="664"/>
      <c r="H38" s="664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25"/>
      <c r="U38" s="660"/>
      <c r="V38" s="660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661"/>
      <c r="AI38" s="661"/>
      <c r="AJ38" s="661"/>
      <c r="AK38" s="27"/>
      <c r="AL38" s="28"/>
      <c r="AM38" s="28"/>
    </row>
    <row r="39" spans="1:39" ht="12" customHeight="1">
      <c r="A39" s="26"/>
      <c r="B39" s="666" t="s">
        <v>38</v>
      </c>
      <c r="C39" s="666"/>
      <c r="D39" s="666"/>
      <c r="E39" s="24"/>
      <c r="F39" s="29"/>
      <c r="G39" s="664"/>
      <c r="H39" s="664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25"/>
      <c r="U39" s="660"/>
      <c r="V39" s="660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27"/>
      <c r="AL39" s="28"/>
      <c r="AM39" s="28"/>
    </row>
    <row r="40" spans="1:39" ht="12" customHeight="1">
      <c r="A40" s="30"/>
      <c r="B40" s="666" t="s">
        <v>39</v>
      </c>
      <c r="C40" s="666"/>
      <c r="D40" s="666"/>
      <c r="E40" s="24"/>
      <c r="F40" s="25"/>
      <c r="G40" s="664"/>
      <c r="H40" s="664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25"/>
      <c r="U40" s="668"/>
      <c r="V40" s="668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7"/>
      <c r="AL40" s="28"/>
      <c r="AM40" s="28"/>
    </row>
    <row r="41" spans="1:39" ht="12" customHeight="1">
      <c r="A41" s="31"/>
      <c r="B41" s="666" t="s">
        <v>40</v>
      </c>
      <c r="C41" s="666"/>
      <c r="D41" s="666"/>
      <c r="E41" s="32"/>
      <c r="F41" s="33"/>
      <c r="G41" s="3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5"/>
      <c r="AL41" s="35"/>
      <c r="AM41" s="35"/>
    </row>
    <row r="42" spans="1:39" ht="12" customHeight="1">
      <c r="A42" s="31"/>
      <c r="B42" s="669" t="s">
        <v>41</v>
      </c>
      <c r="C42" s="669"/>
      <c r="D42" s="669"/>
      <c r="E42" s="24"/>
      <c r="F42" s="35"/>
      <c r="G42" s="32"/>
      <c r="H42" s="36"/>
      <c r="I42" s="3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5"/>
      <c r="AL42" s="35"/>
      <c r="AM42" s="35"/>
    </row>
    <row r="43" spans="1:39" ht="14.25">
      <c r="A43" s="31"/>
      <c r="B43" s="662" t="s">
        <v>42</v>
      </c>
      <c r="C43" s="662"/>
      <c r="D43" s="662"/>
      <c r="E43" s="31"/>
      <c r="F43" s="3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5"/>
      <c r="AL43" s="35"/>
      <c r="AM43" s="35"/>
    </row>
    <row r="44" spans="1:39" ht="15" thickBot="1">
      <c r="A44" s="31"/>
      <c r="B44" s="667" t="s">
        <v>43</v>
      </c>
      <c r="C44" s="667"/>
      <c r="D44" s="667"/>
      <c r="E44" s="31"/>
      <c r="F44" s="3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5"/>
      <c r="AL44" s="35"/>
      <c r="AM44" s="35"/>
    </row>
    <row r="45" spans="1:39" ht="14.25">
      <c r="A45" s="31"/>
      <c r="B45" s="31"/>
      <c r="C45" s="31"/>
      <c r="D45" s="31"/>
      <c r="E45" s="31"/>
      <c r="F45" s="3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5"/>
      <c r="AL45" s="35"/>
      <c r="AM45" s="35"/>
    </row>
    <row r="46" spans="1:39" ht="14.25">
      <c r="A46" s="31"/>
      <c r="B46" s="31"/>
      <c r="C46" s="31"/>
      <c r="D46" s="31"/>
      <c r="E46" s="31"/>
      <c r="F46" s="3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5"/>
      <c r="AL46" s="35"/>
      <c r="AM46" s="35"/>
    </row>
    <row r="47" spans="1:39" ht="14.25">
      <c r="A47" s="31"/>
      <c r="B47" s="31"/>
      <c r="C47" s="31"/>
      <c r="D47" s="31"/>
      <c r="E47" s="31"/>
      <c r="F47" s="3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5"/>
      <c r="AL47" s="35"/>
      <c r="AM47" s="35"/>
    </row>
    <row r="48" spans="1:39" ht="14.25">
      <c r="A48" s="31"/>
      <c r="B48" s="31"/>
      <c r="C48" s="31"/>
      <c r="D48" s="31"/>
      <c r="E48" s="31"/>
      <c r="F48" s="35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5"/>
      <c r="AL48" s="35"/>
      <c r="AM48" s="35"/>
    </row>
    <row r="49" spans="1:39" ht="14.25">
      <c r="A49" s="31"/>
      <c r="B49" s="31"/>
      <c r="C49" s="31"/>
      <c r="D49" s="31"/>
      <c r="E49" s="31"/>
      <c r="F49" s="3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5"/>
      <c r="AL49" s="35"/>
      <c r="AM49" s="35"/>
    </row>
    <row r="50" spans="1:39" ht="14.25">
      <c r="A50" s="31"/>
      <c r="B50" s="31"/>
      <c r="C50" s="31"/>
      <c r="D50" s="31"/>
      <c r="E50" s="31"/>
      <c r="F50" s="3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5"/>
      <c r="AL50" s="35"/>
      <c r="AM50" s="35"/>
    </row>
    <row r="51" spans="1:39" ht="14.25">
      <c r="A51" s="31"/>
      <c r="B51" s="31"/>
      <c r="C51" s="31"/>
      <c r="D51" s="31"/>
      <c r="E51" s="31"/>
      <c r="F51" s="35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5"/>
      <c r="AL51" s="35"/>
      <c r="AM51" s="35"/>
    </row>
    <row r="52" spans="1:39" ht="14.25">
      <c r="A52" s="31"/>
      <c r="B52" s="31"/>
      <c r="C52" s="31"/>
      <c r="D52" s="31"/>
      <c r="E52" s="31"/>
      <c r="F52" s="35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5"/>
      <c r="AL52" s="35"/>
      <c r="AM52" s="35"/>
    </row>
    <row r="53" spans="1:39" ht="14.25">
      <c r="A53" s="31"/>
      <c r="B53" s="31"/>
      <c r="C53" s="31"/>
      <c r="D53" s="31"/>
      <c r="E53" s="31"/>
      <c r="F53" s="35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5"/>
      <c r="AL53" s="35"/>
      <c r="AM53" s="35"/>
    </row>
    <row r="54" spans="1:39" ht="14.25">
      <c r="A54" s="31"/>
      <c r="B54" s="31"/>
      <c r="C54" s="31"/>
      <c r="D54" s="31"/>
      <c r="E54" s="31"/>
      <c r="F54" s="3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5"/>
      <c r="AL54" s="35"/>
      <c r="AM54" s="35"/>
    </row>
    <row r="55" spans="1:39" ht="14.25">
      <c r="A55" s="31"/>
      <c r="B55" s="31"/>
      <c r="C55" s="31"/>
      <c r="D55" s="31"/>
      <c r="E55" s="31"/>
      <c r="F55" s="3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5"/>
      <c r="AL55" s="35"/>
      <c r="AM55" s="35"/>
    </row>
    <row r="56" spans="1:39" ht="14.25">
      <c r="A56" s="31"/>
      <c r="B56" s="31"/>
      <c r="C56" s="31"/>
      <c r="D56" s="31"/>
      <c r="E56" s="31"/>
      <c r="F56" s="3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5"/>
      <c r="AL56" s="35"/>
      <c r="AM56" s="35"/>
    </row>
    <row r="57" spans="1:39" ht="14.25">
      <c r="A57" s="31"/>
      <c r="B57" s="31"/>
      <c r="C57" s="31"/>
      <c r="D57" s="31"/>
      <c r="E57" s="31"/>
      <c r="F57" s="3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5"/>
      <c r="AL57" s="35"/>
      <c r="AM57" s="35"/>
    </row>
    <row r="58" spans="1:39" ht="14.25">
      <c r="A58" s="31"/>
      <c r="B58" s="31"/>
      <c r="C58" s="31"/>
      <c r="D58" s="31"/>
      <c r="E58" s="31"/>
      <c r="F58" s="3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5"/>
      <c r="AL58" s="35"/>
      <c r="AM58" s="35"/>
    </row>
    <row r="59" spans="1:39" ht="14.25">
      <c r="A59" s="31"/>
      <c r="B59" s="31"/>
      <c r="C59" s="31"/>
      <c r="D59" s="31"/>
      <c r="E59" s="31"/>
      <c r="F59" s="3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5"/>
      <c r="AL59" s="35"/>
      <c r="AM59" s="35"/>
    </row>
    <row r="60" spans="1:39" ht="14.25">
      <c r="A60" s="31"/>
      <c r="B60" s="31"/>
      <c r="C60" s="31"/>
      <c r="D60" s="31"/>
      <c r="E60" s="31"/>
      <c r="F60" s="3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5"/>
      <c r="AL60" s="35"/>
      <c r="AM60" s="35"/>
    </row>
    <row r="61" spans="1:39" ht="14.25">
      <c r="A61" s="31"/>
      <c r="B61" s="31"/>
      <c r="C61" s="31"/>
      <c r="D61" s="31"/>
      <c r="E61" s="31"/>
      <c r="F61" s="3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5"/>
      <c r="AL61" s="35"/>
      <c r="AM61" s="35"/>
    </row>
    <row r="62" spans="1:39" ht="14.25">
      <c r="A62" s="31"/>
      <c r="B62" s="31"/>
      <c r="C62" s="31"/>
      <c r="D62" s="31"/>
      <c r="E62" s="31"/>
      <c r="F62" s="3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5"/>
      <c r="AL62" s="35"/>
      <c r="AM62" s="35"/>
    </row>
    <row r="63" spans="1:39" ht="14.25">
      <c r="A63" s="31"/>
      <c r="B63" s="31"/>
      <c r="C63" s="31"/>
      <c r="D63" s="31"/>
      <c r="E63" s="31"/>
      <c r="F63" s="3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5"/>
      <c r="AL63" s="35"/>
      <c r="AM63" s="35"/>
    </row>
    <row r="64" spans="1:39" ht="14.25">
      <c r="A64" s="31"/>
      <c r="B64" s="31"/>
      <c r="C64" s="31"/>
      <c r="D64" s="31"/>
      <c r="E64" s="31"/>
      <c r="F64" s="3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5"/>
      <c r="AL64" s="35"/>
      <c r="AM64" s="35"/>
    </row>
    <row r="65" spans="1:39" ht="14.25">
      <c r="A65" s="31"/>
      <c r="B65" s="31"/>
      <c r="C65" s="31"/>
      <c r="D65" s="31"/>
      <c r="E65" s="31"/>
      <c r="F65" s="3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5"/>
      <c r="AL65" s="35"/>
      <c r="AM65" s="35"/>
    </row>
    <row r="66" spans="1:39" ht="14.25">
      <c r="A66" s="31"/>
      <c r="B66" s="31"/>
      <c r="C66" s="31"/>
      <c r="D66" s="31"/>
      <c r="E66" s="31"/>
      <c r="F66" s="3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5"/>
      <c r="AL66" s="35"/>
      <c r="AM66" s="35"/>
    </row>
    <row r="67" spans="1:39" ht="14.25">
      <c r="A67" s="31"/>
      <c r="B67" s="31"/>
      <c r="C67" s="31"/>
      <c r="D67" s="31"/>
      <c r="E67" s="31"/>
      <c r="F67" s="3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5"/>
      <c r="AL67" s="35"/>
      <c r="AM67" s="35"/>
    </row>
    <row r="68" spans="1:39" ht="14.25">
      <c r="A68" s="31"/>
      <c r="B68" s="31"/>
      <c r="C68" s="31"/>
      <c r="D68" s="31"/>
      <c r="E68" s="31"/>
      <c r="F68" s="3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5"/>
      <c r="AL68" s="35"/>
      <c r="AM68" s="35"/>
    </row>
    <row r="69" spans="1:39" ht="14.25">
      <c r="A69" s="31"/>
      <c r="B69" s="31"/>
      <c r="C69" s="31"/>
      <c r="D69" s="31"/>
      <c r="E69" s="31"/>
      <c r="F69" s="3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5"/>
      <c r="AL69" s="35"/>
      <c r="AM69" s="35"/>
    </row>
    <row r="70" spans="1:39" ht="14.25">
      <c r="A70" s="31"/>
      <c r="B70" s="31"/>
      <c r="C70" s="31"/>
      <c r="D70" s="31"/>
      <c r="E70" s="31"/>
      <c r="F70" s="3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5"/>
      <c r="AL70" s="35"/>
      <c r="AM70" s="35"/>
    </row>
    <row r="71" spans="1:39" ht="14.25">
      <c r="A71" s="31"/>
      <c r="B71" s="31"/>
      <c r="C71" s="31"/>
      <c r="D71" s="31"/>
      <c r="E71" s="31"/>
      <c r="F71" s="35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5"/>
      <c r="AL71" s="35"/>
      <c r="AM71" s="35"/>
    </row>
    <row r="72" spans="1:39" ht="14.25">
      <c r="A72" s="31"/>
      <c r="B72" s="31"/>
      <c r="C72" s="31"/>
      <c r="D72" s="31"/>
      <c r="E72" s="31"/>
      <c r="F72" s="35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5"/>
      <c r="AL72" s="35"/>
      <c r="AM72" s="35"/>
    </row>
    <row r="73" spans="1:39" ht="14.25">
      <c r="A73" s="31"/>
      <c r="B73" s="31"/>
      <c r="C73" s="31"/>
      <c r="D73" s="31"/>
      <c r="E73" s="31"/>
      <c r="F73" s="35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5"/>
      <c r="AL73" s="35"/>
      <c r="AM73" s="35"/>
    </row>
    <row r="74" spans="1:39" ht="14.25">
      <c r="A74" s="31"/>
      <c r="B74" s="31"/>
      <c r="C74" s="31"/>
      <c r="D74" s="31"/>
      <c r="E74" s="31"/>
      <c r="F74" s="3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5"/>
      <c r="AL74" s="35"/>
      <c r="AM74" s="35"/>
    </row>
    <row r="75" spans="1:39" ht="14.25">
      <c r="A75" s="31"/>
      <c r="B75" s="31"/>
      <c r="C75" s="31"/>
      <c r="D75" s="31"/>
      <c r="E75" s="31"/>
      <c r="F75" s="35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5"/>
      <c r="AL75" s="35"/>
      <c r="AM75" s="35"/>
    </row>
    <row r="76" spans="1:39" ht="14.25">
      <c r="A76" s="31"/>
      <c r="B76" s="31"/>
      <c r="C76" s="31"/>
      <c r="D76" s="31"/>
      <c r="E76" s="31"/>
      <c r="F76" s="3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5"/>
      <c r="AL76" s="35"/>
      <c r="AM76" s="35"/>
    </row>
    <row r="77" spans="1:39" ht="14.25">
      <c r="A77" s="31"/>
      <c r="B77" s="31"/>
      <c r="C77" s="31"/>
      <c r="D77" s="31"/>
      <c r="E77" s="31"/>
      <c r="F77" s="35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5"/>
      <c r="AL77" s="35"/>
      <c r="AM77" s="35"/>
    </row>
    <row r="78" spans="1:39" ht="14.25">
      <c r="A78" s="31"/>
      <c r="B78" s="31"/>
      <c r="C78" s="31"/>
      <c r="D78" s="31"/>
      <c r="E78" s="31"/>
      <c r="F78" s="35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5"/>
      <c r="AL78" s="35"/>
      <c r="AM78" s="35"/>
    </row>
    <row r="79" spans="1:39" ht="14.25">
      <c r="A79" s="31"/>
      <c r="B79" s="31"/>
      <c r="C79" s="31"/>
      <c r="D79" s="31"/>
      <c r="E79" s="31"/>
      <c r="F79" s="3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5"/>
      <c r="AL79" s="35"/>
      <c r="AM79" s="35"/>
    </row>
    <row r="80" spans="1:39" ht="14.25">
      <c r="A80" s="31"/>
      <c r="B80" s="31"/>
      <c r="C80" s="31"/>
      <c r="D80" s="31"/>
      <c r="E80" s="31"/>
      <c r="F80" s="3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5"/>
      <c r="AL80" s="35"/>
      <c r="AM80" s="35"/>
    </row>
    <row r="81" spans="1:39" ht="14.25">
      <c r="A81" s="31"/>
      <c r="B81" s="31"/>
      <c r="C81" s="31"/>
      <c r="D81" s="31"/>
      <c r="E81" s="31"/>
      <c r="F81" s="3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5"/>
      <c r="AL81" s="35"/>
      <c r="AM81" s="35"/>
    </row>
    <row r="82" spans="1:39" ht="14.25">
      <c r="A82" s="31"/>
      <c r="B82" s="31"/>
      <c r="C82" s="31"/>
      <c r="D82" s="31"/>
      <c r="E82" s="31"/>
      <c r="F82" s="35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5"/>
      <c r="AL82" s="35"/>
      <c r="AM82" s="35"/>
    </row>
    <row r="83" spans="1:39" ht="14.25">
      <c r="A83" s="31"/>
      <c r="B83" s="31"/>
      <c r="C83" s="31"/>
      <c r="D83" s="31"/>
      <c r="E83" s="31"/>
      <c r="F83" s="35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5"/>
      <c r="AL83" s="35"/>
      <c r="AM83" s="35"/>
    </row>
    <row r="84" spans="1:39" ht="14.25">
      <c r="A84" s="31"/>
      <c r="B84" s="31"/>
      <c r="C84" s="31"/>
      <c r="D84" s="31"/>
      <c r="E84" s="31"/>
      <c r="F84" s="35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5"/>
      <c r="AL84" s="35"/>
      <c r="AM84" s="35"/>
    </row>
    <row r="85" spans="1:39" ht="14.25">
      <c r="A85" s="31"/>
      <c r="B85" s="31"/>
      <c r="C85" s="31"/>
      <c r="D85" s="31"/>
      <c r="E85" s="31"/>
      <c r="F85" s="35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5"/>
      <c r="AL85" s="35"/>
      <c r="AM85" s="35"/>
    </row>
    <row r="86" spans="1:39" ht="14.25">
      <c r="A86" s="31"/>
      <c r="B86" s="31"/>
      <c r="C86" s="31"/>
      <c r="D86" s="31"/>
      <c r="E86" s="31"/>
      <c r="F86" s="3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5"/>
      <c r="AL86" s="35"/>
      <c r="AM86" s="35"/>
    </row>
    <row r="87" spans="1:39" ht="14.25">
      <c r="A87" s="31"/>
      <c r="B87" s="31"/>
      <c r="C87" s="31"/>
      <c r="D87" s="31"/>
      <c r="E87" s="31"/>
      <c r="F87" s="3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5"/>
      <c r="AL87" s="35"/>
      <c r="AM87" s="35"/>
    </row>
    <row r="88" spans="1:39" ht="14.25">
      <c r="A88" s="31"/>
      <c r="B88" s="31"/>
      <c r="C88" s="31"/>
      <c r="D88" s="31"/>
      <c r="E88" s="31"/>
      <c r="F88" s="35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5"/>
      <c r="AL88" s="35"/>
      <c r="AM88" s="35"/>
    </row>
    <row r="89" spans="1:39" ht="14.25">
      <c r="A89" s="31"/>
      <c r="B89" s="31"/>
      <c r="C89" s="31"/>
      <c r="D89" s="31"/>
      <c r="E89" s="31"/>
      <c r="F89" s="35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5"/>
      <c r="AL89" s="35"/>
      <c r="AM89" s="35"/>
    </row>
    <row r="90" spans="1:39" ht="14.25">
      <c r="A90" s="31"/>
      <c r="B90" s="31"/>
      <c r="C90" s="31"/>
      <c r="D90" s="31"/>
      <c r="E90" s="31"/>
      <c r="F90" s="35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5"/>
      <c r="AL90" s="35"/>
      <c r="AM90" s="35"/>
    </row>
    <row r="91" spans="1:39" ht="14.25">
      <c r="A91" s="31"/>
      <c r="B91" s="31"/>
      <c r="C91" s="31"/>
      <c r="D91" s="31"/>
      <c r="E91" s="31"/>
      <c r="F91" s="35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5"/>
      <c r="AL91" s="35"/>
      <c r="AM91" s="35"/>
    </row>
    <row r="92" spans="1:39" ht="14.25">
      <c r="A92" s="31"/>
      <c r="B92" s="31"/>
      <c r="C92" s="31"/>
      <c r="D92" s="31"/>
      <c r="E92" s="31"/>
      <c r="F92" s="35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5"/>
      <c r="AL92" s="35"/>
      <c r="AM92" s="35"/>
    </row>
    <row r="93" spans="1:39" ht="14.25">
      <c r="A93" s="31"/>
      <c r="B93" s="31"/>
      <c r="C93" s="31"/>
      <c r="D93" s="31"/>
      <c r="E93" s="31"/>
      <c r="F93" s="35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5"/>
      <c r="AL93" s="35"/>
      <c r="AM93" s="35"/>
    </row>
    <row r="94" spans="1:39" ht="14.25">
      <c r="A94" s="31"/>
      <c r="B94" s="31"/>
      <c r="C94" s="31"/>
      <c r="D94" s="31"/>
      <c r="E94" s="31"/>
      <c r="F94" s="35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5"/>
      <c r="AL94" s="35"/>
      <c r="AM94" s="35"/>
    </row>
    <row r="95" spans="1:39" ht="14.25">
      <c r="A95" s="31"/>
      <c r="B95" s="31"/>
      <c r="C95" s="31"/>
      <c r="D95" s="31"/>
      <c r="E95" s="31"/>
      <c r="F95" s="35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5"/>
      <c r="AL95" s="35"/>
      <c r="AM95" s="35"/>
    </row>
    <row r="96" spans="1:39" ht="14.25">
      <c r="A96" s="31"/>
      <c r="B96" s="31"/>
      <c r="C96" s="31"/>
      <c r="D96" s="31"/>
      <c r="E96" s="31"/>
      <c r="F96" s="35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5"/>
      <c r="AL96" s="35"/>
      <c r="AM96" s="35"/>
    </row>
    <row r="97" spans="1:39" ht="14.25">
      <c r="A97" s="31"/>
      <c r="B97" s="31"/>
      <c r="C97" s="31"/>
      <c r="D97" s="31"/>
      <c r="E97" s="31"/>
      <c r="F97" s="35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5"/>
      <c r="AL97" s="35"/>
      <c r="AM97" s="35"/>
    </row>
    <row r="98" spans="1:39" ht="14.25">
      <c r="A98" s="31"/>
      <c r="B98" s="31"/>
      <c r="C98" s="31"/>
      <c r="D98" s="31"/>
      <c r="E98" s="31"/>
      <c r="F98" s="35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5"/>
      <c r="AL98" s="35"/>
      <c r="AM98" s="35"/>
    </row>
    <row r="99" spans="1:39" ht="14.25">
      <c r="A99" s="31"/>
      <c r="B99" s="31"/>
      <c r="C99" s="31"/>
      <c r="D99" s="31"/>
      <c r="E99" s="31"/>
      <c r="F99" s="35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5"/>
      <c r="AL99" s="35"/>
      <c r="AM99" s="35"/>
    </row>
    <row r="100" spans="1:39" ht="14.25">
      <c r="A100" s="31"/>
      <c r="B100" s="31"/>
      <c r="C100" s="31"/>
      <c r="D100" s="31"/>
      <c r="E100" s="31"/>
      <c r="F100" s="35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5"/>
      <c r="AL100" s="35"/>
      <c r="AM100" s="35"/>
    </row>
    <row r="101" spans="1:39" ht="14.25">
      <c r="A101" s="31"/>
      <c r="B101" s="31"/>
      <c r="C101" s="31"/>
      <c r="D101" s="31"/>
      <c r="E101" s="31"/>
      <c r="F101" s="35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5"/>
      <c r="AL101" s="35"/>
      <c r="AM101" s="35"/>
    </row>
    <row r="102" spans="1:39" ht="14.25">
      <c r="A102" s="31"/>
      <c r="B102" s="31"/>
      <c r="C102" s="31"/>
      <c r="D102" s="31"/>
      <c r="E102" s="31"/>
      <c r="F102" s="35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5"/>
      <c r="AL102" s="35"/>
      <c r="AM102" s="35"/>
    </row>
    <row r="103" spans="1:39" ht="14.25">
      <c r="A103" s="31"/>
      <c r="B103" s="31"/>
      <c r="C103" s="31"/>
      <c r="D103" s="31"/>
      <c r="E103" s="31"/>
      <c r="F103" s="3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5"/>
      <c r="AL103" s="35"/>
      <c r="AM103" s="35"/>
    </row>
    <row r="104" spans="1:39" ht="14.25">
      <c r="A104" s="31"/>
      <c r="B104" s="31"/>
      <c r="C104" s="31"/>
      <c r="D104" s="31"/>
      <c r="E104" s="31"/>
      <c r="F104" s="3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5"/>
      <c r="AL104" s="35"/>
      <c r="AM104" s="35"/>
    </row>
    <row r="105" spans="1:39" ht="14.25">
      <c r="A105" s="31"/>
      <c r="B105" s="31"/>
      <c r="C105" s="31"/>
      <c r="D105" s="31"/>
      <c r="E105" s="31"/>
      <c r="F105" s="35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5"/>
      <c r="AL105" s="35"/>
      <c r="AM105" s="35"/>
    </row>
    <row r="106" spans="1:39" ht="14.25">
      <c r="A106" s="31"/>
      <c r="B106" s="31"/>
      <c r="C106" s="31"/>
      <c r="D106" s="31"/>
      <c r="E106" s="31"/>
      <c r="F106" s="35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5"/>
      <c r="AL106" s="35"/>
      <c r="AM106" s="35"/>
    </row>
    <row r="107" spans="1:39" ht="14.25">
      <c r="A107" s="31"/>
      <c r="B107" s="31"/>
      <c r="C107" s="31"/>
      <c r="D107" s="31"/>
      <c r="E107" s="31"/>
      <c r="F107" s="35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5"/>
      <c r="AL107" s="35"/>
      <c r="AM107" s="35"/>
    </row>
    <row r="108" spans="1:39" ht="14.25">
      <c r="A108" s="31"/>
      <c r="B108" s="31"/>
      <c r="C108" s="31"/>
      <c r="D108" s="31"/>
      <c r="E108" s="31"/>
      <c r="F108" s="3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5"/>
      <c r="AL108" s="35"/>
      <c r="AM108" s="35"/>
    </row>
    <row r="109" spans="1:39" ht="14.25">
      <c r="A109" s="31"/>
      <c r="B109" s="31"/>
      <c r="C109" s="31"/>
      <c r="D109" s="31"/>
      <c r="E109" s="31"/>
      <c r="F109" s="3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5"/>
      <c r="AL109" s="35"/>
      <c r="AM109" s="35"/>
    </row>
    <row r="110" spans="1:39" ht="14.25">
      <c r="A110" s="31"/>
      <c r="B110" s="31"/>
      <c r="C110" s="31"/>
      <c r="D110" s="31"/>
      <c r="E110" s="31"/>
      <c r="F110" s="3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5"/>
      <c r="AL110" s="35"/>
      <c r="AM110" s="35"/>
    </row>
    <row r="111" spans="1:39" ht="14.25">
      <c r="A111" s="31"/>
      <c r="B111" s="31"/>
      <c r="C111" s="31"/>
      <c r="D111" s="31"/>
      <c r="E111" s="31"/>
      <c r="F111" s="3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5"/>
      <c r="AL111" s="35"/>
      <c r="AM111" s="35"/>
    </row>
    <row r="112" spans="1:39" ht="14.25">
      <c r="A112" s="31"/>
      <c r="B112" s="31"/>
      <c r="C112" s="31"/>
      <c r="D112" s="31"/>
      <c r="E112" s="31"/>
      <c r="F112" s="35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5"/>
      <c r="AL112" s="35"/>
      <c r="AM112" s="35"/>
    </row>
    <row r="113" spans="1:39" ht="14.25">
      <c r="A113" s="31"/>
      <c r="B113" s="31"/>
      <c r="C113" s="31"/>
      <c r="D113" s="31"/>
      <c r="E113" s="31"/>
      <c r="F113" s="35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5"/>
      <c r="AL113" s="35"/>
      <c r="AM113" s="35"/>
    </row>
    <row r="114" spans="1:39" ht="14.25">
      <c r="A114" s="31"/>
      <c r="B114" s="31"/>
      <c r="C114" s="31"/>
      <c r="D114" s="31"/>
      <c r="E114" s="31"/>
      <c r="F114" s="35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5"/>
      <c r="AL114" s="35"/>
      <c r="AM114" s="35"/>
    </row>
    <row r="115" spans="1:39" ht="14.25">
      <c r="A115" s="31"/>
      <c r="B115" s="31"/>
      <c r="C115" s="31"/>
      <c r="D115" s="31"/>
      <c r="E115" s="31"/>
      <c r="F115" s="35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5"/>
      <c r="AL115" s="35"/>
      <c r="AM115" s="35"/>
    </row>
    <row r="116" spans="1:39" ht="14.25">
      <c r="A116" s="31"/>
      <c r="B116" s="31"/>
      <c r="C116" s="31"/>
      <c r="D116" s="31"/>
      <c r="E116" s="31"/>
      <c r="F116" s="35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5"/>
      <c r="AL116" s="35"/>
      <c r="AM116" s="35"/>
    </row>
    <row r="117" spans="1:39" ht="14.25">
      <c r="A117" s="31"/>
      <c r="B117" s="31"/>
      <c r="C117" s="31"/>
      <c r="D117" s="31"/>
      <c r="E117" s="31"/>
      <c r="F117" s="3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5"/>
      <c r="AL117" s="35"/>
      <c r="AM117" s="35"/>
    </row>
    <row r="118" spans="1:39" ht="14.25">
      <c r="A118" s="31"/>
      <c r="B118" s="31"/>
      <c r="C118" s="31"/>
      <c r="D118" s="31"/>
      <c r="E118" s="31"/>
      <c r="F118" s="35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5"/>
      <c r="AL118" s="35"/>
      <c r="AM118" s="35"/>
    </row>
    <row r="119" spans="1:39" ht="14.25">
      <c r="A119" s="31"/>
      <c r="B119" s="31"/>
      <c r="C119" s="31"/>
      <c r="D119" s="31"/>
      <c r="E119" s="31"/>
      <c r="F119" s="35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5"/>
      <c r="AL119" s="35"/>
      <c r="AM119" s="35"/>
    </row>
    <row r="120" spans="1:39" ht="14.25">
      <c r="A120" s="31"/>
      <c r="B120" s="31"/>
      <c r="C120" s="31"/>
      <c r="D120" s="31"/>
      <c r="E120" s="31"/>
      <c r="F120" s="35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5"/>
      <c r="AL120" s="35"/>
      <c r="AM120" s="35"/>
    </row>
    <row r="121" spans="1:39" ht="14.25">
      <c r="A121" s="31"/>
      <c r="B121" s="31"/>
      <c r="C121" s="31"/>
      <c r="D121" s="31"/>
      <c r="E121" s="31"/>
      <c r="F121" s="35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5"/>
      <c r="AL121" s="35"/>
      <c r="AM121" s="35"/>
    </row>
    <row r="122" spans="1:39" ht="14.25">
      <c r="A122" s="31"/>
      <c r="B122" s="31"/>
      <c r="C122" s="31"/>
      <c r="D122" s="31"/>
      <c r="E122" s="31"/>
      <c r="F122" s="35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5"/>
      <c r="AL122" s="35"/>
      <c r="AM122" s="35"/>
    </row>
    <row r="123" spans="1:39" ht="14.25">
      <c r="A123" s="31"/>
      <c r="B123" s="31"/>
      <c r="C123" s="31"/>
      <c r="D123" s="31"/>
      <c r="E123" s="31"/>
      <c r="F123" s="35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5"/>
      <c r="AL123" s="35"/>
      <c r="AM123" s="35"/>
    </row>
    <row r="124" spans="1:39" ht="14.25">
      <c r="A124" s="31"/>
      <c r="B124" s="31"/>
      <c r="C124" s="31"/>
      <c r="D124" s="31"/>
      <c r="E124" s="31"/>
      <c r="F124" s="35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5"/>
      <c r="AL124" s="35"/>
      <c r="AM124" s="35"/>
    </row>
    <row r="125" spans="1:39" ht="14.25">
      <c r="A125" s="31"/>
      <c r="B125" s="31"/>
      <c r="C125" s="31"/>
      <c r="D125" s="31"/>
      <c r="E125" s="31"/>
      <c r="F125" s="35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5"/>
      <c r="AL125" s="35"/>
      <c r="AM125" s="35"/>
    </row>
    <row r="126" spans="1:39" ht="14.25">
      <c r="A126" s="31"/>
      <c r="B126" s="31"/>
      <c r="C126" s="31"/>
      <c r="D126" s="31"/>
      <c r="E126" s="31"/>
      <c r="F126" s="35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5"/>
      <c r="AL126" s="35"/>
      <c r="AM126" s="35"/>
    </row>
    <row r="127" spans="1:39" ht="14.25">
      <c r="A127" s="31"/>
      <c r="B127" s="31"/>
      <c r="C127" s="31"/>
      <c r="D127" s="31"/>
      <c r="E127" s="31"/>
      <c r="F127" s="35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5"/>
      <c r="AL127" s="35"/>
      <c r="AM127" s="35"/>
    </row>
    <row r="128" spans="1:39" ht="14.25">
      <c r="A128" s="31"/>
      <c r="B128" s="31"/>
      <c r="C128" s="31"/>
      <c r="D128" s="31"/>
      <c r="E128" s="31"/>
      <c r="F128" s="35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5"/>
      <c r="AL128" s="35"/>
      <c r="AM128" s="35"/>
    </row>
    <row r="129" spans="1:39" ht="14.25">
      <c r="A129" s="31"/>
      <c r="B129" s="31"/>
      <c r="C129" s="31"/>
      <c r="D129" s="31"/>
      <c r="E129" s="31"/>
      <c r="F129" s="35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5"/>
      <c r="AL129" s="35"/>
      <c r="AM129" s="35"/>
    </row>
    <row r="130" spans="1:39" ht="14.25">
      <c r="A130" s="31"/>
      <c r="B130" s="31"/>
      <c r="C130" s="31"/>
      <c r="D130" s="31"/>
      <c r="E130" s="31"/>
      <c r="F130" s="35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5"/>
      <c r="AL130" s="35"/>
      <c r="AM130" s="35"/>
    </row>
    <row r="131" spans="1:39" ht="14.25">
      <c r="A131" s="31"/>
      <c r="B131" s="31"/>
      <c r="C131" s="31"/>
      <c r="D131" s="31"/>
      <c r="E131" s="31"/>
      <c r="F131" s="35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5"/>
      <c r="AL131" s="35"/>
      <c r="AM131" s="35"/>
    </row>
    <row r="132" spans="1:39" ht="14.25">
      <c r="A132" s="31"/>
      <c r="B132" s="31"/>
      <c r="C132" s="31"/>
      <c r="D132" s="31"/>
      <c r="E132" s="31"/>
      <c r="F132" s="35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5"/>
      <c r="AL132" s="35"/>
      <c r="AM132" s="35"/>
    </row>
    <row r="133" spans="1:39" ht="14.25">
      <c r="A133" s="31"/>
      <c r="B133" s="31"/>
      <c r="C133" s="31"/>
      <c r="D133" s="31"/>
      <c r="E133" s="31"/>
      <c r="F133" s="35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5"/>
      <c r="AL133" s="35"/>
      <c r="AM133" s="35"/>
    </row>
    <row r="134" spans="1:39" ht="14.25">
      <c r="A134" s="31"/>
      <c r="B134" s="31"/>
      <c r="C134" s="31"/>
      <c r="D134" s="31"/>
      <c r="E134" s="31"/>
      <c r="F134" s="35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5"/>
      <c r="AL134" s="35"/>
      <c r="AM134" s="35"/>
    </row>
    <row r="135" spans="1:39" ht="14.25">
      <c r="A135" s="31"/>
      <c r="B135" s="31"/>
      <c r="C135" s="31"/>
      <c r="D135" s="31"/>
      <c r="E135" s="31"/>
      <c r="F135" s="35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5"/>
      <c r="AL135" s="35"/>
      <c r="AM135" s="35"/>
    </row>
    <row r="136" spans="1:39" ht="14.25">
      <c r="A136" s="31"/>
      <c r="B136" s="31"/>
      <c r="C136" s="31"/>
      <c r="D136" s="31"/>
      <c r="E136" s="31"/>
      <c r="F136" s="35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5"/>
      <c r="AL136" s="35"/>
      <c r="AM136" s="35"/>
    </row>
    <row r="137" spans="1:39" ht="14.25">
      <c r="A137" s="31"/>
      <c r="B137" s="31"/>
      <c r="C137" s="31"/>
      <c r="D137" s="31"/>
      <c r="E137" s="31"/>
      <c r="F137" s="35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5"/>
      <c r="AL137" s="35"/>
      <c r="AM137" s="35"/>
    </row>
    <row r="138" spans="1:39" ht="14.25">
      <c r="A138" s="31"/>
      <c r="B138" s="31"/>
      <c r="C138" s="31"/>
      <c r="D138" s="31"/>
      <c r="E138" s="31"/>
      <c r="F138" s="35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5"/>
      <c r="AL138" s="35"/>
      <c r="AM138" s="35"/>
    </row>
    <row r="139" spans="1:39" ht="14.25">
      <c r="A139" s="31"/>
      <c r="B139" s="31"/>
      <c r="C139" s="31"/>
      <c r="D139" s="31"/>
      <c r="E139" s="31"/>
      <c r="F139" s="35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5"/>
      <c r="AL139" s="35"/>
      <c r="AM139" s="35"/>
    </row>
    <row r="140" spans="1:39" ht="14.25">
      <c r="A140" s="31"/>
      <c r="B140" s="31"/>
      <c r="C140" s="31"/>
      <c r="D140" s="31"/>
      <c r="E140" s="31"/>
      <c r="F140" s="35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5"/>
      <c r="AL140" s="35"/>
      <c r="AM140" s="35"/>
    </row>
    <row r="141" spans="1:39" ht="14.25">
      <c r="A141" s="31"/>
      <c r="B141" s="31"/>
      <c r="C141" s="31"/>
      <c r="D141" s="31"/>
      <c r="E141" s="31"/>
      <c r="F141" s="35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5"/>
      <c r="AL141" s="35"/>
      <c r="AM141" s="35"/>
    </row>
    <row r="142" spans="1:39" ht="14.25">
      <c r="A142" s="31"/>
      <c r="B142" s="31"/>
      <c r="C142" s="31"/>
      <c r="D142" s="31"/>
      <c r="E142" s="31"/>
      <c r="F142" s="35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5"/>
      <c r="AL142" s="35"/>
      <c r="AM142" s="35"/>
    </row>
    <row r="143" spans="1:39" ht="14.25">
      <c r="A143" s="31"/>
      <c r="B143" s="31"/>
      <c r="C143" s="31"/>
      <c r="D143" s="31"/>
      <c r="E143" s="31"/>
      <c r="F143" s="35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5"/>
      <c r="AL143" s="35"/>
      <c r="AM143" s="35"/>
    </row>
    <row r="144" spans="1:39" ht="14.25">
      <c r="A144" s="31"/>
      <c r="B144" s="31"/>
      <c r="C144" s="31"/>
      <c r="D144" s="31"/>
      <c r="E144" s="31"/>
      <c r="F144" s="35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5"/>
      <c r="AL144" s="35"/>
      <c r="AM144" s="35"/>
    </row>
    <row r="145" spans="1:39" ht="14.25">
      <c r="A145" s="31"/>
      <c r="B145" s="31"/>
      <c r="C145" s="31"/>
      <c r="D145" s="31"/>
      <c r="E145" s="31"/>
      <c r="F145" s="35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5"/>
      <c r="AL145" s="35"/>
      <c r="AM145" s="35"/>
    </row>
    <row r="146" spans="1:39" ht="14.25">
      <c r="A146" s="31"/>
      <c r="B146" s="31"/>
      <c r="C146" s="31"/>
      <c r="D146" s="31"/>
      <c r="E146" s="31"/>
      <c r="F146" s="35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5"/>
      <c r="AL146" s="35"/>
      <c r="AM146" s="35"/>
    </row>
    <row r="147" spans="1:39" ht="14.25">
      <c r="A147" s="31"/>
      <c r="B147" s="31"/>
      <c r="C147" s="31"/>
      <c r="D147" s="31"/>
      <c r="E147" s="31"/>
      <c r="F147" s="35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5"/>
      <c r="AL147" s="35"/>
      <c r="AM147" s="35"/>
    </row>
    <row r="148" spans="1:39" ht="14.25">
      <c r="A148" s="31"/>
      <c r="B148" s="31"/>
      <c r="C148" s="31"/>
      <c r="D148" s="31"/>
      <c r="E148" s="31"/>
      <c r="F148" s="35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5"/>
      <c r="AL148" s="35"/>
      <c r="AM148" s="35"/>
    </row>
    <row r="149" spans="1:39" ht="14.25">
      <c r="A149" s="31"/>
      <c r="B149" s="31"/>
      <c r="C149" s="31"/>
      <c r="D149" s="31"/>
      <c r="E149" s="31"/>
      <c r="F149" s="35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5"/>
      <c r="AL149" s="35"/>
      <c r="AM149" s="35"/>
    </row>
    <row r="150" spans="1:39" ht="14.25">
      <c r="A150" s="31"/>
      <c r="B150" s="31"/>
      <c r="C150" s="31"/>
      <c r="D150" s="31"/>
      <c r="E150" s="31"/>
      <c r="F150" s="35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5"/>
      <c r="AL150" s="35"/>
      <c r="AM150" s="35"/>
    </row>
    <row r="151" spans="1:39" ht="14.25">
      <c r="A151" s="31"/>
      <c r="B151" s="31"/>
      <c r="C151" s="31"/>
      <c r="D151" s="31"/>
      <c r="E151" s="31"/>
      <c r="F151" s="35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5"/>
      <c r="AL151" s="35"/>
      <c r="AM151" s="35"/>
    </row>
    <row r="152" spans="1:39" ht="14.25">
      <c r="A152" s="31"/>
      <c r="B152" s="31"/>
      <c r="C152" s="31"/>
      <c r="D152" s="31"/>
      <c r="E152" s="31"/>
      <c r="F152" s="35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5"/>
      <c r="AL152" s="35"/>
      <c r="AM152" s="35"/>
    </row>
    <row r="153" spans="1:39" ht="14.25">
      <c r="A153" s="31"/>
      <c r="B153" s="31"/>
      <c r="C153" s="31"/>
      <c r="D153" s="31"/>
      <c r="E153" s="31"/>
      <c r="F153" s="35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5"/>
      <c r="AL153" s="35"/>
      <c r="AM153" s="35"/>
    </row>
    <row r="154" spans="1:39" ht="14.25">
      <c r="A154" s="31"/>
      <c r="B154" s="31"/>
      <c r="C154" s="31"/>
      <c r="D154" s="31"/>
      <c r="E154" s="31"/>
      <c r="F154" s="35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5"/>
      <c r="AL154" s="35"/>
      <c r="AM154" s="35"/>
    </row>
    <row r="155" spans="1:39" ht="14.25">
      <c r="A155" s="31"/>
      <c r="B155" s="31"/>
      <c r="C155" s="31"/>
      <c r="D155" s="31"/>
      <c r="E155" s="31"/>
      <c r="F155" s="35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5"/>
      <c r="AL155" s="35"/>
      <c r="AM155" s="35"/>
    </row>
    <row r="156" spans="1:39" ht="14.25">
      <c r="A156" s="31"/>
      <c r="B156" s="31"/>
      <c r="C156" s="31"/>
      <c r="D156" s="31"/>
      <c r="E156" s="31"/>
      <c r="F156" s="35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5"/>
      <c r="AL156" s="35"/>
      <c r="AM156" s="35"/>
    </row>
    <row r="157" spans="1:39" ht="14.25">
      <c r="A157" s="31"/>
      <c r="B157" s="31"/>
      <c r="C157" s="31"/>
      <c r="D157" s="31"/>
      <c r="E157" s="31"/>
      <c r="F157" s="35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5"/>
      <c r="AL157" s="35"/>
      <c r="AM157" s="35"/>
    </row>
    <row r="158" spans="1:39" ht="14.25">
      <c r="A158" s="31"/>
      <c r="B158" s="31"/>
      <c r="C158" s="31"/>
      <c r="D158" s="31"/>
      <c r="E158" s="31"/>
      <c r="F158" s="35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5"/>
      <c r="AL158" s="35"/>
      <c r="AM158" s="35"/>
    </row>
    <row r="159" spans="1:39" ht="14.25">
      <c r="A159" s="31"/>
      <c r="B159" s="31"/>
      <c r="C159" s="31"/>
      <c r="D159" s="31"/>
      <c r="E159" s="31"/>
      <c r="F159" s="35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5"/>
      <c r="AL159" s="35"/>
      <c r="AM159" s="35"/>
    </row>
    <row r="160" spans="1:39" ht="14.25">
      <c r="A160" s="31"/>
      <c r="B160" s="31"/>
      <c r="C160" s="31"/>
      <c r="D160" s="31"/>
      <c r="E160" s="31"/>
      <c r="F160" s="35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5"/>
      <c r="AL160" s="35"/>
      <c r="AM160" s="35"/>
    </row>
    <row r="161" spans="1:39" ht="14.25">
      <c r="A161" s="31"/>
      <c r="B161" s="31"/>
      <c r="C161" s="31"/>
      <c r="D161" s="31"/>
      <c r="E161" s="31"/>
      <c r="F161" s="35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5"/>
      <c r="AL161" s="35"/>
      <c r="AM161" s="35"/>
    </row>
    <row r="162" spans="1:39" ht="14.25">
      <c r="A162" s="31"/>
      <c r="B162" s="31"/>
      <c r="C162" s="31"/>
      <c r="D162" s="31"/>
      <c r="E162" s="31"/>
      <c r="F162" s="35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5"/>
      <c r="AL162" s="35"/>
      <c r="AM162" s="35"/>
    </row>
    <row r="163" spans="1:39" ht="14.25">
      <c r="A163" s="31"/>
      <c r="B163" s="31"/>
      <c r="C163" s="31"/>
      <c r="D163" s="31"/>
      <c r="E163" s="31"/>
      <c r="F163" s="35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5"/>
      <c r="AL163" s="35"/>
      <c r="AM163" s="35"/>
    </row>
    <row r="164" spans="1:39" ht="14.25">
      <c r="A164" s="31"/>
      <c r="B164" s="31"/>
      <c r="C164" s="31"/>
      <c r="D164" s="31"/>
      <c r="E164" s="31"/>
      <c r="F164" s="35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5"/>
      <c r="AL164" s="35"/>
      <c r="AM164" s="35"/>
    </row>
    <row r="165" spans="1:39" ht="14.25">
      <c r="A165" s="31"/>
      <c r="B165" s="31"/>
      <c r="C165" s="31"/>
      <c r="D165" s="31"/>
      <c r="E165" s="31"/>
      <c r="F165" s="35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5"/>
      <c r="AL165" s="35"/>
      <c r="AM165" s="35"/>
    </row>
  </sheetData>
  <sheetProtection selectLockedCells="1" selectUnlockedCells="1"/>
  <mergeCells count="56">
    <mergeCell ref="B39:D39"/>
    <mergeCell ref="B44:D44"/>
    <mergeCell ref="B40:D40"/>
    <mergeCell ref="G40:H40"/>
    <mergeCell ref="I40:S40"/>
    <mergeCell ref="U40:V40"/>
    <mergeCell ref="B41:D41"/>
    <mergeCell ref="B42:D42"/>
    <mergeCell ref="G39:H39"/>
    <mergeCell ref="I39:S39"/>
    <mergeCell ref="U39:V39"/>
    <mergeCell ref="W39:AJ39"/>
    <mergeCell ref="B43:D43"/>
    <mergeCell ref="L26:AE26"/>
    <mergeCell ref="B38:D38"/>
    <mergeCell ref="G38:H38"/>
    <mergeCell ref="I38:S38"/>
    <mergeCell ref="U38:V38"/>
    <mergeCell ref="W38:AJ38"/>
    <mergeCell ref="E28:E29"/>
    <mergeCell ref="AK28:AK29"/>
    <mergeCell ref="AL28:AL29"/>
    <mergeCell ref="AM28:AM29"/>
    <mergeCell ref="B37:E37"/>
    <mergeCell ref="O30:AH30"/>
    <mergeCell ref="F27:J27"/>
    <mergeCell ref="E32:E33"/>
    <mergeCell ref="AK32:AK33"/>
    <mergeCell ref="AL32:AL33"/>
    <mergeCell ref="AM32:AM33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Z14:AJ14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3"/>
  <sheetViews>
    <sheetView tabSelected="1" zoomScalePageLayoutView="0" workbookViewId="0" topLeftCell="A106">
      <selection activeCell="A82" sqref="A1:IV16384"/>
    </sheetView>
  </sheetViews>
  <sheetFormatPr defaultColWidth="11.57421875" defaultRowHeight="15"/>
  <cols>
    <col min="1" max="1" width="5.421875" style="38" customWidth="1"/>
    <col min="2" max="2" width="22.421875" style="38" customWidth="1"/>
    <col min="3" max="3" width="9.57421875" style="38" customWidth="1"/>
    <col min="4" max="4" width="6.57421875" style="38" customWidth="1"/>
    <col min="5" max="5" width="4.57421875" style="39" customWidth="1"/>
    <col min="6" max="36" width="2.8515625" style="38" customWidth="1"/>
    <col min="37" max="38" width="4.00390625" style="40" customWidth="1"/>
    <col min="39" max="39" width="5.140625" style="40" customWidth="1"/>
    <col min="40" max="243" width="9.140625" style="38" customWidth="1"/>
  </cols>
  <sheetData>
    <row r="1" spans="1:39" ht="30" customHeight="1" thickBot="1">
      <c r="A1" s="670" t="s">
        <v>241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</row>
    <row r="2" spans="1:39" s="41" customFormat="1" ht="9.75" customHeight="1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</row>
    <row r="3" spans="1:39" s="45" customFormat="1" ht="21.75" customHeight="1" thickBot="1">
      <c r="A3" s="42" t="s">
        <v>16</v>
      </c>
      <c r="B3" s="43" t="s">
        <v>0</v>
      </c>
      <c r="C3" s="43" t="s">
        <v>44</v>
      </c>
      <c r="D3" s="44" t="s">
        <v>1</v>
      </c>
      <c r="E3" s="671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3">
        <v>24</v>
      </c>
      <c r="AD3" s="3">
        <v>25</v>
      </c>
      <c r="AE3" s="3">
        <v>26</v>
      </c>
      <c r="AF3" s="3">
        <v>27</v>
      </c>
      <c r="AG3" s="3">
        <v>28</v>
      </c>
      <c r="AH3" s="3">
        <v>29</v>
      </c>
      <c r="AI3" s="3">
        <v>30</v>
      </c>
      <c r="AJ3" s="3">
        <v>31</v>
      </c>
      <c r="AK3" s="644" t="s">
        <v>3</v>
      </c>
      <c r="AL3" s="645" t="s">
        <v>4</v>
      </c>
      <c r="AM3" s="646" t="s">
        <v>5</v>
      </c>
    </row>
    <row r="4" spans="1:39" s="45" customFormat="1" ht="21.75" customHeight="1">
      <c r="A4" s="46"/>
      <c r="B4" s="47" t="s">
        <v>45</v>
      </c>
      <c r="C4" s="47" t="s">
        <v>7</v>
      </c>
      <c r="D4" s="48" t="s">
        <v>235</v>
      </c>
      <c r="E4" s="671"/>
      <c r="F4" s="4" t="s">
        <v>10</v>
      </c>
      <c r="G4" s="4" t="s">
        <v>11</v>
      </c>
      <c r="H4" s="152" t="s">
        <v>11</v>
      </c>
      <c r="I4" s="152" t="s">
        <v>8</v>
      </c>
      <c r="J4" s="152" t="s">
        <v>8</v>
      </c>
      <c r="K4" s="152" t="s">
        <v>9</v>
      </c>
      <c r="L4" s="152" t="s">
        <v>8</v>
      </c>
      <c r="M4" s="152" t="s">
        <v>10</v>
      </c>
      <c r="N4" s="152" t="s">
        <v>11</v>
      </c>
      <c r="O4" s="152" t="s">
        <v>11</v>
      </c>
      <c r="P4" s="152" t="s">
        <v>8</v>
      </c>
      <c r="Q4" s="152" t="s">
        <v>8</v>
      </c>
      <c r="R4" s="152" t="s">
        <v>9</v>
      </c>
      <c r="S4" s="152" t="s">
        <v>8</v>
      </c>
      <c r="T4" s="152" t="s">
        <v>10</v>
      </c>
      <c r="U4" s="152" t="s">
        <v>11</v>
      </c>
      <c r="V4" s="152" t="s">
        <v>11</v>
      </c>
      <c r="W4" s="152" t="s">
        <v>8</v>
      </c>
      <c r="X4" s="152" t="s">
        <v>8</v>
      </c>
      <c r="Y4" s="152" t="s">
        <v>9</v>
      </c>
      <c r="Z4" s="152" t="s">
        <v>8</v>
      </c>
      <c r="AA4" s="152" t="s">
        <v>10</v>
      </c>
      <c r="AB4" s="152" t="s">
        <v>11</v>
      </c>
      <c r="AC4" s="4" t="s">
        <v>11</v>
      </c>
      <c r="AD4" s="4" t="s">
        <v>8</v>
      </c>
      <c r="AE4" s="4" t="s">
        <v>8</v>
      </c>
      <c r="AF4" s="4" t="s">
        <v>9</v>
      </c>
      <c r="AG4" s="4" t="s">
        <v>8</v>
      </c>
      <c r="AH4" s="4" t="s">
        <v>10</v>
      </c>
      <c r="AI4" s="4" t="s">
        <v>11</v>
      </c>
      <c r="AJ4" s="4" t="s">
        <v>11</v>
      </c>
      <c r="AK4" s="644"/>
      <c r="AL4" s="645"/>
      <c r="AM4" s="646"/>
    </row>
    <row r="5" spans="1:41" s="45" customFormat="1" ht="21.75" customHeight="1">
      <c r="A5" s="49">
        <v>117200</v>
      </c>
      <c r="B5" s="50" t="s">
        <v>46</v>
      </c>
      <c r="C5" s="51" t="s">
        <v>47</v>
      </c>
      <c r="D5" s="52" t="s">
        <v>48</v>
      </c>
      <c r="E5" s="53" t="s">
        <v>14</v>
      </c>
      <c r="F5" s="298" t="s">
        <v>20</v>
      </c>
      <c r="G5" s="205" t="s">
        <v>20</v>
      </c>
      <c r="H5" s="153" t="s">
        <v>20</v>
      </c>
      <c r="I5" s="285" t="s">
        <v>20</v>
      </c>
      <c r="J5" s="641"/>
      <c r="K5" s="641" t="s">
        <v>20</v>
      </c>
      <c r="L5" s="153"/>
      <c r="M5" s="153"/>
      <c r="N5" s="153" t="s">
        <v>20</v>
      </c>
      <c r="O5" s="153"/>
      <c r="P5" s="153"/>
      <c r="Q5" s="641"/>
      <c r="R5" s="641"/>
      <c r="S5" s="153"/>
      <c r="T5" s="153" t="s">
        <v>20</v>
      </c>
      <c r="U5" s="285" t="s">
        <v>20</v>
      </c>
      <c r="V5" s="153"/>
      <c r="W5" s="153" t="s">
        <v>20</v>
      </c>
      <c r="X5" s="641"/>
      <c r="Y5" s="641" t="s">
        <v>20</v>
      </c>
      <c r="Z5" s="153" t="s">
        <v>20</v>
      </c>
      <c r="AA5" s="153"/>
      <c r="AB5" s="153" t="s">
        <v>20</v>
      </c>
      <c r="AC5" s="176" t="s">
        <v>20</v>
      </c>
      <c r="AD5" s="158"/>
      <c r="AE5" s="165"/>
      <c r="AF5" s="165" t="s">
        <v>20</v>
      </c>
      <c r="AG5" s="158"/>
      <c r="AH5" s="158"/>
      <c r="AI5" s="158" t="s">
        <v>20</v>
      </c>
      <c r="AJ5" s="158"/>
      <c r="AK5" s="10">
        <v>132</v>
      </c>
      <c r="AL5" s="11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180</v>
      </c>
      <c r="AM5" s="12">
        <f>SUM(AL5-132)</f>
        <v>48</v>
      </c>
      <c r="AN5" s="54"/>
      <c r="AO5" s="54"/>
    </row>
    <row r="6" spans="1:39" s="45" customFormat="1" ht="21.75" customHeight="1">
      <c r="A6" s="49">
        <v>123374</v>
      </c>
      <c r="B6" s="55" t="s">
        <v>49</v>
      </c>
      <c r="C6" s="56" t="s">
        <v>50</v>
      </c>
      <c r="D6" s="52" t="s">
        <v>48</v>
      </c>
      <c r="E6" s="53" t="s">
        <v>14</v>
      </c>
      <c r="F6" s="178"/>
      <c r="G6" s="156"/>
      <c r="H6" s="153" t="s">
        <v>20</v>
      </c>
      <c r="I6" s="153"/>
      <c r="J6" s="641"/>
      <c r="K6" s="641" t="s">
        <v>20</v>
      </c>
      <c r="L6" s="153"/>
      <c r="M6" s="153"/>
      <c r="N6" s="153" t="s">
        <v>20</v>
      </c>
      <c r="O6" s="153"/>
      <c r="P6" s="153"/>
      <c r="Q6" s="641" t="s">
        <v>20</v>
      </c>
      <c r="R6" s="641"/>
      <c r="S6" s="153"/>
      <c r="T6" s="153" t="s">
        <v>20</v>
      </c>
      <c r="U6" s="153"/>
      <c r="V6" s="153"/>
      <c r="W6" s="153" t="s">
        <v>20</v>
      </c>
      <c r="X6" s="641"/>
      <c r="Y6" s="641"/>
      <c r="Z6" s="153" t="s">
        <v>20</v>
      </c>
      <c r="AA6" s="153"/>
      <c r="AB6" s="153"/>
      <c r="AC6" s="176" t="s">
        <v>20</v>
      </c>
      <c r="AD6" s="158"/>
      <c r="AE6" s="165" t="s">
        <v>20</v>
      </c>
      <c r="AF6" s="165" t="s">
        <v>20</v>
      </c>
      <c r="AG6" s="158"/>
      <c r="AH6" s="158"/>
      <c r="AI6" s="158" t="s">
        <v>20</v>
      </c>
      <c r="AJ6" s="158"/>
      <c r="AK6" s="10">
        <v>132</v>
      </c>
      <c r="AL6" s="11">
        <f aca="true" t="shared" si="0" ref="AL6:AL17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12">
        <f aca="true" t="shared" si="1" ref="AM6:AM17">SUM(AL6-132)</f>
        <v>0</v>
      </c>
    </row>
    <row r="7" spans="1:39" s="45" customFormat="1" ht="21.75" customHeight="1">
      <c r="A7" s="49">
        <v>150967</v>
      </c>
      <c r="B7" s="55" t="s">
        <v>51</v>
      </c>
      <c r="C7" s="57" t="s">
        <v>52</v>
      </c>
      <c r="D7" s="52" t="s">
        <v>48</v>
      </c>
      <c r="E7" s="53" t="s">
        <v>14</v>
      </c>
      <c r="F7" s="253"/>
      <c r="G7" s="252"/>
      <c r="H7" s="153" t="s">
        <v>20</v>
      </c>
      <c r="I7" s="285" t="s">
        <v>20</v>
      </c>
      <c r="J7" s="641"/>
      <c r="K7" s="641" t="s">
        <v>20</v>
      </c>
      <c r="L7" s="153"/>
      <c r="M7" s="153"/>
      <c r="N7" s="153" t="s">
        <v>20</v>
      </c>
      <c r="O7" s="153"/>
      <c r="P7" s="153"/>
      <c r="Q7" s="641" t="s">
        <v>20</v>
      </c>
      <c r="R7" s="641"/>
      <c r="S7" s="153"/>
      <c r="T7" s="153" t="s">
        <v>20</v>
      </c>
      <c r="U7" s="153"/>
      <c r="V7" s="285" t="s">
        <v>20</v>
      </c>
      <c r="W7" s="153" t="s">
        <v>20</v>
      </c>
      <c r="X7" s="641"/>
      <c r="Y7" s="641"/>
      <c r="Z7" s="153" t="s">
        <v>20</v>
      </c>
      <c r="AA7" s="153"/>
      <c r="AB7" s="153"/>
      <c r="AC7" s="176" t="s">
        <v>20</v>
      </c>
      <c r="AD7" s="177" t="s">
        <v>20</v>
      </c>
      <c r="AE7" s="165"/>
      <c r="AF7" s="165" t="s">
        <v>20</v>
      </c>
      <c r="AG7" s="158"/>
      <c r="AH7" s="158" t="s">
        <v>20</v>
      </c>
      <c r="AI7" s="158" t="s">
        <v>20</v>
      </c>
      <c r="AJ7" s="158"/>
      <c r="AK7" s="10">
        <v>132</v>
      </c>
      <c r="AL7" s="11">
        <f t="shared" si="0"/>
        <v>168</v>
      </c>
      <c r="AM7" s="12">
        <f t="shared" si="1"/>
        <v>36</v>
      </c>
    </row>
    <row r="8" spans="1:39" s="45" customFormat="1" ht="21.75" customHeight="1">
      <c r="A8" s="49">
        <v>151050</v>
      </c>
      <c r="B8" s="55" t="s">
        <v>53</v>
      </c>
      <c r="C8" s="58" t="s">
        <v>54</v>
      </c>
      <c r="D8" s="52" t="s">
        <v>48</v>
      </c>
      <c r="E8" s="155" t="s">
        <v>14</v>
      </c>
      <c r="F8" s="640" t="s">
        <v>20</v>
      </c>
      <c r="G8" s="291"/>
      <c r="H8" s="153" t="s">
        <v>20</v>
      </c>
      <c r="I8" s="153" t="s">
        <v>20</v>
      </c>
      <c r="J8" s="641"/>
      <c r="K8" s="641"/>
      <c r="L8" s="153"/>
      <c r="M8" s="153"/>
      <c r="N8" s="153" t="s">
        <v>20</v>
      </c>
      <c r="O8" s="285" t="s">
        <v>20</v>
      </c>
      <c r="P8" s="153"/>
      <c r="Q8" s="641" t="s">
        <v>20</v>
      </c>
      <c r="R8" s="641"/>
      <c r="S8" s="153"/>
      <c r="T8" s="153" t="s">
        <v>20</v>
      </c>
      <c r="U8" s="285" t="s">
        <v>20</v>
      </c>
      <c r="V8" s="153"/>
      <c r="W8" s="153" t="s">
        <v>20</v>
      </c>
      <c r="X8" s="641"/>
      <c r="Y8" s="641"/>
      <c r="Z8" s="153" t="s">
        <v>20</v>
      </c>
      <c r="AA8" s="285" t="s">
        <v>20</v>
      </c>
      <c r="AB8" s="153"/>
      <c r="AC8" s="176" t="s">
        <v>20</v>
      </c>
      <c r="AD8" s="177" t="s">
        <v>20</v>
      </c>
      <c r="AE8" s="165"/>
      <c r="AF8" s="165" t="s">
        <v>20</v>
      </c>
      <c r="AG8" s="158"/>
      <c r="AH8" s="158"/>
      <c r="AI8" s="158" t="s">
        <v>20</v>
      </c>
      <c r="AJ8" s="158"/>
      <c r="AK8" s="10">
        <v>132</v>
      </c>
      <c r="AL8" s="11">
        <f t="shared" si="0"/>
        <v>180</v>
      </c>
      <c r="AM8" s="12">
        <f t="shared" si="1"/>
        <v>48</v>
      </c>
    </row>
    <row r="9" spans="1:39" s="45" customFormat="1" ht="21.75" customHeight="1">
      <c r="A9" s="49">
        <v>151009</v>
      </c>
      <c r="B9" s="55" t="s">
        <v>55</v>
      </c>
      <c r="C9" s="59" t="s">
        <v>56</v>
      </c>
      <c r="D9" s="52" t="s">
        <v>48</v>
      </c>
      <c r="E9" s="53" t="s">
        <v>14</v>
      </c>
      <c r="F9" s="178"/>
      <c r="G9" s="161" t="s">
        <v>20</v>
      </c>
      <c r="H9" s="153" t="s">
        <v>20</v>
      </c>
      <c r="I9" s="153"/>
      <c r="J9" s="288" t="s">
        <v>20</v>
      </c>
      <c r="K9" s="641" t="s">
        <v>20</v>
      </c>
      <c r="L9" s="153"/>
      <c r="M9" s="285" t="s">
        <v>20</v>
      </c>
      <c r="N9" s="153" t="s">
        <v>20</v>
      </c>
      <c r="O9" s="153"/>
      <c r="P9" s="153"/>
      <c r="Q9" s="641" t="s">
        <v>20</v>
      </c>
      <c r="R9" s="641"/>
      <c r="S9" s="153"/>
      <c r="T9" s="153" t="s">
        <v>20</v>
      </c>
      <c r="U9" s="153"/>
      <c r="V9" s="285" t="s">
        <v>20</v>
      </c>
      <c r="W9" s="153" t="s">
        <v>20</v>
      </c>
      <c r="X9" s="641"/>
      <c r="Y9" s="641"/>
      <c r="Z9" s="153" t="s">
        <v>20</v>
      </c>
      <c r="AA9" s="153"/>
      <c r="AB9" s="153"/>
      <c r="AC9" s="176" t="s">
        <v>20</v>
      </c>
      <c r="AD9" s="158"/>
      <c r="AE9" s="165"/>
      <c r="AF9" s="165" t="s">
        <v>20</v>
      </c>
      <c r="AG9" s="158"/>
      <c r="AH9" s="177" t="s">
        <v>20</v>
      </c>
      <c r="AI9" s="158" t="s">
        <v>20</v>
      </c>
      <c r="AJ9" s="158"/>
      <c r="AK9" s="10">
        <v>132</v>
      </c>
      <c r="AL9" s="11">
        <f t="shared" si="0"/>
        <v>180</v>
      </c>
      <c r="AM9" s="12">
        <f t="shared" si="1"/>
        <v>48</v>
      </c>
    </row>
    <row r="10" spans="1:39" s="45" customFormat="1" ht="21.75" customHeight="1">
      <c r="A10" s="49">
        <v>135283</v>
      </c>
      <c r="B10" s="50" t="s">
        <v>57</v>
      </c>
      <c r="C10" s="58" t="s">
        <v>58</v>
      </c>
      <c r="D10" s="52" t="s">
        <v>48</v>
      </c>
      <c r="E10" s="53" t="s">
        <v>14</v>
      </c>
      <c r="F10" s="178"/>
      <c r="G10" s="156"/>
      <c r="H10" s="153" t="s">
        <v>20</v>
      </c>
      <c r="I10" s="153"/>
      <c r="J10" s="641"/>
      <c r="K10" s="641" t="s">
        <v>20</v>
      </c>
      <c r="L10" s="153"/>
      <c r="M10" s="153"/>
      <c r="N10" s="153" t="s">
        <v>20</v>
      </c>
      <c r="O10" s="153"/>
      <c r="P10" s="153" t="s">
        <v>20</v>
      </c>
      <c r="Q10" s="641" t="s">
        <v>20</v>
      </c>
      <c r="R10" s="641"/>
      <c r="S10" s="153"/>
      <c r="T10" s="153" t="s">
        <v>20</v>
      </c>
      <c r="U10" s="153"/>
      <c r="V10" s="153"/>
      <c r="W10" s="153" t="s">
        <v>20</v>
      </c>
      <c r="X10" s="641"/>
      <c r="Y10" s="641"/>
      <c r="Z10" s="153" t="s">
        <v>20</v>
      </c>
      <c r="AA10" s="153"/>
      <c r="AB10" s="153"/>
      <c r="AC10" s="176" t="s">
        <v>20</v>
      </c>
      <c r="AD10" s="158"/>
      <c r="AE10" s="165"/>
      <c r="AF10" s="165" t="s">
        <v>20</v>
      </c>
      <c r="AG10" s="158"/>
      <c r="AH10" s="158"/>
      <c r="AI10" s="158" t="s">
        <v>20</v>
      </c>
      <c r="AJ10" s="158"/>
      <c r="AK10" s="10">
        <v>132</v>
      </c>
      <c r="AL10" s="11">
        <f t="shared" si="0"/>
        <v>132</v>
      </c>
      <c r="AM10" s="12">
        <f t="shared" si="1"/>
        <v>0</v>
      </c>
    </row>
    <row r="11" spans="1:39" s="45" customFormat="1" ht="21.75" customHeight="1">
      <c r="A11" s="49">
        <v>152595</v>
      </c>
      <c r="B11" s="55" t="s">
        <v>59</v>
      </c>
      <c r="C11" s="58" t="s">
        <v>60</v>
      </c>
      <c r="D11" s="52" t="s">
        <v>48</v>
      </c>
      <c r="E11" s="155" t="s">
        <v>14</v>
      </c>
      <c r="F11" s="178"/>
      <c r="G11" s="156"/>
      <c r="H11" s="153" t="s">
        <v>20</v>
      </c>
      <c r="I11" s="153"/>
      <c r="J11" s="641"/>
      <c r="K11" s="641" t="s">
        <v>20</v>
      </c>
      <c r="L11" s="285" t="s">
        <v>20</v>
      </c>
      <c r="M11" s="153"/>
      <c r="N11" s="153" t="s">
        <v>20</v>
      </c>
      <c r="O11" s="285" t="s">
        <v>20</v>
      </c>
      <c r="P11" s="153"/>
      <c r="Q11" s="641" t="s">
        <v>20</v>
      </c>
      <c r="R11" s="641"/>
      <c r="S11" s="153" t="s">
        <v>20</v>
      </c>
      <c r="T11" s="153" t="s">
        <v>20</v>
      </c>
      <c r="U11" s="153"/>
      <c r="V11" s="153"/>
      <c r="W11" s="153" t="s">
        <v>20</v>
      </c>
      <c r="X11" s="641"/>
      <c r="Y11" s="641"/>
      <c r="Z11" s="153" t="s">
        <v>20</v>
      </c>
      <c r="AA11" s="153"/>
      <c r="AB11" s="285" t="s">
        <v>20</v>
      </c>
      <c r="AC11" s="176" t="s">
        <v>20</v>
      </c>
      <c r="AD11" s="158"/>
      <c r="AE11" s="165"/>
      <c r="AF11" s="165" t="s">
        <v>20</v>
      </c>
      <c r="AG11" s="158"/>
      <c r="AH11" s="177" t="s">
        <v>20</v>
      </c>
      <c r="AI11" s="158" t="s">
        <v>20</v>
      </c>
      <c r="AJ11" s="159"/>
      <c r="AK11" s="10">
        <v>132</v>
      </c>
      <c r="AL11" s="11">
        <f t="shared" si="0"/>
        <v>180</v>
      </c>
      <c r="AM11" s="12">
        <f t="shared" si="1"/>
        <v>48</v>
      </c>
    </row>
    <row r="12" spans="1:39" s="45" customFormat="1" ht="21.75" customHeight="1">
      <c r="A12" s="49">
        <v>152188</v>
      </c>
      <c r="B12" s="55" t="s">
        <v>61</v>
      </c>
      <c r="C12" s="58" t="s">
        <v>62</v>
      </c>
      <c r="D12" s="52" t="s">
        <v>48</v>
      </c>
      <c r="E12" s="53" t="s">
        <v>14</v>
      </c>
      <c r="F12" s="676" t="s">
        <v>19</v>
      </c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8"/>
      <c r="S12" s="285" t="s">
        <v>20</v>
      </c>
      <c r="T12" s="153" t="s">
        <v>20</v>
      </c>
      <c r="U12" s="285"/>
      <c r="V12" s="153" t="s">
        <v>20</v>
      </c>
      <c r="W12" s="153" t="s">
        <v>20</v>
      </c>
      <c r="X12" s="288" t="s">
        <v>20</v>
      </c>
      <c r="Y12" s="641"/>
      <c r="Z12" s="153" t="s">
        <v>20</v>
      </c>
      <c r="AA12" s="153"/>
      <c r="AB12" s="153"/>
      <c r="AC12" s="176" t="s">
        <v>20</v>
      </c>
      <c r="AD12" s="177" t="s">
        <v>20</v>
      </c>
      <c r="AE12" s="301" t="s">
        <v>20</v>
      </c>
      <c r="AF12" s="165" t="s">
        <v>20</v>
      </c>
      <c r="AG12" s="158"/>
      <c r="AH12" s="158"/>
      <c r="AI12" s="158" t="s">
        <v>20</v>
      </c>
      <c r="AJ12" s="153"/>
      <c r="AK12" s="10">
        <v>132</v>
      </c>
      <c r="AL12" s="11">
        <f t="shared" si="0"/>
        <v>132</v>
      </c>
      <c r="AM12" s="12">
        <f>SUM(AL12-84)</f>
        <v>48</v>
      </c>
    </row>
    <row r="13" spans="1:39" s="41" customFormat="1" ht="21.75" customHeight="1">
      <c r="A13" s="49">
        <v>151041</v>
      </c>
      <c r="B13" s="50" t="s">
        <v>63</v>
      </c>
      <c r="C13" s="59" t="s">
        <v>64</v>
      </c>
      <c r="D13" s="52" t="s">
        <v>48</v>
      </c>
      <c r="E13" s="53" t="s">
        <v>14</v>
      </c>
      <c r="F13" s="178"/>
      <c r="G13" s="205"/>
      <c r="H13" s="174" t="s">
        <v>20</v>
      </c>
      <c r="I13" s="174"/>
      <c r="J13" s="300" t="s">
        <v>20</v>
      </c>
      <c r="K13" s="175" t="s">
        <v>20</v>
      </c>
      <c r="L13" s="174"/>
      <c r="M13" s="297" t="s">
        <v>20</v>
      </c>
      <c r="N13" s="174" t="s">
        <v>20</v>
      </c>
      <c r="O13" s="174"/>
      <c r="P13" s="174"/>
      <c r="Q13" s="175" t="s">
        <v>20</v>
      </c>
      <c r="R13" s="300" t="s">
        <v>20</v>
      </c>
      <c r="S13" s="153"/>
      <c r="T13" s="153" t="s">
        <v>20</v>
      </c>
      <c r="U13" s="153"/>
      <c r="V13" s="153"/>
      <c r="W13" s="153" t="s">
        <v>20</v>
      </c>
      <c r="X13" s="641"/>
      <c r="Y13" s="641"/>
      <c r="Z13" s="153" t="s">
        <v>20</v>
      </c>
      <c r="AA13" s="285" t="s">
        <v>20</v>
      </c>
      <c r="AB13" s="153" t="s">
        <v>20</v>
      </c>
      <c r="AC13" s="176" t="s">
        <v>20</v>
      </c>
      <c r="AD13" s="158"/>
      <c r="AE13" s="165"/>
      <c r="AF13" s="165" t="s">
        <v>20</v>
      </c>
      <c r="AG13" s="158"/>
      <c r="AH13" s="158"/>
      <c r="AI13" s="158" t="s">
        <v>20</v>
      </c>
      <c r="AJ13" s="158"/>
      <c r="AK13" s="10">
        <v>132</v>
      </c>
      <c r="AL13" s="11">
        <f t="shared" si="0"/>
        <v>180</v>
      </c>
      <c r="AM13" s="12">
        <f t="shared" si="1"/>
        <v>48</v>
      </c>
    </row>
    <row r="14" spans="1:39" s="41" customFormat="1" ht="21.75" customHeight="1">
      <c r="A14" s="49">
        <v>129488</v>
      </c>
      <c r="B14" s="55" t="s">
        <v>65</v>
      </c>
      <c r="C14" s="51" t="s">
        <v>66</v>
      </c>
      <c r="D14" s="52" t="s">
        <v>48</v>
      </c>
      <c r="E14" s="53" t="s">
        <v>14</v>
      </c>
      <c r="F14" s="298" t="s">
        <v>20</v>
      </c>
      <c r="G14" s="205"/>
      <c r="H14" s="153" t="s">
        <v>20</v>
      </c>
      <c r="I14" s="153"/>
      <c r="J14" s="288" t="s">
        <v>20</v>
      </c>
      <c r="K14" s="641" t="s">
        <v>20</v>
      </c>
      <c r="L14" s="153"/>
      <c r="M14" s="285" t="s">
        <v>20</v>
      </c>
      <c r="N14" s="153" t="s">
        <v>20</v>
      </c>
      <c r="O14" s="153"/>
      <c r="P14" s="153"/>
      <c r="Q14" s="641" t="s">
        <v>20</v>
      </c>
      <c r="R14" s="641"/>
      <c r="S14" s="153"/>
      <c r="T14" s="153" t="s">
        <v>20</v>
      </c>
      <c r="U14" s="153"/>
      <c r="V14" s="153" t="s">
        <v>20</v>
      </c>
      <c r="W14" s="153" t="s">
        <v>20</v>
      </c>
      <c r="X14" s="288" t="s">
        <v>20</v>
      </c>
      <c r="Y14" s="641"/>
      <c r="Z14" s="153" t="s">
        <v>20</v>
      </c>
      <c r="AA14" s="153"/>
      <c r="AB14" s="153"/>
      <c r="AC14" s="176" t="s">
        <v>20</v>
      </c>
      <c r="AD14" s="158"/>
      <c r="AE14" s="165"/>
      <c r="AF14" s="165" t="s">
        <v>20</v>
      </c>
      <c r="AG14" s="158"/>
      <c r="AH14" s="158"/>
      <c r="AI14" s="158" t="s">
        <v>20</v>
      </c>
      <c r="AJ14" s="159"/>
      <c r="AK14" s="10">
        <v>132</v>
      </c>
      <c r="AL14" s="11">
        <f t="shared" si="0"/>
        <v>180</v>
      </c>
      <c r="AM14" s="12">
        <f t="shared" si="1"/>
        <v>48</v>
      </c>
    </row>
    <row r="15" spans="1:39" s="41" customFormat="1" ht="21.75" customHeight="1">
      <c r="A15" s="49">
        <v>151033</v>
      </c>
      <c r="B15" s="55" t="s">
        <v>67</v>
      </c>
      <c r="C15" s="51" t="s">
        <v>68</v>
      </c>
      <c r="D15" s="52" t="s">
        <v>48</v>
      </c>
      <c r="E15" s="53" t="s">
        <v>14</v>
      </c>
      <c r="F15" s="676" t="s">
        <v>19</v>
      </c>
      <c r="G15" s="677"/>
      <c r="H15" s="677"/>
      <c r="I15" s="677"/>
      <c r="J15" s="677"/>
      <c r="K15" s="677"/>
      <c r="L15" s="677"/>
      <c r="M15" s="678"/>
      <c r="N15" s="153" t="s">
        <v>20</v>
      </c>
      <c r="O15" s="153"/>
      <c r="P15" s="153" t="s">
        <v>20</v>
      </c>
      <c r="Q15" s="641" t="s">
        <v>20</v>
      </c>
      <c r="R15" s="641"/>
      <c r="S15" s="153"/>
      <c r="T15" s="153" t="s">
        <v>20</v>
      </c>
      <c r="U15" s="153"/>
      <c r="V15" s="153"/>
      <c r="W15" s="153" t="s">
        <v>20</v>
      </c>
      <c r="X15" s="641"/>
      <c r="Y15" s="641"/>
      <c r="Z15" s="153" t="s">
        <v>20</v>
      </c>
      <c r="AA15" s="153"/>
      <c r="AB15" s="153"/>
      <c r="AC15" s="176" t="s">
        <v>20</v>
      </c>
      <c r="AD15" s="158"/>
      <c r="AE15" s="165"/>
      <c r="AF15" s="165" t="s">
        <v>20</v>
      </c>
      <c r="AG15" s="158"/>
      <c r="AH15" s="158"/>
      <c r="AI15" s="158" t="s">
        <v>20</v>
      </c>
      <c r="AJ15" s="153"/>
      <c r="AK15" s="10">
        <v>132</v>
      </c>
      <c r="AL15" s="11">
        <f t="shared" si="0"/>
        <v>108</v>
      </c>
      <c r="AM15" s="12">
        <f>SUM(AL15-102)</f>
        <v>6</v>
      </c>
    </row>
    <row r="16" spans="1:39" s="41" customFormat="1" ht="21.75" customHeight="1">
      <c r="A16" s="49">
        <v>130222</v>
      </c>
      <c r="B16" s="55" t="s">
        <v>70</v>
      </c>
      <c r="C16" s="51" t="s">
        <v>71</v>
      </c>
      <c r="D16" s="52" t="s">
        <v>48</v>
      </c>
      <c r="E16" s="53" t="s">
        <v>14</v>
      </c>
      <c r="F16" s="178"/>
      <c r="G16" s="156"/>
      <c r="H16" s="174" t="s">
        <v>20</v>
      </c>
      <c r="I16" s="174"/>
      <c r="J16" s="175"/>
      <c r="K16" s="175" t="s">
        <v>20</v>
      </c>
      <c r="L16" s="174"/>
      <c r="M16" s="174"/>
      <c r="N16" s="174" t="s">
        <v>20</v>
      </c>
      <c r="O16" s="174"/>
      <c r="P16" s="174"/>
      <c r="Q16" s="175" t="s">
        <v>20</v>
      </c>
      <c r="R16" s="175"/>
      <c r="S16" s="174"/>
      <c r="T16" s="174" t="s">
        <v>20</v>
      </c>
      <c r="U16" s="174"/>
      <c r="V16" s="174"/>
      <c r="W16" s="174" t="s">
        <v>20</v>
      </c>
      <c r="X16" s="175"/>
      <c r="Y16" s="175"/>
      <c r="Z16" s="174" t="s">
        <v>20</v>
      </c>
      <c r="AA16" s="153"/>
      <c r="AB16" s="153"/>
      <c r="AC16" s="176" t="s">
        <v>20</v>
      </c>
      <c r="AD16" s="158"/>
      <c r="AE16" s="165"/>
      <c r="AF16" s="165" t="s">
        <v>20</v>
      </c>
      <c r="AG16" s="158" t="s">
        <v>20</v>
      </c>
      <c r="AH16" s="158"/>
      <c r="AI16" s="158" t="s">
        <v>20</v>
      </c>
      <c r="AJ16" s="158"/>
      <c r="AK16" s="10">
        <v>132</v>
      </c>
      <c r="AL16" s="11">
        <f t="shared" si="0"/>
        <v>132</v>
      </c>
      <c r="AM16" s="12">
        <f t="shared" si="1"/>
        <v>0</v>
      </c>
    </row>
    <row r="17" spans="1:39" s="41" customFormat="1" ht="21.75" customHeight="1">
      <c r="A17" s="49">
        <v>151491</v>
      </c>
      <c r="B17" s="55" t="s">
        <v>72</v>
      </c>
      <c r="C17" s="51" t="s">
        <v>73</v>
      </c>
      <c r="D17" s="52" t="s">
        <v>48</v>
      </c>
      <c r="E17" s="53" t="s">
        <v>14</v>
      </c>
      <c r="F17" s="178" t="s">
        <v>20</v>
      </c>
      <c r="G17" s="156"/>
      <c r="H17" s="153"/>
      <c r="I17" s="153"/>
      <c r="J17" s="641" t="s">
        <v>247</v>
      </c>
      <c r="K17" s="641" t="s">
        <v>20</v>
      </c>
      <c r="L17" s="153"/>
      <c r="M17" s="153"/>
      <c r="N17" s="153"/>
      <c r="O17" s="153"/>
      <c r="P17" s="153"/>
      <c r="Q17" s="641" t="s">
        <v>20</v>
      </c>
      <c r="R17" s="641" t="s">
        <v>247</v>
      </c>
      <c r="S17" s="153"/>
      <c r="T17" s="153"/>
      <c r="U17" s="153"/>
      <c r="V17" s="153"/>
      <c r="W17" s="153"/>
      <c r="X17" s="641" t="s">
        <v>247</v>
      </c>
      <c r="Y17" s="641" t="s">
        <v>20</v>
      </c>
      <c r="Z17" s="153"/>
      <c r="AA17" s="153"/>
      <c r="AB17" s="153"/>
      <c r="AC17" s="176"/>
      <c r="AD17" s="158"/>
      <c r="AE17" s="165" t="s">
        <v>20</v>
      </c>
      <c r="AF17" s="165" t="s">
        <v>247</v>
      </c>
      <c r="AG17" s="158"/>
      <c r="AH17" s="158"/>
      <c r="AI17" s="158"/>
      <c r="AJ17" s="158"/>
      <c r="AK17" s="10">
        <v>132</v>
      </c>
      <c r="AL17" s="11">
        <f t="shared" si="0"/>
        <v>128</v>
      </c>
      <c r="AM17" s="12">
        <f t="shared" si="1"/>
        <v>-4</v>
      </c>
    </row>
    <row r="18" spans="1:39" s="41" customFormat="1" ht="21.75" customHeight="1">
      <c r="A18" s="60"/>
      <c r="B18" s="61"/>
      <c r="C18" s="51"/>
      <c r="D18" s="52"/>
      <c r="E18" s="53"/>
      <c r="F18" s="178"/>
      <c r="G18" s="156"/>
      <c r="H18" s="153">
        <v>16</v>
      </c>
      <c r="I18" s="153"/>
      <c r="J18" s="641"/>
      <c r="K18" s="641">
        <v>16</v>
      </c>
      <c r="L18" s="153"/>
      <c r="M18" s="153"/>
      <c r="N18" s="153">
        <v>15</v>
      </c>
      <c r="O18" s="153"/>
      <c r="P18" s="153"/>
      <c r="Q18" s="641">
        <v>14</v>
      </c>
      <c r="R18" s="641"/>
      <c r="S18" s="153"/>
      <c r="T18" s="153">
        <v>16</v>
      </c>
      <c r="U18" s="153"/>
      <c r="V18" s="153"/>
      <c r="W18" s="153">
        <v>14</v>
      </c>
      <c r="X18" s="641"/>
      <c r="Y18" s="641"/>
      <c r="Z18" s="153">
        <v>16</v>
      </c>
      <c r="AA18" s="153"/>
      <c r="AB18" s="153"/>
      <c r="AC18" s="176">
        <v>16</v>
      </c>
      <c r="AD18" s="158"/>
      <c r="AE18" s="165"/>
      <c r="AF18" s="165">
        <v>15</v>
      </c>
      <c r="AG18" s="158"/>
      <c r="AH18" s="158"/>
      <c r="AI18" s="158">
        <v>16</v>
      </c>
      <c r="AJ18" s="158"/>
      <c r="AK18" s="10"/>
      <c r="AL18" s="11"/>
      <c r="AM18" s="12"/>
    </row>
    <row r="19" spans="1:42" s="41" customFormat="1" ht="21.75" customHeight="1" thickBot="1">
      <c r="A19" s="62"/>
      <c r="B19" s="63"/>
      <c r="C19" s="64"/>
      <c r="D19" s="65">
        <v>13</v>
      </c>
      <c r="E19" s="66"/>
      <c r="F19" s="254"/>
      <c r="G19" s="162"/>
      <c r="H19" s="163"/>
      <c r="I19" s="163"/>
      <c r="J19" s="167"/>
      <c r="K19" s="167"/>
      <c r="L19" s="163"/>
      <c r="M19" s="162"/>
      <c r="N19" s="162"/>
      <c r="O19" s="163"/>
      <c r="P19" s="163"/>
      <c r="Q19" s="167"/>
      <c r="R19" s="167"/>
      <c r="S19" s="163"/>
      <c r="T19" s="162"/>
      <c r="U19" s="162"/>
      <c r="V19" s="163"/>
      <c r="W19" s="163"/>
      <c r="X19" s="167"/>
      <c r="Y19" s="167"/>
      <c r="Z19" s="163"/>
      <c r="AA19" s="162"/>
      <c r="AB19" s="162"/>
      <c r="AC19" s="163"/>
      <c r="AD19" s="163"/>
      <c r="AE19" s="168"/>
      <c r="AF19" s="168"/>
      <c r="AG19" s="164"/>
      <c r="AH19" s="164"/>
      <c r="AI19" s="164"/>
      <c r="AJ19" s="164"/>
      <c r="AK19" s="67"/>
      <c r="AL19" s="19"/>
      <c r="AM19" s="68"/>
      <c r="AP19" s="41" t="s">
        <v>99</v>
      </c>
    </row>
    <row r="20" spans="1:39" s="41" customFormat="1" ht="13.5" customHeight="1">
      <c r="A20" s="69"/>
      <c r="B20" s="70"/>
      <c r="C20" s="71"/>
      <c r="D20" s="72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5"/>
      <c r="AM20" s="76"/>
    </row>
    <row r="21" spans="1:39" s="41" customFormat="1" ht="13.5" customHeight="1" thickBot="1">
      <c r="A21" s="69"/>
      <c r="B21" s="70"/>
      <c r="C21" s="71"/>
      <c r="D21" s="72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5"/>
      <c r="AM21" s="76"/>
    </row>
    <row r="22" spans="1:39" s="45" customFormat="1" ht="21.75" customHeight="1" thickBot="1">
      <c r="A22" s="77" t="s">
        <v>16</v>
      </c>
      <c r="B22" s="78" t="s">
        <v>0</v>
      </c>
      <c r="C22" s="78" t="s">
        <v>44</v>
      </c>
      <c r="D22" s="79" t="s">
        <v>1</v>
      </c>
      <c r="E22" s="680" t="s">
        <v>2</v>
      </c>
      <c r="F22" s="3">
        <v>1</v>
      </c>
      <c r="G22" s="3">
        <v>2</v>
      </c>
      <c r="H22" s="3">
        <v>3</v>
      </c>
      <c r="I22" s="3">
        <v>4</v>
      </c>
      <c r="J22" s="3">
        <v>5</v>
      </c>
      <c r="K22" s="3">
        <v>6</v>
      </c>
      <c r="L22" s="3">
        <v>7</v>
      </c>
      <c r="M22" s="3">
        <v>8</v>
      </c>
      <c r="N22" s="3">
        <v>9</v>
      </c>
      <c r="O22" s="3">
        <v>10</v>
      </c>
      <c r="P22" s="3">
        <v>11</v>
      </c>
      <c r="Q22" s="3">
        <v>12</v>
      </c>
      <c r="R22" s="3">
        <v>13</v>
      </c>
      <c r="S22" s="3">
        <v>14</v>
      </c>
      <c r="T22" s="3">
        <v>15</v>
      </c>
      <c r="U22" s="3">
        <v>16</v>
      </c>
      <c r="V22" s="3">
        <v>17</v>
      </c>
      <c r="W22" s="3">
        <v>18</v>
      </c>
      <c r="X22" s="3">
        <v>19</v>
      </c>
      <c r="Y22" s="3">
        <v>20</v>
      </c>
      <c r="Z22" s="3">
        <v>21</v>
      </c>
      <c r="AA22" s="3">
        <v>22</v>
      </c>
      <c r="AB22" s="3">
        <v>23</v>
      </c>
      <c r="AC22" s="3">
        <v>24</v>
      </c>
      <c r="AD22" s="3">
        <v>25</v>
      </c>
      <c r="AE22" s="3">
        <v>26</v>
      </c>
      <c r="AF22" s="3">
        <v>27</v>
      </c>
      <c r="AG22" s="3">
        <v>28</v>
      </c>
      <c r="AH22" s="3">
        <v>29</v>
      </c>
      <c r="AI22" s="3">
        <v>30</v>
      </c>
      <c r="AJ22" s="3">
        <v>31</v>
      </c>
      <c r="AK22" s="644" t="s">
        <v>3</v>
      </c>
      <c r="AL22" s="645" t="s">
        <v>4</v>
      </c>
      <c r="AM22" s="646" t="s">
        <v>5</v>
      </c>
    </row>
    <row r="23" spans="1:39" s="45" customFormat="1" ht="21.75" customHeight="1">
      <c r="A23" s="80"/>
      <c r="B23" s="47" t="s">
        <v>45</v>
      </c>
      <c r="C23" s="47" t="s">
        <v>7</v>
      </c>
      <c r="D23" s="48" t="s">
        <v>235</v>
      </c>
      <c r="E23" s="680"/>
      <c r="F23" s="4" t="s">
        <v>10</v>
      </c>
      <c r="G23" s="4" t="s">
        <v>11</v>
      </c>
      <c r="H23" s="152" t="s">
        <v>11</v>
      </c>
      <c r="I23" s="152" t="s">
        <v>8</v>
      </c>
      <c r="J23" s="152" t="s">
        <v>8</v>
      </c>
      <c r="K23" s="152" t="s">
        <v>9</v>
      </c>
      <c r="L23" s="152" t="s">
        <v>8</v>
      </c>
      <c r="M23" s="152" t="s">
        <v>10</v>
      </c>
      <c r="N23" s="152" t="s">
        <v>11</v>
      </c>
      <c r="O23" s="152" t="s">
        <v>11</v>
      </c>
      <c r="P23" s="152" t="s">
        <v>8</v>
      </c>
      <c r="Q23" s="152" t="s">
        <v>8</v>
      </c>
      <c r="R23" s="152" t="s">
        <v>9</v>
      </c>
      <c r="S23" s="152" t="s">
        <v>8</v>
      </c>
      <c r="T23" s="152" t="s">
        <v>10</v>
      </c>
      <c r="U23" s="152" t="s">
        <v>11</v>
      </c>
      <c r="V23" s="152" t="s">
        <v>11</v>
      </c>
      <c r="W23" s="152" t="s">
        <v>8</v>
      </c>
      <c r="X23" s="152" t="s">
        <v>8</v>
      </c>
      <c r="Y23" s="152" t="s">
        <v>9</v>
      </c>
      <c r="Z23" s="152" t="s">
        <v>8</v>
      </c>
      <c r="AA23" s="152" t="s">
        <v>10</v>
      </c>
      <c r="AB23" s="152" t="s">
        <v>11</v>
      </c>
      <c r="AC23" s="4" t="s">
        <v>11</v>
      </c>
      <c r="AD23" s="4" t="s">
        <v>8</v>
      </c>
      <c r="AE23" s="4" t="s">
        <v>8</v>
      </c>
      <c r="AF23" s="4" t="s">
        <v>9</v>
      </c>
      <c r="AG23" s="4" t="s">
        <v>8</v>
      </c>
      <c r="AH23" s="4" t="s">
        <v>10</v>
      </c>
      <c r="AI23" s="4" t="s">
        <v>11</v>
      </c>
      <c r="AJ23" s="4" t="s">
        <v>11</v>
      </c>
      <c r="AK23" s="644"/>
      <c r="AL23" s="645"/>
      <c r="AM23" s="646"/>
    </row>
    <row r="24" spans="1:39" s="45" customFormat="1" ht="21.75" customHeight="1">
      <c r="A24" s="49">
        <v>137227</v>
      </c>
      <c r="B24" s="55" t="s">
        <v>74</v>
      </c>
      <c r="C24" s="56" t="s">
        <v>75</v>
      </c>
      <c r="D24" s="52" t="s">
        <v>76</v>
      </c>
      <c r="E24" s="53" t="s">
        <v>14</v>
      </c>
      <c r="F24" s="178" t="s">
        <v>20</v>
      </c>
      <c r="G24" s="205" t="s">
        <v>20</v>
      </c>
      <c r="H24" s="153"/>
      <c r="I24" s="153" t="s">
        <v>20</v>
      </c>
      <c r="J24" s="641"/>
      <c r="K24" s="641"/>
      <c r="L24" s="153" t="s">
        <v>20</v>
      </c>
      <c r="M24" s="153"/>
      <c r="N24" s="153"/>
      <c r="O24" s="153" t="s">
        <v>20</v>
      </c>
      <c r="P24" s="153"/>
      <c r="Q24" s="641"/>
      <c r="R24" s="641" t="s">
        <v>20</v>
      </c>
      <c r="S24" s="153"/>
      <c r="T24" s="153"/>
      <c r="U24" s="153" t="s">
        <v>20</v>
      </c>
      <c r="V24" s="153"/>
      <c r="W24" s="153"/>
      <c r="X24" s="641" t="s">
        <v>20</v>
      </c>
      <c r="Y24" s="641"/>
      <c r="Z24" s="153"/>
      <c r="AA24" s="153" t="s">
        <v>20</v>
      </c>
      <c r="AB24" s="153"/>
      <c r="AC24" s="176"/>
      <c r="AD24" s="158" t="s">
        <v>20</v>
      </c>
      <c r="AE24" s="165"/>
      <c r="AF24" s="165"/>
      <c r="AG24" s="158" t="s">
        <v>20</v>
      </c>
      <c r="AH24" s="158"/>
      <c r="AI24" s="158"/>
      <c r="AJ24" s="158" t="s">
        <v>20</v>
      </c>
      <c r="AK24" s="10">
        <v>132</v>
      </c>
      <c r="AL24" s="11">
        <f aca="true" t="shared" si="2" ref="AL24:AL36">COUNTIF(E24:AK24,"T")*6+COUNTIF(E24:AK24,"P")*12+COUNTIF(E24:AK24,"M")*6+COUNTIF(E24:AK24,"I")*6+COUNTIF(E24:AK24,"N")*12+COUNTIF(E24:AK24,"TI")*11+COUNTIF(E24:AK24,"MT")*12+COUNTIF(E24:AK24,"MN")*18+COUNTIF(E24:AK24,"PI")*17+COUNTIF(E24:AK24,"TN")*18+COUNTIF(E24:AK24,"NB")*6+COUNTIF(E24:AK24,"AF")*6</f>
        <v>144</v>
      </c>
      <c r="AM24" s="12">
        <f>SUM(AL24-132)</f>
        <v>12</v>
      </c>
    </row>
    <row r="25" spans="1:39" s="45" customFormat="1" ht="21.75" customHeight="1">
      <c r="A25" s="49">
        <v>151106</v>
      </c>
      <c r="B25" s="81" t="s">
        <v>77</v>
      </c>
      <c r="C25" s="51" t="s">
        <v>78</v>
      </c>
      <c r="D25" s="52" t="s">
        <v>76</v>
      </c>
      <c r="E25" s="53" t="s">
        <v>14</v>
      </c>
      <c r="F25" s="178" t="s">
        <v>20</v>
      </c>
      <c r="G25" s="260"/>
      <c r="H25" s="285" t="s">
        <v>20</v>
      </c>
      <c r="I25" s="153" t="s">
        <v>20</v>
      </c>
      <c r="J25" s="641"/>
      <c r="K25" s="641"/>
      <c r="L25" s="153" t="s">
        <v>20</v>
      </c>
      <c r="M25" s="153"/>
      <c r="N25" s="153"/>
      <c r="O25" s="153" t="s">
        <v>20</v>
      </c>
      <c r="P25" s="285" t="s">
        <v>20</v>
      </c>
      <c r="Q25" s="641"/>
      <c r="R25" s="641" t="s">
        <v>20</v>
      </c>
      <c r="S25" s="153"/>
      <c r="T25" s="153"/>
      <c r="U25" s="153" t="s">
        <v>20</v>
      </c>
      <c r="V25" s="285" t="s">
        <v>20</v>
      </c>
      <c r="W25" s="153"/>
      <c r="X25" s="641" t="s">
        <v>20</v>
      </c>
      <c r="Y25" s="641"/>
      <c r="Z25" s="153"/>
      <c r="AA25" s="153" t="s">
        <v>20</v>
      </c>
      <c r="AB25" s="153"/>
      <c r="AC25" s="176"/>
      <c r="AD25" s="158" t="s">
        <v>20</v>
      </c>
      <c r="AE25" s="165"/>
      <c r="AF25" s="301" t="s">
        <v>20</v>
      </c>
      <c r="AG25" s="158" t="s">
        <v>20</v>
      </c>
      <c r="AH25" s="158"/>
      <c r="AI25" s="158"/>
      <c r="AJ25" s="158" t="s">
        <v>20</v>
      </c>
      <c r="AK25" s="10">
        <v>132</v>
      </c>
      <c r="AL25" s="11">
        <f t="shared" si="2"/>
        <v>180</v>
      </c>
      <c r="AM25" s="12">
        <f aca="true" t="shared" si="3" ref="AM25:AM35">SUM(AL25-132)</f>
        <v>48</v>
      </c>
    </row>
    <row r="26" spans="1:39" s="45" customFormat="1" ht="21.75" customHeight="1">
      <c r="A26" s="49">
        <v>133027</v>
      </c>
      <c r="B26" s="82" t="s">
        <v>79</v>
      </c>
      <c r="C26" s="51" t="s">
        <v>80</v>
      </c>
      <c r="D26" s="52" t="s">
        <v>76</v>
      </c>
      <c r="E26" s="53" t="s">
        <v>14</v>
      </c>
      <c r="F26" s="178" t="s">
        <v>20</v>
      </c>
      <c r="G26" s="260"/>
      <c r="H26" s="153"/>
      <c r="I26" s="153" t="s">
        <v>20</v>
      </c>
      <c r="J26" s="641"/>
      <c r="K26" s="641"/>
      <c r="L26" s="153" t="s">
        <v>20</v>
      </c>
      <c r="M26" s="153"/>
      <c r="N26" s="153"/>
      <c r="O26" s="153" t="s">
        <v>20</v>
      </c>
      <c r="P26" s="285" t="s">
        <v>20</v>
      </c>
      <c r="Q26" s="641"/>
      <c r="R26" s="641" t="s">
        <v>20</v>
      </c>
      <c r="S26" s="153"/>
      <c r="T26" s="153"/>
      <c r="U26" s="153" t="s">
        <v>20</v>
      </c>
      <c r="V26" s="285" t="s">
        <v>20</v>
      </c>
      <c r="W26" s="153"/>
      <c r="X26" s="641" t="s">
        <v>20</v>
      </c>
      <c r="Y26" s="641"/>
      <c r="Z26" s="153"/>
      <c r="AA26" s="153" t="s">
        <v>20</v>
      </c>
      <c r="AB26" s="285" t="s">
        <v>20</v>
      </c>
      <c r="AC26" s="176"/>
      <c r="AD26" s="158" t="s">
        <v>20</v>
      </c>
      <c r="AE26" s="165"/>
      <c r="AF26" s="165"/>
      <c r="AG26" s="158" t="s">
        <v>20</v>
      </c>
      <c r="AH26" s="177" t="s">
        <v>20</v>
      </c>
      <c r="AI26" s="158"/>
      <c r="AJ26" s="158" t="s">
        <v>20</v>
      </c>
      <c r="AK26" s="10">
        <v>132</v>
      </c>
      <c r="AL26" s="11">
        <f t="shared" si="2"/>
        <v>180</v>
      </c>
      <c r="AM26" s="12">
        <f t="shared" si="3"/>
        <v>48</v>
      </c>
    </row>
    <row r="27" spans="1:39" s="45" customFormat="1" ht="21.75" customHeight="1">
      <c r="A27" s="49">
        <v>129186</v>
      </c>
      <c r="B27" s="55" t="s">
        <v>81</v>
      </c>
      <c r="C27" s="51" t="s">
        <v>82</v>
      </c>
      <c r="D27" s="52" t="s">
        <v>76</v>
      </c>
      <c r="E27" s="53" t="s">
        <v>14</v>
      </c>
      <c r="F27" s="178" t="s">
        <v>20</v>
      </c>
      <c r="G27" s="260"/>
      <c r="H27" s="153"/>
      <c r="I27" s="153" t="s">
        <v>20</v>
      </c>
      <c r="J27" s="641"/>
      <c r="K27" s="641"/>
      <c r="L27" s="153" t="s">
        <v>20</v>
      </c>
      <c r="M27" s="153"/>
      <c r="N27" s="153"/>
      <c r="O27" s="153" t="s">
        <v>20</v>
      </c>
      <c r="P27" s="153"/>
      <c r="Q27" s="641"/>
      <c r="R27" s="641" t="s">
        <v>20</v>
      </c>
      <c r="S27" s="153"/>
      <c r="T27" s="153"/>
      <c r="U27" s="153" t="s">
        <v>20</v>
      </c>
      <c r="V27" s="153"/>
      <c r="W27" s="153"/>
      <c r="X27" s="641" t="s">
        <v>20</v>
      </c>
      <c r="Y27" s="641"/>
      <c r="Z27" s="153"/>
      <c r="AA27" s="153" t="s">
        <v>20</v>
      </c>
      <c r="AB27" s="153"/>
      <c r="AC27" s="176"/>
      <c r="AD27" s="158" t="s">
        <v>20</v>
      </c>
      <c r="AE27" s="165"/>
      <c r="AF27" s="165"/>
      <c r="AG27" s="158" t="s">
        <v>20</v>
      </c>
      <c r="AH27" s="158"/>
      <c r="AI27" s="158"/>
      <c r="AJ27" s="158" t="s">
        <v>20</v>
      </c>
      <c r="AK27" s="10">
        <v>132</v>
      </c>
      <c r="AL27" s="11">
        <f t="shared" si="2"/>
        <v>132</v>
      </c>
      <c r="AM27" s="12">
        <f t="shared" si="3"/>
        <v>0</v>
      </c>
    </row>
    <row r="28" spans="1:39" s="45" customFormat="1" ht="21.75" customHeight="1">
      <c r="A28" s="49">
        <v>151122</v>
      </c>
      <c r="B28" s="81" t="s">
        <v>83</v>
      </c>
      <c r="C28" s="51" t="s">
        <v>84</v>
      </c>
      <c r="D28" s="52" t="s">
        <v>76</v>
      </c>
      <c r="E28" s="53" t="s">
        <v>14</v>
      </c>
      <c r="F28" s="178"/>
      <c r="G28" s="161" t="s">
        <v>20</v>
      </c>
      <c r="H28" s="153"/>
      <c r="I28" s="153" t="s">
        <v>20</v>
      </c>
      <c r="J28" s="641"/>
      <c r="K28" s="641" t="s">
        <v>20</v>
      </c>
      <c r="L28" s="153"/>
      <c r="M28" s="153" t="s">
        <v>20</v>
      </c>
      <c r="N28" s="153"/>
      <c r="O28" s="153" t="s">
        <v>20</v>
      </c>
      <c r="P28" s="153"/>
      <c r="Q28" s="641"/>
      <c r="R28" s="641"/>
      <c r="S28" s="153" t="s">
        <v>20</v>
      </c>
      <c r="T28" s="153"/>
      <c r="U28" s="153" t="s">
        <v>20</v>
      </c>
      <c r="V28" s="153"/>
      <c r="W28" s="153"/>
      <c r="X28" s="641"/>
      <c r="Y28" s="641" t="s">
        <v>20</v>
      </c>
      <c r="Z28" s="153"/>
      <c r="AA28" s="153" t="s">
        <v>20</v>
      </c>
      <c r="AB28" s="153"/>
      <c r="AC28" s="176"/>
      <c r="AD28" s="158"/>
      <c r="AE28" s="165" t="s">
        <v>20</v>
      </c>
      <c r="AF28" s="165"/>
      <c r="AG28" s="158" t="s">
        <v>20</v>
      </c>
      <c r="AH28" s="158"/>
      <c r="AI28" s="158"/>
      <c r="AJ28" s="158"/>
      <c r="AK28" s="10">
        <v>132</v>
      </c>
      <c r="AL28" s="11">
        <f t="shared" si="2"/>
        <v>132</v>
      </c>
      <c r="AM28" s="12">
        <f t="shared" si="3"/>
        <v>0</v>
      </c>
    </row>
    <row r="29" spans="1:39" s="45" customFormat="1" ht="21.75" customHeight="1">
      <c r="A29" s="49">
        <v>150894</v>
      </c>
      <c r="B29" s="50" t="s">
        <v>85</v>
      </c>
      <c r="C29" s="83" t="s">
        <v>86</v>
      </c>
      <c r="D29" s="52" t="s">
        <v>76</v>
      </c>
      <c r="E29" s="53" t="s">
        <v>14</v>
      </c>
      <c r="F29" s="269" t="s">
        <v>20</v>
      </c>
      <c r="G29" s="275" t="s">
        <v>20</v>
      </c>
      <c r="H29" s="180"/>
      <c r="I29" s="180" t="s">
        <v>20</v>
      </c>
      <c r="J29" s="181"/>
      <c r="K29" s="181"/>
      <c r="L29" s="180" t="s">
        <v>20</v>
      </c>
      <c r="M29" s="180"/>
      <c r="N29" s="294" t="s">
        <v>20</v>
      </c>
      <c r="O29" s="180" t="s">
        <v>20</v>
      </c>
      <c r="P29" s="180"/>
      <c r="Q29" s="181"/>
      <c r="R29" s="181" t="s">
        <v>20</v>
      </c>
      <c r="S29" s="180"/>
      <c r="T29" s="180"/>
      <c r="U29" s="180" t="s">
        <v>20</v>
      </c>
      <c r="V29" s="180"/>
      <c r="W29" s="180"/>
      <c r="X29" s="181" t="s">
        <v>20</v>
      </c>
      <c r="Y29" s="181"/>
      <c r="Z29" s="294" t="s">
        <v>20</v>
      </c>
      <c r="AA29" s="180" t="s">
        <v>20</v>
      </c>
      <c r="AB29" s="180"/>
      <c r="AC29" s="203"/>
      <c r="AD29" s="159" t="s">
        <v>20</v>
      </c>
      <c r="AE29" s="165"/>
      <c r="AF29" s="165"/>
      <c r="AG29" s="158" t="s">
        <v>20</v>
      </c>
      <c r="AH29" s="158"/>
      <c r="AI29" s="158"/>
      <c r="AJ29" s="158" t="s">
        <v>20</v>
      </c>
      <c r="AK29" s="10">
        <v>132</v>
      </c>
      <c r="AL29" s="11">
        <f t="shared" si="2"/>
        <v>168</v>
      </c>
      <c r="AM29" s="12">
        <f t="shared" si="3"/>
        <v>36</v>
      </c>
    </row>
    <row r="30" spans="1:39" s="41" customFormat="1" ht="21.75" customHeight="1">
      <c r="A30" s="49">
        <v>151700</v>
      </c>
      <c r="B30" s="55" t="s">
        <v>87</v>
      </c>
      <c r="C30" s="84" t="s">
        <v>88</v>
      </c>
      <c r="D30" s="52" t="s">
        <v>76</v>
      </c>
      <c r="E30" s="155" t="s">
        <v>14</v>
      </c>
      <c r="F30" s="672" t="s">
        <v>234</v>
      </c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672"/>
      <c r="AB30" s="672"/>
      <c r="AC30" s="672"/>
      <c r="AD30" s="672"/>
      <c r="AE30" s="286"/>
      <c r="AF30" s="165"/>
      <c r="AG30" s="158" t="s">
        <v>20</v>
      </c>
      <c r="AH30" s="158"/>
      <c r="AI30" s="158"/>
      <c r="AJ30" s="158" t="s">
        <v>20</v>
      </c>
      <c r="AK30" s="10">
        <v>132</v>
      </c>
      <c r="AL30" s="11">
        <f t="shared" si="2"/>
        <v>24</v>
      </c>
      <c r="AM30" s="12">
        <f>SUM(AL30-24)</f>
        <v>0</v>
      </c>
    </row>
    <row r="31" spans="1:39" s="41" customFormat="1" ht="21.75" customHeight="1">
      <c r="A31" s="49">
        <v>150940</v>
      </c>
      <c r="B31" s="50" t="s">
        <v>89</v>
      </c>
      <c r="C31" s="51" t="s">
        <v>90</v>
      </c>
      <c r="D31" s="52" t="s">
        <v>76</v>
      </c>
      <c r="E31" s="53" t="s">
        <v>14</v>
      </c>
      <c r="F31" s="178" t="s">
        <v>20</v>
      </c>
      <c r="G31" s="260"/>
      <c r="H31" s="174" t="s">
        <v>20</v>
      </c>
      <c r="I31" s="174" t="s">
        <v>20</v>
      </c>
      <c r="J31" s="175"/>
      <c r="K31" s="175"/>
      <c r="L31" s="174" t="s">
        <v>20</v>
      </c>
      <c r="M31" s="174"/>
      <c r="N31" s="174" t="s">
        <v>20</v>
      </c>
      <c r="O31" s="174" t="s">
        <v>20</v>
      </c>
      <c r="P31" s="174"/>
      <c r="Q31" s="175"/>
      <c r="R31" s="175"/>
      <c r="S31" s="174"/>
      <c r="T31" s="297" t="s">
        <v>20</v>
      </c>
      <c r="U31" s="174" t="s">
        <v>20</v>
      </c>
      <c r="V31" s="174"/>
      <c r="W31" s="174"/>
      <c r="X31" s="175"/>
      <c r="Y31" s="175"/>
      <c r="Z31" s="174"/>
      <c r="AA31" s="174" t="s">
        <v>20</v>
      </c>
      <c r="AB31" s="174"/>
      <c r="AC31" s="206" t="s">
        <v>20</v>
      </c>
      <c r="AD31" s="158" t="s">
        <v>20</v>
      </c>
      <c r="AE31" s="165"/>
      <c r="AF31" s="165"/>
      <c r="AG31" s="158" t="s">
        <v>20</v>
      </c>
      <c r="AH31" s="158"/>
      <c r="AI31" s="177" t="s">
        <v>20</v>
      </c>
      <c r="AJ31" s="158" t="s">
        <v>20</v>
      </c>
      <c r="AK31" s="10">
        <v>132</v>
      </c>
      <c r="AL31" s="11">
        <f t="shared" si="2"/>
        <v>168</v>
      </c>
      <c r="AM31" s="12">
        <f t="shared" si="3"/>
        <v>36</v>
      </c>
    </row>
    <row r="32" spans="1:39" s="41" customFormat="1" ht="21.75" customHeight="1">
      <c r="A32" s="49">
        <v>136930</v>
      </c>
      <c r="B32" s="55" t="s">
        <v>91</v>
      </c>
      <c r="C32" s="51" t="s">
        <v>92</v>
      </c>
      <c r="D32" s="52" t="s">
        <v>76</v>
      </c>
      <c r="E32" s="53" t="s">
        <v>14</v>
      </c>
      <c r="F32" s="178" t="s">
        <v>20</v>
      </c>
      <c r="G32" s="260"/>
      <c r="H32" s="153"/>
      <c r="I32" s="153" t="s">
        <v>20</v>
      </c>
      <c r="J32" s="641"/>
      <c r="K32" s="641"/>
      <c r="L32" s="153" t="s">
        <v>20</v>
      </c>
      <c r="M32" s="153"/>
      <c r="N32" s="153"/>
      <c r="O32" s="153" t="s">
        <v>20</v>
      </c>
      <c r="P32" s="153"/>
      <c r="Q32" s="641"/>
      <c r="R32" s="641"/>
      <c r="S32" s="153"/>
      <c r="T32" s="153"/>
      <c r="U32" s="153" t="s">
        <v>20</v>
      </c>
      <c r="V32" s="153"/>
      <c r="W32" s="153"/>
      <c r="X32" s="641" t="s">
        <v>20</v>
      </c>
      <c r="Y32" s="641" t="s">
        <v>20</v>
      </c>
      <c r="Z32" s="153"/>
      <c r="AA32" s="153" t="s">
        <v>20</v>
      </c>
      <c r="AB32" s="153"/>
      <c r="AC32" s="176"/>
      <c r="AD32" s="158" t="s">
        <v>20</v>
      </c>
      <c r="AE32" s="165"/>
      <c r="AF32" s="165"/>
      <c r="AG32" s="158" t="s">
        <v>20</v>
      </c>
      <c r="AH32" s="158"/>
      <c r="AI32" s="158"/>
      <c r="AJ32" s="158" t="s">
        <v>20</v>
      </c>
      <c r="AK32" s="10">
        <v>132</v>
      </c>
      <c r="AL32" s="11">
        <f t="shared" si="2"/>
        <v>132</v>
      </c>
      <c r="AM32" s="12">
        <f t="shared" si="3"/>
        <v>0</v>
      </c>
    </row>
    <row r="33" spans="1:39" s="41" customFormat="1" ht="21.75" customHeight="1">
      <c r="A33" s="49">
        <v>136875</v>
      </c>
      <c r="B33" s="81" t="s">
        <v>93</v>
      </c>
      <c r="C33" s="51" t="s">
        <v>94</v>
      </c>
      <c r="D33" s="52" t="s">
        <v>76</v>
      </c>
      <c r="E33" s="53" t="s">
        <v>14</v>
      </c>
      <c r="F33" s="178"/>
      <c r="G33" s="260"/>
      <c r="H33" s="285" t="s">
        <v>20</v>
      </c>
      <c r="I33" s="153" t="s">
        <v>20</v>
      </c>
      <c r="J33" s="641"/>
      <c r="K33" s="641" t="s">
        <v>20</v>
      </c>
      <c r="L33" s="153" t="s">
        <v>20</v>
      </c>
      <c r="M33" s="153"/>
      <c r="N33" s="153"/>
      <c r="O33" s="153" t="s">
        <v>20</v>
      </c>
      <c r="P33" s="285" t="s">
        <v>20</v>
      </c>
      <c r="Q33" s="641"/>
      <c r="R33" s="641"/>
      <c r="S33" s="153"/>
      <c r="T33" s="153"/>
      <c r="U33" s="153" t="s">
        <v>20</v>
      </c>
      <c r="V33" s="285" t="s">
        <v>20</v>
      </c>
      <c r="W33" s="153"/>
      <c r="X33" s="641" t="s">
        <v>20</v>
      </c>
      <c r="Y33" s="641" t="s">
        <v>20</v>
      </c>
      <c r="Z33" s="153"/>
      <c r="AA33" s="153" t="s">
        <v>20</v>
      </c>
      <c r="AB33" s="285" t="s">
        <v>20</v>
      </c>
      <c r="AC33" s="176"/>
      <c r="AD33" s="158" t="s">
        <v>20</v>
      </c>
      <c r="AE33" s="301" t="s">
        <v>20</v>
      </c>
      <c r="AF33" s="165"/>
      <c r="AG33" s="158" t="s">
        <v>20</v>
      </c>
      <c r="AH33" s="158"/>
      <c r="AI33" s="158"/>
      <c r="AJ33" s="158" t="s">
        <v>20</v>
      </c>
      <c r="AK33" s="10">
        <v>132</v>
      </c>
      <c r="AL33" s="11">
        <f t="shared" si="2"/>
        <v>192</v>
      </c>
      <c r="AM33" s="12">
        <f t="shared" si="3"/>
        <v>60</v>
      </c>
    </row>
    <row r="34" spans="1:39" s="41" customFormat="1" ht="21.75" customHeight="1">
      <c r="A34" s="49">
        <v>127698</v>
      </c>
      <c r="B34" s="55" t="s">
        <v>95</v>
      </c>
      <c r="C34" s="51" t="s">
        <v>96</v>
      </c>
      <c r="D34" s="52" t="s">
        <v>76</v>
      </c>
      <c r="E34" s="53" t="s">
        <v>14</v>
      </c>
      <c r="F34" s="178" t="s">
        <v>20</v>
      </c>
      <c r="G34" s="260"/>
      <c r="H34" s="153"/>
      <c r="I34" s="153" t="s">
        <v>20</v>
      </c>
      <c r="J34" s="641"/>
      <c r="K34" s="641"/>
      <c r="L34" s="153" t="s">
        <v>20</v>
      </c>
      <c r="M34" s="285" t="s">
        <v>20</v>
      </c>
      <c r="N34" s="153"/>
      <c r="O34" s="153" t="s">
        <v>20</v>
      </c>
      <c r="P34" s="153"/>
      <c r="Q34" s="641"/>
      <c r="R34" s="641" t="s">
        <v>20</v>
      </c>
      <c r="S34" s="153"/>
      <c r="T34" s="153"/>
      <c r="U34" s="153" t="s">
        <v>20</v>
      </c>
      <c r="V34" s="153"/>
      <c r="W34" s="153"/>
      <c r="X34" s="641" t="s">
        <v>20</v>
      </c>
      <c r="Y34" s="641"/>
      <c r="Z34" s="153"/>
      <c r="AA34" s="153" t="s">
        <v>20</v>
      </c>
      <c r="AB34" s="153"/>
      <c r="AC34" s="176" t="s">
        <v>99</v>
      </c>
      <c r="AD34" s="158" t="s">
        <v>20</v>
      </c>
      <c r="AE34" s="165"/>
      <c r="AF34" s="165"/>
      <c r="AG34" s="158" t="s">
        <v>20</v>
      </c>
      <c r="AH34" s="158"/>
      <c r="AI34" s="158"/>
      <c r="AJ34" s="158" t="s">
        <v>20</v>
      </c>
      <c r="AK34" s="10">
        <v>132</v>
      </c>
      <c r="AL34" s="11">
        <f t="shared" si="2"/>
        <v>144</v>
      </c>
      <c r="AM34" s="12">
        <f t="shared" si="3"/>
        <v>12</v>
      </c>
    </row>
    <row r="35" spans="1:39" s="41" customFormat="1" ht="21.75" customHeight="1">
      <c r="A35" s="49">
        <v>150908</v>
      </c>
      <c r="B35" s="81" t="s">
        <v>97</v>
      </c>
      <c r="C35" s="51" t="s">
        <v>98</v>
      </c>
      <c r="D35" s="52" t="s">
        <v>76</v>
      </c>
      <c r="E35" s="53" t="s">
        <v>14</v>
      </c>
      <c r="F35" s="178"/>
      <c r="G35" s="205" t="s">
        <v>20</v>
      </c>
      <c r="H35" s="153"/>
      <c r="I35" s="153" t="s">
        <v>20</v>
      </c>
      <c r="J35" s="641"/>
      <c r="K35" s="641" t="s">
        <v>20</v>
      </c>
      <c r="L35" s="153"/>
      <c r="M35" s="153"/>
      <c r="N35" s="153"/>
      <c r="O35" s="153" t="s">
        <v>20</v>
      </c>
      <c r="P35" s="153"/>
      <c r="Q35" s="641" t="s">
        <v>20</v>
      </c>
      <c r="R35" s="641"/>
      <c r="S35" s="153" t="s">
        <v>20</v>
      </c>
      <c r="T35" s="153"/>
      <c r="U35" s="153" t="s">
        <v>20</v>
      </c>
      <c r="V35" s="153"/>
      <c r="W35" s="153"/>
      <c r="X35" s="641" t="s">
        <v>20</v>
      </c>
      <c r="Y35" s="641" t="s">
        <v>20</v>
      </c>
      <c r="Z35" s="153"/>
      <c r="AA35" s="153" t="s">
        <v>20</v>
      </c>
      <c r="AB35" s="153"/>
      <c r="AC35" s="206"/>
      <c r="AD35" s="158"/>
      <c r="AE35" s="165" t="s">
        <v>20</v>
      </c>
      <c r="AF35" s="165"/>
      <c r="AG35" s="158" t="s">
        <v>20</v>
      </c>
      <c r="AH35" s="158"/>
      <c r="AI35" s="158"/>
      <c r="AJ35" s="158"/>
      <c r="AK35" s="10">
        <v>132</v>
      </c>
      <c r="AL35" s="11">
        <f t="shared" si="2"/>
        <v>144</v>
      </c>
      <c r="AM35" s="12">
        <f t="shared" si="3"/>
        <v>12</v>
      </c>
    </row>
    <row r="36" spans="1:40" s="41" customFormat="1" ht="21.75" customHeight="1">
      <c r="A36" s="49">
        <v>124656</v>
      </c>
      <c r="B36" s="55" t="s">
        <v>69</v>
      </c>
      <c r="C36" s="51" t="s">
        <v>251</v>
      </c>
      <c r="D36" s="52" t="s">
        <v>76</v>
      </c>
      <c r="E36" s="53" t="s">
        <v>14</v>
      </c>
      <c r="F36" s="269"/>
      <c r="G36" s="694" t="s">
        <v>19</v>
      </c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6"/>
      <c r="AA36" s="180" t="s">
        <v>20</v>
      </c>
      <c r="AB36" s="294" t="s">
        <v>20</v>
      </c>
      <c r="AC36" s="207" t="s">
        <v>20</v>
      </c>
      <c r="AD36" s="159" t="s">
        <v>20</v>
      </c>
      <c r="AE36" s="166"/>
      <c r="AF36" s="303" t="s">
        <v>20</v>
      </c>
      <c r="AG36" s="159" t="s">
        <v>20</v>
      </c>
      <c r="AH36" s="204" t="s">
        <v>20</v>
      </c>
      <c r="AI36" s="159"/>
      <c r="AJ36" s="159" t="s">
        <v>20</v>
      </c>
      <c r="AK36" s="10">
        <v>132</v>
      </c>
      <c r="AL36" s="11">
        <f t="shared" si="2"/>
        <v>96</v>
      </c>
      <c r="AM36" s="12">
        <f>SUM(AL36-48)</f>
        <v>48</v>
      </c>
      <c r="AN36" s="85"/>
    </row>
    <row r="37" spans="1:40" s="41" customFormat="1" ht="21.75" customHeight="1">
      <c r="A37" s="302"/>
      <c r="B37" s="61" t="s">
        <v>57</v>
      </c>
      <c r="C37" s="58" t="s">
        <v>58</v>
      </c>
      <c r="D37" s="52" t="s">
        <v>76</v>
      </c>
      <c r="E37" s="53" t="s">
        <v>14</v>
      </c>
      <c r="F37" s="640" t="s">
        <v>20</v>
      </c>
      <c r="G37" s="153"/>
      <c r="H37" s="153"/>
      <c r="I37" s="153" t="s">
        <v>20</v>
      </c>
      <c r="J37" s="641"/>
      <c r="K37" s="641"/>
      <c r="L37" s="153" t="s">
        <v>20</v>
      </c>
      <c r="M37" s="153"/>
      <c r="N37" s="153"/>
      <c r="O37" s="153" t="s">
        <v>20</v>
      </c>
      <c r="P37" s="153"/>
      <c r="Q37" s="641"/>
      <c r="R37" s="641" t="s">
        <v>20</v>
      </c>
      <c r="S37" s="153"/>
      <c r="T37" s="153"/>
      <c r="U37" s="153" t="s">
        <v>20</v>
      </c>
      <c r="V37" s="153"/>
      <c r="W37" s="153"/>
      <c r="X37" s="641" t="s">
        <v>20</v>
      </c>
      <c r="Y37" s="641"/>
      <c r="Z37" s="153"/>
      <c r="AA37" s="153" t="s">
        <v>20</v>
      </c>
      <c r="AB37" s="285"/>
      <c r="AC37" s="281"/>
      <c r="AD37" s="222" t="s">
        <v>20</v>
      </c>
      <c r="AE37" s="208"/>
      <c r="AF37" s="282"/>
      <c r="AG37" s="222" t="s">
        <v>20</v>
      </c>
      <c r="AH37" s="281"/>
      <c r="AI37" s="222"/>
      <c r="AJ37" s="222" t="s">
        <v>20</v>
      </c>
      <c r="AK37" s="10">
        <v>132</v>
      </c>
      <c r="AL37" s="11">
        <f>COUNTIF(E37:AK37,"T")*6+COUNTIF(E37:AK37,"P")*12+COUNTIF(E37:AK37,"M")*6+COUNTIF(E37:AK37,"I")*6+COUNTIF(E37:AK37,"N")*12+COUNTIF(E37:AK37,"TI")*11+COUNTIF(E37:AK37,"MT")*12+COUNTIF(E37:AK37,"MN")*18+COUNTIF(E37:AK37,"PI")*17+COUNTIF(E37:AK37,"TN")*18+COUNTIF(E37:AK37,"NB")*6+COUNTIF(E37:AK37,"AF")*6</f>
        <v>132</v>
      </c>
      <c r="AM37" s="12">
        <f>SUM(AL37-132)</f>
        <v>0</v>
      </c>
      <c r="AN37" s="85"/>
    </row>
    <row r="38" spans="1:39" s="41" customFormat="1" ht="21.75" customHeight="1" thickBot="1">
      <c r="A38" s="86"/>
      <c r="B38" s="87"/>
      <c r="C38" s="88"/>
      <c r="D38" s="65">
        <v>13</v>
      </c>
      <c r="E38" s="66"/>
      <c r="F38" s="259">
        <v>15</v>
      </c>
      <c r="G38" s="257"/>
      <c r="H38" s="273"/>
      <c r="I38" s="273">
        <v>16</v>
      </c>
      <c r="J38" s="272"/>
      <c r="K38" s="272"/>
      <c r="L38" s="273">
        <v>16</v>
      </c>
      <c r="M38" s="273"/>
      <c r="N38" s="273"/>
      <c r="O38" s="273">
        <v>16</v>
      </c>
      <c r="P38" s="273"/>
      <c r="Q38" s="272"/>
      <c r="R38" s="272">
        <v>14</v>
      </c>
      <c r="S38" s="273"/>
      <c r="T38" s="273"/>
      <c r="U38" s="273">
        <v>16</v>
      </c>
      <c r="V38" s="273"/>
      <c r="W38" s="273"/>
      <c r="X38" s="272">
        <v>16</v>
      </c>
      <c r="Y38" s="272"/>
      <c r="Z38" s="273"/>
      <c r="AA38" s="273">
        <v>16</v>
      </c>
      <c r="AB38" s="273"/>
      <c r="AC38" s="258"/>
      <c r="AD38" s="170">
        <v>16</v>
      </c>
      <c r="AE38" s="169"/>
      <c r="AF38" s="169"/>
      <c r="AG38" s="170">
        <v>16</v>
      </c>
      <c r="AH38" s="170"/>
      <c r="AI38" s="170"/>
      <c r="AJ38" s="170">
        <v>16</v>
      </c>
      <c r="AK38" s="171"/>
      <c r="AL38" s="172"/>
      <c r="AM38" s="173"/>
    </row>
    <row r="39" spans="1:40" s="41" customFormat="1" ht="18" customHeight="1">
      <c r="A39" s="89"/>
      <c r="B39" s="70" t="s">
        <v>99</v>
      </c>
      <c r="C39" s="89"/>
      <c r="D39" s="90"/>
      <c r="E39" s="74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75"/>
      <c r="AM39" s="92"/>
      <c r="AN39" s="93"/>
    </row>
    <row r="40" spans="1:39" s="41" customFormat="1" ht="13.5" customHeight="1" thickBot="1">
      <c r="A40" s="89"/>
      <c r="B40" s="70"/>
      <c r="C40" s="89"/>
      <c r="D40" s="90"/>
      <c r="E40" s="7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5"/>
      <c r="AM40" s="96"/>
    </row>
    <row r="41" spans="1:39" s="45" customFormat="1" ht="21.75" customHeight="1" thickBot="1">
      <c r="A41" s="77" t="s">
        <v>16</v>
      </c>
      <c r="B41" s="78" t="s">
        <v>0</v>
      </c>
      <c r="C41" s="78" t="s">
        <v>44</v>
      </c>
      <c r="D41" s="79" t="s">
        <v>1</v>
      </c>
      <c r="E41" s="680" t="s">
        <v>2</v>
      </c>
      <c r="F41" s="3">
        <v>1</v>
      </c>
      <c r="G41" s="3">
        <v>2</v>
      </c>
      <c r="H41" s="3">
        <v>3</v>
      </c>
      <c r="I41" s="3">
        <v>4</v>
      </c>
      <c r="J41" s="3">
        <v>5</v>
      </c>
      <c r="K41" s="3">
        <v>6</v>
      </c>
      <c r="L41" s="3">
        <v>7</v>
      </c>
      <c r="M41" s="3">
        <v>8</v>
      </c>
      <c r="N41" s="3">
        <v>9</v>
      </c>
      <c r="O41" s="3">
        <v>10</v>
      </c>
      <c r="P41" s="3">
        <v>11</v>
      </c>
      <c r="Q41" s="3">
        <v>12</v>
      </c>
      <c r="R41" s="3">
        <v>13</v>
      </c>
      <c r="S41" s="3">
        <v>14</v>
      </c>
      <c r="T41" s="3">
        <v>15</v>
      </c>
      <c r="U41" s="3">
        <v>16</v>
      </c>
      <c r="V41" s="3">
        <v>17</v>
      </c>
      <c r="W41" s="3">
        <v>18</v>
      </c>
      <c r="X41" s="3">
        <v>19</v>
      </c>
      <c r="Y41" s="3">
        <v>20</v>
      </c>
      <c r="Z41" s="3">
        <v>21</v>
      </c>
      <c r="AA41" s="3">
        <v>22</v>
      </c>
      <c r="AB41" s="3">
        <v>23</v>
      </c>
      <c r="AC41" s="3">
        <v>24</v>
      </c>
      <c r="AD41" s="3">
        <v>25</v>
      </c>
      <c r="AE41" s="3">
        <v>26</v>
      </c>
      <c r="AF41" s="3">
        <v>27</v>
      </c>
      <c r="AG41" s="3">
        <v>28</v>
      </c>
      <c r="AH41" s="3">
        <v>29</v>
      </c>
      <c r="AI41" s="3">
        <v>30</v>
      </c>
      <c r="AJ41" s="3">
        <v>31</v>
      </c>
      <c r="AK41" s="644" t="s">
        <v>3</v>
      </c>
      <c r="AL41" s="645" t="s">
        <v>4</v>
      </c>
      <c r="AM41" s="646" t="s">
        <v>5</v>
      </c>
    </row>
    <row r="42" spans="1:39" s="45" customFormat="1" ht="21.75" customHeight="1">
      <c r="A42" s="46"/>
      <c r="B42" s="47" t="s">
        <v>45</v>
      </c>
      <c r="C42" s="47" t="s">
        <v>7</v>
      </c>
      <c r="D42" s="48" t="s">
        <v>235</v>
      </c>
      <c r="E42" s="680"/>
      <c r="F42" s="4" t="s">
        <v>10</v>
      </c>
      <c r="G42" s="4" t="s">
        <v>11</v>
      </c>
      <c r="H42" s="152" t="s">
        <v>11</v>
      </c>
      <c r="I42" s="152" t="s">
        <v>8</v>
      </c>
      <c r="J42" s="152" t="s">
        <v>8</v>
      </c>
      <c r="K42" s="152" t="s">
        <v>9</v>
      </c>
      <c r="L42" s="152" t="s">
        <v>8</v>
      </c>
      <c r="M42" s="152" t="s">
        <v>10</v>
      </c>
      <c r="N42" s="152" t="s">
        <v>11</v>
      </c>
      <c r="O42" s="152" t="s">
        <v>11</v>
      </c>
      <c r="P42" s="152" t="s">
        <v>8</v>
      </c>
      <c r="Q42" s="152" t="s">
        <v>8</v>
      </c>
      <c r="R42" s="152" t="s">
        <v>9</v>
      </c>
      <c r="S42" s="152" t="s">
        <v>8</v>
      </c>
      <c r="T42" s="152" t="s">
        <v>10</v>
      </c>
      <c r="U42" s="152" t="s">
        <v>11</v>
      </c>
      <c r="V42" s="152" t="s">
        <v>11</v>
      </c>
      <c r="W42" s="152" t="s">
        <v>8</v>
      </c>
      <c r="X42" s="152" t="s">
        <v>8</v>
      </c>
      <c r="Y42" s="152" t="s">
        <v>9</v>
      </c>
      <c r="Z42" s="152" t="s">
        <v>8</v>
      </c>
      <c r="AA42" s="152" t="s">
        <v>10</v>
      </c>
      <c r="AB42" s="152" t="s">
        <v>11</v>
      </c>
      <c r="AC42" s="4" t="s">
        <v>11</v>
      </c>
      <c r="AD42" s="4" t="s">
        <v>8</v>
      </c>
      <c r="AE42" s="4" t="s">
        <v>8</v>
      </c>
      <c r="AF42" s="4" t="s">
        <v>9</v>
      </c>
      <c r="AG42" s="4" t="s">
        <v>8</v>
      </c>
      <c r="AH42" s="4" t="s">
        <v>10</v>
      </c>
      <c r="AI42" s="4" t="s">
        <v>11</v>
      </c>
      <c r="AJ42" s="4" t="s">
        <v>11</v>
      </c>
      <c r="AK42" s="644"/>
      <c r="AL42" s="645"/>
      <c r="AM42" s="646"/>
    </row>
    <row r="43" spans="1:39" s="45" customFormat="1" ht="21.75" customHeight="1">
      <c r="A43" s="49">
        <v>151025</v>
      </c>
      <c r="B43" s="81" t="s">
        <v>100</v>
      </c>
      <c r="C43" s="51" t="s">
        <v>101</v>
      </c>
      <c r="D43" s="52" t="s">
        <v>102</v>
      </c>
      <c r="E43" s="53" t="s">
        <v>14</v>
      </c>
      <c r="F43" s="178"/>
      <c r="G43" s="161" t="s">
        <v>20</v>
      </c>
      <c r="H43" s="153" t="s">
        <v>20</v>
      </c>
      <c r="I43" s="153"/>
      <c r="J43" s="641" t="s">
        <v>20</v>
      </c>
      <c r="K43" s="641"/>
      <c r="L43" s="153"/>
      <c r="M43" s="153" t="s">
        <v>20</v>
      </c>
      <c r="N43" s="153"/>
      <c r="O43" s="153"/>
      <c r="P43" s="153" t="s">
        <v>20</v>
      </c>
      <c r="Q43" s="641"/>
      <c r="R43" s="641"/>
      <c r="S43" s="153" t="s">
        <v>20</v>
      </c>
      <c r="T43" s="285" t="s">
        <v>20</v>
      </c>
      <c r="U43" s="153"/>
      <c r="V43" s="153" t="s">
        <v>20</v>
      </c>
      <c r="W43" s="153"/>
      <c r="X43" s="641"/>
      <c r="Y43" s="641" t="s">
        <v>20</v>
      </c>
      <c r="Z43" s="285" t="s">
        <v>20</v>
      </c>
      <c r="AA43" s="153"/>
      <c r="AB43" s="153" t="s">
        <v>20</v>
      </c>
      <c r="AC43" s="206" t="s">
        <v>20</v>
      </c>
      <c r="AD43" s="158"/>
      <c r="AE43" s="165" t="s">
        <v>20</v>
      </c>
      <c r="AF43" s="165"/>
      <c r="AG43" s="158"/>
      <c r="AH43" s="158" t="s">
        <v>20</v>
      </c>
      <c r="AI43" s="177" t="s">
        <v>20</v>
      </c>
      <c r="AJ43" s="158"/>
      <c r="AK43" s="10">
        <v>132</v>
      </c>
      <c r="AL43" s="11">
        <f aca="true" t="shared" si="4" ref="AL43:AL55">COUNTIF(E43:AK43,"T")*6+COUNTIF(E43:AK43,"P")*12+COUNTIF(E43:AK43,"M")*6+COUNTIF(E43:AK43,"I")*6+COUNTIF(E43:AK43,"N")*12+COUNTIF(E43:AK43,"TI")*11+COUNTIF(E43:AK43,"MT")*12+COUNTIF(E43:AK43,"MN")*18+COUNTIF(E43:AK43,"PI")*17+COUNTIF(E43:AK43,"TN")*18+COUNTIF(E43:AK43,"NB")*6+COUNTIF(E43:AK43,"AF")*6</f>
        <v>180</v>
      </c>
      <c r="AM43" s="12">
        <f>SUM(AL43-132)</f>
        <v>48</v>
      </c>
    </row>
    <row r="44" spans="1:39" s="45" customFormat="1" ht="21.75" customHeight="1">
      <c r="A44" s="49">
        <v>137260</v>
      </c>
      <c r="B44" s="55" t="s">
        <v>103</v>
      </c>
      <c r="C44" s="51" t="s">
        <v>104</v>
      </c>
      <c r="D44" s="52" t="s">
        <v>102</v>
      </c>
      <c r="E44" s="53" t="s">
        <v>14</v>
      </c>
      <c r="F44" s="178"/>
      <c r="G44" s="161" t="s">
        <v>20</v>
      </c>
      <c r="H44" s="153"/>
      <c r="I44" s="153"/>
      <c r="J44" s="641" t="s">
        <v>20</v>
      </c>
      <c r="K44" s="641"/>
      <c r="L44" s="153"/>
      <c r="M44" s="153" t="s">
        <v>20</v>
      </c>
      <c r="N44" s="153" t="s">
        <v>20</v>
      </c>
      <c r="O44" s="153"/>
      <c r="P44" s="153" t="s">
        <v>20</v>
      </c>
      <c r="Q44" s="288" t="s">
        <v>20</v>
      </c>
      <c r="R44" s="641"/>
      <c r="S44" s="153" t="s">
        <v>20</v>
      </c>
      <c r="T44" s="153"/>
      <c r="U44" s="153"/>
      <c r="V44" s="153" t="s">
        <v>20</v>
      </c>
      <c r="W44" s="153"/>
      <c r="X44" s="288" t="s">
        <v>20</v>
      </c>
      <c r="Y44" s="641" t="s">
        <v>20</v>
      </c>
      <c r="Z44" s="153"/>
      <c r="AA44" s="285" t="s">
        <v>20</v>
      </c>
      <c r="AB44" s="153" t="s">
        <v>20</v>
      </c>
      <c r="AC44" s="176"/>
      <c r="AD44" s="158"/>
      <c r="AE44" s="165" t="s">
        <v>20</v>
      </c>
      <c r="AF44" s="165"/>
      <c r="AG44" s="158"/>
      <c r="AH44" s="158" t="s">
        <v>20</v>
      </c>
      <c r="AI44" s="158"/>
      <c r="AJ44" s="177" t="s">
        <v>20</v>
      </c>
      <c r="AK44" s="10">
        <v>132</v>
      </c>
      <c r="AL44" s="11">
        <f t="shared" si="4"/>
        <v>180</v>
      </c>
      <c r="AM44" s="12">
        <f aca="true" t="shared" si="5" ref="AM44:AM55">SUM(AL44-132)</f>
        <v>48</v>
      </c>
    </row>
    <row r="45" spans="1:39" s="45" customFormat="1" ht="21.75" customHeight="1">
      <c r="A45" s="49">
        <v>142670</v>
      </c>
      <c r="B45" s="55" t="s">
        <v>105</v>
      </c>
      <c r="C45" s="58" t="s">
        <v>106</v>
      </c>
      <c r="D45" s="52" t="s">
        <v>102</v>
      </c>
      <c r="E45" s="53" t="s">
        <v>14</v>
      </c>
      <c r="F45" s="673" t="s">
        <v>19</v>
      </c>
      <c r="G45" s="674"/>
      <c r="H45" s="681"/>
      <c r="I45" s="153"/>
      <c r="J45" s="641" t="s">
        <v>20</v>
      </c>
      <c r="K45" s="641"/>
      <c r="L45" s="285" t="s">
        <v>20</v>
      </c>
      <c r="M45" s="153" t="s">
        <v>20</v>
      </c>
      <c r="N45" s="153"/>
      <c r="O45" s="153"/>
      <c r="P45" s="153" t="s">
        <v>20</v>
      </c>
      <c r="Q45" s="641"/>
      <c r="R45" s="641" t="s">
        <v>20</v>
      </c>
      <c r="S45" s="153" t="s">
        <v>20</v>
      </c>
      <c r="T45" s="285" t="s">
        <v>20</v>
      </c>
      <c r="U45" s="153"/>
      <c r="V45" s="153" t="s">
        <v>20</v>
      </c>
      <c r="W45" s="285" t="s">
        <v>20</v>
      </c>
      <c r="X45" s="641"/>
      <c r="Y45" s="641" t="s">
        <v>20</v>
      </c>
      <c r="Z45" s="285" t="s">
        <v>20</v>
      </c>
      <c r="AA45" s="153"/>
      <c r="AB45" s="153" t="s">
        <v>20</v>
      </c>
      <c r="AC45" s="176"/>
      <c r="AD45" s="158"/>
      <c r="AE45" s="165" t="s">
        <v>20</v>
      </c>
      <c r="AF45" s="165"/>
      <c r="AG45" s="158"/>
      <c r="AH45" s="158" t="s">
        <v>20</v>
      </c>
      <c r="AI45" s="158"/>
      <c r="AJ45" s="177"/>
      <c r="AK45" s="10">
        <v>132</v>
      </c>
      <c r="AL45" s="11">
        <f t="shared" si="4"/>
        <v>168</v>
      </c>
      <c r="AM45" s="12">
        <f>SUM(AL45-120)</f>
        <v>48</v>
      </c>
    </row>
    <row r="46" spans="1:39" s="45" customFormat="1" ht="21.75" customHeight="1">
      <c r="A46" s="49">
        <v>151238</v>
      </c>
      <c r="B46" s="81" t="s">
        <v>107</v>
      </c>
      <c r="C46" s="51" t="s">
        <v>108</v>
      </c>
      <c r="D46" s="52" t="s">
        <v>102</v>
      </c>
      <c r="E46" s="53" t="s">
        <v>14</v>
      </c>
      <c r="F46" s="823" t="s">
        <v>10</v>
      </c>
      <c r="G46" s="161" t="s">
        <v>20</v>
      </c>
      <c r="H46" s="174"/>
      <c r="I46" s="153"/>
      <c r="J46" s="641" t="s">
        <v>20</v>
      </c>
      <c r="K46" s="641"/>
      <c r="L46" s="153" t="s">
        <v>20</v>
      </c>
      <c r="M46" s="153" t="s">
        <v>20</v>
      </c>
      <c r="N46" s="285" t="s">
        <v>20</v>
      </c>
      <c r="O46" s="153"/>
      <c r="P46" s="153" t="s">
        <v>20</v>
      </c>
      <c r="Q46" s="641" t="s">
        <v>20</v>
      </c>
      <c r="R46" s="641"/>
      <c r="S46" s="153" t="s">
        <v>20</v>
      </c>
      <c r="T46" s="153"/>
      <c r="U46" s="285" t="s">
        <v>20</v>
      </c>
      <c r="V46" s="153" t="s">
        <v>20</v>
      </c>
      <c r="W46" s="153"/>
      <c r="X46" s="288" t="s">
        <v>20</v>
      </c>
      <c r="Y46" s="641"/>
      <c r="Z46" s="153"/>
      <c r="AA46" s="153"/>
      <c r="AB46" s="153" t="s">
        <v>20</v>
      </c>
      <c r="AC46" s="176"/>
      <c r="AD46" s="158"/>
      <c r="AE46" s="165" t="s">
        <v>20</v>
      </c>
      <c r="AF46" s="165"/>
      <c r="AG46" s="158"/>
      <c r="AH46" s="158" t="s">
        <v>20</v>
      </c>
      <c r="AI46" s="177" t="s">
        <v>20</v>
      </c>
      <c r="AJ46" s="158"/>
      <c r="AK46" s="10">
        <v>132</v>
      </c>
      <c r="AL46" s="11">
        <f t="shared" si="4"/>
        <v>186</v>
      </c>
      <c r="AM46" s="12">
        <f t="shared" si="5"/>
        <v>54</v>
      </c>
    </row>
    <row r="47" spans="1:39" s="45" customFormat="1" ht="21.75" customHeight="1">
      <c r="A47" s="49">
        <v>129950</v>
      </c>
      <c r="B47" s="81" t="s">
        <v>109</v>
      </c>
      <c r="C47" s="51" t="s">
        <v>110</v>
      </c>
      <c r="D47" s="52" t="s">
        <v>102</v>
      </c>
      <c r="E47" s="53" t="s">
        <v>14</v>
      </c>
      <c r="F47" s="178"/>
      <c r="G47" s="161" t="s">
        <v>30</v>
      </c>
      <c r="H47" s="153"/>
      <c r="I47" s="153"/>
      <c r="J47" s="641" t="s">
        <v>20</v>
      </c>
      <c r="K47" s="641" t="s">
        <v>10</v>
      </c>
      <c r="L47" s="153"/>
      <c r="M47" s="153" t="s">
        <v>20</v>
      </c>
      <c r="N47" s="153"/>
      <c r="O47" s="285" t="s">
        <v>15</v>
      </c>
      <c r="P47" s="153" t="s">
        <v>20</v>
      </c>
      <c r="Q47" s="641"/>
      <c r="R47" s="641"/>
      <c r="S47" s="153" t="s">
        <v>20</v>
      </c>
      <c r="T47" s="153"/>
      <c r="U47" s="285" t="s">
        <v>15</v>
      </c>
      <c r="V47" s="153" t="s">
        <v>20</v>
      </c>
      <c r="W47" s="153"/>
      <c r="X47" s="288" t="s">
        <v>20</v>
      </c>
      <c r="Y47" s="641" t="s">
        <v>20</v>
      </c>
      <c r="Z47" s="153"/>
      <c r="AA47" s="153"/>
      <c r="AB47" s="153" t="s">
        <v>20</v>
      </c>
      <c r="AC47" s="176"/>
      <c r="AD47" s="177" t="s">
        <v>15</v>
      </c>
      <c r="AE47" s="165" t="s">
        <v>20</v>
      </c>
      <c r="AF47" s="165"/>
      <c r="AG47" s="177" t="s">
        <v>15</v>
      </c>
      <c r="AH47" s="158" t="s">
        <v>20</v>
      </c>
      <c r="AI47" s="158"/>
      <c r="AJ47" s="158" t="s">
        <v>10</v>
      </c>
      <c r="AK47" s="10">
        <v>132</v>
      </c>
      <c r="AL47" s="11">
        <f t="shared" si="4"/>
        <v>168</v>
      </c>
      <c r="AM47" s="12">
        <f t="shared" si="5"/>
        <v>36</v>
      </c>
    </row>
    <row r="48" spans="1:39" s="45" customFormat="1" ht="21.75" customHeight="1">
      <c r="A48" s="49">
        <v>142832</v>
      </c>
      <c r="B48" s="50" t="s">
        <v>111</v>
      </c>
      <c r="C48" s="59" t="s">
        <v>112</v>
      </c>
      <c r="D48" s="52" t="s">
        <v>102</v>
      </c>
      <c r="E48" s="53" t="s">
        <v>14</v>
      </c>
      <c r="F48" s="178"/>
      <c r="G48" s="161" t="s">
        <v>20</v>
      </c>
      <c r="H48" s="153"/>
      <c r="I48" s="153"/>
      <c r="J48" s="641" t="s">
        <v>20</v>
      </c>
      <c r="K48" s="641"/>
      <c r="L48" s="285" t="s">
        <v>20</v>
      </c>
      <c r="M48" s="153" t="s">
        <v>20</v>
      </c>
      <c r="N48" s="153"/>
      <c r="O48" s="153"/>
      <c r="P48" s="153" t="s">
        <v>20</v>
      </c>
      <c r="Q48" s="641"/>
      <c r="R48" s="288" t="s">
        <v>20</v>
      </c>
      <c r="S48" s="153" t="s">
        <v>20</v>
      </c>
      <c r="T48" s="153"/>
      <c r="U48" s="153"/>
      <c r="V48" s="153" t="s">
        <v>20</v>
      </c>
      <c r="W48" s="153" t="s">
        <v>20</v>
      </c>
      <c r="X48" s="641"/>
      <c r="Y48" s="641" t="s">
        <v>20</v>
      </c>
      <c r="Z48" s="285" t="s">
        <v>15</v>
      </c>
      <c r="AA48" s="153"/>
      <c r="AB48" s="153" t="s">
        <v>20</v>
      </c>
      <c r="AC48" s="206" t="s">
        <v>15</v>
      </c>
      <c r="AD48" s="158"/>
      <c r="AE48" s="165" t="s">
        <v>20</v>
      </c>
      <c r="AF48" s="301"/>
      <c r="AG48" s="158"/>
      <c r="AH48" s="158" t="s">
        <v>20</v>
      </c>
      <c r="AI48" s="177" t="s">
        <v>20</v>
      </c>
      <c r="AJ48" s="158"/>
      <c r="AK48" s="10">
        <v>132</v>
      </c>
      <c r="AL48" s="11">
        <f t="shared" si="4"/>
        <v>180</v>
      </c>
      <c r="AM48" s="12">
        <f t="shared" si="5"/>
        <v>48</v>
      </c>
    </row>
    <row r="49" spans="1:39" s="45" customFormat="1" ht="21.75" customHeight="1">
      <c r="A49" s="49">
        <v>151076</v>
      </c>
      <c r="B49" s="55" t="s">
        <v>113</v>
      </c>
      <c r="C49" s="51" t="s">
        <v>114</v>
      </c>
      <c r="D49" s="52" t="s">
        <v>102</v>
      </c>
      <c r="E49" s="53" t="s">
        <v>14</v>
      </c>
      <c r="F49" s="178"/>
      <c r="G49" s="161" t="s">
        <v>20</v>
      </c>
      <c r="H49" s="285" t="s">
        <v>10</v>
      </c>
      <c r="I49" s="285"/>
      <c r="J49" s="641" t="s">
        <v>20</v>
      </c>
      <c r="K49" s="641"/>
      <c r="L49" s="285" t="s">
        <v>10</v>
      </c>
      <c r="M49" s="153" t="s">
        <v>20</v>
      </c>
      <c r="N49" s="153"/>
      <c r="O49" s="285" t="s">
        <v>10</v>
      </c>
      <c r="P49" s="153" t="s">
        <v>20</v>
      </c>
      <c r="Q49" s="641"/>
      <c r="R49" s="641"/>
      <c r="S49" s="153" t="s">
        <v>20</v>
      </c>
      <c r="T49" s="153"/>
      <c r="U49" s="285" t="s">
        <v>10</v>
      </c>
      <c r="V49" s="153" t="s">
        <v>20</v>
      </c>
      <c r="W49" s="285"/>
      <c r="X49" s="641"/>
      <c r="Y49" s="641" t="s">
        <v>20</v>
      </c>
      <c r="Z49" s="294" t="s">
        <v>10</v>
      </c>
      <c r="AA49" s="180"/>
      <c r="AB49" s="180" t="s">
        <v>20</v>
      </c>
      <c r="AC49" s="207" t="s">
        <v>10</v>
      </c>
      <c r="AD49" s="204" t="s">
        <v>10</v>
      </c>
      <c r="AE49" s="166" t="s">
        <v>20</v>
      </c>
      <c r="AF49" s="166"/>
      <c r="AG49" s="204" t="s">
        <v>10</v>
      </c>
      <c r="AH49" s="159" t="s">
        <v>20</v>
      </c>
      <c r="AI49" s="204"/>
      <c r="AJ49" s="159" t="s">
        <v>20</v>
      </c>
      <c r="AK49" s="10">
        <v>132</v>
      </c>
      <c r="AL49" s="11">
        <f t="shared" si="4"/>
        <v>180</v>
      </c>
      <c r="AM49" s="12">
        <f t="shared" si="5"/>
        <v>48</v>
      </c>
    </row>
    <row r="50" spans="1:39" s="45" customFormat="1" ht="21.75" customHeight="1">
      <c r="A50" s="49">
        <v>139530</v>
      </c>
      <c r="B50" s="55" t="s">
        <v>244</v>
      </c>
      <c r="C50" s="51" t="s">
        <v>115</v>
      </c>
      <c r="D50" s="52" t="s">
        <v>102</v>
      </c>
      <c r="E50" s="53" t="s">
        <v>14</v>
      </c>
      <c r="F50" s="178"/>
      <c r="G50" s="260" t="s">
        <v>249</v>
      </c>
      <c r="H50" s="153"/>
      <c r="I50" s="153"/>
      <c r="J50" s="641" t="s">
        <v>20</v>
      </c>
      <c r="K50" s="641"/>
      <c r="L50" s="153"/>
      <c r="M50" s="153" t="s">
        <v>20</v>
      </c>
      <c r="N50" s="153"/>
      <c r="O50" s="153"/>
      <c r="P50" s="153" t="s">
        <v>20</v>
      </c>
      <c r="Q50" s="641"/>
      <c r="R50" s="641"/>
      <c r="S50" s="153" t="s">
        <v>20</v>
      </c>
      <c r="T50" s="153"/>
      <c r="U50" s="153"/>
      <c r="V50" s="153" t="s">
        <v>20</v>
      </c>
      <c r="W50" s="153"/>
      <c r="X50" s="641"/>
      <c r="Y50" s="641" t="s">
        <v>20</v>
      </c>
      <c r="Z50" s="679" t="s">
        <v>245</v>
      </c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154">
        <v>132</v>
      </c>
      <c r="AL50" s="11">
        <f t="shared" si="4"/>
        <v>72</v>
      </c>
      <c r="AM50" s="12">
        <f>SUM(AL50-78)</f>
        <v>-6</v>
      </c>
    </row>
    <row r="51" spans="1:39" s="45" customFormat="1" ht="21.75" customHeight="1">
      <c r="A51" s="49">
        <v>152366</v>
      </c>
      <c r="B51" s="55" t="s">
        <v>116</v>
      </c>
      <c r="C51" s="51" t="s">
        <v>117</v>
      </c>
      <c r="D51" s="52" t="s">
        <v>102</v>
      </c>
      <c r="E51" s="53" t="s">
        <v>14</v>
      </c>
      <c r="F51" s="178"/>
      <c r="G51" s="161" t="s">
        <v>20</v>
      </c>
      <c r="H51" s="153"/>
      <c r="I51" s="153"/>
      <c r="J51" s="641" t="s">
        <v>20</v>
      </c>
      <c r="K51" s="641"/>
      <c r="L51" s="153"/>
      <c r="M51" s="153" t="s">
        <v>20</v>
      </c>
      <c r="N51" s="153"/>
      <c r="O51" s="153"/>
      <c r="P51" s="153" t="s">
        <v>20</v>
      </c>
      <c r="Q51" s="641"/>
      <c r="R51" s="641" t="s">
        <v>20</v>
      </c>
      <c r="S51" s="153" t="s">
        <v>20</v>
      </c>
      <c r="T51" s="153"/>
      <c r="U51" s="153"/>
      <c r="V51" s="153" t="s">
        <v>20</v>
      </c>
      <c r="W51" s="153"/>
      <c r="X51" s="641"/>
      <c r="Y51" s="641" t="s">
        <v>20</v>
      </c>
      <c r="Z51" s="174"/>
      <c r="AA51" s="174"/>
      <c r="AB51" s="174" t="s">
        <v>20</v>
      </c>
      <c r="AC51" s="176"/>
      <c r="AD51" s="158"/>
      <c r="AE51" s="165" t="s">
        <v>20</v>
      </c>
      <c r="AF51" s="165"/>
      <c r="AG51" s="158"/>
      <c r="AH51" s="158" t="s">
        <v>20</v>
      </c>
      <c r="AI51" s="177"/>
      <c r="AJ51" s="158"/>
      <c r="AK51" s="10">
        <v>132</v>
      </c>
      <c r="AL51" s="11">
        <f t="shared" si="4"/>
        <v>132</v>
      </c>
      <c r="AM51" s="12">
        <f t="shared" si="5"/>
        <v>0</v>
      </c>
    </row>
    <row r="52" spans="1:39" s="45" customFormat="1" ht="21.75" customHeight="1">
      <c r="A52" s="49">
        <v>121800</v>
      </c>
      <c r="B52" s="55" t="s">
        <v>118</v>
      </c>
      <c r="C52" s="51" t="s">
        <v>119</v>
      </c>
      <c r="D52" s="52" t="s">
        <v>102</v>
      </c>
      <c r="E52" s="53" t="s">
        <v>14</v>
      </c>
      <c r="F52" s="178"/>
      <c r="G52" s="161" t="s">
        <v>20</v>
      </c>
      <c r="H52" s="153" t="s">
        <v>20</v>
      </c>
      <c r="I52" s="153"/>
      <c r="J52" s="641" t="s">
        <v>20</v>
      </c>
      <c r="K52" s="288" t="s">
        <v>20</v>
      </c>
      <c r="L52" s="153"/>
      <c r="M52" s="153" t="s">
        <v>20</v>
      </c>
      <c r="N52" s="153"/>
      <c r="O52" s="285" t="s">
        <v>20</v>
      </c>
      <c r="P52" s="153" t="s">
        <v>20</v>
      </c>
      <c r="Q52" s="641"/>
      <c r="R52" s="641" t="s">
        <v>20</v>
      </c>
      <c r="S52" s="153" t="s">
        <v>20</v>
      </c>
      <c r="T52" s="153"/>
      <c r="U52" s="657" t="s">
        <v>243</v>
      </c>
      <c r="V52" s="659"/>
      <c r="W52" s="153"/>
      <c r="X52" s="641"/>
      <c r="Y52" s="641"/>
      <c r="Z52" s="153"/>
      <c r="AA52" s="153"/>
      <c r="AB52" s="153" t="s">
        <v>20</v>
      </c>
      <c r="AC52" s="176"/>
      <c r="AD52" s="177" t="s">
        <v>20</v>
      </c>
      <c r="AE52" s="165" t="s">
        <v>20</v>
      </c>
      <c r="AF52" s="165"/>
      <c r="AG52" s="158"/>
      <c r="AH52" s="158" t="s">
        <v>20</v>
      </c>
      <c r="AI52" s="159"/>
      <c r="AJ52" s="204" t="s">
        <v>20</v>
      </c>
      <c r="AK52" s="10">
        <v>132</v>
      </c>
      <c r="AL52" s="11">
        <f t="shared" si="4"/>
        <v>168</v>
      </c>
      <c r="AM52" s="12">
        <f>SUM(AL52-120)</f>
        <v>48</v>
      </c>
    </row>
    <row r="53" spans="1:39" s="45" customFormat="1" ht="21.75" customHeight="1">
      <c r="A53" s="49">
        <v>103551</v>
      </c>
      <c r="B53" s="81" t="s">
        <v>120</v>
      </c>
      <c r="C53" s="51" t="s">
        <v>121</v>
      </c>
      <c r="D53" s="52" t="s">
        <v>102</v>
      </c>
      <c r="E53" s="53" t="s">
        <v>14</v>
      </c>
      <c r="F53" s="178" t="s">
        <v>20</v>
      </c>
      <c r="G53" s="161" t="s">
        <v>20</v>
      </c>
      <c r="H53" s="153"/>
      <c r="I53" s="285" t="s">
        <v>20</v>
      </c>
      <c r="J53" s="641" t="s">
        <v>20</v>
      </c>
      <c r="K53" s="288" t="s">
        <v>20</v>
      </c>
      <c r="L53" s="285" t="s">
        <v>20</v>
      </c>
      <c r="M53" s="153" t="s">
        <v>20</v>
      </c>
      <c r="N53" s="153"/>
      <c r="O53" s="285"/>
      <c r="P53" s="153" t="s">
        <v>20</v>
      </c>
      <c r="Q53" s="641"/>
      <c r="R53" s="641" t="s">
        <v>20</v>
      </c>
      <c r="S53" s="153" t="s">
        <v>20</v>
      </c>
      <c r="T53" s="285" t="s">
        <v>20</v>
      </c>
      <c r="U53" s="657" t="s">
        <v>243</v>
      </c>
      <c r="V53" s="659"/>
      <c r="W53" s="153"/>
      <c r="X53" s="641"/>
      <c r="Y53" s="641"/>
      <c r="Z53" s="153"/>
      <c r="AA53" s="153"/>
      <c r="AB53" s="153" t="s">
        <v>20</v>
      </c>
      <c r="AC53" s="176"/>
      <c r="AD53" s="158"/>
      <c r="AE53" s="165" t="s">
        <v>20</v>
      </c>
      <c r="AF53" s="165"/>
      <c r="AG53" s="158"/>
      <c r="AH53" s="158" t="s">
        <v>20</v>
      </c>
      <c r="AI53" s="153"/>
      <c r="AJ53" s="153"/>
      <c r="AK53" s="10">
        <v>132</v>
      </c>
      <c r="AL53" s="11">
        <f t="shared" si="4"/>
        <v>168</v>
      </c>
      <c r="AM53" s="12">
        <f>SUM(AL53-120)</f>
        <v>48</v>
      </c>
    </row>
    <row r="54" spans="1:39" s="45" customFormat="1" ht="21.75" customHeight="1">
      <c r="A54" s="49">
        <v>150738</v>
      </c>
      <c r="B54" s="55" t="s">
        <v>122</v>
      </c>
      <c r="C54" s="51" t="s">
        <v>123</v>
      </c>
      <c r="D54" s="52" t="s">
        <v>102</v>
      </c>
      <c r="E54" s="53" t="s">
        <v>14</v>
      </c>
      <c r="F54" s="269"/>
      <c r="G54" s="270" t="s">
        <v>20</v>
      </c>
      <c r="H54" s="294" t="s">
        <v>15</v>
      </c>
      <c r="I54" s="294"/>
      <c r="J54" s="181" t="s">
        <v>20</v>
      </c>
      <c r="K54" s="181" t="s">
        <v>15</v>
      </c>
      <c r="L54" s="294" t="s">
        <v>15</v>
      </c>
      <c r="M54" s="682" t="s">
        <v>19</v>
      </c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83"/>
      <c r="AG54" s="159"/>
      <c r="AH54" s="159" t="s">
        <v>20</v>
      </c>
      <c r="AI54" s="159"/>
      <c r="AJ54" s="159" t="s">
        <v>15</v>
      </c>
      <c r="AK54" s="10">
        <v>132</v>
      </c>
      <c r="AL54" s="11">
        <f t="shared" si="4"/>
        <v>60</v>
      </c>
      <c r="AM54" s="12">
        <f>SUM(AL54-48)</f>
        <v>12</v>
      </c>
    </row>
    <row r="55" spans="1:39" s="41" customFormat="1" ht="21.75" customHeight="1">
      <c r="A55" s="49">
        <v>151149</v>
      </c>
      <c r="B55" s="55" t="s">
        <v>124</v>
      </c>
      <c r="C55" s="51" t="s">
        <v>125</v>
      </c>
      <c r="D55" s="52" t="s">
        <v>102</v>
      </c>
      <c r="E55" s="155" t="s">
        <v>14</v>
      </c>
      <c r="F55" s="672" t="s">
        <v>242</v>
      </c>
      <c r="G55" s="672"/>
      <c r="H55" s="672"/>
      <c r="I55" s="672"/>
      <c r="J55" s="672"/>
      <c r="K55" s="672"/>
      <c r="L55" s="672"/>
      <c r="M55" s="672"/>
      <c r="N55" s="672"/>
      <c r="O55" s="672"/>
      <c r="P55" s="672"/>
      <c r="Q55" s="672"/>
      <c r="R55" s="672"/>
      <c r="S55" s="672"/>
      <c r="T55" s="672"/>
      <c r="U55" s="672"/>
      <c r="V55" s="672"/>
      <c r="W55" s="672"/>
      <c r="X55" s="672"/>
      <c r="Y55" s="672"/>
      <c r="Z55" s="672"/>
      <c r="AA55" s="672"/>
      <c r="AB55" s="672"/>
      <c r="AC55" s="672"/>
      <c r="AD55" s="672"/>
      <c r="AE55" s="672"/>
      <c r="AF55" s="672"/>
      <c r="AG55" s="672"/>
      <c r="AH55" s="672"/>
      <c r="AI55" s="672"/>
      <c r="AJ55" s="672"/>
      <c r="AK55" s="154">
        <v>132</v>
      </c>
      <c r="AL55" s="11">
        <f t="shared" si="4"/>
        <v>0</v>
      </c>
      <c r="AM55" s="12">
        <f t="shared" si="5"/>
        <v>-132</v>
      </c>
    </row>
    <row r="56" spans="1:39" s="45" customFormat="1" ht="21.75" customHeight="1" thickBot="1">
      <c r="A56" s="87"/>
      <c r="B56" s="97"/>
      <c r="C56" s="98"/>
      <c r="D56" s="65">
        <v>13</v>
      </c>
      <c r="E56" s="255"/>
      <c r="F56" s="256"/>
      <c r="G56" s="284">
        <v>15</v>
      </c>
      <c r="H56" s="271"/>
      <c r="I56" s="271"/>
      <c r="J56" s="272">
        <v>16</v>
      </c>
      <c r="K56" s="272"/>
      <c r="L56" s="273"/>
      <c r="M56" s="273">
        <v>16</v>
      </c>
      <c r="N56" s="273"/>
      <c r="O56" s="273"/>
      <c r="P56" s="273">
        <v>16</v>
      </c>
      <c r="Q56" s="274"/>
      <c r="R56" s="272"/>
      <c r="S56" s="273">
        <v>15</v>
      </c>
      <c r="T56" s="273"/>
      <c r="U56" s="273"/>
      <c r="V56" s="273">
        <v>16</v>
      </c>
      <c r="W56" s="273"/>
      <c r="X56" s="272"/>
      <c r="Y56" s="272">
        <v>14</v>
      </c>
      <c r="Z56" s="273"/>
      <c r="AA56" s="273"/>
      <c r="AB56" s="273">
        <v>16</v>
      </c>
      <c r="AC56" s="258"/>
      <c r="AD56" s="170"/>
      <c r="AE56" s="169">
        <v>16</v>
      </c>
      <c r="AF56" s="169"/>
      <c r="AG56" s="170"/>
      <c r="AH56" s="170">
        <v>16</v>
      </c>
      <c r="AI56" s="170"/>
      <c r="AJ56" s="170"/>
      <c r="AK56" s="171"/>
      <c r="AL56" s="172"/>
      <c r="AM56" s="173"/>
    </row>
    <row r="57" spans="1:39" s="45" customFormat="1" ht="13.5" customHeight="1">
      <c r="A57" s="89"/>
      <c r="B57" s="101"/>
      <c r="C57" s="102"/>
      <c r="D57" s="72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5"/>
      <c r="AM57" s="76"/>
    </row>
    <row r="58" spans="1:39" s="45" customFormat="1" ht="13.5" customHeight="1" thickBot="1">
      <c r="A58" s="89"/>
      <c r="B58" s="101"/>
      <c r="C58" s="102"/>
      <c r="D58" s="72"/>
      <c r="E58" s="7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5"/>
      <c r="AM58" s="96"/>
    </row>
    <row r="59" spans="1:39" s="45" customFormat="1" ht="21.75" customHeight="1" thickBot="1">
      <c r="A59" s="77" t="s">
        <v>16</v>
      </c>
      <c r="B59" s="78" t="s">
        <v>0</v>
      </c>
      <c r="C59" s="78" t="s">
        <v>44</v>
      </c>
      <c r="D59" s="79" t="s">
        <v>1</v>
      </c>
      <c r="E59" s="680" t="s">
        <v>2</v>
      </c>
      <c r="F59" s="3">
        <v>1</v>
      </c>
      <c r="G59" s="3">
        <v>2</v>
      </c>
      <c r="H59" s="3">
        <v>3</v>
      </c>
      <c r="I59" s="3">
        <v>4</v>
      </c>
      <c r="J59" s="3">
        <v>5</v>
      </c>
      <c r="K59" s="3">
        <v>6</v>
      </c>
      <c r="L59" s="3">
        <v>7</v>
      </c>
      <c r="M59" s="3">
        <v>8</v>
      </c>
      <c r="N59" s="3">
        <v>9</v>
      </c>
      <c r="O59" s="3">
        <v>10</v>
      </c>
      <c r="P59" s="3">
        <v>11</v>
      </c>
      <c r="Q59" s="3">
        <v>12</v>
      </c>
      <c r="R59" s="3">
        <v>13</v>
      </c>
      <c r="S59" s="3">
        <v>14</v>
      </c>
      <c r="T59" s="3">
        <v>15</v>
      </c>
      <c r="U59" s="3">
        <v>16</v>
      </c>
      <c r="V59" s="3">
        <v>17</v>
      </c>
      <c r="W59" s="3">
        <v>18</v>
      </c>
      <c r="X59" s="3">
        <v>19</v>
      </c>
      <c r="Y59" s="3">
        <v>20</v>
      </c>
      <c r="Z59" s="3">
        <v>21</v>
      </c>
      <c r="AA59" s="3">
        <v>22</v>
      </c>
      <c r="AB59" s="3">
        <v>23</v>
      </c>
      <c r="AC59" s="3">
        <v>24</v>
      </c>
      <c r="AD59" s="3">
        <v>25</v>
      </c>
      <c r="AE59" s="3">
        <v>26</v>
      </c>
      <c r="AF59" s="3">
        <v>27</v>
      </c>
      <c r="AG59" s="3">
        <v>28</v>
      </c>
      <c r="AH59" s="3">
        <v>29</v>
      </c>
      <c r="AI59" s="3">
        <v>30</v>
      </c>
      <c r="AJ59" s="3">
        <v>31</v>
      </c>
      <c r="AK59" s="644" t="s">
        <v>3</v>
      </c>
      <c r="AL59" s="645" t="s">
        <v>4</v>
      </c>
      <c r="AM59" s="646" t="s">
        <v>5</v>
      </c>
    </row>
    <row r="60" spans="1:39" s="45" customFormat="1" ht="21.75" customHeight="1">
      <c r="A60" s="46"/>
      <c r="B60" s="47" t="s">
        <v>45</v>
      </c>
      <c r="C60" s="47" t="s">
        <v>7</v>
      </c>
      <c r="D60" s="48" t="s">
        <v>235</v>
      </c>
      <c r="E60" s="680"/>
      <c r="F60" s="4" t="s">
        <v>10</v>
      </c>
      <c r="G60" s="4" t="s">
        <v>11</v>
      </c>
      <c r="H60" s="152" t="s">
        <v>11</v>
      </c>
      <c r="I60" s="152" t="s">
        <v>8</v>
      </c>
      <c r="J60" s="152" t="s">
        <v>8</v>
      </c>
      <c r="K60" s="152" t="s">
        <v>9</v>
      </c>
      <c r="L60" s="152" t="s">
        <v>8</v>
      </c>
      <c r="M60" s="152" t="s">
        <v>10</v>
      </c>
      <c r="N60" s="152" t="s">
        <v>11</v>
      </c>
      <c r="O60" s="152" t="s">
        <v>11</v>
      </c>
      <c r="P60" s="152" t="s">
        <v>8</v>
      </c>
      <c r="Q60" s="152" t="s">
        <v>8</v>
      </c>
      <c r="R60" s="152" t="s">
        <v>9</v>
      </c>
      <c r="S60" s="152" t="s">
        <v>8</v>
      </c>
      <c r="T60" s="152" t="s">
        <v>10</v>
      </c>
      <c r="U60" s="152" t="s">
        <v>11</v>
      </c>
      <c r="V60" s="152" t="s">
        <v>11</v>
      </c>
      <c r="W60" s="152" t="s">
        <v>8</v>
      </c>
      <c r="X60" s="152" t="s">
        <v>8</v>
      </c>
      <c r="Y60" s="152" t="s">
        <v>9</v>
      </c>
      <c r="Z60" s="152" t="s">
        <v>8</v>
      </c>
      <c r="AA60" s="152" t="s">
        <v>10</v>
      </c>
      <c r="AB60" s="152" t="s">
        <v>11</v>
      </c>
      <c r="AC60" s="4" t="s">
        <v>11</v>
      </c>
      <c r="AD60" s="4" t="s">
        <v>8</v>
      </c>
      <c r="AE60" s="4" t="s">
        <v>8</v>
      </c>
      <c r="AF60" s="4" t="s">
        <v>9</v>
      </c>
      <c r="AG60" s="4" t="s">
        <v>8</v>
      </c>
      <c r="AH60" s="4" t="s">
        <v>10</v>
      </c>
      <c r="AI60" s="4" t="s">
        <v>11</v>
      </c>
      <c r="AJ60" s="4" t="s">
        <v>11</v>
      </c>
      <c r="AK60" s="644"/>
      <c r="AL60" s="645"/>
      <c r="AM60" s="646"/>
    </row>
    <row r="61" spans="1:39" s="45" customFormat="1" ht="21.75" customHeight="1">
      <c r="A61" s="103">
        <v>151343</v>
      </c>
      <c r="B61" s="104" t="s">
        <v>126</v>
      </c>
      <c r="C61" s="105" t="s">
        <v>127</v>
      </c>
      <c r="D61" s="106" t="s">
        <v>132</v>
      </c>
      <c r="E61" s="107" t="s">
        <v>129</v>
      </c>
      <c r="F61" s="178"/>
      <c r="G61" s="161"/>
      <c r="H61" s="153" t="s">
        <v>30</v>
      </c>
      <c r="I61" s="153"/>
      <c r="J61" s="641"/>
      <c r="K61" s="641"/>
      <c r="L61" s="153" t="s">
        <v>30</v>
      </c>
      <c r="M61" s="153"/>
      <c r="N61" s="153" t="s">
        <v>30</v>
      </c>
      <c r="O61" s="153"/>
      <c r="P61" s="153"/>
      <c r="Q61" s="641"/>
      <c r="R61" s="641" t="s">
        <v>30</v>
      </c>
      <c r="S61" s="153"/>
      <c r="T61" s="153" t="s">
        <v>30</v>
      </c>
      <c r="U61" s="153"/>
      <c r="V61" s="153" t="s">
        <v>30</v>
      </c>
      <c r="W61" s="153"/>
      <c r="X61" s="641" t="s">
        <v>30</v>
      </c>
      <c r="Y61" s="641"/>
      <c r="Z61" s="153"/>
      <c r="AA61" s="153"/>
      <c r="AB61" s="153" t="s">
        <v>30</v>
      </c>
      <c r="AC61" s="176"/>
      <c r="AD61" s="158" t="s">
        <v>30</v>
      </c>
      <c r="AE61" s="165"/>
      <c r="AF61" s="165" t="s">
        <v>30</v>
      </c>
      <c r="AG61" s="158"/>
      <c r="AH61" s="158" t="s">
        <v>30</v>
      </c>
      <c r="AI61" s="158"/>
      <c r="AJ61" s="158"/>
      <c r="AK61" s="10">
        <v>132</v>
      </c>
      <c r="AL61" s="11">
        <f aca="true" t="shared" si="6" ref="AL61:AL79">COUNTIF(E61:AK61,"T")*6+COUNTIF(E61:AK61,"P")*12+COUNTIF(E61:AK61,"M")*6+COUNTIF(E61:AK61,"I")*6+COUNTIF(E61:AK61,"N")*12+COUNTIF(E61:AK61,"TI")*11+COUNTIF(E61:AK61,"MT")*12+COUNTIF(E61:AK61,"MN")*18+COUNTIF(E61:AK61,"PI")*17+COUNTIF(E61:AK61,"TN")*18+COUNTIF(E61:AK61,"NB")*6+COUNTIF(E61:AK61,"AF")*6</f>
        <v>132</v>
      </c>
      <c r="AM61" s="12">
        <f>SUM(AL61-132)</f>
        <v>0</v>
      </c>
    </row>
    <row r="62" spans="1:39" s="45" customFormat="1" ht="21.75" customHeight="1">
      <c r="A62" s="108">
        <v>128384</v>
      </c>
      <c r="B62" s="104" t="s">
        <v>130</v>
      </c>
      <c r="C62" s="105" t="s">
        <v>131</v>
      </c>
      <c r="D62" s="106" t="s">
        <v>128</v>
      </c>
      <c r="E62" s="107" t="s">
        <v>129</v>
      </c>
      <c r="F62" s="178"/>
      <c r="G62" s="161" t="s">
        <v>30</v>
      </c>
      <c r="H62" s="153"/>
      <c r="I62" s="153" t="s">
        <v>30</v>
      </c>
      <c r="J62" s="641"/>
      <c r="K62" s="641" t="s">
        <v>30</v>
      </c>
      <c r="L62" s="153"/>
      <c r="M62" s="153" t="s">
        <v>30</v>
      </c>
      <c r="N62" s="153"/>
      <c r="O62" s="153" t="s">
        <v>30</v>
      </c>
      <c r="P62" s="153"/>
      <c r="Q62" s="641" t="s">
        <v>30</v>
      </c>
      <c r="R62" s="641"/>
      <c r="S62" s="285" t="s">
        <v>30</v>
      </c>
      <c r="T62" s="153"/>
      <c r="U62" s="153"/>
      <c r="V62" s="153"/>
      <c r="W62" s="153"/>
      <c r="X62" s="641"/>
      <c r="Y62" s="641"/>
      <c r="Z62" s="153"/>
      <c r="AA62" s="153" t="s">
        <v>30</v>
      </c>
      <c r="AB62" s="153"/>
      <c r="AC62" s="176" t="s">
        <v>30</v>
      </c>
      <c r="AD62" s="158"/>
      <c r="AE62" s="165" t="s">
        <v>30</v>
      </c>
      <c r="AF62" s="165"/>
      <c r="AG62" s="158" t="s">
        <v>30</v>
      </c>
      <c r="AH62" s="158"/>
      <c r="AI62" s="158" t="s">
        <v>30</v>
      </c>
      <c r="AJ62" s="158"/>
      <c r="AK62" s="10">
        <v>132</v>
      </c>
      <c r="AL62" s="11">
        <f t="shared" si="6"/>
        <v>144</v>
      </c>
      <c r="AM62" s="12">
        <f aca="true" t="shared" si="7" ref="AM62:AM79">SUM(AL62-132)</f>
        <v>12</v>
      </c>
    </row>
    <row r="63" spans="1:39" s="45" customFormat="1" ht="21.75" customHeight="1">
      <c r="A63" s="108">
        <v>142778</v>
      </c>
      <c r="B63" s="109" t="s">
        <v>133</v>
      </c>
      <c r="C63" s="110" t="s">
        <v>134</v>
      </c>
      <c r="D63" s="106" t="s">
        <v>132</v>
      </c>
      <c r="E63" s="107" t="s">
        <v>129</v>
      </c>
      <c r="F63" s="269" t="s">
        <v>30</v>
      </c>
      <c r="G63" s="270"/>
      <c r="H63" s="180" t="s">
        <v>30</v>
      </c>
      <c r="I63" s="180"/>
      <c r="J63" s="181" t="s">
        <v>30</v>
      </c>
      <c r="K63" s="181"/>
      <c r="L63" s="180" t="s">
        <v>30</v>
      </c>
      <c r="M63" s="180"/>
      <c r="N63" s="180" t="s">
        <v>30</v>
      </c>
      <c r="O63" s="180"/>
      <c r="P63" s="180"/>
      <c r="Q63" s="181"/>
      <c r="R63" s="181"/>
      <c r="S63" s="180"/>
      <c r="T63" s="180" t="s">
        <v>30</v>
      </c>
      <c r="U63" s="153"/>
      <c r="V63" s="153" t="s">
        <v>30</v>
      </c>
      <c r="W63" s="153"/>
      <c r="X63" s="641"/>
      <c r="Y63" s="641"/>
      <c r="Z63" s="153" t="s">
        <v>30</v>
      </c>
      <c r="AA63" s="153"/>
      <c r="AB63" s="153" t="s">
        <v>30</v>
      </c>
      <c r="AC63" s="176"/>
      <c r="AD63" s="158"/>
      <c r="AE63" s="165"/>
      <c r="AF63" s="165" t="s">
        <v>30</v>
      </c>
      <c r="AG63" s="158"/>
      <c r="AH63" s="158" t="s">
        <v>30</v>
      </c>
      <c r="AI63" s="158"/>
      <c r="AJ63" s="158"/>
      <c r="AK63" s="10">
        <v>132</v>
      </c>
      <c r="AL63" s="11">
        <f t="shared" si="6"/>
        <v>132</v>
      </c>
      <c r="AM63" s="12">
        <f t="shared" si="7"/>
        <v>0</v>
      </c>
    </row>
    <row r="64" spans="1:39" s="45" customFormat="1" ht="21.75" customHeight="1">
      <c r="A64" s="103">
        <v>150754</v>
      </c>
      <c r="B64" s="109" t="s">
        <v>135</v>
      </c>
      <c r="C64" s="110" t="s">
        <v>136</v>
      </c>
      <c r="D64" s="106" t="s">
        <v>128</v>
      </c>
      <c r="E64" s="182" t="s">
        <v>129</v>
      </c>
      <c r="F64" s="684" t="s">
        <v>19</v>
      </c>
      <c r="G64" s="685"/>
      <c r="H64" s="202"/>
      <c r="I64" s="202"/>
      <c r="J64" s="640"/>
      <c r="K64" s="640" t="s">
        <v>30</v>
      </c>
      <c r="L64" s="202"/>
      <c r="M64" s="202" t="s">
        <v>30</v>
      </c>
      <c r="N64" s="202"/>
      <c r="O64" s="202" t="s">
        <v>30</v>
      </c>
      <c r="P64" s="202"/>
      <c r="Q64" s="640"/>
      <c r="R64" s="640"/>
      <c r="S64" s="202" t="s">
        <v>30</v>
      </c>
      <c r="T64" s="202"/>
      <c r="U64" s="153" t="s">
        <v>30</v>
      </c>
      <c r="V64" s="153"/>
      <c r="W64" s="153"/>
      <c r="X64" s="641"/>
      <c r="Y64" s="641" t="s">
        <v>30</v>
      </c>
      <c r="Z64" s="153"/>
      <c r="AA64" s="153" t="s">
        <v>30</v>
      </c>
      <c r="AB64" s="153"/>
      <c r="AC64" s="176" t="s">
        <v>30</v>
      </c>
      <c r="AD64" s="158"/>
      <c r="AE64" s="165" t="s">
        <v>30</v>
      </c>
      <c r="AF64" s="165"/>
      <c r="AG64" s="158" t="s">
        <v>30</v>
      </c>
      <c r="AH64" s="158"/>
      <c r="AI64" s="158" t="s">
        <v>30</v>
      </c>
      <c r="AJ64" s="158"/>
      <c r="AK64" s="10">
        <v>132</v>
      </c>
      <c r="AL64" s="11">
        <f t="shared" si="6"/>
        <v>132</v>
      </c>
      <c r="AM64" s="12">
        <f>SUM(AL64-126)</f>
        <v>6</v>
      </c>
    </row>
    <row r="65" spans="1:39" s="45" customFormat="1" ht="21.75" customHeight="1">
      <c r="A65" s="103">
        <v>113603</v>
      </c>
      <c r="B65" s="109" t="s">
        <v>137</v>
      </c>
      <c r="C65" s="111" t="s">
        <v>138</v>
      </c>
      <c r="D65" s="106" t="s">
        <v>132</v>
      </c>
      <c r="E65" s="107" t="s">
        <v>129</v>
      </c>
      <c r="F65" s="178"/>
      <c r="G65" s="673" t="s">
        <v>19</v>
      </c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  <c r="V65" s="674"/>
      <c r="W65" s="674"/>
      <c r="X65" s="674"/>
      <c r="Y65" s="674"/>
      <c r="Z65" s="674"/>
      <c r="AA65" s="674"/>
      <c r="AB65" s="674"/>
      <c r="AC65" s="674"/>
      <c r="AD65" s="674"/>
      <c r="AE65" s="674"/>
      <c r="AF65" s="674"/>
      <c r="AG65" s="674"/>
      <c r="AH65" s="674"/>
      <c r="AI65" s="674"/>
      <c r="AJ65" s="675"/>
      <c r="AK65" s="10">
        <v>132</v>
      </c>
      <c r="AL65" s="11">
        <f t="shared" si="6"/>
        <v>0</v>
      </c>
      <c r="AM65" s="12">
        <f t="shared" si="7"/>
        <v>-132</v>
      </c>
    </row>
    <row r="66" spans="1:39" s="45" customFormat="1" ht="21.75" customHeight="1">
      <c r="A66" s="108">
        <v>125210</v>
      </c>
      <c r="B66" s="104" t="s">
        <v>139</v>
      </c>
      <c r="C66" s="112" t="s">
        <v>140</v>
      </c>
      <c r="D66" s="106" t="s">
        <v>128</v>
      </c>
      <c r="E66" s="107" t="s">
        <v>129</v>
      </c>
      <c r="F66" s="178"/>
      <c r="G66" s="161" t="s">
        <v>30</v>
      </c>
      <c r="H66" s="153"/>
      <c r="I66" s="153" t="s">
        <v>30</v>
      </c>
      <c r="J66" s="641"/>
      <c r="K66" s="641" t="s">
        <v>30</v>
      </c>
      <c r="L66" s="153"/>
      <c r="M66" s="153"/>
      <c r="N66" s="153" t="s">
        <v>30</v>
      </c>
      <c r="O66" s="153"/>
      <c r="P66" s="153" t="s">
        <v>30</v>
      </c>
      <c r="Q66" s="641"/>
      <c r="R66" s="641"/>
      <c r="S66" s="153" t="s">
        <v>30</v>
      </c>
      <c r="T66" s="153"/>
      <c r="U66" s="153"/>
      <c r="V66" s="153"/>
      <c r="W66" s="153" t="s">
        <v>30</v>
      </c>
      <c r="X66" s="641"/>
      <c r="Y66" s="641" t="s">
        <v>30</v>
      </c>
      <c r="Z66" s="153"/>
      <c r="AA66" s="153" t="s">
        <v>30</v>
      </c>
      <c r="AB66" s="153"/>
      <c r="AC66" s="203"/>
      <c r="AD66" s="159"/>
      <c r="AE66" s="166"/>
      <c r="AF66" s="166"/>
      <c r="AG66" s="159"/>
      <c r="AH66" s="159" t="s">
        <v>99</v>
      </c>
      <c r="AI66" s="158" t="s">
        <v>30</v>
      </c>
      <c r="AJ66" s="158" t="s">
        <v>30</v>
      </c>
      <c r="AK66" s="10">
        <v>132</v>
      </c>
      <c r="AL66" s="11">
        <f t="shared" si="6"/>
        <v>132</v>
      </c>
      <c r="AM66" s="12">
        <f t="shared" si="7"/>
        <v>0</v>
      </c>
    </row>
    <row r="67" spans="1:39" s="45" customFormat="1" ht="21.75" customHeight="1">
      <c r="A67" s="49">
        <v>137367</v>
      </c>
      <c r="B67" s="50" t="s">
        <v>141</v>
      </c>
      <c r="C67" s="83" t="s">
        <v>142</v>
      </c>
      <c r="D67" s="52" t="s">
        <v>48</v>
      </c>
      <c r="E67" s="53" t="s">
        <v>129</v>
      </c>
      <c r="F67" s="298" t="s">
        <v>250</v>
      </c>
      <c r="G67" s="156"/>
      <c r="H67" s="153" t="s">
        <v>30</v>
      </c>
      <c r="I67" s="153"/>
      <c r="J67" s="641"/>
      <c r="K67" s="641" t="s">
        <v>30</v>
      </c>
      <c r="L67" s="153" t="s">
        <v>30</v>
      </c>
      <c r="M67" s="153"/>
      <c r="N67" s="153" t="s">
        <v>30</v>
      </c>
      <c r="O67" s="153"/>
      <c r="P67" s="153"/>
      <c r="Q67" s="641" t="s">
        <v>30</v>
      </c>
      <c r="R67" s="641"/>
      <c r="S67" s="153"/>
      <c r="T67" s="153" t="s">
        <v>30</v>
      </c>
      <c r="U67" s="153"/>
      <c r="V67" s="153"/>
      <c r="W67" s="153" t="s">
        <v>30</v>
      </c>
      <c r="X67" s="641"/>
      <c r="Y67" s="288" t="s">
        <v>250</v>
      </c>
      <c r="Z67" s="153" t="s">
        <v>30</v>
      </c>
      <c r="AA67" s="180"/>
      <c r="AB67" s="294" t="s">
        <v>30</v>
      </c>
      <c r="AC67" s="222" t="s">
        <v>30</v>
      </c>
      <c r="AD67" s="281" t="s">
        <v>250</v>
      </c>
      <c r="AE67" s="208"/>
      <c r="AF67" s="208" t="s">
        <v>30</v>
      </c>
      <c r="AG67" s="222"/>
      <c r="AH67" s="222"/>
      <c r="AI67" s="222" t="s">
        <v>30</v>
      </c>
      <c r="AJ67" s="203"/>
      <c r="AK67" s="10">
        <v>132</v>
      </c>
      <c r="AL67" s="11">
        <f t="shared" si="6"/>
        <v>162</v>
      </c>
      <c r="AM67" s="12">
        <f t="shared" si="7"/>
        <v>30</v>
      </c>
    </row>
    <row r="68" spans="1:39" s="45" customFormat="1" ht="21.75" customHeight="1">
      <c r="A68" s="49">
        <v>150827</v>
      </c>
      <c r="B68" s="50" t="s">
        <v>143</v>
      </c>
      <c r="C68" s="83" t="s">
        <v>144</v>
      </c>
      <c r="D68" s="52" t="s">
        <v>48</v>
      </c>
      <c r="E68" s="53" t="s">
        <v>129</v>
      </c>
      <c r="F68" s="178" t="s">
        <v>30</v>
      </c>
      <c r="G68" s="205" t="s">
        <v>250</v>
      </c>
      <c r="H68" s="153" t="s">
        <v>30</v>
      </c>
      <c r="I68" s="285" t="s">
        <v>250</v>
      </c>
      <c r="J68" s="641"/>
      <c r="K68" s="641" t="s">
        <v>30</v>
      </c>
      <c r="L68" s="153"/>
      <c r="M68" s="285" t="s">
        <v>250</v>
      </c>
      <c r="N68" s="153" t="s">
        <v>30</v>
      </c>
      <c r="O68" s="153"/>
      <c r="P68" s="153" t="s">
        <v>30</v>
      </c>
      <c r="Q68" s="641"/>
      <c r="R68" s="641"/>
      <c r="S68" s="153"/>
      <c r="T68" s="153" t="s">
        <v>30</v>
      </c>
      <c r="U68" s="153"/>
      <c r="V68" s="153" t="s">
        <v>30</v>
      </c>
      <c r="W68" s="153"/>
      <c r="X68" s="641"/>
      <c r="Y68" s="641"/>
      <c r="Z68" s="153" t="s">
        <v>30</v>
      </c>
      <c r="AA68" s="180"/>
      <c r="AB68" s="180" t="s">
        <v>30</v>
      </c>
      <c r="AC68" s="222"/>
      <c r="AD68" s="222"/>
      <c r="AE68" s="208"/>
      <c r="AF68" s="208" t="s">
        <v>30</v>
      </c>
      <c r="AG68" s="222"/>
      <c r="AH68" s="222" t="s">
        <v>30</v>
      </c>
      <c r="AI68" s="222"/>
      <c r="AJ68" s="295" t="s">
        <v>30</v>
      </c>
      <c r="AK68" s="10">
        <v>132</v>
      </c>
      <c r="AL68" s="11">
        <f t="shared" si="6"/>
        <v>162</v>
      </c>
      <c r="AM68" s="12">
        <f t="shared" si="7"/>
        <v>30</v>
      </c>
    </row>
    <row r="69" spans="1:39" s="45" customFormat="1" ht="21.75" customHeight="1">
      <c r="A69" s="49">
        <v>121932</v>
      </c>
      <c r="B69" s="81" t="s">
        <v>145</v>
      </c>
      <c r="C69" s="51" t="s">
        <v>146</v>
      </c>
      <c r="D69" s="52" t="s">
        <v>48</v>
      </c>
      <c r="E69" s="53" t="s">
        <v>129</v>
      </c>
      <c r="F69" s="269"/>
      <c r="G69" s="275"/>
      <c r="H69" s="180"/>
      <c r="I69" s="180"/>
      <c r="J69" s="181" t="s">
        <v>30</v>
      </c>
      <c r="K69" s="181" t="s">
        <v>30</v>
      </c>
      <c r="L69" s="180"/>
      <c r="M69" s="180" t="s">
        <v>30</v>
      </c>
      <c r="N69" s="180" t="s">
        <v>30</v>
      </c>
      <c r="O69" s="180"/>
      <c r="P69" s="180"/>
      <c r="Q69" s="181" t="s">
        <v>30</v>
      </c>
      <c r="R69" s="181"/>
      <c r="S69" s="180"/>
      <c r="T69" s="180" t="s">
        <v>30</v>
      </c>
      <c r="U69" s="180"/>
      <c r="V69" s="153"/>
      <c r="W69" s="153" t="s">
        <v>30</v>
      </c>
      <c r="X69" s="641"/>
      <c r="Y69" s="641"/>
      <c r="Z69" s="153" t="s">
        <v>30</v>
      </c>
      <c r="AA69" s="180"/>
      <c r="AB69" s="180"/>
      <c r="AC69" s="222" t="s">
        <v>30</v>
      </c>
      <c r="AD69" s="222"/>
      <c r="AE69" s="208"/>
      <c r="AF69" s="208" t="s">
        <v>30</v>
      </c>
      <c r="AG69" s="222"/>
      <c r="AH69" s="222"/>
      <c r="AI69" s="222" t="s">
        <v>30</v>
      </c>
      <c r="AJ69" s="176"/>
      <c r="AK69" s="10">
        <v>132</v>
      </c>
      <c r="AL69" s="11">
        <f t="shared" si="6"/>
        <v>132</v>
      </c>
      <c r="AM69" s="12">
        <f t="shared" si="7"/>
        <v>0</v>
      </c>
    </row>
    <row r="70" spans="1:39" s="45" customFormat="1" ht="21.75" customHeight="1">
      <c r="A70" s="49">
        <v>142824</v>
      </c>
      <c r="B70" s="55" t="s">
        <v>147</v>
      </c>
      <c r="C70" s="51" t="s">
        <v>148</v>
      </c>
      <c r="D70" s="52" t="s">
        <v>48</v>
      </c>
      <c r="E70" s="155" t="s">
        <v>129</v>
      </c>
      <c r="F70" s="679" t="s">
        <v>19</v>
      </c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153"/>
      <c r="W70" s="153" t="s">
        <v>30</v>
      </c>
      <c r="X70" s="641"/>
      <c r="Y70" s="288" t="s">
        <v>30</v>
      </c>
      <c r="Z70" s="153" t="s">
        <v>30</v>
      </c>
      <c r="AA70" s="180"/>
      <c r="AB70" s="180" t="s">
        <v>30</v>
      </c>
      <c r="AC70" s="222" t="s">
        <v>30</v>
      </c>
      <c r="AD70" s="222"/>
      <c r="AE70" s="208" t="s">
        <v>30</v>
      </c>
      <c r="AF70" s="208" t="s">
        <v>30</v>
      </c>
      <c r="AG70" s="222"/>
      <c r="AH70" s="222"/>
      <c r="AI70" s="222"/>
      <c r="AJ70" s="203"/>
      <c r="AK70" s="10">
        <v>132</v>
      </c>
      <c r="AL70" s="11">
        <f t="shared" si="6"/>
        <v>84</v>
      </c>
      <c r="AM70" s="12">
        <f>SUM(AL70-66)</f>
        <v>18</v>
      </c>
    </row>
    <row r="71" spans="1:39" s="45" customFormat="1" ht="21.75" customHeight="1">
      <c r="A71" s="49">
        <v>151068</v>
      </c>
      <c r="B71" s="55" t="s">
        <v>149</v>
      </c>
      <c r="C71" s="51" t="s">
        <v>150</v>
      </c>
      <c r="D71" s="52" t="s">
        <v>48</v>
      </c>
      <c r="E71" s="53" t="s">
        <v>129</v>
      </c>
      <c r="F71" s="178"/>
      <c r="G71" s="156"/>
      <c r="H71" s="174" t="s">
        <v>30</v>
      </c>
      <c r="I71" s="174"/>
      <c r="J71" s="175"/>
      <c r="K71" s="175" t="s">
        <v>30</v>
      </c>
      <c r="L71" s="174"/>
      <c r="M71" s="174"/>
      <c r="N71" s="174" t="s">
        <v>30</v>
      </c>
      <c r="O71" s="174"/>
      <c r="P71" s="174" t="s">
        <v>250</v>
      </c>
      <c r="Q71" s="175" t="s">
        <v>30</v>
      </c>
      <c r="R71" s="175"/>
      <c r="S71" s="174"/>
      <c r="T71" s="174" t="s">
        <v>30</v>
      </c>
      <c r="U71" s="174"/>
      <c r="V71" s="153"/>
      <c r="W71" s="153" t="s">
        <v>30</v>
      </c>
      <c r="X71" s="641"/>
      <c r="Y71" s="641"/>
      <c r="Z71" s="153" t="s">
        <v>30</v>
      </c>
      <c r="AA71" s="180"/>
      <c r="AB71" s="180"/>
      <c r="AC71" s="222" t="s">
        <v>30</v>
      </c>
      <c r="AD71" s="222"/>
      <c r="AE71" s="208" t="s">
        <v>250</v>
      </c>
      <c r="AF71" s="208" t="s">
        <v>30</v>
      </c>
      <c r="AG71" s="222"/>
      <c r="AH71" s="222"/>
      <c r="AI71" s="222" t="s">
        <v>30</v>
      </c>
      <c r="AJ71" s="261"/>
      <c r="AK71" s="10">
        <v>132</v>
      </c>
      <c r="AL71" s="11">
        <f t="shared" si="6"/>
        <v>132</v>
      </c>
      <c r="AM71" s="12">
        <f t="shared" si="7"/>
        <v>0</v>
      </c>
    </row>
    <row r="72" spans="1:39" s="45" customFormat="1" ht="21.75" customHeight="1">
      <c r="A72" s="49">
        <v>150762</v>
      </c>
      <c r="B72" s="50" t="s">
        <v>151</v>
      </c>
      <c r="C72" s="83" t="s">
        <v>152</v>
      </c>
      <c r="D72" s="52" t="s">
        <v>48</v>
      </c>
      <c r="E72" s="53" t="s">
        <v>129</v>
      </c>
      <c r="F72" s="178"/>
      <c r="G72" s="156"/>
      <c r="H72" s="153" t="s">
        <v>30</v>
      </c>
      <c r="I72" s="285" t="s">
        <v>250</v>
      </c>
      <c r="J72" s="288" t="s">
        <v>30</v>
      </c>
      <c r="K72" s="641" t="s">
        <v>30</v>
      </c>
      <c r="L72" s="153"/>
      <c r="M72" s="153"/>
      <c r="N72" s="153" t="s">
        <v>30</v>
      </c>
      <c r="O72" s="153" t="s">
        <v>30</v>
      </c>
      <c r="P72" s="285" t="s">
        <v>250</v>
      </c>
      <c r="Q72" s="641" t="s">
        <v>30</v>
      </c>
      <c r="R72" s="641"/>
      <c r="S72" s="153"/>
      <c r="T72" s="153"/>
      <c r="U72" s="153"/>
      <c r="V72" s="153"/>
      <c r="W72" s="153"/>
      <c r="X72" s="641"/>
      <c r="Y72" s="641"/>
      <c r="Z72" s="153" t="s">
        <v>30</v>
      </c>
      <c r="AA72" s="180"/>
      <c r="AB72" s="180"/>
      <c r="AC72" s="222" t="s">
        <v>30</v>
      </c>
      <c r="AD72" s="222" t="s">
        <v>30</v>
      </c>
      <c r="AE72" s="208"/>
      <c r="AF72" s="208" t="s">
        <v>30</v>
      </c>
      <c r="AG72" s="222"/>
      <c r="AH72" s="222" t="s">
        <v>30</v>
      </c>
      <c r="AI72" s="222" t="s">
        <v>30</v>
      </c>
      <c r="AJ72" s="176"/>
      <c r="AK72" s="10">
        <v>132</v>
      </c>
      <c r="AL72" s="11">
        <f t="shared" si="6"/>
        <v>156</v>
      </c>
      <c r="AM72" s="12">
        <f t="shared" si="7"/>
        <v>24</v>
      </c>
    </row>
    <row r="73" spans="1:39" s="45" customFormat="1" ht="21.75" customHeight="1">
      <c r="A73" s="49">
        <v>150924</v>
      </c>
      <c r="B73" s="81" t="s">
        <v>153</v>
      </c>
      <c r="C73" s="51" t="s">
        <v>154</v>
      </c>
      <c r="D73" s="52" t="s">
        <v>48</v>
      </c>
      <c r="E73" s="53" t="s">
        <v>129</v>
      </c>
      <c r="F73" s="178"/>
      <c r="G73" s="156"/>
      <c r="H73" s="153" t="s">
        <v>30</v>
      </c>
      <c r="I73" s="153"/>
      <c r="J73" s="641"/>
      <c r="K73" s="641" t="s">
        <v>30</v>
      </c>
      <c r="L73" s="153"/>
      <c r="M73" s="153"/>
      <c r="N73" s="153" t="s">
        <v>30</v>
      </c>
      <c r="O73" s="153"/>
      <c r="P73" s="153"/>
      <c r="Q73" s="641" t="s">
        <v>30</v>
      </c>
      <c r="R73" s="641"/>
      <c r="S73" s="153"/>
      <c r="T73" s="153" t="s">
        <v>30</v>
      </c>
      <c r="U73" s="153"/>
      <c r="V73" s="153"/>
      <c r="W73" s="153" t="s">
        <v>30</v>
      </c>
      <c r="X73" s="641"/>
      <c r="Y73" s="641"/>
      <c r="Z73" s="153" t="s">
        <v>30</v>
      </c>
      <c r="AA73" s="180"/>
      <c r="AB73" s="180"/>
      <c r="AC73" s="222" t="s">
        <v>30</v>
      </c>
      <c r="AD73" s="222"/>
      <c r="AE73" s="208"/>
      <c r="AF73" s="208" t="s">
        <v>30</v>
      </c>
      <c r="AG73" s="222"/>
      <c r="AH73" s="222" t="s">
        <v>30</v>
      </c>
      <c r="AI73" s="222" t="s">
        <v>30</v>
      </c>
      <c r="AJ73" s="176"/>
      <c r="AK73" s="10">
        <v>132</v>
      </c>
      <c r="AL73" s="11">
        <f t="shared" si="6"/>
        <v>132</v>
      </c>
      <c r="AM73" s="12">
        <f t="shared" si="7"/>
        <v>0</v>
      </c>
    </row>
    <row r="74" spans="1:39" s="45" customFormat="1" ht="21.75" customHeight="1">
      <c r="A74" s="49">
        <v>151246</v>
      </c>
      <c r="B74" s="81" t="s">
        <v>155</v>
      </c>
      <c r="C74" s="51" t="s">
        <v>156</v>
      </c>
      <c r="D74" s="52" t="s">
        <v>48</v>
      </c>
      <c r="E74" s="53" t="s">
        <v>129</v>
      </c>
      <c r="F74" s="178" t="s">
        <v>30</v>
      </c>
      <c r="G74" s="205" t="s">
        <v>30</v>
      </c>
      <c r="H74" s="153" t="s">
        <v>30</v>
      </c>
      <c r="I74" s="153"/>
      <c r="J74" s="288" t="s">
        <v>250</v>
      </c>
      <c r="K74" s="641" t="s">
        <v>30</v>
      </c>
      <c r="L74" s="153"/>
      <c r="M74" s="153"/>
      <c r="N74" s="153" t="s">
        <v>30</v>
      </c>
      <c r="O74" s="153"/>
      <c r="P74" s="153"/>
      <c r="Q74" s="641" t="s">
        <v>30</v>
      </c>
      <c r="R74" s="641"/>
      <c r="S74" s="153"/>
      <c r="T74" s="153" t="s">
        <v>30</v>
      </c>
      <c r="U74" s="153"/>
      <c r="V74" s="285" t="s">
        <v>30</v>
      </c>
      <c r="W74" s="153" t="s">
        <v>30</v>
      </c>
      <c r="X74" s="641"/>
      <c r="Y74" s="641"/>
      <c r="Z74" s="153" t="s">
        <v>30</v>
      </c>
      <c r="AA74" s="180"/>
      <c r="AB74" s="294"/>
      <c r="AC74" s="222" t="s">
        <v>30</v>
      </c>
      <c r="AD74" s="222" t="s">
        <v>30</v>
      </c>
      <c r="AE74" s="208"/>
      <c r="AF74" s="208"/>
      <c r="AG74" s="222"/>
      <c r="AH74" s="222"/>
      <c r="AI74" s="222" t="s">
        <v>30</v>
      </c>
      <c r="AJ74" s="176"/>
      <c r="AK74" s="10">
        <v>132</v>
      </c>
      <c r="AL74" s="11">
        <f t="shared" si="6"/>
        <v>162</v>
      </c>
      <c r="AM74" s="12">
        <f t="shared" si="7"/>
        <v>30</v>
      </c>
    </row>
    <row r="75" spans="1:39" s="45" customFormat="1" ht="21.75" customHeight="1">
      <c r="A75" s="49">
        <v>137332</v>
      </c>
      <c r="B75" s="81" t="s">
        <v>157</v>
      </c>
      <c r="C75" s="51" t="s">
        <v>158</v>
      </c>
      <c r="D75" s="52" t="s">
        <v>48</v>
      </c>
      <c r="E75" s="53" t="s">
        <v>129</v>
      </c>
      <c r="F75" s="178"/>
      <c r="G75" s="156"/>
      <c r="H75" s="153" t="s">
        <v>30</v>
      </c>
      <c r="I75" s="153"/>
      <c r="J75" s="641"/>
      <c r="K75" s="641" t="s">
        <v>30</v>
      </c>
      <c r="L75" s="153" t="s">
        <v>30</v>
      </c>
      <c r="M75" s="153"/>
      <c r="N75" s="153" t="s">
        <v>30</v>
      </c>
      <c r="O75" s="153"/>
      <c r="P75" s="153"/>
      <c r="Q75" s="641" t="s">
        <v>30</v>
      </c>
      <c r="R75" s="288" t="s">
        <v>30</v>
      </c>
      <c r="S75" s="153"/>
      <c r="T75" s="153" t="s">
        <v>30</v>
      </c>
      <c r="U75" s="285" t="s">
        <v>250</v>
      </c>
      <c r="V75" s="153"/>
      <c r="W75" s="153" t="s">
        <v>30</v>
      </c>
      <c r="X75" s="641"/>
      <c r="Y75" s="641"/>
      <c r="Z75" s="153" t="s">
        <v>30</v>
      </c>
      <c r="AA75" s="180"/>
      <c r="AB75" s="180"/>
      <c r="AC75" s="222" t="s">
        <v>30</v>
      </c>
      <c r="AD75" s="281" t="s">
        <v>250</v>
      </c>
      <c r="AE75" s="208"/>
      <c r="AF75" s="208" t="s">
        <v>30</v>
      </c>
      <c r="AG75" s="281" t="s">
        <v>250</v>
      </c>
      <c r="AH75" s="222"/>
      <c r="AI75" s="222" t="s">
        <v>30</v>
      </c>
      <c r="AJ75" s="176"/>
      <c r="AK75" s="10">
        <v>132</v>
      </c>
      <c r="AL75" s="11">
        <f t="shared" si="6"/>
        <v>162</v>
      </c>
      <c r="AM75" s="12">
        <f t="shared" si="7"/>
        <v>30</v>
      </c>
    </row>
    <row r="76" spans="1:39" s="45" customFormat="1" ht="21.75" customHeight="1">
      <c r="A76" s="49">
        <v>150916</v>
      </c>
      <c r="B76" s="81" t="s">
        <v>159</v>
      </c>
      <c r="C76" s="51" t="s">
        <v>160</v>
      </c>
      <c r="D76" s="52" t="s">
        <v>48</v>
      </c>
      <c r="E76" s="53" t="s">
        <v>129</v>
      </c>
      <c r="F76" s="178"/>
      <c r="G76" s="156"/>
      <c r="H76" s="153" t="s">
        <v>30</v>
      </c>
      <c r="I76" s="153" t="s">
        <v>30</v>
      </c>
      <c r="J76" s="641"/>
      <c r="K76" s="641" t="s">
        <v>30</v>
      </c>
      <c r="L76" s="153"/>
      <c r="M76" s="285" t="s">
        <v>30</v>
      </c>
      <c r="N76" s="153" t="s">
        <v>30</v>
      </c>
      <c r="O76" s="153"/>
      <c r="P76" s="153"/>
      <c r="Q76" s="641" t="s">
        <v>30</v>
      </c>
      <c r="R76" s="641"/>
      <c r="S76" s="285" t="s">
        <v>250</v>
      </c>
      <c r="T76" s="153" t="s">
        <v>30</v>
      </c>
      <c r="U76" s="285" t="s">
        <v>250</v>
      </c>
      <c r="V76" s="153"/>
      <c r="W76" s="153" t="s">
        <v>30</v>
      </c>
      <c r="X76" s="641"/>
      <c r="Y76" s="641"/>
      <c r="Z76" s="153" t="s">
        <v>30</v>
      </c>
      <c r="AA76" s="180"/>
      <c r="AB76" s="180"/>
      <c r="AC76" s="222" t="s">
        <v>30</v>
      </c>
      <c r="AD76" s="222"/>
      <c r="AE76" s="282" t="s">
        <v>250</v>
      </c>
      <c r="AF76" s="208" t="s">
        <v>30</v>
      </c>
      <c r="AG76" s="222"/>
      <c r="AH76" s="222"/>
      <c r="AI76" s="222" t="s">
        <v>30</v>
      </c>
      <c r="AJ76" s="176"/>
      <c r="AK76" s="10">
        <v>132</v>
      </c>
      <c r="AL76" s="11">
        <f t="shared" si="6"/>
        <v>162</v>
      </c>
      <c r="AM76" s="12">
        <f t="shared" si="7"/>
        <v>30</v>
      </c>
    </row>
    <row r="77" spans="1:39" s="45" customFormat="1" ht="21.75" customHeight="1">
      <c r="A77" s="49"/>
      <c r="B77" s="81"/>
      <c r="C77" s="113"/>
      <c r="D77" s="52">
        <v>10</v>
      </c>
      <c r="E77" s="53"/>
      <c r="F77" s="178"/>
      <c r="G77" s="156"/>
      <c r="H77" s="153">
        <v>16</v>
      </c>
      <c r="I77" s="153"/>
      <c r="J77" s="641"/>
      <c r="K77" s="641">
        <v>16</v>
      </c>
      <c r="L77" s="153"/>
      <c r="M77" s="153"/>
      <c r="N77" s="153">
        <v>15</v>
      </c>
      <c r="O77" s="153"/>
      <c r="P77" s="153"/>
      <c r="Q77" s="641">
        <v>15</v>
      </c>
      <c r="R77" s="641"/>
      <c r="S77" s="153"/>
      <c r="T77" s="153">
        <v>15</v>
      </c>
      <c r="U77" s="153"/>
      <c r="V77" s="153"/>
      <c r="W77" s="153">
        <v>15</v>
      </c>
      <c r="X77" s="641"/>
      <c r="Y77" s="641"/>
      <c r="Z77" s="153">
        <v>15</v>
      </c>
      <c r="AA77" s="153"/>
      <c r="AB77" s="153"/>
      <c r="AC77" s="176">
        <v>15</v>
      </c>
      <c r="AD77" s="158"/>
      <c r="AE77" s="165"/>
      <c r="AF77" s="165">
        <v>15</v>
      </c>
      <c r="AG77" s="158"/>
      <c r="AH77" s="158"/>
      <c r="AI77" s="158">
        <v>15</v>
      </c>
      <c r="AJ77" s="158"/>
      <c r="AK77" s="10"/>
      <c r="AL77" s="11"/>
      <c r="AM77" s="12"/>
    </row>
    <row r="78" spans="1:39" s="45" customFormat="1" ht="21.75" customHeight="1">
      <c r="A78" s="114">
        <v>151661</v>
      </c>
      <c r="B78" s="50" t="s">
        <v>161</v>
      </c>
      <c r="C78" s="56" t="s">
        <v>162</v>
      </c>
      <c r="D78" s="52" t="s">
        <v>163</v>
      </c>
      <c r="E78" s="53" t="s">
        <v>164</v>
      </c>
      <c r="F78" s="178" t="s">
        <v>250</v>
      </c>
      <c r="G78" s="161" t="s">
        <v>250</v>
      </c>
      <c r="H78" s="161" t="s">
        <v>250</v>
      </c>
      <c r="I78" s="161"/>
      <c r="J78" s="641"/>
      <c r="K78" s="641" t="s">
        <v>250</v>
      </c>
      <c r="L78" s="161" t="s">
        <v>250</v>
      </c>
      <c r="M78" s="161" t="s">
        <v>250</v>
      </c>
      <c r="N78" s="161" t="s">
        <v>250</v>
      </c>
      <c r="O78" s="161" t="s">
        <v>250</v>
      </c>
      <c r="P78" s="161"/>
      <c r="Q78" s="641" t="s">
        <v>250</v>
      </c>
      <c r="R78" s="641"/>
      <c r="S78" s="161" t="s">
        <v>250</v>
      </c>
      <c r="T78" s="161" t="s">
        <v>250</v>
      </c>
      <c r="U78" s="161" t="s">
        <v>250</v>
      </c>
      <c r="V78" s="161" t="s">
        <v>250</v>
      </c>
      <c r="W78" s="161"/>
      <c r="X78" s="641"/>
      <c r="Y78" s="641" t="s">
        <v>250</v>
      </c>
      <c r="Z78" s="161" t="s">
        <v>250</v>
      </c>
      <c r="AA78" s="161" t="s">
        <v>250</v>
      </c>
      <c r="AB78" s="161" t="s">
        <v>250</v>
      </c>
      <c r="AC78" s="161" t="s">
        <v>250</v>
      </c>
      <c r="AD78" s="161"/>
      <c r="AE78" s="165"/>
      <c r="AF78" s="165"/>
      <c r="AG78" s="161" t="s">
        <v>250</v>
      </c>
      <c r="AH78" s="161" t="s">
        <v>250</v>
      </c>
      <c r="AI78" s="161" t="s">
        <v>250</v>
      </c>
      <c r="AJ78" s="161" t="s">
        <v>250</v>
      </c>
      <c r="AK78" s="10">
        <v>132</v>
      </c>
      <c r="AL78" s="11">
        <f t="shared" si="6"/>
        <v>132</v>
      </c>
      <c r="AM78" s="12">
        <f t="shared" si="7"/>
        <v>0</v>
      </c>
    </row>
    <row r="79" spans="1:39" s="45" customFormat="1" ht="21.75" customHeight="1">
      <c r="A79" s="114">
        <v>153303</v>
      </c>
      <c r="B79" s="55" t="s">
        <v>236</v>
      </c>
      <c r="C79" s="58">
        <v>1121221</v>
      </c>
      <c r="D79" s="52" t="s">
        <v>163</v>
      </c>
      <c r="E79" s="53" t="s">
        <v>164</v>
      </c>
      <c r="F79" s="178" t="s">
        <v>250</v>
      </c>
      <c r="G79" s="161" t="s">
        <v>250</v>
      </c>
      <c r="H79" s="161" t="s">
        <v>250</v>
      </c>
      <c r="I79" s="161" t="s">
        <v>250</v>
      </c>
      <c r="J79" s="641"/>
      <c r="K79" s="641"/>
      <c r="L79" s="161" t="s">
        <v>250</v>
      </c>
      <c r="M79" s="161" t="s">
        <v>250</v>
      </c>
      <c r="N79" s="161"/>
      <c r="O79" s="161" t="s">
        <v>250</v>
      </c>
      <c r="P79" s="161" t="s">
        <v>250</v>
      </c>
      <c r="Q79" s="641" t="s">
        <v>250</v>
      </c>
      <c r="R79" s="641"/>
      <c r="S79" s="161" t="s">
        <v>250</v>
      </c>
      <c r="T79" s="161" t="s">
        <v>250</v>
      </c>
      <c r="U79" s="161"/>
      <c r="V79" s="161" t="s">
        <v>250</v>
      </c>
      <c r="W79" s="161" t="s">
        <v>250</v>
      </c>
      <c r="X79" s="641" t="s">
        <v>250</v>
      </c>
      <c r="Y79" s="641"/>
      <c r="Z79" s="161" t="s">
        <v>250</v>
      </c>
      <c r="AA79" s="161" t="s">
        <v>250</v>
      </c>
      <c r="AB79" s="161" t="s">
        <v>250</v>
      </c>
      <c r="AC79" s="161"/>
      <c r="AD79" s="161" t="s">
        <v>250</v>
      </c>
      <c r="AE79" s="165"/>
      <c r="AF79" s="165" t="s">
        <v>250</v>
      </c>
      <c r="AG79" s="161" t="s">
        <v>250</v>
      </c>
      <c r="AH79" s="161" t="s">
        <v>250</v>
      </c>
      <c r="AI79" s="161"/>
      <c r="AJ79" s="161" t="s">
        <v>250</v>
      </c>
      <c r="AK79" s="10">
        <v>132</v>
      </c>
      <c r="AL79" s="11">
        <f t="shared" si="6"/>
        <v>132</v>
      </c>
      <c r="AM79" s="12">
        <f t="shared" si="7"/>
        <v>0</v>
      </c>
    </row>
    <row r="80" spans="1:39" s="45" customFormat="1" ht="21.75" customHeight="1" thickBot="1">
      <c r="A80" s="86">
        <v>126047</v>
      </c>
      <c r="B80" s="115" t="s">
        <v>165</v>
      </c>
      <c r="C80" s="64" t="s">
        <v>166</v>
      </c>
      <c r="D80" s="65" t="s">
        <v>163</v>
      </c>
      <c r="E80" s="66" t="s">
        <v>164</v>
      </c>
      <c r="F80" s="686" t="s">
        <v>167</v>
      </c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99"/>
      <c r="AL80" s="19"/>
      <c r="AM80" s="68"/>
    </row>
    <row r="81" spans="1:38" s="45" customFormat="1" ht="13.5" customHeight="1">
      <c r="A81" s="89"/>
      <c r="B81" s="116"/>
      <c r="C81" s="71"/>
      <c r="D81" s="72"/>
      <c r="E81" s="73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75"/>
      <c r="AL81" s="76"/>
    </row>
    <row r="82" spans="1:39" s="45" customFormat="1" ht="13.5" customHeight="1" thickBot="1">
      <c r="A82" s="89"/>
      <c r="B82" s="116"/>
      <c r="C82" s="71"/>
      <c r="D82" s="72"/>
      <c r="E82" s="73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94"/>
      <c r="AL82" s="95"/>
      <c r="AM82" s="96"/>
    </row>
    <row r="83" spans="1:39" s="45" customFormat="1" ht="21.75" customHeight="1" thickBot="1">
      <c r="A83" s="77" t="s">
        <v>16</v>
      </c>
      <c r="B83" s="78" t="s">
        <v>0</v>
      </c>
      <c r="C83" s="78" t="s">
        <v>44</v>
      </c>
      <c r="D83" s="79" t="s">
        <v>1</v>
      </c>
      <c r="E83" s="680" t="s">
        <v>2</v>
      </c>
      <c r="F83" s="3">
        <v>1</v>
      </c>
      <c r="G83" s="3">
        <v>2</v>
      </c>
      <c r="H83" s="3">
        <v>3</v>
      </c>
      <c r="I83" s="3">
        <v>4</v>
      </c>
      <c r="J83" s="3">
        <v>5</v>
      </c>
      <c r="K83" s="3">
        <v>6</v>
      </c>
      <c r="L83" s="3">
        <v>7</v>
      </c>
      <c r="M83" s="3">
        <v>8</v>
      </c>
      <c r="N83" s="3">
        <v>9</v>
      </c>
      <c r="O83" s="3">
        <v>10</v>
      </c>
      <c r="P83" s="3">
        <v>11</v>
      </c>
      <c r="Q83" s="3">
        <v>12</v>
      </c>
      <c r="R83" s="3">
        <v>13</v>
      </c>
      <c r="S83" s="3">
        <v>14</v>
      </c>
      <c r="T83" s="3">
        <v>15</v>
      </c>
      <c r="U83" s="3">
        <v>16</v>
      </c>
      <c r="V83" s="3">
        <v>17</v>
      </c>
      <c r="W83" s="3">
        <v>18</v>
      </c>
      <c r="X83" s="3">
        <v>19</v>
      </c>
      <c r="Y83" s="3">
        <v>20</v>
      </c>
      <c r="Z83" s="3">
        <v>21</v>
      </c>
      <c r="AA83" s="3">
        <v>22</v>
      </c>
      <c r="AB83" s="3">
        <v>23</v>
      </c>
      <c r="AC83" s="3">
        <v>24</v>
      </c>
      <c r="AD83" s="3">
        <v>25</v>
      </c>
      <c r="AE83" s="3">
        <v>26</v>
      </c>
      <c r="AF83" s="3">
        <v>27</v>
      </c>
      <c r="AG83" s="3">
        <v>28</v>
      </c>
      <c r="AH83" s="3">
        <v>29</v>
      </c>
      <c r="AI83" s="3">
        <v>30</v>
      </c>
      <c r="AJ83" s="3">
        <v>31</v>
      </c>
      <c r="AK83" s="644" t="s">
        <v>3</v>
      </c>
      <c r="AL83" s="645" t="s">
        <v>4</v>
      </c>
      <c r="AM83" s="646" t="s">
        <v>5</v>
      </c>
    </row>
    <row r="84" spans="1:39" s="45" customFormat="1" ht="21.75" customHeight="1">
      <c r="A84" s="46"/>
      <c r="B84" s="47" t="s">
        <v>45</v>
      </c>
      <c r="C84" s="47" t="s">
        <v>7</v>
      </c>
      <c r="D84" s="48" t="s">
        <v>235</v>
      </c>
      <c r="E84" s="680"/>
      <c r="F84" s="4" t="s">
        <v>10</v>
      </c>
      <c r="G84" s="4" t="s">
        <v>11</v>
      </c>
      <c r="H84" s="152" t="s">
        <v>11</v>
      </c>
      <c r="I84" s="152" t="s">
        <v>8</v>
      </c>
      <c r="J84" s="152" t="s">
        <v>8</v>
      </c>
      <c r="K84" s="152" t="s">
        <v>9</v>
      </c>
      <c r="L84" s="152" t="s">
        <v>8</v>
      </c>
      <c r="M84" s="152" t="s">
        <v>10</v>
      </c>
      <c r="N84" s="152" t="s">
        <v>11</v>
      </c>
      <c r="O84" s="152" t="s">
        <v>11</v>
      </c>
      <c r="P84" s="152" t="s">
        <v>8</v>
      </c>
      <c r="Q84" s="152" t="s">
        <v>8</v>
      </c>
      <c r="R84" s="152" t="s">
        <v>9</v>
      </c>
      <c r="S84" s="152" t="s">
        <v>8</v>
      </c>
      <c r="T84" s="152" t="s">
        <v>10</v>
      </c>
      <c r="U84" s="152" t="s">
        <v>11</v>
      </c>
      <c r="V84" s="152" t="s">
        <v>11</v>
      </c>
      <c r="W84" s="152" t="s">
        <v>8</v>
      </c>
      <c r="X84" s="152" t="s">
        <v>8</v>
      </c>
      <c r="Y84" s="152" t="s">
        <v>9</v>
      </c>
      <c r="Z84" s="152" t="s">
        <v>8</v>
      </c>
      <c r="AA84" s="152" t="s">
        <v>10</v>
      </c>
      <c r="AB84" s="152" t="s">
        <v>11</v>
      </c>
      <c r="AC84" s="4" t="s">
        <v>11</v>
      </c>
      <c r="AD84" s="4" t="s">
        <v>8</v>
      </c>
      <c r="AE84" s="4" t="s">
        <v>8</v>
      </c>
      <c r="AF84" s="4" t="s">
        <v>9</v>
      </c>
      <c r="AG84" s="4" t="s">
        <v>8</v>
      </c>
      <c r="AH84" s="4" t="s">
        <v>10</v>
      </c>
      <c r="AI84" s="4" t="s">
        <v>11</v>
      </c>
      <c r="AJ84" s="4" t="s">
        <v>11</v>
      </c>
      <c r="AK84" s="644"/>
      <c r="AL84" s="645"/>
      <c r="AM84" s="646"/>
    </row>
    <row r="85" spans="1:39" s="45" customFormat="1" ht="21.75" customHeight="1">
      <c r="A85" s="103">
        <v>151343</v>
      </c>
      <c r="B85" s="104" t="s">
        <v>126</v>
      </c>
      <c r="C85" s="105" t="s">
        <v>127</v>
      </c>
      <c r="D85" s="106" t="s">
        <v>132</v>
      </c>
      <c r="E85" s="107" t="s">
        <v>129</v>
      </c>
      <c r="F85" s="178"/>
      <c r="G85" s="161"/>
      <c r="H85" s="153" t="s">
        <v>30</v>
      </c>
      <c r="I85" s="153"/>
      <c r="J85" s="641"/>
      <c r="K85" s="641"/>
      <c r="L85" s="153" t="s">
        <v>30</v>
      </c>
      <c r="M85" s="153"/>
      <c r="N85" s="153" t="s">
        <v>30</v>
      </c>
      <c r="O85" s="153"/>
      <c r="P85" s="153"/>
      <c r="Q85" s="641"/>
      <c r="R85" s="641" t="s">
        <v>30</v>
      </c>
      <c r="S85" s="153"/>
      <c r="T85" s="153" t="s">
        <v>30</v>
      </c>
      <c r="U85" s="153"/>
      <c r="V85" s="153" t="s">
        <v>30</v>
      </c>
      <c r="W85" s="153"/>
      <c r="X85" s="641" t="s">
        <v>30</v>
      </c>
      <c r="Y85" s="641"/>
      <c r="Z85" s="153"/>
      <c r="AA85" s="153"/>
      <c r="AB85" s="153" t="s">
        <v>30</v>
      </c>
      <c r="AC85" s="176"/>
      <c r="AD85" s="158" t="s">
        <v>30</v>
      </c>
      <c r="AE85" s="165"/>
      <c r="AF85" s="165" t="s">
        <v>30</v>
      </c>
      <c r="AG85" s="158"/>
      <c r="AH85" s="158" t="s">
        <v>30</v>
      </c>
      <c r="AI85" s="158"/>
      <c r="AJ85" s="158"/>
      <c r="AK85" s="10">
        <v>132</v>
      </c>
      <c r="AL85" s="11">
        <f aca="true" t="shared" si="8" ref="AL85:AL103">COUNTIF(E85:AK85,"T")*6+COUNTIF(E85:AK85,"P")*12+COUNTIF(E85:AK85,"M")*6+COUNTIF(E85:AK85,"I")*6+COUNTIF(E85:AK85,"N")*12+COUNTIF(E85:AK85,"TI")*11+COUNTIF(E85:AK85,"MT")*12+COUNTIF(E85:AK85,"MN")*18+COUNTIF(E85:AK85,"PI")*17+COUNTIF(E85:AK85,"TN")*18+COUNTIF(E85:AK85,"NB")*6+COUNTIF(E85:AK85,"AF")*6</f>
        <v>132</v>
      </c>
      <c r="AM85" s="12">
        <f>SUM(AL85-132)</f>
        <v>0</v>
      </c>
    </row>
    <row r="86" spans="1:39" s="45" customFormat="1" ht="21.75" customHeight="1">
      <c r="A86" s="108">
        <v>128384</v>
      </c>
      <c r="B86" s="104" t="s">
        <v>130</v>
      </c>
      <c r="C86" s="105" t="s">
        <v>131</v>
      </c>
      <c r="D86" s="106" t="s">
        <v>128</v>
      </c>
      <c r="E86" s="107" t="s">
        <v>129</v>
      </c>
      <c r="F86" s="178"/>
      <c r="G86" s="161" t="s">
        <v>30</v>
      </c>
      <c r="H86" s="153"/>
      <c r="I86" s="153" t="s">
        <v>30</v>
      </c>
      <c r="J86" s="641"/>
      <c r="K86" s="641" t="s">
        <v>30</v>
      </c>
      <c r="L86" s="153"/>
      <c r="M86" s="153" t="s">
        <v>30</v>
      </c>
      <c r="N86" s="153"/>
      <c r="O86" s="153" t="s">
        <v>30</v>
      </c>
      <c r="P86" s="153"/>
      <c r="Q86" s="641" t="s">
        <v>30</v>
      </c>
      <c r="R86" s="641"/>
      <c r="S86" s="285" t="s">
        <v>30</v>
      </c>
      <c r="T86" s="153"/>
      <c r="U86" s="153"/>
      <c r="V86" s="153"/>
      <c r="W86" s="153"/>
      <c r="X86" s="641"/>
      <c r="Y86" s="641"/>
      <c r="Z86" s="153"/>
      <c r="AA86" s="153" t="s">
        <v>30</v>
      </c>
      <c r="AB86" s="153"/>
      <c r="AC86" s="176" t="s">
        <v>30</v>
      </c>
      <c r="AD86" s="158"/>
      <c r="AE86" s="165" t="s">
        <v>30</v>
      </c>
      <c r="AF86" s="165"/>
      <c r="AG86" s="158" t="s">
        <v>30</v>
      </c>
      <c r="AH86" s="158"/>
      <c r="AI86" s="158" t="s">
        <v>30</v>
      </c>
      <c r="AJ86" s="158"/>
      <c r="AK86" s="10">
        <v>132</v>
      </c>
      <c r="AL86" s="11">
        <f t="shared" si="8"/>
        <v>144</v>
      </c>
      <c r="AM86" s="12">
        <f aca="true" t="shared" si="9" ref="AM86:AM103">SUM(AL86-132)</f>
        <v>12</v>
      </c>
    </row>
    <row r="87" spans="1:39" s="45" customFormat="1" ht="21.75" customHeight="1">
      <c r="A87" s="108">
        <v>142778</v>
      </c>
      <c r="B87" s="109" t="s">
        <v>133</v>
      </c>
      <c r="C87" s="110" t="s">
        <v>134</v>
      </c>
      <c r="D87" s="106" t="s">
        <v>132</v>
      </c>
      <c r="E87" s="107" t="s">
        <v>129</v>
      </c>
      <c r="F87" s="269" t="s">
        <v>30</v>
      </c>
      <c r="G87" s="270"/>
      <c r="H87" s="180" t="s">
        <v>30</v>
      </c>
      <c r="I87" s="180"/>
      <c r="J87" s="181" t="s">
        <v>30</v>
      </c>
      <c r="K87" s="181"/>
      <c r="L87" s="180" t="s">
        <v>30</v>
      </c>
      <c r="M87" s="180"/>
      <c r="N87" s="180" t="s">
        <v>30</v>
      </c>
      <c r="O87" s="180"/>
      <c r="P87" s="180"/>
      <c r="Q87" s="181"/>
      <c r="R87" s="181"/>
      <c r="S87" s="180"/>
      <c r="T87" s="180" t="s">
        <v>30</v>
      </c>
      <c r="U87" s="153"/>
      <c r="V87" s="153" t="s">
        <v>30</v>
      </c>
      <c r="W87" s="153"/>
      <c r="X87" s="641"/>
      <c r="Y87" s="641"/>
      <c r="Z87" s="153" t="s">
        <v>30</v>
      </c>
      <c r="AA87" s="153"/>
      <c r="AB87" s="153" t="s">
        <v>30</v>
      </c>
      <c r="AC87" s="176"/>
      <c r="AD87" s="158"/>
      <c r="AE87" s="165"/>
      <c r="AF87" s="165" t="s">
        <v>30</v>
      </c>
      <c r="AG87" s="158"/>
      <c r="AH87" s="158" t="s">
        <v>30</v>
      </c>
      <c r="AI87" s="158"/>
      <c r="AJ87" s="158"/>
      <c r="AK87" s="10">
        <v>132</v>
      </c>
      <c r="AL87" s="11">
        <f t="shared" si="8"/>
        <v>132</v>
      </c>
      <c r="AM87" s="12">
        <f t="shared" si="9"/>
        <v>0</v>
      </c>
    </row>
    <row r="88" spans="1:39" s="45" customFormat="1" ht="21.75" customHeight="1">
      <c r="A88" s="103">
        <v>150754</v>
      </c>
      <c r="B88" s="109" t="s">
        <v>135</v>
      </c>
      <c r="C88" s="110" t="s">
        <v>136</v>
      </c>
      <c r="D88" s="106" t="s">
        <v>128</v>
      </c>
      <c r="E88" s="107" t="s">
        <v>129</v>
      </c>
      <c r="F88" s="684" t="s">
        <v>19</v>
      </c>
      <c r="G88" s="685"/>
      <c r="H88" s="202"/>
      <c r="I88" s="202"/>
      <c r="J88" s="640"/>
      <c r="K88" s="640" t="s">
        <v>30</v>
      </c>
      <c r="L88" s="202"/>
      <c r="M88" s="202" t="s">
        <v>30</v>
      </c>
      <c r="N88" s="202"/>
      <c r="O88" s="202" t="s">
        <v>30</v>
      </c>
      <c r="P88" s="202"/>
      <c r="Q88" s="640"/>
      <c r="R88" s="640"/>
      <c r="S88" s="202" t="s">
        <v>30</v>
      </c>
      <c r="T88" s="202"/>
      <c r="U88" s="153" t="s">
        <v>30</v>
      </c>
      <c r="V88" s="153"/>
      <c r="W88" s="153"/>
      <c r="X88" s="641"/>
      <c r="Y88" s="641" t="s">
        <v>30</v>
      </c>
      <c r="Z88" s="153"/>
      <c r="AA88" s="153" t="s">
        <v>30</v>
      </c>
      <c r="AB88" s="153"/>
      <c r="AC88" s="176" t="s">
        <v>30</v>
      </c>
      <c r="AD88" s="158"/>
      <c r="AE88" s="165" t="s">
        <v>30</v>
      </c>
      <c r="AF88" s="165"/>
      <c r="AG88" s="158" t="s">
        <v>30</v>
      </c>
      <c r="AH88" s="158"/>
      <c r="AI88" s="158" t="s">
        <v>30</v>
      </c>
      <c r="AJ88" s="158"/>
      <c r="AK88" s="10">
        <v>132</v>
      </c>
      <c r="AL88" s="11">
        <f t="shared" si="8"/>
        <v>132</v>
      </c>
      <c r="AM88" s="12">
        <f>SUM(AL88-126)</f>
        <v>6</v>
      </c>
    </row>
    <row r="89" spans="1:39" s="45" customFormat="1" ht="21.75" customHeight="1">
      <c r="A89" s="103">
        <v>113603</v>
      </c>
      <c r="B89" s="109" t="s">
        <v>137</v>
      </c>
      <c r="C89" s="111" t="s">
        <v>138</v>
      </c>
      <c r="D89" s="106" t="s">
        <v>132</v>
      </c>
      <c r="E89" s="107" t="s">
        <v>129</v>
      </c>
      <c r="F89" s="178"/>
      <c r="G89" s="673" t="s">
        <v>19</v>
      </c>
      <c r="H89" s="674"/>
      <c r="I89" s="674"/>
      <c r="J89" s="674"/>
      <c r="K89" s="674"/>
      <c r="L89" s="674"/>
      <c r="M89" s="674"/>
      <c r="N89" s="674"/>
      <c r="O89" s="674"/>
      <c r="P89" s="674"/>
      <c r="Q89" s="674"/>
      <c r="R89" s="674"/>
      <c r="S89" s="674"/>
      <c r="T89" s="674"/>
      <c r="U89" s="674"/>
      <c r="V89" s="674"/>
      <c r="W89" s="674"/>
      <c r="X89" s="674"/>
      <c r="Y89" s="674"/>
      <c r="Z89" s="674"/>
      <c r="AA89" s="674"/>
      <c r="AB89" s="674"/>
      <c r="AC89" s="674"/>
      <c r="AD89" s="674"/>
      <c r="AE89" s="674"/>
      <c r="AF89" s="674"/>
      <c r="AG89" s="674"/>
      <c r="AH89" s="674"/>
      <c r="AI89" s="674"/>
      <c r="AJ89" s="675"/>
      <c r="AK89" s="10">
        <v>132</v>
      </c>
      <c r="AL89" s="11">
        <f t="shared" si="8"/>
        <v>0</v>
      </c>
      <c r="AM89" s="12">
        <f t="shared" si="9"/>
        <v>-132</v>
      </c>
    </row>
    <row r="90" spans="1:39" s="45" customFormat="1" ht="21.75" customHeight="1">
      <c r="A90" s="108">
        <v>125210</v>
      </c>
      <c r="B90" s="104" t="s">
        <v>139</v>
      </c>
      <c r="C90" s="112" t="s">
        <v>168</v>
      </c>
      <c r="D90" s="106" t="s">
        <v>128</v>
      </c>
      <c r="E90" s="107" t="s">
        <v>129</v>
      </c>
      <c r="F90" s="178"/>
      <c r="G90" s="161" t="s">
        <v>30</v>
      </c>
      <c r="H90" s="153"/>
      <c r="I90" s="153" t="s">
        <v>30</v>
      </c>
      <c r="J90" s="641"/>
      <c r="K90" s="641" t="s">
        <v>30</v>
      </c>
      <c r="L90" s="153"/>
      <c r="M90" s="153"/>
      <c r="N90" s="153" t="s">
        <v>30</v>
      </c>
      <c r="O90" s="153"/>
      <c r="P90" s="153" t="s">
        <v>30</v>
      </c>
      <c r="Q90" s="641"/>
      <c r="R90" s="641"/>
      <c r="S90" s="153" t="s">
        <v>30</v>
      </c>
      <c r="T90" s="153"/>
      <c r="U90" s="153"/>
      <c r="V90" s="153"/>
      <c r="W90" s="153" t="s">
        <v>30</v>
      </c>
      <c r="X90" s="641"/>
      <c r="Y90" s="641" t="s">
        <v>30</v>
      </c>
      <c r="Z90" s="153"/>
      <c r="AA90" s="153" t="s">
        <v>30</v>
      </c>
      <c r="AB90" s="153"/>
      <c r="AC90" s="203"/>
      <c r="AD90" s="159"/>
      <c r="AE90" s="166"/>
      <c r="AF90" s="166"/>
      <c r="AG90" s="159"/>
      <c r="AH90" s="159" t="s">
        <v>99</v>
      </c>
      <c r="AI90" s="158" t="s">
        <v>30</v>
      </c>
      <c r="AJ90" s="158" t="s">
        <v>30</v>
      </c>
      <c r="AK90" s="10">
        <v>132</v>
      </c>
      <c r="AL90" s="11">
        <f t="shared" si="8"/>
        <v>132</v>
      </c>
      <c r="AM90" s="12">
        <f t="shared" si="9"/>
        <v>0</v>
      </c>
    </row>
    <row r="91" spans="1:39" s="45" customFormat="1" ht="21.75" customHeight="1">
      <c r="A91" s="114">
        <v>150746</v>
      </c>
      <c r="B91" s="119" t="s">
        <v>169</v>
      </c>
      <c r="C91" s="51" t="s">
        <v>170</v>
      </c>
      <c r="D91" s="52" t="s">
        <v>76</v>
      </c>
      <c r="E91" s="155" t="s">
        <v>129</v>
      </c>
      <c r="F91" s="672" t="s">
        <v>243</v>
      </c>
      <c r="G91" s="672"/>
      <c r="H91" s="672"/>
      <c r="I91" s="672"/>
      <c r="J91" s="672"/>
      <c r="K91" s="672"/>
      <c r="L91" s="672"/>
      <c r="M91" s="153"/>
      <c r="N91" s="153"/>
      <c r="O91" s="153" t="s">
        <v>30</v>
      </c>
      <c r="P91" s="153" t="s">
        <v>30</v>
      </c>
      <c r="Q91" s="641"/>
      <c r="R91" s="641" t="s">
        <v>30</v>
      </c>
      <c r="S91" s="153"/>
      <c r="T91" s="153"/>
      <c r="U91" s="153" t="s">
        <v>30</v>
      </c>
      <c r="V91" s="153"/>
      <c r="W91" s="153"/>
      <c r="X91" s="641" t="s">
        <v>30</v>
      </c>
      <c r="Y91" s="641"/>
      <c r="Z91" s="153"/>
      <c r="AA91" s="180" t="s">
        <v>30</v>
      </c>
      <c r="AB91" s="180"/>
      <c r="AC91" s="222"/>
      <c r="AD91" s="222" t="s">
        <v>30</v>
      </c>
      <c r="AE91" s="208"/>
      <c r="AF91" s="208"/>
      <c r="AG91" s="222" t="s">
        <v>30</v>
      </c>
      <c r="AH91" s="222"/>
      <c r="AI91" s="222"/>
      <c r="AJ91" s="222" t="s">
        <v>30</v>
      </c>
      <c r="AK91" s="154">
        <v>132</v>
      </c>
      <c r="AL91" s="11">
        <f t="shared" si="8"/>
        <v>108</v>
      </c>
      <c r="AM91" s="12">
        <f>SUM(AL91-108)</f>
        <v>0</v>
      </c>
    </row>
    <row r="92" spans="1:39" s="45" customFormat="1" ht="21.75" customHeight="1">
      <c r="A92" s="49">
        <v>151017</v>
      </c>
      <c r="B92" s="50" t="s">
        <v>171</v>
      </c>
      <c r="C92" s="51" t="s">
        <v>172</v>
      </c>
      <c r="D92" s="52" t="s">
        <v>76</v>
      </c>
      <c r="E92" s="53" t="s">
        <v>129</v>
      </c>
      <c r="F92" s="269"/>
      <c r="G92" s="276"/>
      <c r="H92" s="183"/>
      <c r="I92" s="183"/>
      <c r="J92" s="184"/>
      <c r="K92" s="299"/>
      <c r="L92" s="183" t="s">
        <v>30</v>
      </c>
      <c r="M92" s="180"/>
      <c r="N92" s="153"/>
      <c r="O92" s="153" t="s">
        <v>30</v>
      </c>
      <c r="P92" s="153" t="s">
        <v>30</v>
      </c>
      <c r="Q92" s="641"/>
      <c r="R92" s="641" t="s">
        <v>30</v>
      </c>
      <c r="S92" s="153" t="s">
        <v>30</v>
      </c>
      <c r="T92" s="153"/>
      <c r="U92" s="153" t="s">
        <v>30</v>
      </c>
      <c r="V92" s="153"/>
      <c r="W92" s="285" t="s">
        <v>250</v>
      </c>
      <c r="X92" s="641" t="s">
        <v>30</v>
      </c>
      <c r="Y92" s="288"/>
      <c r="Z92" s="153"/>
      <c r="AA92" s="180" t="s">
        <v>30</v>
      </c>
      <c r="AB92" s="180"/>
      <c r="AC92" s="222"/>
      <c r="AD92" s="222" t="s">
        <v>30</v>
      </c>
      <c r="AE92" s="282" t="s">
        <v>30</v>
      </c>
      <c r="AF92" s="282"/>
      <c r="AG92" s="222" t="s">
        <v>30</v>
      </c>
      <c r="AH92" s="222"/>
      <c r="AI92" s="281" t="s">
        <v>250</v>
      </c>
      <c r="AJ92" s="222" t="s">
        <v>30</v>
      </c>
      <c r="AK92" s="154">
        <v>132</v>
      </c>
      <c r="AL92" s="11">
        <f t="shared" si="8"/>
        <v>156</v>
      </c>
      <c r="AM92" s="12">
        <f t="shared" si="9"/>
        <v>24</v>
      </c>
    </row>
    <row r="93" spans="1:39" s="45" customFormat="1" ht="21.75" customHeight="1">
      <c r="A93" s="49">
        <v>106291</v>
      </c>
      <c r="B93" s="50" t="s">
        <v>173</v>
      </c>
      <c r="C93" s="51" t="s">
        <v>174</v>
      </c>
      <c r="D93" s="52" t="s">
        <v>76</v>
      </c>
      <c r="E93" s="155" t="s">
        <v>129</v>
      </c>
      <c r="F93" s="672" t="s">
        <v>19</v>
      </c>
      <c r="G93" s="672"/>
      <c r="H93" s="672"/>
      <c r="I93" s="672"/>
      <c r="J93" s="672"/>
      <c r="K93" s="672"/>
      <c r="L93" s="672"/>
      <c r="M93" s="672"/>
      <c r="N93" s="153"/>
      <c r="O93" s="153" t="s">
        <v>30</v>
      </c>
      <c r="P93" s="153"/>
      <c r="Q93" s="641"/>
      <c r="R93" s="641" t="s">
        <v>30</v>
      </c>
      <c r="S93" s="153"/>
      <c r="T93" s="153"/>
      <c r="U93" s="153" t="s">
        <v>30</v>
      </c>
      <c r="V93" s="153" t="s">
        <v>30</v>
      </c>
      <c r="W93" s="153"/>
      <c r="X93" s="641" t="s">
        <v>30</v>
      </c>
      <c r="Y93" s="288" t="s">
        <v>250</v>
      </c>
      <c r="Z93" s="153"/>
      <c r="AA93" s="180" t="s">
        <v>30</v>
      </c>
      <c r="AB93" s="180"/>
      <c r="AC93" s="222"/>
      <c r="AD93" s="222" t="s">
        <v>30</v>
      </c>
      <c r="AE93" s="208"/>
      <c r="AF93" s="208"/>
      <c r="AG93" s="222" t="s">
        <v>30</v>
      </c>
      <c r="AH93" s="222"/>
      <c r="AI93" s="222"/>
      <c r="AJ93" s="222" t="s">
        <v>30</v>
      </c>
      <c r="AK93" s="154">
        <v>132</v>
      </c>
      <c r="AL93" s="11">
        <f t="shared" si="8"/>
        <v>114</v>
      </c>
      <c r="AM93" s="12">
        <f>SUM(AL93-102)</f>
        <v>12</v>
      </c>
    </row>
    <row r="94" spans="1:39" s="45" customFormat="1" ht="21.75" customHeight="1">
      <c r="A94" s="49">
        <v>151220</v>
      </c>
      <c r="B94" s="50" t="s">
        <v>175</v>
      </c>
      <c r="C94" s="51" t="s">
        <v>176</v>
      </c>
      <c r="D94" s="52" t="s">
        <v>76</v>
      </c>
      <c r="E94" s="53" t="s">
        <v>129</v>
      </c>
      <c r="F94" s="178" t="s">
        <v>30</v>
      </c>
      <c r="G94" s="260"/>
      <c r="H94" s="297" t="s">
        <v>30</v>
      </c>
      <c r="I94" s="174" t="s">
        <v>30</v>
      </c>
      <c r="J94" s="175" t="s">
        <v>30</v>
      </c>
      <c r="K94" s="175"/>
      <c r="L94" s="174" t="s">
        <v>30</v>
      </c>
      <c r="M94" s="174"/>
      <c r="N94" s="285" t="s">
        <v>250</v>
      </c>
      <c r="O94" s="153"/>
      <c r="P94" s="153"/>
      <c r="Q94" s="641"/>
      <c r="R94" s="641" t="s">
        <v>30</v>
      </c>
      <c r="S94" s="153"/>
      <c r="T94" s="153" t="s">
        <v>30</v>
      </c>
      <c r="U94" s="153"/>
      <c r="V94" s="153"/>
      <c r="W94" s="153" t="s">
        <v>30</v>
      </c>
      <c r="X94" s="641" t="s">
        <v>30</v>
      </c>
      <c r="Y94" s="641"/>
      <c r="Z94" s="153"/>
      <c r="AA94" s="180" t="s">
        <v>30</v>
      </c>
      <c r="AB94" s="180"/>
      <c r="AC94" s="281"/>
      <c r="AD94" s="222"/>
      <c r="AE94" s="208"/>
      <c r="AF94" s="208"/>
      <c r="AG94" s="222" t="s">
        <v>30</v>
      </c>
      <c r="AH94" s="222"/>
      <c r="AI94" s="281" t="s">
        <v>250</v>
      </c>
      <c r="AJ94" s="222" t="s">
        <v>30</v>
      </c>
      <c r="AK94" s="154">
        <v>132</v>
      </c>
      <c r="AL94" s="11">
        <f t="shared" si="8"/>
        <v>156</v>
      </c>
      <c r="AM94" s="12">
        <f t="shared" si="9"/>
        <v>24</v>
      </c>
    </row>
    <row r="95" spans="1:39" s="45" customFormat="1" ht="21.75" customHeight="1">
      <c r="A95" s="49">
        <v>151505</v>
      </c>
      <c r="B95" s="50" t="s">
        <v>177</v>
      </c>
      <c r="C95" s="51" t="s">
        <v>178</v>
      </c>
      <c r="D95" s="52" t="s">
        <v>76</v>
      </c>
      <c r="E95" s="53" t="s">
        <v>129</v>
      </c>
      <c r="F95" s="178" t="s">
        <v>30</v>
      </c>
      <c r="G95" s="260"/>
      <c r="H95" s="153"/>
      <c r="I95" s="153" t="s">
        <v>30</v>
      </c>
      <c r="J95" s="641"/>
      <c r="K95" s="641"/>
      <c r="L95" s="153" t="s">
        <v>30</v>
      </c>
      <c r="M95" s="153"/>
      <c r="N95" s="153"/>
      <c r="O95" s="153" t="s">
        <v>30</v>
      </c>
      <c r="P95" s="153"/>
      <c r="Q95" s="641"/>
      <c r="R95" s="641" t="s">
        <v>30</v>
      </c>
      <c r="S95" s="153"/>
      <c r="T95" s="153"/>
      <c r="U95" s="153" t="s">
        <v>30</v>
      </c>
      <c r="V95" s="153"/>
      <c r="W95" s="153"/>
      <c r="X95" s="641" t="s">
        <v>30</v>
      </c>
      <c r="Y95" s="641"/>
      <c r="Z95" s="153"/>
      <c r="AA95" s="180" t="s">
        <v>30</v>
      </c>
      <c r="AB95" s="180"/>
      <c r="AC95" s="222"/>
      <c r="AD95" s="222" t="s">
        <v>30</v>
      </c>
      <c r="AE95" s="282" t="s">
        <v>30</v>
      </c>
      <c r="AF95" s="208"/>
      <c r="AG95" s="222" t="s">
        <v>30</v>
      </c>
      <c r="AH95" s="222"/>
      <c r="AI95" s="222"/>
      <c r="AJ95" s="222" t="s">
        <v>30</v>
      </c>
      <c r="AK95" s="154">
        <v>132</v>
      </c>
      <c r="AL95" s="11">
        <f t="shared" si="8"/>
        <v>144</v>
      </c>
      <c r="AM95" s="12">
        <f t="shared" si="9"/>
        <v>12</v>
      </c>
    </row>
    <row r="96" spans="1:39" s="45" customFormat="1" ht="21.75" customHeight="1">
      <c r="A96" s="49">
        <v>136867</v>
      </c>
      <c r="B96" s="50" t="s">
        <v>179</v>
      </c>
      <c r="C96" s="51" t="s">
        <v>180</v>
      </c>
      <c r="D96" s="52" t="s">
        <v>76</v>
      </c>
      <c r="E96" s="53" t="s">
        <v>129</v>
      </c>
      <c r="F96" s="178"/>
      <c r="G96" s="260"/>
      <c r="H96" s="153"/>
      <c r="I96" s="153" t="s">
        <v>30</v>
      </c>
      <c r="J96" s="641"/>
      <c r="K96" s="641"/>
      <c r="L96" s="153" t="s">
        <v>30</v>
      </c>
      <c r="M96" s="153"/>
      <c r="N96" s="153"/>
      <c r="O96" s="153" t="s">
        <v>30</v>
      </c>
      <c r="P96" s="153"/>
      <c r="Q96" s="641"/>
      <c r="R96" s="641" t="s">
        <v>30</v>
      </c>
      <c r="S96" s="153"/>
      <c r="T96" s="153"/>
      <c r="U96" s="153" t="s">
        <v>30</v>
      </c>
      <c r="V96" s="153"/>
      <c r="W96" s="285" t="s">
        <v>250</v>
      </c>
      <c r="X96" s="641" t="s">
        <v>30</v>
      </c>
      <c r="Y96" s="288" t="s">
        <v>30</v>
      </c>
      <c r="Z96" s="153"/>
      <c r="AA96" s="180" t="s">
        <v>30</v>
      </c>
      <c r="AB96" s="180"/>
      <c r="AC96" s="222"/>
      <c r="AD96" s="222" t="s">
        <v>30</v>
      </c>
      <c r="AE96" s="208"/>
      <c r="AF96" s="208" t="s">
        <v>30</v>
      </c>
      <c r="AG96" s="222" t="s">
        <v>30</v>
      </c>
      <c r="AH96" s="222"/>
      <c r="AI96" s="222"/>
      <c r="AJ96" s="222" t="s">
        <v>30</v>
      </c>
      <c r="AK96" s="154">
        <v>132</v>
      </c>
      <c r="AL96" s="11">
        <f t="shared" si="8"/>
        <v>150</v>
      </c>
      <c r="AM96" s="12">
        <f t="shared" si="9"/>
        <v>18</v>
      </c>
    </row>
    <row r="97" spans="1:39" s="45" customFormat="1" ht="21.75" customHeight="1">
      <c r="A97" s="49">
        <v>126306</v>
      </c>
      <c r="B97" s="50" t="s">
        <v>181</v>
      </c>
      <c r="C97" s="120" t="s">
        <v>182</v>
      </c>
      <c r="D97" s="52" t="s">
        <v>76</v>
      </c>
      <c r="E97" s="53" t="s">
        <v>129</v>
      </c>
      <c r="F97" s="178" t="s">
        <v>30</v>
      </c>
      <c r="G97" s="260"/>
      <c r="H97" s="153"/>
      <c r="I97" s="153" t="s">
        <v>30</v>
      </c>
      <c r="J97" s="641"/>
      <c r="K97" s="641"/>
      <c r="L97" s="153" t="s">
        <v>30</v>
      </c>
      <c r="M97" s="153"/>
      <c r="N97" s="153"/>
      <c r="O97" s="153" t="s">
        <v>30</v>
      </c>
      <c r="P97" s="153"/>
      <c r="Q97" s="641"/>
      <c r="R97" s="641" t="s">
        <v>30</v>
      </c>
      <c r="S97" s="153"/>
      <c r="T97" s="153"/>
      <c r="U97" s="153" t="s">
        <v>30</v>
      </c>
      <c r="V97" s="153"/>
      <c r="W97" s="153"/>
      <c r="X97" s="641" t="s">
        <v>30</v>
      </c>
      <c r="Y97" s="641"/>
      <c r="Z97" s="153"/>
      <c r="AA97" s="180" t="s">
        <v>30</v>
      </c>
      <c r="AB97" s="180"/>
      <c r="AC97" s="222"/>
      <c r="AD97" s="222" t="s">
        <v>30</v>
      </c>
      <c r="AE97" s="208"/>
      <c r="AF97" s="208"/>
      <c r="AG97" s="222" t="s">
        <v>30</v>
      </c>
      <c r="AH97" s="222"/>
      <c r="AI97" s="222"/>
      <c r="AJ97" s="222" t="s">
        <v>30</v>
      </c>
      <c r="AK97" s="154">
        <v>132</v>
      </c>
      <c r="AL97" s="11">
        <f t="shared" si="8"/>
        <v>132</v>
      </c>
      <c r="AM97" s="12">
        <f t="shared" si="9"/>
        <v>0</v>
      </c>
    </row>
    <row r="98" spans="1:39" s="45" customFormat="1" ht="21.75" customHeight="1">
      <c r="A98" s="49">
        <v>137146</v>
      </c>
      <c r="B98" s="50" t="s">
        <v>183</v>
      </c>
      <c r="C98" s="51" t="s">
        <v>184</v>
      </c>
      <c r="D98" s="52" t="s">
        <v>76</v>
      </c>
      <c r="E98" s="53" t="s">
        <v>129</v>
      </c>
      <c r="F98" s="178" t="s">
        <v>30</v>
      </c>
      <c r="G98" s="260"/>
      <c r="H98" s="153"/>
      <c r="I98" s="153" t="s">
        <v>30</v>
      </c>
      <c r="J98" s="641"/>
      <c r="K98" s="288" t="s">
        <v>250</v>
      </c>
      <c r="L98" s="153" t="s">
        <v>30</v>
      </c>
      <c r="M98" s="153"/>
      <c r="N98" s="153"/>
      <c r="O98" s="153" t="s">
        <v>30</v>
      </c>
      <c r="P98" s="153"/>
      <c r="Q98" s="641"/>
      <c r="R98" s="641" t="s">
        <v>30</v>
      </c>
      <c r="S98" s="153"/>
      <c r="T98" s="285" t="s">
        <v>250</v>
      </c>
      <c r="U98" s="153" t="s">
        <v>30</v>
      </c>
      <c r="V98" s="153"/>
      <c r="W98" s="285" t="s">
        <v>30</v>
      </c>
      <c r="X98" s="641" t="s">
        <v>30</v>
      </c>
      <c r="Y98" s="641"/>
      <c r="Z98" s="153"/>
      <c r="AA98" s="180" t="s">
        <v>30</v>
      </c>
      <c r="AB98" s="180"/>
      <c r="AC98" s="222"/>
      <c r="AD98" s="222" t="s">
        <v>30</v>
      </c>
      <c r="AE98" s="208"/>
      <c r="AF98" s="208"/>
      <c r="AG98" s="222" t="s">
        <v>30</v>
      </c>
      <c r="AH98" s="222"/>
      <c r="AI98" s="222"/>
      <c r="AJ98" s="222" t="s">
        <v>30</v>
      </c>
      <c r="AK98" s="154">
        <v>132</v>
      </c>
      <c r="AL98" s="11">
        <f t="shared" si="8"/>
        <v>156</v>
      </c>
      <c r="AM98" s="12">
        <f t="shared" si="9"/>
        <v>24</v>
      </c>
    </row>
    <row r="99" spans="1:39" s="45" customFormat="1" ht="21.75" customHeight="1">
      <c r="A99" s="49">
        <v>150819</v>
      </c>
      <c r="B99" s="55" t="s">
        <v>185</v>
      </c>
      <c r="C99" s="51" t="s">
        <v>186</v>
      </c>
      <c r="D99" s="52" t="s">
        <v>76</v>
      </c>
      <c r="E99" s="53" t="s">
        <v>129</v>
      </c>
      <c r="F99" s="178" t="s">
        <v>30</v>
      </c>
      <c r="G99" s="260"/>
      <c r="H99" s="153"/>
      <c r="I99" s="153" t="s">
        <v>30</v>
      </c>
      <c r="J99" s="641"/>
      <c r="K99" s="288" t="s">
        <v>30</v>
      </c>
      <c r="L99" s="153" t="s">
        <v>30</v>
      </c>
      <c r="M99" s="153"/>
      <c r="N99" s="153"/>
      <c r="O99" s="153" t="s">
        <v>30</v>
      </c>
      <c r="P99" s="153"/>
      <c r="Q99" s="641"/>
      <c r="R99" s="641" t="s">
        <v>30</v>
      </c>
      <c r="S99" s="153"/>
      <c r="T99" s="153"/>
      <c r="U99" s="153" t="s">
        <v>30</v>
      </c>
      <c r="V99" s="153"/>
      <c r="W99" s="285"/>
      <c r="X99" s="641" t="s">
        <v>30</v>
      </c>
      <c r="Y99" s="641"/>
      <c r="Z99" s="153"/>
      <c r="AA99" s="180" t="s">
        <v>30</v>
      </c>
      <c r="AB99" s="180"/>
      <c r="AC99" s="222"/>
      <c r="AD99" s="222" t="s">
        <v>30</v>
      </c>
      <c r="AE99" s="208"/>
      <c r="AF99" s="282" t="s">
        <v>250</v>
      </c>
      <c r="AG99" s="222" t="s">
        <v>30</v>
      </c>
      <c r="AH99" s="222"/>
      <c r="AI99" s="222"/>
      <c r="AJ99" s="222" t="s">
        <v>30</v>
      </c>
      <c r="AK99" s="154">
        <v>132</v>
      </c>
      <c r="AL99" s="11">
        <f t="shared" si="8"/>
        <v>150</v>
      </c>
      <c r="AM99" s="12">
        <f t="shared" si="9"/>
        <v>18</v>
      </c>
    </row>
    <row r="100" spans="1:39" s="45" customFormat="1" ht="21.75" customHeight="1">
      <c r="A100" s="49">
        <v>150878</v>
      </c>
      <c r="B100" s="55" t="s">
        <v>187</v>
      </c>
      <c r="C100" s="51" t="s">
        <v>188</v>
      </c>
      <c r="D100" s="52" t="s">
        <v>76</v>
      </c>
      <c r="E100" s="53" t="s">
        <v>129</v>
      </c>
      <c r="F100" s="178" t="s">
        <v>30</v>
      </c>
      <c r="G100" s="260"/>
      <c r="H100" s="153"/>
      <c r="I100" s="153" t="s">
        <v>30</v>
      </c>
      <c r="J100" s="288" t="s">
        <v>250</v>
      </c>
      <c r="K100" s="641"/>
      <c r="L100" s="153" t="s">
        <v>30</v>
      </c>
      <c r="M100" s="153"/>
      <c r="N100" s="153"/>
      <c r="O100" s="153" t="s">
        <v>30</v>
      </c>
      <c r="P100" s="153"/>
      <c r="Q100" s="288" t="s">
        <v>30</v>
      </c>
      <c r="R100" s="641" t="s">
        <v>30</v>
      </c>
      <c r="S100" s="153"/>
      <c r="T100" s="153"/>
      <c r="U100" s="153" t="s">
        <v>30</v>
      </c>
      <c r="V100" s="153"/>
      <c r="W100" s="153"/>
      <c r="X100" s="641" t="s">
        <v>30</v>
      </c>
      <c r="Y100" s="641"/>
      <c r="Z100" s="285" t="s">
        <v>250</v>
      </c>
      <c r="AA100" s="180" t="s">
        <v>30</v>
      </c>
      <c r="AB100" s="180"/>
      <c r="AC100" s="222"/>
      <c r="AD100" s="222" t="s">
        <v>30</v>
      </c>
      <c r="AE100" s="208"/>
      <c r="AF100" s="208"/>
      <c r="AG100" s="222" t="s">
        <v>30</v>
      </c>
      <c r="AH100" s="222"/>
      <c r="AI100" s="222"/>
      <c r="AJ100" s="222" t="s">
        <v>30</v>
      </c>
      <c r="AK100" s="154">
        <v>132</v>
      </c>
      <c r="AL100" s="11">
        <f t="shared" si="8"/>
        <v>156</v>
      </c>
      <c r="AM100" s="12">
        <f t="shared" si="9"/>
        <v>24</v>
      </c>
    </row>
    <row r="101" spans="1:39" s="45" customFormat="1" ht="21.75" customHeight="1">
      <c r="A101" s="49"/>
      <c r="B101" s="55"/>
      <c r="C101" s="51"/>
      <c r="D101" s="52">
        <v>10</v>
      </c>
      <c r="E101" s="53"/>
      <c r="F101" s="178">
        <v>15</v>
      </c>
      <c r="G101" s="156"/>
      <c r="H101" s="153"/>
      <c r="I101" s="153">
        <v>15</v>
      </c>
      <c r="J101" s="641"/>
      <c r="K101" s="641"/>
      <c r="L101" s="153">
        <v>15</v>
      </c>
      <c r="M101" s="153"/>
      <c r="N101" s="153"/>
      <c r="O101" s="153">
        <v>15</v>
      </c>
      <c r="P101" s="153"/>
      <c r="Q101" s="641"/>
      <c r="R101" s="641">
        <v>14</v>
      </c>
      <c r="S101" s="153"/>
      <c r="T101" s="153"/>
      <c r="U101" s="153">
        <v>15</v>
      </c>
      <c r="V101" s="153"/>
      <c r="W101" s="153"/>
      <c r="X101" s="641">
        <v>14</v>
      </c>
      <c r="Y101" s="641"/>
      <c r="Z101" s="153"/>
      <c r="AA101" s="153">
        <v>15</v>
      </c>
      <c r="AB101" s="153"/>
      <c r="AC101" s="157"/>
      <c r="AD101" s="158">
        <v>15</v>
      </c>
      <c r="AE101" s="165"/>
      <c r="AF101" s="165"/>
      <c r="AG101" s="158">
        <v>15</v>
      </c>
      <c r="AH101" s="158"/>
      <c r="AI101" s="158"/>
      <c r="AJ101" s="158">
        <v>15</v>
      </c>
      <c r="AK101" s="10"/>
      <c r="AL101" s="11"/>
      <c r="AM101" s="12"/>
    </row>
    <row r="102" spans="1:39" s="45" customFormat="1" ht="21.75" customHeight="1">
      <c r="A102" s="114">
        <v>151661</v>
      </c>
      <c r="B102" s="50" t="s">
        <v>161</v>
      </c>
      <c r="C102" s="56" t="s">
        <v>162</v>
      </c>
      <c r="D102" s="52" t="s">
        <v>163</v>
      </c>
      <c r="E102" s="53" t="s">
        <v>164</v>
      </c>
      <c r="F102" s="178" t="s">
        <v>250</v>
      </c>
      <c r="G102" s="161" t="s">
        <v>250</v>
      </c>
      <c r="H102" s="161" t="s">
        <v>250</v>
      </c>
      <c r="I102" s="161"/>
      <c r="J102" s="641"/>
      <c r="K102" s="641" t="s">
        <v>250</v>
      </c>
      <c r="L102" s="161" t="s">
        <v>250</v>
      </c>
      <c r="M102" s="161" t="s">
        <v>250</v>
      </c>
      <c r="N102" s="161" t="s">
        <v>250</v>
      </c>
      <c r="O102" s="161" t="s">
        <v>250</v>
      </c>
      <c r="P102" s="161"/>
      <c r="Q102" s="641" t="s">
        <v>250</v>
      </c>
      <c r="R102" s="641"/>
      <c r="S102" s="161" t="s">
        <v>250</v>
      </c>
      <c r="T102" s="161" t="s">
        <v>250</v>
      </c>
      <c r="U102" s="161" t="s">
        <v>250</v>
      </c>
      <c r="V102" s="161" t="s">
        <v>250</v>
      </c>
      <c r="W102" s="161"/>
      <c r="X102" s="641"/>
      <c r="Y102" s="641" t="s">
        <v>250</v>
      </c>
      <c r="Z102" s="161" t="s">
        <v>250</v>
      </c>
      <c r="AA102" s="161" t="s">
        <v>250</v>
      </c>
      <c r="AB102" s="161" t="s">
        <v>250</v>
      </c>
      <c r="AC102" s="161" t="s">
        <v>250</v>
      </c>
      <c r="AD102" s="161"/>
      <c r="AE102" s="165"/>
      <c r="AF102" s="165"/>
      <c r="AG102" s="161" t="s">
        <v>250</v>
      </c>
      <c r="AH102" s="161" t="s">
        <v>250</v>
      </c>
      <c r="AI102" s="161" t="s">
        <v>250</v>
      </c>
      <c r="AJ102" s="161" t="s">
        <v>250</v>
      </c>
      <c r="AK102" s="10">
        <v>132</v>
      </c>
      <c r="AL102" s="11">
        <f t="shared" si="8"/>
        <v>132</v>
      </c>
      <c r="AM102" s="12">
        <f t="shared" si="9"/>
        <v>0</v>
      </c>
    </row>
    <row r="103" spans="1:39" s="45" customFormat="1" ht="21.75" customHeight="1">
      <c r="A103" s="114">
        <v>153303</v>
      </c>
      <c r="B103" s="55" t="s">
        <v>236</v>
      </c>
      <c r="C103" s="58">
        <v>1121221</v>
      </c>
      <c r="D103" s="52" t="s">
        <v>163</v>
      </c>
      <c r="E103" s="53" t="s">
        <v>164</v>
      </c>
      <c r="F103" s="178" t="s">
        <v>250</v>
      </c>
      <c r="G103" s="161" t="s">
        <v>250</v>
      </c>
      <c r="H103" s="161" t="s">
        <v>250</v>
      </c>
      <c r="I103" s="161" t="s">
        <v>250</v>
      </c>
      <c r="J103" s="641"/>
      <c r="K103" s="641"/>
      <c r="L103" s="161" t="s">
        <v>250</v>
      </c>
      <c r="M103" s="161" t="s">
        <v>250</v>
      </c>
      <c r="N103" s="161"/>
      <c r="O103" s="161" t="s">
        <v>250</v>
      </c>
      <c r="P103" s="161" t="s">
        <v>250</v>
      </c>
      <c r="Q103" s="641" t="s">
        <v>250</v>
      </c>
      <c r="R103" s="641"/>
      <c r="S103" s="161" t="s">
        <v>250</v>
      </c>
      <c r="T103" s="161" t="s">
        <v>250</v>
      </c>
      <c r="U103" s="161"/>
      <c r="V103" s="161" t="s">
        <v>250</v>
      </c>
      <c r="W103" s="161" t="s">
        <v>250</v>
      </c>
      <c r="X103" s="641" t="s">
        <v>250</v>
      </c>
      <c r="Y103" s="641"/>
      <c r="Z103" s="161" t="s">
        <v>250</v>
      </c>
      <c r="AA103" s="161" t="s">
        <v>250</v>
      </c>
      <c r="AB103" s="161" t="s">
        <v>250</v>
      </c>
      <c r="AC103" s="161"/>
      <c r="AD103" s="161" t="s">
        <v>250</v>
      </c>
      <c r="AE103" s="165"/>
      <c r="AF103" s="165" t="s">
        <v>250</v>
      </c>
      <c r="AG103" s="161" t="s">
        <v>250</v>
      </c>
      <c r="AH103" s="161" t="s">
        <v>250</v>
      </c>
      <c r="AI103" s="161"/>
      <c r="AJ103" s="161" t="s">
        <v>250</v>
      </c>
      <c r="AK103" s="10">
        <v>132</v>
      </c>
      <c r="AL103" s="11">
        <f t="shared" si="8"/>
        <v>132</v>
      </c>
      <c r="AM103" s="12">
        <f t="shared" si="9"/>
        <v>0</v>
      </c>
    </row>
    <row r="104" spans="1:39" s="45" customFormat="1" ht="21.75" customHeight="1" thickBot="1">
      <c r="A104" s="86">
        <v>126047</v>
      </c>
      <c r="B104" s="115" t="s">
        <v>165</v>
      </c>
      <c r="C104" s="64" t="s">
        <v>166</v>
      </c>
      <c r="D104" s="65" t="s">
        <v>163</v>
      </c>
      <c r="E104" s="66" t="s">
        <v>164</v>
      </c>
      <c r="F104" s="686" t="s">
        <v>167</v>
      </c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687"/>
      <c r="T104" s="687"/>
      <c r="U104" s="687"/>
      <c r="V104" s="687"/>
      <c r="W104" s="687"/>
      <c r="X104" s="687"/>
      <c r="Y104" s="687"/>
      <c r="Z104" s="687"/>
      <c r="AA104" s="687"/>
      <c r="AB104" s="687"/>
      <c r="AC104" s="687"/>
      <c r="AD104" s="687"/>
      <c r="AE104" s="687"/>
      <c r="AF104" s="687"/>
      <c r="AG104" s="687"/>
      <c r="AH104" s="687"/>
      <c r="AI104" s="687"/>
      <c r="AJ104" s="688"/>
      <c r="AK104" s="99"/>
      <c r="AL104" s="19"/>
      <c r="AM104" s="68"/>
    </row>
    <row r="105" spans="1:39" s="45" customFormat="1" ht="13.5" customHeight="1">
      <c r="A105" s="89"/>
      <c r="B105" s="116"/>
      <c r="C105" s="71"/>
      <c r="D105" s="72"/>
      <c r="E105" s="73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74"/>
      <c r="AL105" s="75"/>
      <c r="AM105" s="76"/>
    </row>
    <row r="106" spans="1:39" s="45" customFormat="1" ht="13.5" customHeight="1" thickBot="1">
      <c r="A106" s="89"/>
      <c r="B106" s="116"/>
      <c r="C106" s="71"/>
      <c r="D106" s="72"/>
      <c r="E106" s="73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94"/>
      <c r="AL106" s="95"/>
      <c r="AM106" s="96"/>
    </row>
    <row r="107" spans="1:39" s="45" customFormat="1" ht="21.75" customHeight="1" thickBot="1">
      <c r="A107" s="77" t="s">
        <v>16</v>
      </c>
      <c r="B107" s="78" t="s">
        <v>0</v>
      </c>
      <c r="C107" s="78" t="s">
        <v>44</v>
      </c>
      <c r="D107" s="79" t="s">
        <v>1</v>
      </c>
      <c r="E107" s="680" t="s">
        <v>2</v>
      </c>
      <c r="F107" s="3">
        <v>1</v>
      </c>
      <c r="G107" s="3">
        <v>2</v>
      </c>
      <c r="H107" s="3">
        <v>3</v>
      </c>
      <c r="I107" s="3">
        <v>4</v>
      </c>
      <c r="J107" s="3">
        <v>5</v>
      </c>
      <c r="K107" s="3">
        <v>6</v>
      </c>
      <c r="L107" s="3">
        <v>7</v>
      </c>
      <c r="M107" s="3">
        <v>8</v>
      </c>
      <c r="N107" s="3">
        <v>9</v>
      </c>
      <c r="O107" s="3">
        <v>10</v>
      </c>
      <c r="P107" s="3">
        <v>11</v>
      </c>
      <c r="Q107" s="3">
        <v>12</v>
      </c>
      <c r="R107" s="3">
        <v>13</v>
      </c>
      <c r="S107" s="3">
        <v>14</v>
      </c>
      <c r="T107" s="3">
        <v>15</v>
      </c>
      <c r="U107" s="3">
        <v>16</v>
      </c>
      <c r="V107" s="3">
        <v>17</v>
      </c>
      <c r="W107" s="3">
        <v>18</v>
      </c>
      <c r="X107" s="3">
        <v>19</v>
      </c>
      <c r="Y107" s="3">
        <v>20</v>
      </c>
      <c r="Z107" s="3">
        <v>21</v>
      </c>
      <c r="AA107" s="3">
        <v>22</v>
      </c>
      <c r="AB107" s="3">
        <v>23</v>
      </c>
      <c r="AC107" s="3">
        <v>24</v>
      </c>
      <c r="AD107" s="3">
        <v>25</v>
      </c>
      <c r="AE107" s="3">
        <v>26</v>
      </c>
      <c r="AF107" s="3">
        <v>27</v>
      </c>
      <c r="AG107" s="3">
        <v>28</v>
      </c>
      <c r="AH107" s="3">
        <v>29</v>
      </c>
      <c r="AI107" s="3">
        <v>30</v>
      </c>
      <c r="AJ107" s="3">
        <v>31</v>
      </c>
      <c r="AK107" s="644" t="s">
        <v>3</v>
      </c>
      <c r="AL107" s="645" t="s">
        <v>4</v>
      </c>
      <c r="AM107" s="646" t="s">
        <v>5</v>
      </c>
    </row>
    <row r="108" spans="1:39" s="45" customFormat="1" ht="21.75" customHeight="1">
      <c r="A108" s="46"/>
      <c r="B108" s="47" t="s">
        <v>45</v>
      </c>
      <c r="C108" s="47" t="s">
        <v>7</v>
      </c>
      <c r="D108" s="48" t="s">
        <v>235</v>
      </c>
      <c r="E108" s="680"/>
      <c r="F108" s="4" t="s">
        <v>10</v>
      </c>
      <c r="G108" s="4" t="s">
        <v>11</v>
      </c>
      <c r="H108" s="152" t="s">
        <v>11</v>
      </c>
      <c r="I108" s="152" t="s">
        <v>8</v>
      </c>
      <c r="J108" s="152" t="s">
        <v>8</v>
      </c>
      <c r="K108" s="152" t="s">
        <v>9</v>
      </c>
      <c r="L108" s="152" t="s">
        <v>8</v>
      </c>
      <c r="M108" s="152" t="s">
        <v>10</v>
      </c>
      <c r="N108" s="152" t="s">
        <v>11</v>
      </c>
      <c r="O108" s="152" t="s">
        <v>11</v>
      </c>
      <c r="P108" s="152" t="s">
        <v>8</v>
      </c>
      <c r="Q108" s="152" t="s">
        <v>8</v>
      </c>
      <c r="R108" s="152" t="s">
        <v>9</v>
      </c>
      <c r="S108" s="152" t="s">
        <v>8</v>
      </c>
      <c r="T108" s="152" t="s">
        <v>10</v>
      </c>
      <c r="U108" s="152" t="s">
        <v>11</v>
      </c>
      <c r="V108" s="152" t="s">
        <v>11</v>
      </c>
      <c r="W108" s="152" t="s">
        <v>8</v>
      </c>
      <c r="X108" s="152" t="s">
        <v>8</v>
      </c>
      <c r="Y108" s="152" t="s">
        <v>9</v>
      </c>
      <c r="Z108" s="152" t="s">
        <v>8</v>
      </c>
      <c r="AA108" s="152" t="s">
        <v>10</v>
      </c>
      <c r="AB108" s="152" t="s">
        <v>11</v>
      </c>
      <c r="AC108" s="4" t="s">
        <v>11</v>
      </c>
      <c r="AD108" s="4" t="s">
        <v>8</v>
      </c>
      <c r="AE108" s="4" t="s">
        <v>8</v>
      </c>
      <c r="AF108" s="4" t="s">
        <v>9</v>
      </c>
      <c r="AG108" s="4" t="s">
        <v>8</v>
      </c>
      <c r="AH108" s="4" t="s">
        <v>10</v>
      </c>
      <c r="AI108" s="4" t="s">
        <v>11</v>
      </c>
      <c r="AJ108" s="4" t="s">
        <v>11</v>
      </c>
      <c r="AK108" s="644"/>
      <c r="AL108" s="645"/>
      <c r="AM108" s="646"/>
    </row>
    <row r="109" spans="1:39" s="45" customFormat="1" ht="21.75" customHeight="1">
      <c r="A109" s="103">
        <v>151343</v>
      </c>
      <c r="B109" s="104" t="s">
        <v>126</v>
      </c>
      <c r="C109" s="105" t="s">
        <v>127</v>
      </c>
      <c r="D109" s="106" t="s">
        <v>132</v>
      </c>
      <c r="E109" s="107" t="s">
        <v>129</v>
      </c>
      <c r="F109" s="178"/>
      <c r="G109" s="161"/>
      <c r="H109" s="153" t="s">
        <v>30</v>
      </c>
      <c r="I109" s="153"/>
      <c r="J109" s="641"/>
      <c r="K109" s="641"/>
      <c r="L109" s="153" t="s">
        <v>30</v>
      </c>
      <c r="M109" s="153"/>
      <c r="N109" s="153" t="s">
        <v>30</v>
      </c>
      <c r="O109" s="153"/>
      <c r="P109" s="153"/>
      <c r="Q109" s="641"/>
      <c r="R109" s="641" t="s">
        <v>30</v>
      </c>
      <c r="S109" s="153"/>
      <c r="T109" s="153" t="s">
        <v>30</v>
      </c>
      <c r="U109" s="153"/>
      <c r="V109" s="153" t="s">
        <v>30</v>
      </c>
      <c r="W109" s="153"/>
      <c r="X109" s="641" t="s">
        <v>30</v>
      </c>
      <c r="Y109" s="641"/>
      <c r="Z109" s="153"/>
      <c r="AA109" s="153"/>
      <c r="AB109" s="153" t="s">
        <v>30</v>
      </c>
      <c r="AC109" s="176"/>
      <c r="AD109" s="158" t="s">
        <v>30</v>
      </c>
      <c r="AE109" s="165"/>
      <c r="AF109" s="165" t="s">
        <v>30</v>
      </c>
      <c r="AG109" s="158"/>
      <c r="AH109" s="158" t="s">
        <v>30</v>
      </c>
      <c r="AI109" s="158"/>
      <c r="AJ109" s="158"/>
      <c r="AK109" s="10">
        <v>132</v>
      </c>
      <c r="AL109" s="11">
        <f aca="true" t="shared" si="10" ref="AL109:AL127">COUNTIF(E109:AK109,"T")*6+COUNTIF(E109:AK109,"P")*12+COUNTIF(E109:AK109,"M")*6+COUNTIF(E109:AK109,"I")*6+COUNTIF(E109:AK109,"N")*12+COUNTIF(E109:AK109,"TI")*11+COUNTIF(E109:AK109,"MT")*12+COUNTIF(E109:AK109,"MN")*18+COUNTIF(E109:AK109,"PI")*17+COUNTIF(E109:AK109,"TN")*18+COUNTIF(E109:AK109,"NB")*6+COUNTIF(E109:AK109,"AF")*6</f>
        <v>132</v>
      </c>
      <c r="AM109" s="12">
        <f>SUM(AL109-132)</f>
        <v>0</v>
      </c>
    </row>
    <row r="110" spans="1:39" s="45" customFormat="1" ht="21.75" customHeight="1">
      <c r="A110" s="108">
        <v>128384</v>
      </c>
      <c r="B110" s="104" t="s">
        <v>130</v>
      </c>
      <c r="C110" s="105" t="s">
        <v>131</v>
      </c>
      <c r="D110" s="106" t="s">
        <v>128</v>
      </c>
      <c r="E110" s="107" t="s">
        <v>129</v>
      </c>
      <c r="F110" s="178"/>
      <c r="G110" s="161" t="s">
        <v>30</v>
      </c>
      <c r="H110" s="153"/>
      <c r="I110" s="153" t="s">
        <v>30</v>
      </c>
      <c r="J110" s="641"/>
      <c r="K110" s="641" t="s">
        <v>30</v>
      </c>
      <c r="L110" s="153"/>
      <c r="M110" s="153" t="s">
        <v>30</v>
      </c>
      <c r="N110" s="153"/>
      <c r="O110" s="153" t="s">
        <v>30</v>
      </c>
      <c r="P110" s="153"/>
      <c r="Q110" s="641" t="s">
        <v>30</v>
      </c>
      <c r="R110" s="641"/>
      <c r="S110" s="285" t="s">
        <v>30</v>
      </c>
      <c r="T110" s="153"/>
      <c r="U110" s="153"/>
      <c r="V110" s="153"/>
      <c r="W110" s="153"/>
      <c r="X110" s="641"/>
      <c r="Y110" s="641"/>
      <c r="Z110" s="153"/>
      <c r="AA110" s="153" t="s">
        <v>30</v>
      </c>
      <c r="AB110" s="153"/>
      <c r="AC110" s="176" t="s">
        <v>30</v>
      </c>
      <c r="AD110" s="158"/>
      <c r="AE110" s="165" t="s">
        <v>30</v>
      </c>
      <c r="AF110" s="165"/>
      <c r="AG110" s="158" t="s">
        <v>30</v>
      </c>
      <c r="AH110" s="158"/>
      <c r="AI110" s="158" t="s">
        <v>30</v>
      </c>
      <c r="AJ110" s="158"/>
      <c r="AK110" s="10">
        <v>132</v>
      </c>
      <c r="AL110" s="11">
        <f t="shared" si="10"/>
        <v>144</v>
      </c>
      <c r="AM110" s="12">
        <f aca="true" t="shared" si="11" ref="AM110:AM128">SUM(AL110-132)</f>
        <v>12</v>
      </c>
    </row>
    <row r="111" spans="1:39" s="45" customFormat="1" ht="21.75" customHeight="1">
      <c r="A111" s="108">
        <v>142778</v>
      </c>
      <c r="B111" s="109" t="s">
        <v>133</v>
      </c>
      <c r="C111" s="110" t="s">
        <v>134</v>
      </c>
      <c r="D111" s="106" t="s">
        <v>132</v>
      </c>
      <c r="E111" s="107" t="s">
        <v>129</v>
      </c>
      <c r="F111" s="269" t="s">
        <v>30</v>
      </c>
      <c r="G111" s="270"/>
      <c r="H111" s="180" t="s">
        <v>30</v>
      </c>
      <c r="I111" s="180"/>
      <c r="J111" s="181" t="s">
        <v>30</v>
      </c>
      <c r="K111" s="181"/>
      <c r="L111" s="180" t="s">
        <v>30</v>
      </c>
      <c r="M111" s="180"/>
      <c r="N111" s="180" t="s">
        <v>30</v>
      </c>
      <c r="O111" s="180"/>
      <c r="P111" s="180"/>
      <c r="Q111" s="181"/>
      <c r="R111" s="181"/>
      <c r="S111" s="180"/>
      <c r="T111" s="180" t="s">
        <v>30</v>
      </c>
      <c r="U111" s="153"/>
      <c r="V111" s="153" t="s">
        <v>30</v>
      </c>
      <c r="W111" s="153"/>
      <c r="X111" s="641"/>
      <c r="Y111" s="641"/>
      <c r="Z111" s="153" t="s">
        <v>30</v>
      </c>
      <c r="AA111" s="153"/>
      <c r="AB111" s="153" t="s">
        <v>30</v>
      </c>
      <c r="AC111" s="176"/>
      <c r="AD111" s="158"/>
      <c r="AE111" s="165"/>
      <c r="AF111" s="165" t="s">
        <v>30</v>
      </c>
      <c r="AG111" s="158"/>
      <c r="AH111" s="158" t="s">
        <v>30</v>
      </c>
      <c r="AI111" s="158"/>
      <c r="AJ111" s="158"/>
      <c r="AK111" s="10">
        <v>132</v>
      </c>
      <c r="AL111" s="11">
        <f t="shared" si="10"/>
        <v>132</v>
      </c>
      <c r="AM111" s="12">
        <f t="shared" si="11"/>
        <v>0</v>
      </c>
    </row>
    <row r="112" spans="1:39" s="45" customFormat="1" ht="21.75" customHeight="1">
      <c r="A112" s="103">
        <v>150754</v>
      </c>
      <c r="B112" s="109" t="s">
        <v>135</v>
      </c>
      <c r="C112" s="110" t="s">
        <v>136</v>
      </c>
      <c r="D112" s="106" t="s">
        <v>128</v>
      </c>
      <c r="E112" s="107" t="s">
        <v>129</v>
      </c>
      <c r="F112" s="684" t="s">
        <v>19</v>
      </c>
      <c r="G112" s="685"/>
      <c r="H112" s="202"/>
      <c r="I112" s="202"/>
      <c r="J112" s="640"/>
      <c r="K112" s="640" t="s">
        <v>30</v>
      </c>
      <c r="L112" s="202"/>
      <c r="M112" s="202" t="s">
        <v>30</v>
      </c>
      <c r="N112" s="202"/>
      <c r="O112" s="202" t="s">
        <v>30</v>
      </c>
      <c r="P112" s="202"/>
      <c r="Q112" s="640"/>
      <c r="R112" s="640"/>
      <c r="S112" s="202" t="s">
        <v>30</v>
      </c>
      <c r="T112" s="202"/>
      <c r="U112" s="153" t="s">
        <v>30</v>
      </c>
      <c r="V112" s="153"/>
      <c r="W112" s="153"/>
      <c r="X112" s="641"/>
      <c r="Y112" s="641" t="s">
        <v>30</v>
      </c>
      <c r="Z112" s="153"/>
      <c r="AA112" s="153" t="s">
        <v>30</v>
      </c>
      <c r="AB112" s="153"/>
      <c r="AC112" s="176" t="s">
        <v>30</v>
      </c>
      <c r="AD112" s="158"/>
      <c r="AE112" s="165" t="s">
        <v>30</v>
      </c>
      <c r="AF112" s="165"/>
      <c r="AG112" s="158" t="s">
        <v>30</v>
      </c>
      <c r="AH112" s="158"/>
      <c r="AI112" s="158" t="s">
        <v>30</v>
      </c>
      <c r="AJ112" s="158"/>
      <c r="AK112" s="10">
        <v>132</v>
      </c>
      <c r="AL112" s="11">
        <f t="shared" si="10"/>
        <v>132</v>
      </c>
      <c r="AM112" s="12">
        <f>SUM(AL112-126)</f>
        <v>6</v>
      </c>
    </row>
    <row r="113" spans="1:39" s="45" customFormat="1" ht="21.75" customHeight="1">
      <c r="A113" s="103">
        <v>113603</v>
      </c>
      <c r="B113" s="109" t="s">
        <v>137</v>
      </c>
      <c r="C113" s="111" t="s">
        <v>138</v>
      </c>
      <c r="D113" s="106" t="s">
        <v>132</v>
      </c>
      <c r="E113" s="107" t="s">
        <v>129</v>
      </c>
      <c r="F113" s="178"/>
      <c r="G113" s="673" t="s">
        <v>19</v>
      </c>
      <c r="H113" s="674"/>
      <c r="I113" s="674"/>
      <c r="J113" s="674"/>
      <c r="K113" s="674"/>
      <c r="L113" s="674"/>
      <c r="M113" s="674"/>
      <c r="N113" s="674"/>
      <c r="O113" s="674"/>
      <c r="P113" s="674"/>
      <c r="Q113" s="674"/>
      <c r="R113" s="674"/>
      <c r="S113" s="674"/>
      <c r="T113" s="674"/>
      <c r="U113" s="674"/>
      <c r="V113" s="674"/>
      <c r="W113" s="674"/>
      <c r="X113" s="674"/>
      <c r="Y113" s="674"/>
      <c r="Z113" s="674"/>
      <c r="AA113" s="674"/>
      <c r="AB113" s="674"/>
      <c r="AC113" s="674"/>
      <c r="AD113" s="674"/>
      <c r="AE113" s="674"/>
      <c r="AF113" s="674"/>
      <c r="AG113" s="674"/>
      <c r="AH113" s="674"/>
      <c r="AI113" s="674"/>
      <c r="AJ113" s="675"/>
      <c r="AK113" s="10">
        <v>132</v>
      </c>
      <c r="AL113" s="11">
        <f t="shared" si="10"/>
        <v>0</v>
      </c>
      <c r="AM113" s="12">
        <f t="shared" si="11"/>
        <v>-132</v>
      </c>
    </row>
    <row r="114" spans="1:39" s="45" customFormat="1" ht="21.75" customHeight="1">
      <c r="A114" s="108">
        <v>125210</v>
      </c>
      <c r="B114" s="104" t="s">
        <v>139</v>
      </c>
      <c r="C114" s="112" t="s">
        <v>140</v>
      </c>
      <c r="D114" s="106" t="s">
        <v>128</v>
      </c>
      <c r="E114" s="107" t="s">
        <v>129</v>
      </c>
      <c r="F114" s="178"/>
      <c r="G114" s="161" t="s">
        <v>30</v>
      </c>
      <c r="H114" s="153"/>
      <c r="I114" s="153" t="s">
        <v>30</v>
      </c>
      <c r="J114" s="641"/>
      <c r="K114" s="641" t="s">
        <v>30</v>
      </c>
      <c r="L114" s="153"/>
      <c r="M114" s="153"/>
      <c r="N114" s="153" t="s">
        <v>30</v>
      </c>
      <c r="O114" s="153"/>
      <c r="P114" s="153" t="s">
        <v>30</v>
      </c>
      <c r="Q114" s="641"/>
      <c r="R114" s="641"/>
      <c r="S114" s="153" t="s">
        <v>30</v>
      </c>
      <c r="T114" s="153"/>
      <c r="U114" s="153"/>
      <c r="V114" s="153"/>
      <c r="W114" s="153" t="s">
        <v>30</v>
      </c>
      <c r="X114" s="641"/>
      <c r="Y114" s="641" t="s">
        <v>30</v>
      </c>
      <c r="Z114" s="153"/>
      <c r="AA114" s="153" t="s">
        <v>30</v>
      </c>
      <c r="AB114" s="153"/>
      <c r="AC114" s="203"/>
      <c r="AD114" s="159"/>
      <c r="AE114" s="166"/>
      <c r="AF114" s="166"/>
      <c r="AG114" s="159"/>
      <c r="AH114" s="159" t="s">
        <v>99</v>
      </c>
      <c r="AI114" s="158" t="s">
        <v>30</v>
      </c>
      <c r="AJ114" s="158" t="s">
        <v>30</v>
      </c>
      <c r="AK114" s="10">
        <v>132</v>
      </c>
      <c r="AL114" s="11">
        <f t="shared" si="10"/>
        <v>132</v>
      </c>
      <c r="AM114" s="12">
        <f t="shared" si="11"/>
        <v>0</v>
      </c>
    </row>
    <row r="115" spans="1:45" s="45" customFormat="1" ht="21.75" customHeight="1">
      <c r="A115" s="49">
        <v>151327</v>
      </c>
      <c r="B115" s="55" t="s">
        <v>189</v>
      </c>
      <c r="C115" s="51" t="s">
        <v>190</v>
      </c>
      <c r="D115" s="52" t="s">
        <v>102</v>
      </c>
      <c r="E115" s="53" t="s">
        <v>129</v>
      </c>
      <c r="F115" s="178"/>
      <c r="G115" s="161" t="s">
        <v>30</v>
      </c>
      <c r="H115" s="153"/>
      <c r="I115" s="153"/>
      <c r="J115" s="641" t="s">
        <v>30</v>
      </c>
      <c r="K115" s="641"/>
      <c r="L115" s="153"/>
      <c r="M115" s="153" t="s">
        <v>30</v>
      </c>
      <c r="N115" s="285" t="s">
        <v>250</v>
      </c>
      <c r="O115" s="153"/>
      <c r="P115" s="153" t="s">
        <v>30</v>
      </c>
      <c r="Q115" s="641"/>
      <c r="R115" s="641"/>
      <c r="S115" s="153" t="s">
        <v>30</v>
      </c>
      <c r="T115" s="153" t="s">
        <v>30</v>
      </c>
      <c r="U115" s="153"/>
      <c r="V115" s="153" t="s">
        <v>30</v>
      </c>
      <c r="W115" s="153"/>
      <c r="X115" s="641"/>
      <c r="Y115" s="641" t="s">
        <v>30</v>
      </c>
      <c r="Z115" s="153"/>
      <c r="AA115" s="294"/>
      <c r="AB115" s="180" t="s">
        <v>30</v>
      </c>
      <c r="AC115" s="281" t="s">
        <v>30</v>
      </c>
      <c r="AD115" s="222"/>
      <c r="AE115" s="208" t="s">
        <v>30</v>
      </c>
      <c r="AF115" s="208"/>
      <c r="AG115" s="222"/>
      <c r="AH115" s="222" t="s">
        <v>30</v>
      </c>
      <c r="AI115" s="207"/>
      <c r="AJ115" s="204" t="s">
        <v>250</v>
      </c>
      <c r="AK115" s="10">
        <v>132</v>
      </c>
      <c r="AL115" s="11">
        <f t="shared" si="10"/>
        <v>156</v>
      </c>
      <c r="AM115" s="12">
        <f t="shared" si="11"/>
        <v>24</v>
      </c>
      <c r="AS115" s="135"/>
    </row>
    <row r="116" spans="1:39" s="45" customFormat="1" ht="21.75" customHeight="1">
      <c r="A116" s="49">
        <v>139068</v>
      </c>
      <c r="B116" s="55" t="s">
        <v>237</v>
      </c>
      <c r="C116" s="51" t="s">
        <v>191</v>
      </c>
      <c r="D116" s="52" t="s">
        <v>102</v>
      </c>
      <c r="E116" s="121">
        <v>44396</v>
      </c>
      <c r="F116" s="178"/>
      <c r="G116" s="161" t="s">
        <v>30</v>
      </c>
      <c r="H116" s="153"/>
      <c r="I116" s="153"/>
      <c r="J116" s="641" t="s">
        <v>30</v>
      </c>
      <c r="K116" s="641"/>
      <c r="L116" s="153"/>
      <c r="M116" s="153" t="s">
        <v>30</v>
      </c>
      <c r="N116" s="153"/>
      <c r="O116" s="153"/>
      <c r="P116" s="153" t="s">
        <v>30</v>
      </c>
      <c r="Q116" s="641"/>
      <c r="R116" s="641"/>
      <c r="S116" s="153" t="s">
        <v>30</v>
      </c>
      <c r="T116" s="153"/>
      <c r="U116" s="153" t="s">
        <v>30</v>
      </c>
      <c r="V116" s="153" t="s">
        <v>30</v>
      </c>
      <c r="W116" s="153"/>
      <c r="X116" s="641"/>
      <c r="Y116" s="641" t="s">
        <v>30</v>
      </c>
      <c r="Z116" s="153"/>
      <c r="AA116" s="180"/>
      <c r="AB116" s="180" t="s">
        <v>30</v>
      </c>
      <c r="AC116" s="222"/>
      <c r="AD116" s="222"/>
      <c r="AE116" s="208" t="s">
        <v>30</v>
      </c>
      <c r="AF116" s="208"/>
      <c r="AG116" s="222"/>
      <c r="AH116" s="222" t="s">
        <v>30</v>
      </c>
      <c r="AI116" s="261"/>
      <c r="AJ116" s="153"/>
      <c r="AK116" s="10">
        <v>132</v>
      </c>
      <c r="AL116" s="11">
        <f t="shared" si="10"/>
        <v>132</v>
      </c>
      <c r="AM116" s="12">
        <f t="shared" si="11"/>
        <v>0</v>
      </c>
    </row>
    <row r="117" spans="1:39" s="45" customFormat="1" ht="21.75" customHeight="1">
      <c r="A117" s="49">
        <v>150975</v>
      </c>
      <c r="B117" s="81" t="s">
        <v>192</v>
      </c>
      <c r="C117" s="58" t="s">
        <v>193</v>
      </c>
      <c r="D117" s="52" t="s">
        <v>102</v>
      </c>
      <c r="E117" s="53" t="s">
        <v>129</v>
      </c>
      <c r="F117" s="178"/>
      <c r="G117" s="161" t="s">
        <v>30</v>
      </c>
      <c r="H117" s="153"/>
      <c r="I117" s="153"/>
      <c r="J117" s="641" t="s">
        <v>30</v>
      </c>
      <c r="K117" s="641"/>
      <c r="L117" s="153"/>
      <c r="M117" s="153" t="s">
        <v>30</v>
      </c>
      <c r="N117" s="153"/>
      <c r="O117" s="153"/>
      <c r="P117" s="153" t="s">
        <v>30</v>
      </c>
      <c r="Q117" s="641" t="s">
        <v>30</v>
      </c>
      <c r="R117" s="641"/>
      <c r="S117" s="153" t="s">
        <v>30</v>
      </c>
      <c r="T117" s="153"/>
      <c r="U117" s="153"/>
      <c r="V117" s="153" t="s">
        <v>30</v>
      </c>
      <c r="W117" s="153"/>
      <c r="X117" s="641"/>
      <c r="Y117" s="641" t="s">
        <v>30</v>
      </c>
      <c r="Z117" s="153"/>
      <c r="AA117" s="180"/>
      <c r="AB117" s="180" t="s">
        <v>30</v>
      </c>
      <c r="AC117" s="222"/>
      <c r="AD117" s="222"/>
      <c r="AE117" s="208" t="s">
        <v>30</v>
      </c>
      <c r="AF117" s="208"/>
      <c r="AG117" s="222"/>
      <c r="AH117" s="222" t="s">
        <v>30</v>
      </c>
      <c r="AI117" s="206"/>
      <c r="AJ117" s="158"/>
      <c r="AK117" s="10">
        <v>132</v>
      </c>
      <c r="AL117" s="11">
        <f t="shared" si="10"/>
        <v>132</v>
      </c>
      <c r="AM117" s="12">
        <f t="shared" si="11"/>
        <v>0</v>
      </c>
    </row>
    <row r="118" spans="1:39" s="45" customFormat="1" ht="21.75" customHeight="1">
      <c r="A118" s="49">
        <v>150886</v>
      </c>
      <c r="B118" s="55" t="s">
        <v>194</v>
      </c>
      <c r="C118" s="51" t="s">
        <v>195</v>
      </c>
      <c r="D118" s="52" t="s">
        <v>102</v>
      </c>
      <c r="E118" s="53" t="s">
        <v>129</v>
      </c>
      <c r="F118" s="178" t="s">
        <v>30</v>
      </c>
      <c r="G118" s="161" t="s">
        <v>30</v>
      </c>
      <c r="H118" s="153"/>
      <c r="I118" s="153"/>
      <c r="J118" s="641" t="s">
        <v>30</v>
      </c>
      <c r="K118" s="641"/>
      <c r="L118" s="153"/>
      <c r="M118" s="153" t="s">
        <v>30</v>
      </c>
      <c r="N118" s="153"/>
      <c r="O118" s="153"/>
      <c r="P118" s="285" t="s">
        <v>30</v>
      </c>
      <c r="Q118" s="641" t="s">
        <v>30</v>
      </c>
      <c r="R118" s="641"/>
      <c r="S118" s="153" t="s">
        <v>30</v>
      </c>
      <c r="T118" s="153"/>
      <c r="U118" s="153"/>
      <c r="V118" s="285" t="s">
        <v>250</v>
      </c>
      <c r="W118" s="153" t="s">
        <v>30</v>
      </c>
      <c r="X118" s="641"/>
      <c r="Y118" s="641" t="s">
        <v>30</v>
      </c>
      <c r="Z118" s="153"/>
      <c r="AA118" s="180"/>
      <c r="AB118" s="294" t="s">
        <v>250</v>
      </c>
      <c r="AC118" s="222" t="s">
        <v>30</v>
      </c>
      <c r="AD118" s="222"/>
      <c r="AE118" s="208" t="s">
        <v>30</v>
      </c>
      <c r="AF118" s="208"/>
      <c r="AG118" s="222"/>
      <c r="AH118" s="281" t="s">
        <v>250</v>
      </c>
      <c r="AI118" s="292" t="s">
        <v>30</v>
      </c>
      <c r="AJ118" s="293"/>
      <c r="AK118" s="10">
        <v>132</v>
      </c>
      <c r="AL118" s="11">
        <f t="shared" si="10"/>
        <v>162</v>
      </c>
      <c r="AM118" s="12">
        <f t="shared" si="11"/>
        <v>30</v>
      </c>
    </row>
    <row r="119" spans="1:40" s="45" customFormat="1" ht="21.75" customHeight="1">
      <c r="A119" s="49">
        <v>118788</v>
      </c>
      <c r="B119" s="81" t="s">
        <v>198</v>
      </c>
      <c r="C119" s="51" t="s">
        <v>199</v>
      </c>
      <c r="D119" s="52" t="s">
        <v>102</v>
      </c>
      <c r="E119" s="53" t="s">
        <v>129</v>
      </c>
      <c r="F119" s="824" t="s">
        <v>15</v>
      </c>
      <c r="G119" s="270" t="s">
        <v>30</v>
      </c>
      <c r="H119" s="294" t="s">
        <v>250</v>
      </c>
      <c r="I119" s="180"/>
      <c r="J119" s="181" t="s">
        <v>30</v>
      </c>
      <c r="K119" s="181"/>
      <c r="L119" s="180"/>
      <c r="M119" s="180" t="s">
        <v>30</v>
      </c>
      <c r="N119" s="180"/>
      <c r="O119" s="294" t="s">
        <v>250</v>
      </c>
      <c r="P119" s="180" t="s">
        <v>30</v>
      </c>
      <c r="Q119" s="181"/>
      <c r="R119" s="181"/>
      <c r="S119" s="180" t="s">
        <v>30</v>
      </c>
      <c r="T119" s="180"/>
      <c r="U119" s="180"/>
      <c r="V119" s="180" t="s">
        <v>30</v>
      </c>
      <c r="W119" s="180"/>
      <c r="X119" s="181"/>
      <c r="Y119" s="181" t="s">
        <v>30</v>
      </c>
      <c r="Z119" s="180" t="s">
        <v>30</v>
      </c>
      <c r="AA119" s="294"/>
      <c r="AB119" s="180" t="s">
        <v>30</v>
      </c>
      <c r="AC119" s="296" t="s">
        <v>250</v>
      </c>
      <c r="AD119" s="277"/>
      <c r="AE119" s="278" t="s">
        <v>30</v>
      </c>
      <c r="AF119" s="278"/>
      <c r="AG119" s="277"/>
      <c r="AH119" s="277" t="s">
        <v>30</v>
      </c>
      <c r="AI119" s="203"/>
      <c r="AJ119" s="159"/>
      <c r="AK119" s="10">
        <v>132</v>
      </c>
      <c r="AL119" s="11">
        <f t="shared" si="10"/>
        <v>156</v>
      </c>
      <c r="AM119" s="12">
        <f t="shared" si="11"/>
        <v>24</v>
      </c>
      <c r="AN119" s="54"/>
    </row>
    <row r="120" spans="1:41" s="45" customFormat="1" ht="21.75" customHeight="1">
      <c r="A120" s="49">
        <v>150789</v>
      </c>
      <c r="B120" s="81" t="s">
        <v>200</v>
      </c>
      <c r="C120" s="51" t="s">
        <v>201</v>
      </c>
      <c r="D120" s="52" t="s">
        <v>102</v>
      </c>
      <c r="E120" s="155" t="s">
        <v>129</v>
      </c>
      <c r="F120" s="672" t="s">
        <v>234</v>
      </c>
      <c r="G120" s="672"/>
      <c r="H120" s="672"/>
      <c r="I120" s="672"/>
      <c r="J120" s="672"/>
      <c r="K120" s="672"/>
      <c r="L120" s="672"/>
      <c r="M120" s="672"/>
      <c r="N120" s="672"/>
      <c r="O120" s="672"/>
      <c r="P120" s="672"/>
      <c r="Q120" s="672"/>
      <c r="R120" s="672"/>
      <c r="S120" s="672"/>
      <c r="T120" s="672"/>
      <c r="U120" s="672"/>
      <c r="V120" s="672"/>
      <c r="W120" s="672"/>
      <c r="X120" s="672"/>
      <c r="Y120" s="672"/>
      <c r="Z120" s="672"/>
      <c r="AA120" s="672"/>
      <c r="AB120" s="672"/>
      <c r="AC120" s="672"/>
      <c r="AD120" s="672"/>
      <c r="AE120" s="672"/>
      <c r="AF120" s="672"/>
      <c r="AG120" s="672"/>
      <c r="AH120" s="672"/>
      <c r="AI120" s="672"/>
      <c r="AJ120" s="672"/>
      <c r="AK120" s="154">
        <v>132</v>
      </c>
      <c r="AL120" s="11">
        <f t="shared" si="10"/>
        <v>0</v>
      </c>
      <c r="AM120" s="12">
        <f t="shared" si="11"/>
        <v>-132</v>
      </c>
      <c r="AN120" s="54"/>
      <c r="AO120" s="45" t="s">
        <v>99</v>
      </c>
    </row>
    <row r="121" spans="1:40" s="45" customFormat="1" ht="21.75" customHeight="1">
      <c r="A121" s="49">
        <v>151211</v>
      </c>
      <c r="B121" s="81" t="s">
        <v>202</v>
      </c>
      <c r="C121" s="51" t="s">
        <v>203</v>
      </c>
      <c r="D121" s="52" t="s">
        <v>102</v>
      </c>
      <c r="E121" s="53" t="s">
        <v>129</v>
      </c>
      <c r="F121" s="178"/>
      <c r="G121" s="161" t="s">
        <v>30</v>
      </c>
      <c r="H121" s="174"/>
      <c r="I121" s="174" t="s">
        <v>30</v>
      </c>
      <c r="J121" s="175"/>
      <c r="K121" s="175"/>
      <c r="L121" s="174"/>
      <c r="M121" s="174" t="s">
        <v>30</v>
      </c>
      <c r="N121" s="174"/>
      <c r="O121" s="174"/>
      <c r="P121" s="174" t="s">
        <v>30</v>
      </c>
      <c r="Q121" s="175"/>
      <c r="R121" s="175"/>
      <c r="S121" s="174" t="s">
        <v>30</v>
      </c>
      <c r="T121" s="174"/>
      <c r="U121" s="174" t="s">
        <v>30</v>
      </c>
      <c r="V121" s="174" t="s">
        <v>30</v>
      </c>
      <c r="W121" s="174"/>
      <c r="X121" s="175"/>
      <c r="Y121" s="175" t="s">
        <v>30</v>
      </c>
      <c r="Z121" s="174"/>
      <c r="AA121" s="183"/>
      <c r="AB121" s="183" t="s">
        <v>30</v>
      </c>
      <c r="AC121" s="279"/>
      <c r="AD121" s="279"/>
      <c r="AE121" s="280" t="s">
        <v>30</v>
      </c>
      <c r="AF121" s="280"/>
      <c r="AG121" s="279"/>
      <c r="AH121" s="279" t="s">
        <v>30</v>
      </c>
      <c r="AI121" s="176"/>
      <c r="AJ121" s="158"/>
      <c r="AK121" s="10">
        <v>132</v>
      </c>
      <c r="AL121" s="11">
        <f t="shared" si="10"/>
        <v>132</v>
      </c>
      <c r="AM121" s="12">
        <f t="shared" si="11"/>
        <v>0</v>
      </c>
      <c r="AN121" s="54"/>
    </row>
    <row r="122" spans="1:40" s="45" customFormat="1" ht="21.75" customHeight="1">
      <c r="A122" s="49">
        <v>141682</v>
      </c>
      <c r="B122" s="81" t="s">
        <v>204</v>
      </c>
      <c r="C122" s="51" t="s">
        <v>205</v>
      </c>
      <c r="D122" s="52" t="s">
        <v>102</v>
      </c>
      <c r="E122" s="53" t="s">
        <v>129</v>
      </c>
      <c r="F122" s="178" t="s">
        <v>30</v>
      </c>
      <c r="G122" s="161" t="s">
        <v>30</v>
      </c>
      <c r="H122" s="153" t="s">
        <v>30</v>
      </c>
      <c r="I122" s="153" t="s">
        <v>30</v>
      </c>
      <c r="J122" s="641" t="s">
        <v>30</v>
      </c>
      <c r="K122" s="641" t="s">
        <v>250</v>
      </c>
      <c r="L122" s="153"/>
      <c r="M122" s="153"/>
      <c r="N122" s="153"/>
      <c r="O122" s="153"/>
      <c r="P122" s="153"/>
      <c r="Q122" s="641"/>
      <c r="R122" s="641"/>
      <c r="S122" s="153"/>
      <c r="T122" s="657" t="s">
        <v>243</v>
      </c>
      <c r="U122" s="658"/>
      <c r="V122" s="658"/>
      <c r="W122" s="658"/>
      <c r="X122" s="658"/>
      <c r="Y122" s="658"/>
      <c r="Z122" s="658"/>
      <c r="AA122" s="658"/>
      <c r="AB122" s="658"/>
      <c r="AC122" s="658"/>
      <c r="AD122" s="658"/>
      <c r="AE122" s="658"/>
      <c r="AF122" s="658"/>
      <c r="AG122" s="658"/>
      <c r="AH122" s="659"/>
      <c r="AI122" s="176"/>
      <c r="AJ122" s="158"/>
      <c r="AK122" s="10">
        <v>132</v>
      </c>
      <c r="AL122" s="11">
        <f t="shared" si="10"/>
        <v>66</v>
      </c>
      <c r="AM122" s="12">
        <f>SUM(AL122-66)</f>
        <v>0</v>
      </c>
      <c r="AN122" s="54"/>
    </row>
    <row r="123" spans="1:39" s="45" customFormat="1" ht="21.75" customHeight="1">
      <c r="A123" s="49">
        <v>131105</v>
      </c>
      <c r="B123" s="81" t="s">
        <v>206</v>
      </c>
      <c r="C123" s="51" t="s">
        <v>207</v>
      </c>
      <c r="D123" s="52" t="s">
        <v>102</v>
      </c>
      <c r="E123" s="53" t="s">
        <v>129</v>
      </c>
      <c r="F123" s="178" t="s">
        <v>30</v>
      </c>
      <c r="G123" s="161" t="s">
        <v>30</v>
      </c>
      <c r="H123" s="153"/>
      <c r="I123" s="153"/>
      <c r="J123" s="641" t="s">
        <v>30</v>
      </c>
      <c r="K123" s="641"/>
      <c r="L123" s="285" t="s">
        <v>250</v>
      </c>
      <c r="M123" s="153" t="s">
        <v>30</v>
      </c>
      <c r="N123" s="153"/>
      <c r="O123" s="153"/>
      <c r="P123" s="153" t="s">
        <v>30</v>
      </c>
      <c r="Q123" s="288" t="s">
        <v>250</v>
      </c>
      <c r="R123" s="641"/>
      <c r="S123" s="153" t="s">
        <v>30</v>
      </c>
      <c r="T123" s="153"/>
      <c r="U123" s="153"/>
      <c r="V123" s="153" t="s">
        <v>30</v>
      </c>
      <c r="W123" s="153"/>
      <c r="X123" s="641"/>
      <c r="Y123" s="641" t="s">
        <v>30</v>
      </c>
      <c r="Z123" s="153"/>
      <c r="AA123" s="180"/>
      <c r="AB123" s="180" t="s">
        <v>30</v>
      </c>
      <c r="AC123" s="222"/>
      <c r="AD123" s="222"/>
      <c r="AE123" s="208" t="s">
        <v>30</v>
      </c>
      <c r="AF123" s="208"/>
      <c r="AG123" s="222"/>
      <c r="AH123" s="222" t="s">
        <v>30</v>
      </c>
      <c r="AI123" s="176"/>
      <c r="AJ123" s="158"/>
      <c r="AK123" s="10">
        <v>132</v>
      </c>
      <c r="AL123" s="11">
        <f t="shared" si="10"/>
        <v>144</v>
      </c>
      <c r="AM123" s="12">
        <f t="shared" si="11"/>
        <v>12</v>
      </c>
    </row>
    <row r="124" spans="1:39" s="45" customFormat="1" ht="21.75" customHeight="1">
      <c r="A124" s="49">
        <v>150835</v>
      </c>
      <c r="B124" s="122" t="s">
        <v>208</v>
      </c>
      <c r="C124" s="83" t="s">
        <v>209</v>
      </c>
      <c r="D124" s="52" t="s">
        <v>102</v>
      </c>
      <c r="E124" s="53" t="s">
        <v>129</v>
      </c>
      <c r="F124" s="269"/>
      <c r="G124" s="270" t="s">
        <v>30</v>
      </c>
      <c r="H124" s="180" t="s">
        <v>30</v>
      </c>
      <c r="I124" s="180"/>
      <c r="J124" s="181" t="s">
        <v>30</v>
      </c>
      <c r="K124" s="181"/>
      <c r="L124" s="180"/>
      <c r="M124" s="180" t="s">
        <v>30</v>
      </c>
      <c r="N124" s="180"/>
      <c r="O124" s="180"/>
      <c r="P124" s="180" t="s">
        <v>30</v>
      </c>
      <c r="Q124" s="181"/>
      <c r="R124" s="181"/>
      <c r="S124" s="180" t="s">
        <v>30</v>
      </c>
      <c r="T124" s="180"/>
      <c r="U124" s="180"/>
      <c r="V124" s="180" t="s">
        <v>30</v>
      </c>
      <c r="W124" s="180"/>
      <c r="X124" s="181"/>
      <c r="Y124" s="181" t="s">
        <v>30</v>
      </c>
      <c r="Z124" s="180"/>
      <c r="AA124" s="180"/>
      <c r="AB124" s="180" t="s">
        <v>30</v>
      </c>
      <c r="AC124" s="277"/>
      <c r="AD124" s="277"/>
      <c r="AE124" s="278" t="s">
        <v>30</v>
      </c>
      <c r="AF124" s="278"/>
      <c r="AG124" s="277"/>
      <c r="AH124" s="277" t="s">
        <v>30</v>
      </c>
      <c r="AI124" s="203"/>
      <c r="AJ124" s="159"/>
      <c r="AK124" s="10">
        <v>132</v>
      </c>
      <c r="AL124" s="11">
        <f t="shared" si="10"/>
        <v>132</v>
      </c>
      <c r="AM124" s="12">
        <f t="shared" si="11"/>
        <v>0</v>
      </c>
    </row>
    <row r="125" spans="1:39" s="45" customFormat="1" ht="21.75" customHeight="1">
      <c r="A125" s="49">
        <v>107956</v>
      </c>
      <c r="B125" s="81" t="s">
        <v>196</v>
      </c>
      <c r="C125" s="51" t="s">
        <v>197</v>
      </c>
      <c r="D125" s="52" t="s">
        <v>102</v>
      </c>
      <c r="E125" s="155" t="s">
        <v>129</v>
      </c>
      <c r="F125" s="690" t="s">
        <v>242</v>
      </c>
      <c r="G125" s="690"/>
      <c r="H125" s="690"/>
      <c r="I125" s="690"/>
      <c r="J125" s="690"/>
      <c r="K125" s="690"/>
      <c r="L125" s="690"/>
      <c r="M125" s="690"/>
      <c r="N125" s="690"/>
      <c r="O125" s="690"/>
      <c r="P125" s="690"/>
      <c r="Q125" s="690"/>
      <c r="R125" s="690"/>
      <c r="S125" s="690"/>
      <c r="T125" s="690"/>
      <c r="U125" s="690"/>
      <c r="V125" s="690"/>
      <c r="W125" s="690"/>
      <c r="X125" s="690"/>
      <c r="Y125" s="690"/>
      <c r="Z125" s="690"/>
      <c r="AA125" s="690"/>
      <c r="AB125" s="690"/>
      <c r="AC125" s="690"/>
      <c r="AD125" s="690"/>
      <c r="AE125" s="690"/>
      <c r="AF125" s="690"/>
      <c r="AG125" s="690"/>
      <c r="AH125" s="690"/>
      <c r="AI125" s="690"/>
      <c r="AJ125" s="690"/>
      <c r="AK125" s="154"/>
      <c r="AL125" s="11"/>
      <c r="AM125" s="12"/>
    </row>
    <row r="126" spans="1:39" s="45" customFormat="1" ht="21.75" customHeight="1">
      <c r="A126" s="49"/>
      <c r="B126" s="122"/>
      <c r="C126" s="83"/>
      <c r="D126" s="52">
        <v>11</v>
      </c>
      <c r="E126" s="53"/>
      <c r="F126" s="178"/>
      <c r="G126" s="161">
        <v>15</v>
      </c>
      <c r="H126" s="174"/>
      <c r="I126" s="174"/>
      <c r="J126" s="175">
        <v>15</v>
      </c>
      <c r="K126" s="175"/>
      <c r="L126" s="174"/>
      <c r="M126" s="174">
        <v>15</v>
      </c>
      <c r="N126" s="174"/>
      <c r="O126" s="174"/>
      <c r="P126" s="174">
        <v>15</v>
      </c>
      <c r="Q126" s="175"/>
      <c r="R126" s="175"/>
      <c r="S126" s="174">
        <v>15</v>
      </c>
      <c r="T126" s="174"/>
      <c r="U126" s="174"/>
      <c r="V126" s="174">
        <v>15</v>
      </c>
      <c r="W126" s="174"/>
      <c r="X126" s="175"/>
      <c r="Y126" s="175">
        <v>15</v>
      </c>
      <c r="Z126" s="174"/>
      <c r="AA126" s="174"/>
      <c r="AB126" s="174">
        <v>15</v>
      </c>
      <c r="AC126" s="157"/>
      <c r="AD126" s="158"/>
      <c r="AE126" s="165">
        <v>15</v>
      </c>
      <c r="AF126" s="165"/>
      <c r="AG126" s="158"/>
      <c r="AH126" s="158">
        <v>15</v>
      </c>
      <c r="AI126" s="158"/>
      <c r="AJ126" s="158"/>
      <c r="AK126" s="10">
        <v>132</v>
      </c>
      <c r="AL126" s="11">
        <f t="shared" si="10"/>
        <v>0</v>
      </c>
      <c r="AM126" s="12">
        <f t="shared" si="11"/>
        <v>-132</v>
      </c>
    </row>
    <row r="127" spans="1:39" s="45" customFormat="1" ht="21.75" customHeight="1">
      <c r="A127" s="114">
        <v>151661</v>
      </c>
      <c r="B127" s="50" t="s">
        <v>161</v>
      </c>
      <c r="C127" s="56" t="s">
        <v>162</v>
      </c>
      <c r="D127" s="52" t="s">
        <v>163</v>
      </c>
      <c r="E127" s="53" t="s">
        <v>164</v>
      </c>
      <c r="F127" s="178" t="s">
        <v>250</v>
      </c>
      <c r="G127" s="161" t="s">
        <v>250</v>
      </c>
      <c r="H127" s="161" t="s">
        <v>250</v>
      </c>
      <c r="I127" s="161"/>
      <c r="J127" s="641"/>
      <c r="K127" s="641" t="s">
        <v>250</v>
      </c>
      <c r="L127" s="161" t="s">
        <v>250</v>
      </c>
      <c r="M127" s="161" t="s">
        <v>250</v>
      </c>
      <c r="N127" s="161" t="s">
        <v>250</v>
      </c>
      <c r="O127" s="161" t="s">
        <v>250</v>
      </c>
      <c r="P127" s="161"/>
      <c r="Q127" s="641" t="s">
        <v>250</v>
      </c>
      <c r="R127" s="641"/>
      <c r="S127" s="161" t="s">
        <v>250</v>
      </c>
      <c r="T127" s="161" t="s">
        <v>250</v>
      </c>
      <c r="U127" s="161" t="s">
        <v>250</v>
      </c>
      <c r="V127" s="161" t="s">
        <v>250</v>
      </c>
      <c r="W127" s="161"/>
      <c r="X127" s="641"/>
      <c r="Y127" s="641" t="s">
        <v>250</v>
      </c>
      <c r="Z127" s="161" t="s">
        <v>250</v>
      </c>
      <c r="AA127" s="161" t="s">
        <v>250</v>
      </c>
      <c r="AB127" s="161" t="s">
        <v>250</v>
      </c>
      <c r="AC127" s="161" t="s">
        <v>250</v>
      </c>
      <c r="AD127" s="161"/>
      <c r="AE127" s="165"/>
      <c r="AF127" s="165"/>
      <c r="AG127" s="161" t="s">
        <v>250</v>
      </c>
      <c r="AH127" s="161" t="s">
        <v>250</v>
      </c>
      <c r="AI127" s="161" t="s">
        <v>250</v>
      </c>
      <c r="AJ127" s="161" t="s">
        <v>250</v>
      </c>
      <c r="AK127" s="10">
        <v>132</v>
      </c>
      <c r="AL127" s="11">
        <f t="shared" si="10"/>
        <v>132</v>
      </c>
      <c r="AM127" s="12">
        <f t="shared" si="11"/>
        <v>0</v>
      </c>
    </row>
    <row r="128" spans="1:39" ht="21.75" customHeight="1">
      <c r="A128" s="114">
        <v>153303</v>
      </c>
      <c r="B128" s="55" t="s">
        <v>236</v>
      </c>
      <c r="C128" s="58">
        <v>1121221</v>
      </c>
      <c r="D128" s="52" t="s">
        <v>163</v>
      </c>
      <c r="E128" s="53" t="s">
        <v>164</v>
      </c>
      <c r="F128" s="178" t="s">
        <v>250</v>
      </c>
      <c r="G128" s="161" t="s">
        <v>250</v>
      </c>
      <c r="H128" s="161" t="s">
        <v>250</v>
      </c>
      <c r="I128" s="161" t="s">
        <v>250</v>
      </c>
      <c r="J128" s="641"/>
      <c r="K128" s="641"/>
      <c r="L128" s="161" t="s">
        <v>250</v>
      </c>
      <c r="M128" s="161" t="s">
        <v>250</v>
      </c>
      <c r="N128" s="161"/>
      <c r="O128" s="161" t="s">
        <v>250</v>
      </c>
      <c r="P128" s="161" t="s">
        <v>250</v>
      </c>
      <c r="Q128" s="641" t="s">
        <v>250</v>
      </c>
      <c r="R128" s="641"/>
      <c r="S128" s="161" t="s">
        <v>250</v>
      </c>
      <c r="T128" s="161" t="s">
        <v>250</v>
      </c>
      <c r="U128" s="161"/>
      <c r="V128" s="161" t="s">
        <v>250</v>
      </c>
      <c r="W128" s="161" t="s">
        <v>250</v>
      </c>
      <c r="X128" s="641" t="s">
        <v>250</v>
      </c>
      <c r="Y128" s="641"/>
      <c r="Z128" s="161" t="s">
        <v>250</v>
      </c>
      <c r="AA128" s="161" t="s">
        <v>250</v>
      </c>
      <c r="AB128" s="161" t="s">
        <v>250</v>
      </c>
      <c r="AC128" s="161"/>
      <c r="AD128" s="161" t="s">
        <v>250</v>
      </c>
      <c r="AE128" s="165"/>
      <c r="AF128" s="165" t="s">
        <v>250</v>
      </c>
      <c r="AG128" s="161" t="s">
        <v>250</v>
      </c>
      <c r="AH128" s="161" t="s">
        <v>250</v>
      </c>
      <c r="AI128" s="161"/>
      <c r="AJ128" s="161" t="s">
        <v>250</v>
      </c>
      <c r="AK128" s="10">
        <v>132</v>
      </c>
      <c r="AL128" s="11">
        <f>COUNTIF(E128:AK128,"T")*6+COUNTIF(E128:AK128,"P")*12+COUNTIF(E128:AK128,"M")*6+COUNTIF(E128:AK128,"I")*6+COUNTIF(E128:AK128,"N")*12+COUNTIF(E128:AK128,"TI")*11+COUNTIF(E128:AK128,"MT")*12+COUNTIF(E128:AK128,"MN")*18+COUNTIF(E128:AK128,"PI")*17+COUNTIF(E128:AK128,"TN")*18+COUNTIF(E128:AK128,"NB")*6+COUNTIF(E128:AK128,"AF")*6</f>
        <v>132</v>
      </c>
      <c r="AM128" s="12">
        <f t="shared" si="11"/>
        <v>0</v>
      </c>
    </row>
    <row r="129" spans="1:39" ht="21.75" customHeight="1" thickBot="1">
      <c r="A129" s="86">
        <v>126047</v>
      </c>
      <c r="B129" s="115" t="s">
        <v>165</v>
      </c>
      <c r="C129" s="64" t="s">
        <v>166</v>
      </c>
      <c r="D129" s="65" t="s">
        <v>163</v>
      </c>
      <c r="E129" s="66" t="s">
        <v>164</v>
      </c>
      <c r="F129" s="686" t="s">
        <v>167</v>
      </c>
      <c r="G129" s="687"/>
      <c r="H129" s="687"/>
      <c r="I129" s="687"/>
      <c r="J129" s="687"/>
      <c r="K129" s="687"/>
      <c r="L129" s="687"/>
      <c r="M129" s="687"/>
      <c r="N129" s="687"/>
      <c r="O129" s="687"/>
      <c r="P129" s="687"/>
      <c r="Q129" s="687"/>
      <c r="R129" s="687"/>
      <c r="S129" s="687"/>
      <c r="T129" s="687"/>
      <c r="U129" s="687"/>
      <c r="V129" s="687"/>
      <c r="W129" s="687"/>
      <c r="X129" s="687"/>
      <c r="Y129" s="687"/>
      <c r="Z129" s="687"/>
      <c r="AA129" s="687"/>
      <c r="AB129" s="687"/>
      <c r="AC129" s="687"/>
      <c r="AD129" s="687"/>
      <c r="AE129" s="687"/>
      <c r="AF129" s="687"/>
      <c r="AG129" s="687"/>
      <c r="AH129" s="687"/>
      <c r="AI129" s="687"/>
      <c r="AJ129" s="688"/>
      <c r="AK129" s="99"/>
      <c r="AL129" s="19"/>
      <c r="AM129" s="100"/>
    </row>
    <row r="130" spans="1:39" ht="21.75" customHeight="1">
      <c r="A130" s="209"/>
      <c r="B130" s="210"/>
      <c r="C130" s="211"/>
      <c r="D130" s="212"/>
      <c r="E130" s="213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5"/>
      <c r="AL130" s="216"/>
      <c r="AM130" s="217"/>
    </row>
    <row r="131" spans="1:39" ht="21.75" customHeight="1" thickBot="1">
      <c r="A131" s="209"/>
      <c r="B131" s="210"/>
      <c r="C131" s="211"/>
      <c r="D131" s="212"/>
      <c r="E131" s="213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5"/>
      <c r="AL131" s="216"/>
      <c r="AM131" s="217"/>
    </row>
    <row r="132" spans="1:39" ht="21.75" customHeight="1" thickBot="1">
      <c r="A132" s="77" t="s">
        <v>16</v>
      </c>
      <c r="B132" s="78" t="s">
        <v>0</v>
      </c>
      <c r="C132" s="78" t="s">
        <v>44</v>
      </c>
      <c r="D132" s="79" t="s">
        <v>1</v>
      </c>
      <c r="E132" s="680" t="s">
        <v>2</v>
      </c>
      <c r="F132" s="3">
        <v>1</v>
      </c>
      <c r="G132" s="3">
        <v>2</v>
      </c>
      <c r="H132" s="3">
        <v>3</v>
      </c>
      <c r="I132" s="3">
        <v>4</v>
      </c>
      <c r="J132" s="3">
        <v>5</v>
      </c>
      <c r="K132" s="3">
        <v>6</v>
      </c>
      <c r="L132" s="3">
        <v>7</v>
      </c>
      <c r="M132" s="3">
        <v>8</v>
      </c>
      <c r="N132" s="3">
        <v>9</v>
      </c>
      <c r="O132" s="3">
        <v>10</v>
      </c>
      <c r="P132" s="3">
        <v>11</v>
      </c>
      <c r="Q132" s="3">
        <v>12</v>
      </c>
      <c r="R132" s="3">
        <v>13</v>
      </c>
      <c r="S132" s="3">
        <v>14</v>
      </c>
      <c r="T132" s="3">
        <v>15</v>
      </c>
      <c r="U132" s="3">
        <v>16</v>
      </c>
      <c r="V132" s="3">
        <v>17</v>
      </c>
      <c r="W132" s="3">
        <v>18</v>
      </c>
      <c r="X132" s="3">
        <v>19</v>
      </c>
      <c r="Y132" s="3">
        <v>20</v>
      </c>
      <c r="Z132" s="3">
        <v>21</v>
      </c>
      <c r="AA132" s="3">
        <v>22</v>
      </c>
      <c r="AB132" s="3">
        <v>23</v>
      </c>
      <c r="AC132" s="3">
        <v>24</v>
      </c>
      <c r="AD132" s="3">
        <v>25</v>
      </c>
      <c r="AE132" s="3">
        <v>26</v>
      </c>
      <c r="AF132" s="3">
        <v>27</v>
      </c>
      <c r="AG132" s="3">
        <v>28</v>
      </c>
      <c r="AH132" s="3">
        <v>29</v>
      </c>
      <c r="AI132" s="3">
        <v>30</v>
      </c>
      <c r="AJ132" s="3">
        <v>31</v>
      </c>
      <c r="AK132" s="644" t="s">
        <v>3</v>
      </c>
      <c r="AL132" s="645" t="s">
        <v>4</v>
      </c>
      <c r="AM132" s="646" t="s">
        <v>5</v>
      </c>
    </row>
    <row r="133" spans="1:39" ht="21.75" customHeight="1">
      <c r="A133" s="46"/>
      <c r="B133" s="825" t="s">
        <v>432</v>
      </c>
      <c r="C133" s="47" t="s">
        <v>433</v>
      </c>
      <c r="D133" s="48" t="s">
        <v>235</v>
      </c>
      <c r="E133" s="680"/>
      <c r="F133" s="4" t="s">
        <v>10</v>
      </c>
      <c r="G133" s="4" t="s">
        <v>11</v>
      </c>
      <c r="H133" s="152" t="s">
        <v>11</v>
      </c>
      <c r="I133" s="152" t="s">
        <v>8</v>
      </c>
      <c r="J133" s="152" t="s">
        <v>8</v>
      </c>
      <c r="K133" s="152" t="s">
        <v>9</v>
      </c>
      <c r="L133" s="152" t="s">
        <v>8</v>
      </c>
      <c r="M133" s="152" t="s">
        <v>10</v>
      </c>
      <c r="N133" s="152" t="s">
        <v>11</v>
      </c>
      <c r="O133" s="152" t="s">
        <v>11</v>
      </c>
      <c r="P133" s="152" t="s">
        <v>8</v>
      </c>
      <c r="Q133" s="152" t="s">
        <v>8</v>
      </c>
      <c r="R133" s="152" t="s">
        <v>9</v>
      </c>
      <c r="S133" s="152" t="s">
        <v>8</v>
      </c>
      <c r="T133" s="152" t="s">
        <v>10</v>
      </c>
      <c r="U133" s="152" t="s">
        <v>11</v>
      </c>
      <c r="V133" s="152" t="s">
        <v>11</v>
      </c>
      <c r="W133" s="152" t="s">
        <v>8</v>
      </c>
      <c r="X133" s="152" t="s">
        <v>8</v>
      </c>
      <c r="Y133" s="152" t="s">
        <v>9</v>
      </c>
      <c r="Z133" s="152" t="s">
        <v>8</v>
      </c>
      <c r="AA133" s="152" t="s">
        <v>10</v>
      </c>
      <c r="AB133" s="152" t="s">
        <v>11</v>
      </c>
      <c r="AC133" s="4" t="s">
        <v>11</v>
      </c>
      <c r="AD133" s="4" t="s">
        <v>8</v>
      </c>
      <c r="AE133" s="4" t="s">
        <v>8</v>
      </c>
      <c r="AF133" s="4" t="s">
        <v>9</v>
      </c>
      <c r="AG133" s="4" t="s">
        <v>8</v>
      </c>
      <c r="AH133" s="4" t="s">
        <v>10</v>
      </c>
      <c r="AI133" s="4" t="s">
        <v>11</v>
      </c>
      <c r="AJ133" s="4" t="s">
        <v>11</v>
      </c>
      <c r="AK133" s="644"/>
      <c r="AL133" s="645"/>
      <c r="AM133" s="646"/>
    </row>
    <row r="134" spans="1:39" ht="21.75" customHeight="1">
      <c r="A134" s="49">
        <v>151670</v>
      </c>
      <c r="B134" s="122" t="s">
        <v>252</v>
      </c>
      <c r="C134" s="313" t="s">
        <v>253</v>
      </c>
      <c r="D134" s="144" t="s">
        <v>254</v>
      </c>
      <c r="E134" s="53"/>
      <c r="F134" s="178"/>
      <c r="G134" s="161"/>
      <c r="H134" s="153"/>
      <c r="I134" s="153"/>
      <c r="J134" s="641"/>
      <c r="K134" s="641"/>
      <c r="L134" s="153"/>
      <c r="M134" s="153"/>
      <c r="N134" s="153"/>
      <c r="O134" s="153"/>
      <c r="P134" s="153"/>
      <c r="Q134" s="641"/>
      <c r="R134" s="641"/>
      <c r="S134" s="153"/>
      <c r="T134" s="285"/>
      <c r="U134" s="153"/>
      <c r="V134" s="153"/>
      <c r="W134" s="153"/>
      <c r="X134" s="641"/>
      <c r="Y134" s="641"/>
      <c r="Z134" s="285"/>
      <c r="AA134" s="153"/>
      <c r="AB134" s="153"/>
      <c r="AC134" s="206"/>
      <c r="AD134" s="158"/>
      <c r="AE134" s="165"/>
      <c r="AF134" s="165"/>
      <c r="AG134" s="158"/>
      <c r="AH134" s="158"/>
      <c r="AI134" s="177"/>
      <c r="AJ134" s="158"/>
      <c r="AK134" s="10"/>
      <c r="AL134" s="11"/>
      <c r="AM134" s="311">
        <f aca="true" t="shared" si="12" ref="AM134:AM140">COUNTIF(F134:AL134,"T")*6+COUNTIF(F134:AL134,"P")*12+COUNTIF(F134:AL134,"M")*6+COUNTIF(F134:AL134,"I")*6+COUNTIF(F134:AL134,"N")*12+COUNTIF(F134:AL134,"TI")*11+COUNTIF(F134:AL134,"MT")*12+COUNTIF(F134:AL134,"MN")*18+COUNTIF(F134:AL134,"PI")*17+COUNTIF(F134:AL134,"TN")*18+COUNTIF(F134:AL134,"NB")*6+COUNTIF(F134:AL134,"AF")*6</f>
        <v>0</v>
      </c>
    </row>
    <row r="135" spans="1:39" ht="21.75" customHeight="1">
      <c r="A135" s="49">
        <v>118729</v>
      </c>
      <c r="B135" s="122" t="s">
        <v>255</v>
      </c>
      <c r="C135" s="313" t="s">
        <v>256</v>
      </c>
      <c r="D135" s="144" t="s">
        <v>254</v>
      </c>
      <c r="E135" s="53"/>
      <c r="F135" s="269"/>
      <c r="G135" s="270"/>
      <c r="H135" s="180"/>
      <c r="I135" s="153"/>
      <c r="J135" s="641"/>
      <c r="K135" s="641"/>
      <c r="L135" s="153"/>
      <c r="M135" s="153"/>
      <c r="N135" s="153"/>
      <c r="O135" s="153"/>
      <c r="P135" s="153"/>
      <c r="Q135" s="288"/>
      <c r="R135" s="288" t="s">
        <v>250</v>
      </c>
      <c r="S135" s="153"/>
      <c r="T135" s="153"/>
      <c r="U135" s="153"/>
      <c r="V135" s="153"/>
      <c r="W135" s="153"/>
      <c r="X135" s="288" t="s">
        <v>30</v>
      </c>
      <c r="Y135" s="641"/>
      <c r="Z135" s="153"/>
      <c r="AA135" s="285"/>
      <c r="AB135" s="153"/>
      <c r="AC135" s="176"/>
      <c r="AD135" s="158"/>
      <c r="AE135" s="165"/>
      <c r="AF135" s="165"/>
      <c r="AG135" s="158"/>
      <c r="AH135" s="158"/>
      <c r="AI135" s="158"/>
      <c r="AJ135" s="177"/>
      <c r="AK135" s="10"/>
      <c r="AL135" s="11"/>
      <c r="AM135" s="311">
        <f t="shared" si="12"/>
        <v>18</v>
      </c>
    </row>
    <row r="136" spans="1:39" ht="21.75" customHeight="1">
      <c r="A136" s="49">
        <v>102899</v>
      </c>
      <c r="B136" s="50" t="s">
        <v>257</v>
      </c>
      <c r="C136" s="313" t="s">
        <v>258</v>
      </c>
      <c r="D136" s="144" t="s">
        <v>254</v>
      </c>
      <c r="E136" s="155"/>
      <c r="F136" s="337" t="s">
        <v>20</v>
      </c>
      <c r="G136" s="202"/>
      <c r="H136" s="202"/>
      <c r="I136" s="153"/>
      <c r="J136" s="641"/>
      <c r="K136" s="641"/>
      <c r="L136" s="285"/>
      <c r="M136" s="153"/>
      <c r="N136" s="153"/>
      <c r="O136" s="153"/>
      <c r="P136" s="153"/>
      <c r="Q136" s="641"/>
      <c r="R136" s="641"/>
      <c r="S136" s="153"/>
      <c r="T136" s="285"/>
      <c r="U136" s="153"/>
      <c r="V136" s="153"/>
      <c r="W136" s="153"/>
      <c r="X136" s="641"/>
      <c r="Y136" s="641"/>
      <c r="Z136" s="285"/>
      <c r="AA136" s="153"/>
      <c r="AB136" s="153"/>
      <c r="AC136" s="176"/>
      <c r="AD136" s="158"/>
      <c r="AE136" s="165"/>
      <c r="AF136" s="165"/>
      <c r="AG136" s="158"/>
      <c r="AH136" s="158"/>
      <c r="AI136" s="158"/>
      <c r="AJ136" s="177"/>
      <c r="AK136" s="10"/>
      <c r="AL136" s="11"/>
      <c r="AM136" s="311">
        <f t="shared" si="12"/>
        <v>12</v>
      </c>
    </row>
    <row r="137" spans="1:39" ht="21.75" customHeight="1">
      <c r="A137" s="314">
        <v>151114</v>
      </c>
      <c r="B137" s="50" t="s">
        <v>259</v>
      </c>
      <c r="C137" s="313" t="s">
        <v>253</v>
      </c>
      <c r="D137" s="144" t="s">
        <v>254</v>
      </c>
      <c r="E137" s="53"/>
      <c r="F137" s="268"/>
      <c r="G137" s="161"/>
      <c r="H137" s="174"/>
      <c r="I137" s="153"/>
      <c r="J137" s="641"/>
      <c r="K137" s="641"/>
      <c r="L137" s="153"/>
      <c r="M137" s="153"/>
      <c r="N137" s="285"/>
      <c r="O137" s="153"/>
      <c r="P137" s="153"/>
      <c r="Q137" s="641"/>
      <c r="R137" s="641"/>
      <c r="S137" s="153"/>
      <c r="T137" s="153"/>
      <c r="U137" s="285"/>
      <c r="V137" s="153"/>
      <c r="W137" s="153"/>
      <c r="X137" s="288"/>
      <c r="Y137" s="641"/>
      <c r="Z137" s="153"/>
      <c r="AA137" s="153"/>
      <c r="AB137" s="153"/>
      <c r="AC137" s="176"/>
      <c r="AD137" s="158"/>
      <c r="AE137" s="165"/>
      <c r="AF137" s="165"/>
      <c r="AG137" s="158"/>
      <c r="AH137" s="158"/>
      <c r="AI137" s="177"/>
      <c r="AJ137" s="158"/>
      <c r="AK137" s="10"/>
      <c r="AL137" s="11"/>
      <c r="AM137" s="311">
        <f t="shared" si="12"/>
        <v>0</v>
      </c>
    </row>
    <row r="138" spans="1:39" ht="21.75" customHeight="1">
      <c r="A138" s="314">
        <v>142883</v>
      </c>
      <c r="B138" s="50" t="s">
        <v>260</v>
      </c>
      <c r="C138" s="313" t="s">
        <v>253</v>
      </c>
      <c r="D138" s="144" t="s">
        <v>254</v>
      </c>
      <c r="E138" s="53"/>
      <c r="F138" s="178"/>
      <c r="G138" s="161"/>
      <c r="H138" s="153"/>
      <c r="I138" s="153"/>
      <c r="J138" s="641"/>
      <c r="K138" s="641"/>
      <c r="L138" s="153"/>
      <c r="M138" s="153"/>
      <c r="N138" s="153"/>
      <c r="O138" s="285"/>
      <c r="P138" s="153"/>
      <c r="Q138" s="641"/>
      <c r="R138" s="641"/>
      <c r="S138" s="153"/>
      <c r="T138" s="153"/>
      <c r="U138" s="285"/>
      <c r="V138" s="153"/>
      <c r="W138" s="153"/>
      <c r="X138" s="288"/>
      <c r="Y138" s="641"/>
      <c r="Z138" s="153"/>
      <c r="AA138" s="153"/>
      <c r="AB138" s="153"/>
      <c r="AC138" s="176"/>
      <c r="AD138" s="177"/>
      <c r="AE138" s="165"/>
      <c r="AF138" s="165"/>
      <c r="AG138" s="177"/>
      <c r="AH138" s="158"/>
      <c r="AI138" s="158"/>
      <c r="AJ138" s="158"/>
      <c r="AK138" s="10"/>
      <c r="AL138" s="11"/>
      <c r="AM138" s="311">
        <f t="shared" si="12"/>
        <v>0</v>
      </c>
    </row>
    <row r="139" spans="1:39" ht="21.75" customHeight="1">
      <c r="A139" s="314"/>
      <c r="B139" s="315" t="s">
        <v>261</v>
      </c>
      <c r="C139" s="313" t="s">
        <v>262</v>
      </c>
      <c r="D139" s="144" t="s">
        <v>254</v>
      </c>
      <c r="E139" s="53"/>
      <c r="F139" s="178"/>
      <c r="G139" s="161"/>
      <c r="H139" s="153"/>
      <c r="I139" s="153"/>
      <c r="J139" s="641"/>
      <c r="K139" s="641"/>
      <c r="L139" s="285"/>
      <c r="M139" s="153"/>
      <c r="N139" s="153"/>
      <c r="O139" s="153"/>
      <c r="P139" s="153"/>
      <c r="Q139" s="641"/>
      <c r="R139" s="288"/>
      <c r="S139" s="153"/>
      <c r="T139" s="153"/>
      <c r="U139" s="153"/>
      <c r="V139" s="153"/>
      <c r="W139" s="153"/>
      <c r="X139" s="641"/>
      <c r="Y139" s="641"/>
      <c r="Z139" s="285"/>
      <c r="AA139" s="153"/>
      <c r="AB139" s="153"/>
      <c r="AC139" s="206"/>
      <c r="AD139" s="158"/>
      <c r="AE139" s="165"/>
      <c r="AF139" s="165"/>
      <c r="AG139" s="158"/>
      <c r="AH139" s="158"/>
      <c r="AI139" s="158"/>
      <c r="AJ139" s="158"/>
      <c r="AK139" s="10"/>
      <c r="AL139" s="11"/>
      <c r="AM139" s="311">
        <f t="shared" si="12"/>
        <v>0</v>
      </c>
    </row>
    <row r="140" spans="1:39" ht="21.75" customHeight="1" thickBot="1">
      <c r="A140" s="304"/>
      <c r="B140" s="305"/>
      <c r="C140" s="306"/>
      <c r="D140" s="307"/>
      <c r="E140" s="255"/>
      <c r="F140" s="259"/>
      <c r="G140" s="284"/>
      <c r="H140" s="308"/>
      <c r="I140" s="308"/>
      <c r="J140" s="236"/>
      <c r="K140" s="236"/>
      <c r="L140" s="308"/>
      <c r="M140" s="235"/>
      <c r="N140" s="235"/>
      <c r="O140" s="308"/>
      <c r="P140" s="235"/>
      <c r="Q140" s="236"/>
      <c r="R140" s="236"/>
      <c r="S140" s="235"/>
      <c r="T140" s="235"/>
      <c r="U140" s="308"/>
      <c r="V140" s="235"/>
      <c r="W140" s="308"/>
      <c r="X140" s="236"/>
      <c r="Y140" s="236"/>
      <c r="Z140" s="308"/>
      <c r="AA140" s="235"/>
      <c r="AB140" s="235"/>
      <c r="AC140" s="309"/>
      <c r="AD140" s="310"/>
      <c r="AE140" s="169"/>
      <c r="AF140" s="169"/>
      <c r="AG140" s="310"/>
      <c r="AH140" s="170"/>
      <c r="AI140" s="310"/>
      <c r="AJ140" s="170"/>
      <c r="AK140" s="171"/>
      <c r="AL140" s="172"/>
      <c r="AM140" s="312">
        <f t="shared" si="12"/>
        <v>0</v>
      </c>
    </row>
    <row r="141" spans="1:39" ht="21.75" customHeight="1">
      <c r="A141" s="209"/>
      <c r="B141" s="210"/>
      <c r="C141" s="211"/>
      <c r="D141" s="212"/>
      <c r="E141" s="213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5"/>
      <c r="AL141" s="216"/>
      <c r="AM141" s="217"/>
    </row>
    <row r="142" spans="1:39" ht="21.75" customHeight="1">
      <c r="A142" s="209"/>
      <c r="B142" s="210"/>
      <c r="C142" s="211"/>
      <c r="D142" s="212"/>
      <c r="E142" s="213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5"/>
      <c r="AL142" s="216"/>
      <c r="AM142" s="217"/>
    </row>
    <row r="143" spans="1:39" ht="21.75" customHeight="1">
      <c r="A143" s="209"/>
      <c r="B143" s="210"/>
      <c r="C143" s="211"/>
      <c r="D143" s="212"/>
      <c r="E143" s="213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5"/>
      <c r="AL143" s="216"/>
      <c r="AM143" s="217"/>
    </row>
    <row r="144" spans="1:39" ht="21.75" customHeight="1">
      <c r="A144" s="209"/>
      <c r="B144" s="210"/>
      <c r="C144" s="211"/>
      <c r="D144" s="212"/>
      <c r="E144" s="213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5"/>
      <c r="AL144" s="216"/>
      <c r="AM144" s="217"/>
    </row>
    <row r="145" spans="1:39" ht="14.25">
      <c r="A145" s="209"/>
      <c r="B145" s="210"/>
      <c r="C145" s="211"/>
      <c r="D145" s="212"/>
      <c r="E145" s="21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6"/>
      <c r="AL145" s="126"/>
      <c r="AM145" s="126"/>
    </row>
    <row r="146" spans="1:39" ht="12" customHeight="1" thickBot="1">
      <c r="A146" s="123"/>
      <c r="B146" s="124" t="s">
        <v>36</v>
      </c>
      <c r="C146" s="123"/>
      <c r="D146" s="123"/>
      <c r="E146" s="125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6"/>
      <c r="AL146" s="126"/>
      <c r="AM146" s="126"/>
    </row>
    <row r="147" spans="1:39" ht="12" customHeight="1">
      <c r="A147" s="123"/>
      <c r="B147" s="689" t="s">
        <v>210</v>
      </c>
      <c r="C147" s="689"/>
      <c r="D147" s="689"/>
      <c r="E147" s="125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6"/>
      <c r="AL147" s="126"/>
      <c r="AM147" s="126"/>
    </row>
    <row r="148" spans="1:39" ht="12" customHeight="1">
      <c r="A148" s="123"/>
      <c r="B148" s="692" t="s">
        <v>211</v>
      </c>
      <c r="C148" s="692"/>
      <c r="D148" s="692"/>
      <c r="E148" s="125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6"/>
      <c r="AL148" s="126"/>
      <c r="AM148" s="126"/>
    </row>
    <row r="149" spans="1:39" ht="12" customHeight="1">
      <c r="A149" s="123"/>
      <c r="B149" s="692" t="s">
        <v>212</v>
      </c>
      <c r="C149" s="692"/>
      <c r="D149" s="692"/>
      <c r="E149" s="125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6"/>
      <c r="AL149" s="126"/>
      <c r="AM149" s="126"/>
    </row>
    <row r="150" spans="1:39" ht="12" customHeight="1">
      <c r="A150" s="123"/>
      <c r="B150" s="692" t="s">
        <v>213</v>
      </c>
      <c r="C150" s="692"/>
      <c r="D150" s="692"/>
      <c r="E150" s="125"/>
      <c r="F150" s="123"/>
      <c r="G150" s="123"/>
      <c r="H150" s="123"/>
      <c r="I150" s="123"/>
      <c r="J150" s="123"/>
      <c r="K150" s="123"/>
      <c r="L150" s="123"/>
      <c r="M150" s="123" t="s">
        <v>99</v>
      </c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6"/>
      <c r="AL150" s="126"/>
      <c r="AM150" s="126"/>
    </row>
    <row r="151" spans="1:39" ht="12" customHeight="1">
      <c r="A151" s="123"/>
      <c r="B151" s="692" t="s">
        <v>214</v>
      </c>
      <c r="C151" s="692"/>
      <c r="D151" s="692"/>
      <c r="E151" s="125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6"/>
      <c r="AL151" s="126"/>
      <c r="AM151" s="126"/>
    </row>
    <row r="152" spans="1:39" ht="12" customHeight="1">
      <c r="A152" s="123"/>
      <c r="B152" s="693" t="s">
        <v>215</v>
      </c>
      <c r="C152" s="693"/>
      <c r="D152" s="693"/>
      <c r="E152" s="125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6"/>
      <c r="AL152" s="126"/>
      <c r="AM152" s="126"/>
    </row>
    <row r="153" spans="1:5" ht="15" thickBot="1">
      <c r="A153" s="123"/>
      <c r="B153" s="691" t="s">
        <v>216</v>
      </c>
      <c r="C153" s="691"/>
      <c r="D153" s="691"/>
      <c r="E153" s="125"/>
    </row>
  </sheetData>
  <sheetProtection selectLockedCells="1" selectUnlockedCells="1"/>
  <mergeCells count="61">
    <mergeCell ref="AK132:AK133"/>
    <mergeCell ref="AL132:AL133"/>
    <mergeCell ref="AM132:AM133"/>
    <mergeCell ref="B153:D153"/>
    <mergeCell ref="F30:AD30"/>
    <mergeCell ref="T122:AH122"/>
    <mergeCell ref="G36:Z36"/>
    <mergeCell ref="F91:L91"/>
    <mergeCell ref="AK107:AK108"/>
    <mergeCell ref="AL107:AL108"/>
    <mergeCell ref="AM107:AM108"/>
    <mergeCell ref="B152:D152"/>
    <mergeCell ref="B147:D147"/>
    <mergeCell ref="B148:D148"/>
    <mergeCell ref="B149:D149"/>
    <mergeCell ref="B150:D150"/>
    <mergeCell ref="B151:D151"/>
    <mergeCell ref="E107:E108"/>
    <mergeCell ref="F112:G112"/>
    <mergeCell ref="F125:AJ125"/>
    <mergeCell ref="F120:AJ120"/>
    <mergeCell ref="F129:AJ129"/>
    <mergeCell ref="G113:AJ113"/>
    <mergeCell ref="E132:E133"/>
    <mergeCell ref="AM83:AM84"/>
    <mergeCell ref="AK59:AK60"/>
    <mergeCell ref="AL59:AL60"/>
    <mergeCell ref="AM59:AM60"/>
    <mergeCell ref="F104:AJ104"/>
    <mergeCell ref="F80:AJ80"/>
    <mergeCell ref="AK83:AK84"/>
    <mergeCell ref="AL83:AL84"/>
    <mergeCell ref="F64:G64"/>
    <mergeCell ref="F70:U70"/>
    <mergeCell ref="E22:E23"/>
    <mergeCell ref="E83:E84"/>
    <mergeCell ref="U52:V52"/>
    <mergeCell ref="AK22:AK23"/>
    <mergeCell ref="AM22:AM23"/>
    <mergeCell ref="E41:E42"/>
    <mergeCell ref="AK41:AK42"/>
    <mergeCell ref="AL41:AL42"/>
    <mergeCell ref="AM41:AM42"/>
    <mergeCell ref="AL22:AL23"/>
    <mergeCell ref="Z50:AJ50"/>
    <mergeCell ref="E59:E60"/>
    <mergeCell ref="F45:H45"/>
    <mergeCell ref="F55:AJ55"/>
    <mergeCell ref="M54:AF54"/>
    <mergeCell ref="F88:G88"/>
    <mergeCell ref="U53:V53"/>
    <mergeCell ref="A1:AM2"/>
    <mergeCell ref="E3:E4"/>
    <mergeCell ref="AK3:AK4"/>
    <mergeCell ref="AL3:AL4"/>
    <mergeCell ref="AM3:AM4"/>
    <mergeCell ref="F93:M93"/>
    <mergeCell ref="G89:AJ89"/>
    <mergeCell ref="G65:AJ65"/>
    <mergeCell ref="F12:R12"/>
    <mergeCell ref="F15:M15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9"/>
  <sheetViews>
    <sheetView zoomScalePageLayoutView="0" workbookViewId="0" topLeftCell="A1">
      <selection activeCell="AN14" sqref="AN14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441" customWidth="1"/>
    <col min="4" max="4" width="6.140625" style="0" customWidth="1"/>
    <col min="5" max="5" width="3.28125" style="1" customWidth="1"/>
    <col min="6" max="31" width="3.28125" style="0" customWidth="1"/>
    <col min="32" max="34" width="3.28125" style="442" customWidth="1"/>
    <col min="35" max="35" width="3.28125" style="0" customWidth="1"/>
    <col min="36" max="37" width="3.28125" style="2" customWidth="1"/>
    <col min="38" max="38" width="4.140625" style="2" customWidth="1"/>
    <col min="39" max="237" width="9.140625" style="0" customWidth="1"/>
  </cols>
  <sheetData>
    <row r="1" spans="1:38" ht="5.25" customHeight="1">
      <c r="A1" s="721" t="s">
        <v>265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3"/>
    </row>
    <row r="2" spans="1:38" ht="15" customHeight="1">
      <c r="A2" s="724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  <c r="AJ2" s="725"/>
      <c r="AK2" s="725"/>
      <c r="AL2" s="726"/>
    </row>
    <row r="3" spans="1:38" ht="26.25" customHeight="1">
      <c r="A3" s="727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9"/>
    </row>
    <row r="4" spans="1:38" ht="15" customHeight="1">
      <c r="A4" s="338" t="s">
        <v>16</v>
      </c>
      <c r="B4" s="339" t="s">
        <v>0</v>
      </c>
      <c r="C4" s="340" t="s">
        <v>1</v>
      </c>
      <c r="D4" s="711" t="s">
        <v>2</v>
      </c>
      <c r="E4" s="341">
        <v>1</v>
      </c>
      <c r="F4" s="341">
        <v>2</v>
      </c>
      <c r="G4" s="341">
        <v>3</v>
      </c>
      <c r="H4" s="341">
        <v>4</v>
      </c>
      <c r="I4" s="341">
        <v>5</v>
      </c>
      <c r="J4" s="341">
        <v>6</v>
      </c>
      <c r="K4" s="341">
        <v>7</v>
      </c>
      <c r="L4" s="341">
        <v>8</v>
      </c>
      <c r="M4" s="341">
        <v>9</v>
      </c>
      <c r="N4" s="341">
        <v>10</v>
      </c>
      <c r="O4" s="341">
        <v>11</v>
      </c>
      <c r="P4" s="341">
        <v>12</v>
      </c>
      <c r="Q4" s="341">
        <v>13</v>
      </c>
      <c r="R4" s="341">
        <v>14</v>
      </c>
      <c r="S4" s="341">
        <v>15</v>
      </c>
      <c r="T4" s="341">
        <v>16</v>
      </c>
      <c r="U4" s="341">
        <v>17</v>
      </c>
      <c r="V4" s="341">
        <v>18</v>
      </c>
      <c r="W4" s="341">
        <v>19</v>
      </c>
      <c r="X4" s="341">
        <v>20</v>
      </c>
      <c r="Y4" s="341">
        <v>21</v>
      </c>
      <c r="Z4" s="341">
        <v>22</v>
      </c>
      <c r="AA4" s="341">
        <v>23</v>
      </c>
      <c r="AB4" s="341">
        <v>24</v>
      </c>
      <c r="AC4" s="341">
        <v>25</v>
      </c>
      <c r="AD4" s="341">
        <v>26</v>
      </c>
      <c r="AE4" s="341">
        <v>27</v>
      </c>
      <c r="AF4" s="341">
        <v>28</v>
      </c>
      <c r="AG4" s="341">
        <v>29</v>
      </c>
      <c r="AH4" s="341">
        <v>30</v>
      </c>
      <c r="AI4" s="341">
        <v>31</v>
      </c>
      <c r="AJ4" s="730" t="s">
        <v>3</v>
      </c>
      <c r="AK4" s="731" t="s">
        <v>4</v>
      </c>
      <c r="AL4" s="732" t="s">
        <v>5</v>
      </c>
    </row>
    <row r="5" spans="1:38" ht="15" customHeight="1">
      <c r="A5" s="338"/>
      <c r="B5" s="339"/>
      <c r="C5" s="340" t="s">
        <v>266</v>
      </c>
      <c r="D5" s="711"/>
      <c r="E5" s="342" t="s">
        <v>10</v>
      </c>
      <c r="F5" s="342" t="s">
        <v>11</v>
      </c>
      <c r="G5" s="342" t="s">
        <v>11</v>
      </c>
      <c r="H5" s="342" t="s">
        <v>8</v>
      </c>
      <c r="I5" s="342" t="s">
        <v>8</v>
      </c>
      <c r="J5" s="342" t="s">
        <v>9</v>
      </c>
      <c r="K5" s="342" t="s">
        <v>8</v>
      </c>
      <c r="L5" s="342" t="s">
        <v>10</v>
      </c>
      <c r="M5" s="342" t="s">
        <v>11</v>
      </c>
      <c r="N5" s="342" t="s">
        <v>11</v>
      </c>
      <c r="O5" s="342" t="s">
        <v>8</v>
      </c>
      <c r="P5" s="342" t="s">
        <v>8</v>
      </c>
      <c r="Q5" s="342" t="s">
        <v>9</v>
      </c>
      <c r="R5" s="342" t="s">
        <v>8</v>
      </c>
      <c r="S5" s="342" t="s">
        <v>10</v>
      </c>
      <c r="T5" s="342" t="s">
        <v>11</v>
      </c>
      <c r="U5" s="342" t="s">
        <v>11</v>
      </c>
      <c r="V5" s="342" t="s">
        <v>8</v>
      </c>
      <c r="W5" s="342" t="s">
        <v>8</v>
      </c>
      <c r="X5" s="342" t="s">
        <v>9</v>
      </c>
      <c r="Y5" s="342" t="s">
        <v>8</v>
      </c>
      <c r="Z5" s="342" t="s">
        <v>10</v>
      </c>
      <c r="AA5" s="342" t="s">
        <v>11</v>
      </c>
      <c r="AB5" s="342" t="s">
        <v>11</v>
      </c>
      <c r="AC5" s="342" t="s">
        <v>8</v>
      </c>
      <c r="AD5" s="342" t="s">
        <v>8</v>
      </c>
      <c r="AE5" s="342" t="s">
        <v>9</v>
      </c>
      <c r="AF5" s="342" t="s">
        <v>8</v>
      </c>
      <c r="AG5" s="342" t="s">
        <v>10</v>
      </c>
      <c r="AH5" s="342" t="s">
        <v>11</v>
      </c>
      <c r="AI5" s="342" t="s">
        <v>11</v>
      </c>
      <c r="AJ5" s="730"/>
      <c r="AK5" s="731"/>
      <c r="AL5" s="732"/>
    </row>
    <row r="6" spans="1:38" ht="16.5" customHeight="1">
      <c r="A6" s="343" t="s">
        <v>267</v>
      </c>
      <c r="B6" s="344" t="s">
        <v>268</v>
      </c>
      <c r="C6" s="345" t="s">
        <v>269</v>
      </c>
      <c r="D6" s="346" t="s">
        <v>25</v>
      </c>
      <c r="E6" s="347" t="s">
        <v>20</v>
      </c>
      <c r="F6" s="348" t="s">
        <v>15</v>
      </c>
      <c r="G6" s="348" t="s">
        <v>15</v>
      </c>
      <c r="H6" s="349" t="s">
        <v>15</v>
      </c>
      <c r="I6" s="350"/>
      <c r="J6" s="350" t="s">
        <v>20</v>
      </c>
      <c r="K6" s="349" t="s">
        <v>15</v>
      </c>
      <c r="L6" s="349" t="s">
        <v>15</v>
      </c>
      <c r="M6" s="349" t="s">
        <v>20</v>
      </c>
      <c r="N6" s="349" t="s">
        <v>15</v>
      </c>
      <c r="O6" s="349" t="s">
        <v>15</v>
      </c>
      <c r="P6" s="350" t="s">
        <v>20</v>
      </c>
      <c r="Q6" s="350"/>
      <c r="R6" s="349" t="s">
        <v>15</v>
      </c>
      <c r="S6" s="349" t="s">
        <v>15</v>
      </c>
      <c r="T6" s="349" t="s">
        <v>15</v>
      </c>
      <c r="U6" s="349" t="s">
        <v>15</v>
      </c>
      <c r="V6" s="349" t="s">
        <v>20</v>
      </c>
      <c r="W6" s="350"/>
      <c r="X6" s="350" t="s">
        <v>15</v>
      </c>
      <c r="Y6" s="349" t="s">
        <v>15</v>
      </c>
      <c r="Z6" s="348" t="s">
        <v>15</v>
      </c>
      <c r="AA6" s="348" t="s">
        <v>15</v>
      </c>
      <c r="AB6" s="348" t="s">
        <v>15</v>
      </c>
      <c r="AC6" s="348" t="s">
        <v>15</v>
      </c>
      <c r="AD6" s="347" t="s">
        <v>20</v>
      </c>
      <c r="AE6" s="347"/>
      <c r="AF6" s="348" t="s">
        <v>15</v>
      </c>
      <c r="AG6" s="348" t="s">
        <v>20</v>
      </c>
      <c r="AH6" s="348" t="s">
        <v>15</v>
      </c>
      <c r="AI6" s="348" t="s">
        <v>15</v>
      </c>
      <c r="AJ6" s="351">
        <v>132</v>
      </c>
      <c r="AK6" s="352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204</v>
      </c>
      <c r="AL6" s="353">
        <f>SUM(AK6-132)</f>
        <v>72</v>
      </c>
    </row>
    <row r="7" spans="1:38" ht="16.5" customHeight="1" thickBot="1">
      <c r="A7" s="354" t="s">
        <v>270</v>
      </c>
      <c r="B7" s="344" t="s">
        <v>271</v>
      </c>
      <c r="C7" s="345" t="s">
        <v>269</v>
      </c>
      <c r="D7" s="346" t="s">
        <v>25</v>
      </c>
      <c r="E7" s="355" t="s">
        <v>30</v>
      </c>
      <c r="F7" s="356" t="s">
        <v>15</v>
      </c>
      <c r="G7" s="356" t="s">
        <v>15</v>
      </c>
      <c r="H7" s="356" t="s">
        <v>15</v>
      </c>
      <c r="I7" s="355" t="s">
        <v>20</v>
      </c>
      <c r="J7" s="355"/>
      <c r="K7" s="356" t="s">
        <v>15</v>
      </c>
      <c r="L7" s="356" t="s">
        <v>272</v>
      </c>
      <c r="M7" s="356" t="s">
        <v>272</v>
      </c>
      <c r="N7" s="356" t="s">
        <v>15</v>
      </c>
      <c r="O7" s="356" t="s">
        <v>15</v>
      </c>
      <c r="P7" s="355" t="s">
        <v>20</v>
      </c>
      <c r="Q7" s="355" t="s">
        <v>30</v>
      </c>
      <c r="R7" s="356" t="s">
        <v>273</v>
      </c>
      <c r="S7" s="356" t="s">
        <v>15</v>
      </c>
      <c r="T7" s="356" t="s">
        <v>15</v>
      </c>
      <c r="U7" s="356" t="s">
        <v>15</v>
      </c>
      <c r="V7" s="356" t="s">
        <v>15</v>
      </c>
      <c r="W7" s="355"/>
      <c r="X7" s="355" t="s">
        <v>10</v>
      </c>
      <c r="Y7" s="356" t="s">
        <v>15</v>
      </c>
      <c r="Z7" s="356" t="s">
        <v>15</v>
      </c>
      <c r="AA7" s="356" t="s">
        <v>15</v>
      </c>
      <c r="AB7" s="356" t="s">
        <v>15</v>
      </c>
      <c r="AC7" s="356" t="s">
        <v>15</v>
      </c>
      <c r="AD7" s="355"/>
      <c r="AE7" s="355"/>
      <c r="AF7" s="356" t="s">
        <v>20</v>
      </c>
      <c r="AG7" s="356" t="s">
        <v>15</v>
      </c>
      <c r="AH7" s="356" t="s">
        <v>15</v>
      </c>
      <c r="AI7" s="356" t="s">
        <v>15</v>
      </c>
      <c r="AJ7" s="351">
        <v>132</v>
      </c>
      <c r="AK7" s="352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210</v>
      </c>
      <c r="AL7" s="353">
        <f>SUM(AK7-132)</f>
        <v>78</v>
      </c>
    </row>
    <row r="8" spans="1:38" ht="16.5" customHeight="1" thickBot="1">
      <c r="A8" s="338" t="s">
        <v>16</v>
      </c>
      <c r="B8" s="357" t="s">
        <v>0</v>
      </c>
      <c r="C8" s="340" t="s">
        <v>1</v>
      </c>
      <c r="D8" s="711" t="s">
        <v>2</v>
      </c>
      <c r="E8" s="358">
        <v>1</v>
      </c>
      <c r="F8" s="358">
        <v>2</v>
      </c>
      <c r="G8" s="358">
        <v>3</v>
      </c>
      <c r="H8" s="358">
        <v>4</v>
      </c>
      <c r="I8" s="358">
        <v>5</v>
      </c>
      <c r="J8" s="358">
        <v>6</v>
      </c>
      <c r="K8" s="358">
        <v>7</v>
      </c>
      <c r="L8" s="358">
        <v>8</v>
      </c>
      <c r="M8" s="358">
        <v>9</v>
      </c>
      <c r="N8" s="358">
        <v>10</v>
      </c>
      <c r="O8" s="358">
        <v>11</v>
      </c>
      <c r="P8" s="358">
        <v>12</v>
      </c>
      <c r="Q8" s="358">
        <v>13</v>
      </c>
      <c r="R8" s="358">
        <v>14</v>
      </c>
      <c r="S8" s="358">
        <v>15</v>
      </c>
      <c r="T8" s="358">
        <v>16</v>
      </c>
      <c r="U8" s="358">
        <v>17</v>
      </c>
      <c r="V8" s="358">
        <v>18</v>
      </c>
      <c r="W8" s="358">
        <v>19</v>
      </c>
      <c r="X8" s="358">
        <v>20</v>
      </c>
      <c r="Y8" s="358">
        <v>21</v>
      </c>
      <c r="Z8" s="358">
        <v>22</v>
      </c>
      <c r="AA8" s="358">
        <v>23</v>
      </c>
      <c r="AB8" s="358">
        <v>24</v>
      </c>
      <c r="AC8" s="358">
        <v>25</v>
      </c>
      <c r="AD8" s="358">
        <v>26</v>
      </c>
      <c r="AE8" s="358">
        <v>27</v>
      </c>
      <c r="AF8" s="358">
        <v>28</v>
      </c>
      <c r="AG8" s="358">
        <v>29</v>
      </c>
      <c r="AH8" s="358">
        <v>30</v>
      </c>
      <c r="AI8" s="358">
        <v>31</v>
      </c>
      <c r="AJ8" s="358"/>
      <c r="AK8" s="359"/>
      <c r="AL8" s="353"/>
    </row>
    <row r="9" spans="1:38" ht="16.5" customHeight="1">
      <c r="A9" s="338"/>
      <c r="B9" s="357"/>
      <c r="C9" s="340"/>
      <c r="D9" s="711"/>
      <c r="E9" s="360" t="s">
        <v>10</v>
      </c>
      <c r="F9" s="360" t="s">
        <v>11</v>
      </c>
      <c r="G9" s="360" t="s">
        <v>11</v>
      </c>
      <c r="H9" s="360" t="s">
        <v>8</v>
      </c>
      <c r="I9" s="360" t="s">
        <v>8</v>
      </c>
      <c r="J9" s="360" t="s">
        <v>9</v>
      </c>
      <c r="K9" s="360" t="s">
        <v>8</v>
      </c>
      <c r="L9" s="360" t="s">
        <v>10</v>
      </c>
      <c r="M9" s="360" t="s">
        <v>11</v>
      </c>
      <c r="N9" s="360" t="s">
        <v>11</v>
      </c>
      <c r="O9" s="360" t="s">
        <v>8</v>
      </c>
      <c r="P9" s="360" t="s">
        <v>8</v>
      </c>
      <c r="Q9" s="360" t="s">
        <v>9</v>
      </c>
      <c r="R9" s="360" t="s">
        <v>8</v>
      </c>
      <c r="S9" s="360" t="s">
        <v>10</v>
      </c>
      <c r="T9" s="360" t="s">
        <v>11</v>
      </c>
      <c r="U9" s="360" t="s">
        <v>11</v>
      </c>
      <c r="V9" s="360" t="s">
        <v>8</v>
      </c>
      <c r="W9" s="360" t="s">
        <v>8</v>
      </c>
      <c r="X9" s="360" t="s">
        <v>9</v>
      </c>
      <c r="Y9" s="360" t="s">
        <v>8</v>
      </c>
      <c r="Z9" s="360" t="s">
        <v>10</v>
      </c>
      <c r="AA9" s="360" t="s">
        <v>11</v>
      </c>
      <c r="AB9" s="360" t="s">
        <v>11</v>
      </c>
      <c r="AC9" s="360" t="s">
        <v>8</v>
      </c>
      <c r="AD9" s="360" t="s">
        <v>8</v>
      </c>
      <c r="AE9" s="360" t="s">
        <v>9</v>
      </c>
      <c r="AF9" s="360" t="s">
        <v>8</v>
      </c>
      <c r="AG9" s="360" t="s">
        <v>10</v>
      </c>
      <c r="AH9" s="360" t="s">
        <v>11</v>
      </c>
      <c r="AI9" s="360" t="s">
        <v>11</v>
      </c>
      <c r="AJ9" s="351"/>
      <c r="AK9" s="361"/>
      <c r="AL9" s="353"/>
    </row>
    <row r="10" spans="1:38" ht="16.5" customHeight="1">
      <c r="A10" s="362" t="s">
        <v>274</v>
      </c>
      <c r="B10" s="344" t="s">
        <v>275</v>
      </c>
      <c r="C10" s="345" t="s">
        <v>269</v>
      </c>
      <c r="D10" s="363" t="s">
        <v>276</v>
      </c>
      <c r="E10" s="347"/>
      <c r="F10" s="348" t="s">
        <v>10</v>
      </c>
      <c r="G10" s="348" t="s">
        <v>10</v>
      </c>
      <c r="H10" s="348" t="s">
        <v>20</v>
      </c>
      <c r="I10" s="347"/>
      <c r="J10" s="347" t="s">
        <v>20</v>
      </c>
      <c r="K10" s="348" t="s">
        <v>20</v>
      </c>
      <c r="L10" s="348" t="s">
        <v>277</v>
      </c>
      <c r="M10" s="348" t="s">
        <v>273</v>
      </c>
      <c r="N10" s="348" t="s">
        <v>10</v>
      </c>
      <c r="O10" s="348" t="s">
        <v>20</v>
      </c>
      <c r="P10" s="347"/>
      <c r="Q10" s="347" t="s">
        <v>20</v>
      </c>
      <c r="R10" s="348" t="s">
        <v>20</v>
      </c>
      <c r="S10" s="348" t="s">
        <v>10</v>
      </c>
      <c r="T10" s="348" t="s">
        <v>20</v>
      </c>
      <c r="U10" s="348" t="s">
        <v>10</v>
      </c>
      <c r="V10" s="348" t="s">
        <v>10</v>
      </c>
      <c r="W10" s="347" t="s">
        <v>20</v>
      </c>
      <c r="X10" s="347"/>
      <c r="Y10" s="348" t="s">
        <v>10</v>
      </c>
      <c r="Z10" s="348" t="s">
        <v>10</v>
      </c>
      <c r="AA10" s="348" t="s">
        <v>10</v>
      </c>
      <c r="AB10" s="348" t="s">
        <v>10</v>
      </c>
      <c r="AC10" s="348" t="s">
        <v>10</v>
      </c>
      <c r="AD10" s="347"/>
      <c r="AE10" s="347"/>
      <c r="AF10" s="348" t="s">
        <v>10</v>
      </c>
      <c r="AG10" s="348" t="s">
        <v>10</v>
      </c>
      <c r="AH10" s="348" t="s">
        <v>10</v>
      </c>
      <c r="AI10" s="348" t="s">
        <v>10</v>
      </c>
      <c r="AJ10" s="364">
        <v>132</v>
      </c>
      <c r="AK10" s="352">
        <f>COUNTIF(C10:AJ10,"T")*6+COUNTIF(C10:AJ10,"P")*12+COUNTIF(C10:AJ10,"M")*6+COUNTIF(C10:AJ10,"I")*6+COUNTIF(C10:AJ10,"N")*12+COUNTIF(C10:AJ10,"TI")*13+COUNTIF(C10:AJ10,"MT")*12+COUNTIF(C10:AJ10,"MN")*18+COUNTIF(C10:AJ10,"TN")*18+COUNTIF(C10:AJ10,"NA")*6+COUNTIF(C10:AJ10,"NB")*6+COUNTIF(C10:AJ10,"AF")*6</f>
        <v>204</v>
      </c>
      <c r="AL10" s="353">
        <f>SUM(AK10-132)</f>
        <v>72</v>
      </c>
    </row>
    <row r="11" spans="1:38" ht="16.5" customHeight="1">
      <c r="A11" s="365" t="s">
        <v>278</v>
      </c>
      <c r="B11" s="366" t="s">
        <v>279</v>
      </c>
      <c r="C11" s="345" t="s">
        <v>269</v>
      </c>
      <c r="D11" s="363" t="s">
        <v>276</v>
      </c>
      <c r="E11" s="347" t="s">
        <v>20</v>
      </c>
      <c r="F11" s="348" t="s">
        <v>10</v>
      </c>
      <c r="G11" s="348" t="s">
        <v>10</v>
      </c>
      <c r="H11" s="348" t="s">
        <v>10</v>
      </c>
      <c r="I11" s="350" t="s">
        <v>273</v>
      </c>
      <c r="J11" s="350" t="s">
        <v>273</v>
      </c>
      <c r="K11" s="348" t="s">
        <v>10</v>
      </c>
      <c r="L11" s="348" t="s">
        <v>10</v>
      </c>
      <c r="M11" s="348" t="s">
        <v>10</v>
      </c>
      <c r="N11" s="348" t="s">
        <v>10</v>
      </c>
      <c r="O11" s="348" t="s">
        <v>10</v>
      </c>
      <c r="P11" s="347"/>
      <c r="Q11" s="347" t="s">
        <v>20</v>
      </c>
      <c r="R11" s="348" t="s">
        <v>10</v>
      </c>
      <c r="S11" s="348" t="s">
        <v>10</v>
      </c>
      <c r="T11" s="348" t="s">
        <v>10</v>
      </c>
      <c r="U11" s="348" t="s">
        <v>10</v>
      </c>
      <c r="V11" s="348" t="s">
        <v>10</v>
      </c>
      <c r="W11" s="347" t="s">
        <v>20</v>
      </c>
      <c r="X11" s="347"/>
      <c r="Y11" s="348" t="s">
        <v>10</v>
      </c>
      <c r="Z11" s="348" t="s">
        <v>10</v>
      </c>
      <c r="AA11" s="348" t="s">
        <v>10</v>
      </c>
      <c r="AB11" s="348" t="s">
        <v>10</v>
      </c>
      <c r="AC11" s="348" t="s">
        <v>10</v>
      </c>
      <c r="AD11" s="347" t="s">
        <v>20</v>
      </c>
      <c r="AE11" s="347"/>
      <c r="AF11" s="349" t="s">
        <v>273</v>
      </c>
      <c r="AG11" s="349" t="s">
        <v>273</v>
      </c>
      <c r="AH11" s="349" t="s">
        <v>273</v>
      </c>
      <c r="AI11" s="349" t="s">
        <v>273</v>
      </c>
      <c r="AJ11" s="364">
        <v>132</v>
      </c>
      <c r="AK11" s="352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156</v>
      </c>
      <c r="AL11" s="353">
        <f>SUM(AK11-132)</f>
        <v>24</v>
      </c>
    </row>
    <row r="12" spans="1:38" ht="16.5" customHeight="1" thickBot="1">
      <c r="A12" s="338" t="s">
        <v>16</v>
      </c>
      <c r="B12" s="357" t="s">
        <v>0</v>
      </c>
      <c r="C12" s="340" t="s">
        <v>1</v>
      </c>
      <c r="D12" s="711" t="s">
        <v>2</v>
      </c>
      <c r="E12" s="358">
        <v>1</v>
      </c>
      <c r="F12" s="358">
        <v>2</v>
      </c>
      <c r="G12" s="358">
        <v>3</v>
      </c>
      <c r="H12" s="358">
        <v>4</v>
      </c>
      <c r="I12" s="358">
        <v>5</v>
      </c>
      <c r="J12" s="358">
        <v>6</v>
      </c>
      <c r="K12" s="358">
        <v>7</v>
      </c>
      <c r="L12" s="358">
        <v>8</v>
      </c>
      <c r="M12" s="358">
        <v>9</v>
      </c>
      <c r="N12" s="358">
        <v>10</v>
      </c>
      <c r="O12" s="358">
        <v>11</v>
      </c>
      <c r="P12" s="358">
        <v>12</v>
      </c>
      <c r="Q12" s="358">
        <v>13</v>
      </c>
      <c r="R12" s="358">
        <v>14</v>
      </c>
      <c r="S12" s="358">
        <v>15</v>
      </c>
      <c r="T12" s="358">
        <v>16</v>
      </c>
      <c r="U12" s="358">
        <v>17</v>
      </c>
      <c r="V12" s="358">
        <v>18</v>
      </c>
      <c r="W12" s="358">
        <v>19</v>
      </c>
      <c r="X12" s="358">
        <v>20</v>
      </c>
      <c r="Y12" s="358">
        <v>21</v>
      </c>
      <c r="Z12" s="358">
        <v>22</v>
      </c>
      <c r="AA12" s="358">
        <v>23</v>
      </c>
      <c r="AB12" s="358">
        <v>24</v>
      </c>
      <c r="AC12" s="358">
        <v>25</v>
      </c>
      <c r="AD12" s="358">
        <v>26</v>
      </c>
      <c r="AE12" s="358">
        <v>27</v>
      </c>
      <c r="AF12" s="358">
        <v>28</v>
      </c>
      <c r="AG12" s="358">
        <v>29</v>
      </c>
      <c r="AH12" s="358">
        <v>30</v>
      </c>
      <c r="AI12" s="358">
        <v>31</v>
      </c>
      <c r="AJ12" s="358"/>
      <c r="AK12" s="359"/>
      <c r="AL12" s="353"/>
    </row>
    <row r="13" spans="1:38" ht="16.5" customHeight="1">
      <c r="A13" s="338"/>
      <c r="B13" s="357"/>
      <c r="C13" s="340"/>
      <c r="D13" s="711"/>
      <c r="E13" s="360" t="s">
        <v>10</v>
      </c>
      <c r="F13" s="360" t="s">
        <v>11</v>
      </c>
      <c r="G13" s="360" t="s">
        <v>11</v>
      </c>
      <c r="H13" s="360" t="s">
        <v>8</v>
      </c>
      <c r="I13" s="360" t="s">
        <v>8</v>
      </c>
      <c r="J13" s="360" t="s">
        <v>9</v>
      </c>
      <c r="K13" s="360" t="s">
        <v>8</v>
      </c>
      <c r="L13" s="360" t="s">
        <v>10</v>
      </c>
      <c r="M13" s="360" t="s">
        <v>11</v>
      </c>
      <c r="N13" s="360" t="s">
        <v>11</v>
      </c>
      <c r="O13" s="360" t="s">
        <v>8</v>
      </c>
      <c r="P13" s="360" t="s">
        <v>8</v>
      </c>
      <c r="Q13" s="360" t="s">
        <v>9</v>
      </c>
      <c r="R13" s="360" t="s">
        <v>8</v>
      </c>
      <c r="S13" s="360" t="s">
        <v>10</v>
      </c>
      <c r="T13" s="360" t="s">
        <v>11</v>
      </c>
      <c r="U13" s="360" t="s">
        <v>11</v>
      </c>
      <c r="V13" s="360" t="s">
        <v>8</v>
      </c>
      <c r="W13" s="360" t="s">
        <v>8</v>
      </c>
      <c r="X13" s="360" t="s">
        <v>9</v>
      </c>
      <c r="Y13" s="360" t="s">
        <v>8</v>
      </c>
      <c r="Z13" s="360" t="s">
        <v>10</v>
      </c>
      <c r="AA13" s="360" t="s">
        <v>11</v>
      </c>
      <c r="AB13" s="360" t="s">
        <v>11</v>
      </c>
      <c r="AC13" s="360" t="s">
        <v>8</v>
      </c>
      <c r="AD13" s="360" t="s">
        <v>8</v>
      </c>
      <c r="AE13" s="360" t="s">
        <v>9</v>
      </c>
      <c r="AF13" s="360" t="s">
        <v>8</v>
      </c>
      <c r="AG13" s="360" t="s">
        <v>10</v>
      </c>
      <c r="AH13" s="360" t="s">
        <v>11</v>
      </c>
      <c r="AI13" s="360" t="s">
        <v>11</v>
      </c>
      <c r="AJ13" s="351"/>
      <c r="AK13" s="361"/>
      <c r="AL13" s="353"/>
    </row>
    <row r="14" spans="1:38" ht="16.5" customHeight="1" thickBot="1">
      <c r="A14" s="343" t="s">
        <v>280</v>
      </c>
      <c r="B14" s="367" t="s">
        <v>281</v>
      </c>
      <c r="C14" s="345" t="s">
        <v>269</v>
      </c>
      <c r="D14" s="140" t="s">
        <v>29</v>
      </c>
      <c r="E14" s="368"/>
      <c r="F14" s="369"/>
      <c r="G14" s="369"/>
      <c r="H14" s="369"/>
      <c r="I14" s="368"/>
      <c r="J14" s="368" t="s">
        <v>30</v>
      </c>
      <c r="K14" s="369" t="s">
        <v>30</v>
      </c>
      <c r="L14" s="369"/>
      <c r="M14" s="369"/>
      <c r="N14" s="369" t="s">
        <v>30</v>
      </c>
      <c r="O14" s="369"/>
      <c r="P14" s="350"/>
      <c r="Q14" s="350" t="s">
        <v>30</v>
      </c>
      <c r="R14" s="349"/>
      <c r="S14" s="349"/>
      <c r="T14" s="349" t="s">
        <v>30</v>
      </c>
      <c r="U14" s="349"/>
      <c r="V14" s="349" t="s">
        <v>30</v>
      </c>
      <c r="W14" s="350" t="s">
        <v>30</v>
      </c>
      <c r="X14" s="350"/>
      <c r="Y14" s="349"/>
      <c r="Z14" s="349" t="s">
        <v>30</v>
      </c>
      <c r="AA14" s="349"/>
      <c r="AB14" s="349"/>
      <c r="AC14" s="349" t="s">
        <v>30</v>
      </c>
      <c r="AD14" s="350"/>
      <c r="AE14" s="350"/>
      <c r="AF14" s="349" t="s">
        <v>30</v>
      </c>
      <c r="AG14" s="349"/>
      <c r="AH14" s="349"/>
      <c r="AI14" s="349" t="s">
        <v>30</v>
      </c>
      <c r="AJ14" s="351">
        <v>132</v>
      </c>
      <c r="AK14" s="352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353">
        <f>SUM(AK14-132)</f>
        <v>0</v>
      </c>
    </row>
    <row r="15" spans="1:38" ht="16.5" customHeight="1" thickBot="1">
      <c r="A15" s="343" t="s">
        <v>282</v>
      </c>
      <c r="B15" s="367" t="s">
        <v>283</v>
      </c>
      <c r="C15" s="345" t="s">
        <v>269</v>
      </c>
      <c r="D15" s="363" t="s">
        <v>29</v>
      </c>
      <c r="E15" s="370"/>
      <c r="F15" s="712" t="s">
        <v>284</v>
      </c>
      <c r="G15" s="713"/>
      <c r="H15" s="713"/>
      <c r="I15" s="713"/>
      <c r="J15" s="713"/>
      <c r="K15" s="714"/>
      <c r="L15" s="714"/>
      <c r="M15" s="714"/>
      <c r="N15" s="714"/>
      <c r="O15" s="715"/>
      <c r="P15" s="371" t="s">
        <v>30</v>
      </c>
      <c r="Q15" s="372"/>
      <c r="R15" s="373" t="s">
        <v>30</v>
      </c>
      <c r="S15" s="373" t="s">
        <v>30</v>
      </c>
      <c r="T15" s="373"/>
      <c r="U15" s="373" t="s">
        <v>30</v>
      </c>
      <c r="V15" s="373" t="s">
        <v>30</v>
      </c>
      <c r="W15" s="372"/>
      <c r="X15" s="372" t="s">
        <v>30</v>
      </c>
      <c r="Y15" s="373" t="s">
        <v>30</v>
      </c>
      <c r="Z15" s="348"/>
      <c r="AA15" s="348" t="s">
        <v>30</v>
      </c>
      <c r="AB15" s="348" t="s">
        <v>30</v>
      </c>
      <c r="AC15" s="348"/>
      <c r="AD15" s="347" t="s">
        <v>30</v>
      </c>
      <c r="AE15" s="347" t="s">
        <v>30</v>
      </c>
      <c r="AF15" s="348"/>
      <c r="AG15" s="348"/>
      <c r="AH15" s="348" t="s">
        <v>30</v>
      </c>
      <c r="AI15" s="348"/>
      <c r="AJ15" s="351">
        <v>84</v>
      </c>
      <c r="AK15" s="352">
        <f>COUNTIF(C15:AJ15,"T")*6+COUNTIF(C15:AJ15,"P")*12+COUNTIF(C15:AJ15,"M")*6+COUNTIF(C15:AJ15,"I")*6+COUNTIF(C15:AJ15,"N")*12+COUNTIF(C15:AJ15,"TI")*11+COUNTIF(C15:AJ15,"MT")*12+COUNTIF(C15:AJ15,"MN")*18+COUNTIF(C15:AJ15,"TN")*18+COUNTIF(C15:AJ15,"NA")*6+COUNTIF(C15:AJ15,"NB")*6+COUNTIF(C15:AJ15,"AF")*6</f>
        <v>144</v>
      </c>
      <c r="AL15" s="353">
        <f>SUM(AK15-84)</f>
        <v>60</v>
      </c>
    </row>
    <row r="16" spans="1:38" ht="16.5" customHeight="1" thickBot="1">
      <c r="A16" s="374" t="s">
        <v>285</v>
      </c>
      <c r="B16" s="344" t="s">
        <v>286</v>
      </c>
      <c r="C16" s="345" t="s">
        <v>269</v>
      </c>
      <c r="D16" s="363" t="s">
        <v>29</v>
      </c>
      <c r="E16" s="375"/>
      <c r="F16" s="376" t="s">
        <v>30</v>
      </c>
      <c r="G16" s="376" t="s">
        <v>30</v>
      </c>
      <c r="H16" s="376" t="s">
        <v>30</v>
      </c>
      <c r="I16" s="377" t="s">
        <v>30</v>
      </c>
      <c r="J16" s="378" t="s">
        <v>30</v>
      </c>
      <c r="K16" s="716" t="s">
        <v>284</v>
      </c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8"/>
      <c r="Y16" s="379"/>
      <c r="Z16" s="380" t="s">
        <v>30</v>
      </c>
      <c r="AA16" s="381"/>
      <c r="AB16" s="381" t="s">
        <v>30</v>
      </c>
      <c r="AC16" s="381" t="s">
        <v>30</v>
      </c>
      <c r="AD16" s="382" t="s">
        <v>30</v>
      </c>
      <c r="AE16" s="382"/>
      <c r="AF16" s="381" t="s">
        <v>30</v>
      </c>
      <c r="AG16" s="381" t="s">
        <v>30</v>
      </c>
      <c r="AH16" s="381"/>
      <c r="AI16" s="381" t="s">
        <v>30</v>
      </c>
      <c r="AJ16" s="364">
        <v>66</v>
      </c>
      <c r="AK16" s="352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</f>
        <v>144</v>
      </c>
      <c r="AL16" s="353">
        <f>SUM(AK16-72)</f>
        <v>72</v>
      </c>
    </row>
    <row r="17" spans="1:38" ht="16.5" customHeight="1">
      <c r="A17" s="343" t="s">
        <v>287</v>
      </c>
      <c r="B17" s="383" t="s">
        <v>288</v>
      </c>
      <c r="C17" s="345" t="s">
        <v>269</v>
      </c>
      <c r="D17" s="363" t="s">
        <v>29</v>
      </c>
      <c r="E17" s="382" t="s">
        <v>30</v>
      </c>
      <c r="F17" s="384" t="s">
        <v>30</v>
      </c>
      <c r="G17" s="384" t="s">
        <v>30</v>
      </c>
      <c r="H17" s="384" t="s">
        <v>30</v>
      </c>
      <c r="I17" s="385" t="s">
        <v>30</v>
      </c>
      <c r="J17" s="385"/>
      <c r="K17" s="384" t="s">
        <v>30</v>
      </c>
      <c r="L17" s="384"/>
      <c r="M17" s="384" t="s">
        <v>30</v>
      </c>
      <c r="N17" s="384" t="s">
        <v>30</v>
      </c>
      <c r="O17" s="384" t="s">
        <v>30</v>
      </c>
      <c r="P17" s="385"/>
      <c r="Q17" s="385"/>
      <c r="R17" s="384" t="s">
        <v>30</v>
      </c>
      <c r="S17" s="384" t="s">
        <v>30</v>
      </c>
      <c r="T17" s="384" t="s">
        <v>30</v>
      </c>
      <c r="U17" s="384" t="s">
        <v>30</v>
      </c>
      <c r="V17" s="384"/>
      <c r="W17" s="385"/>
      <c r="X17" s="385" t="s">
        <v>30</v>
      </c>
      <c r="Y17" s="384" t="s">
        <v>30</v>
      </c>
      <c r="Z17" s="381"/>
      <c r="AA17" s="381" t="s">
        <v>30</v>
      </c>
      <c r="AB17" s="381"/>
      <c r="AC17" s="381"/>
      <c r="AD17" s="382"/>
      <c r="AE17" s="382" t="s">
        <v>30</v>
      </c>
      <c r="AF17" s="381"/>
      <c r="AG17" s="381" t="s">
        <v>30</v>
      </c>
      <c r="AH17" s="381" t="s">
        <v>30</v>
      </c>
      <c r="AI17" s="381"/>
      <c r="AJ17" s="351">
        <v>132</v>
      </c>
      <c r="AK17" s="352">
        <f>COUNTIF(C17:AJ17,"T")*6+COUNTIF(C17:AJ17,"P")*12+COUNTIF(C17:AJ17,"M")*6+COUNTIF(C17:AJ17,"I")*6+COUNTIF(C17:AJ17,"N")*12+COUNTIF(C17:AJ17,"TI")*11+COUNTIF(C17:AJ17,"MT")*12+COUNTIF(C17:AJ17,"MN")*18+COUNTIF(C17:AJ17,"PI")*17+COUNTIF(C17:AJ17,"TN")*18+COUNTIF(C17:AJ17,"NB")*6+COUNTIF(C17:AJ17,"AF")*6</f>
        <v>228</v>
      </c>
      <c r="AL17" s="353">
        <f>SUM(AK17-132)</f>
        <v>96</v>
      </c>
    </row>
    <row r="18" spans="1:38" ht="16.5" customHeight="1">
      <c r="A18" s="386"/>
      <c r="B18" s="387"/>
      <c r="C18" s="388"/>
      <c r="D18" s="389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64"/>
      <c r="AK18" s="352"/>
      <c r="AL18" s="353"/>
    </row>
    <row r="19" spans="1:38" ht="16.5" customHeight="1" thickBot="1">
      <c r="A19" s="338" t="s">
        <v>16</v>
      </c>
      <c r="B19" s="390" t="s">
        <v>0</v>
      </c>
      <c r="C19" s="340" t="s">
        <v>1</v>
      </c>
      <c r="D19" s="711" t="s">
        <v>2</v>
      </c>
      <c r="E19" s="358">
        <v>1</v>
      </c>
      <c r="F19" s="358">
        <v>2</v>
      </c>
      <c r="G19" s="358">
        <v>3</v>
      </c>
      <c r="H19" s="358">
        <v>4</v>
      </c>
      <c r="I19" s="358">
        <v>5</v>
      </c>
      <c r="J19" s="358">
        <v>6</v>
      </c>
      <c r="K19" s="358">
        <v>7</v>
      </c>
      <c r="L19" s="358">
        <v>8</v>
      </c>
      <c r="M19" s="358">
        <v>9</v>
      </c>
      <c r="N19" s="358">
        <v>10</v>
      </c>
      <c r="O19" s="358">
        <v>11</v>
      </c>
      <c r="P19" s="358">
        <v>12</v>
      </c>
      <c r="Q19" s="358">
        <v>13</v>
      </c>
      <c r="R19" s="358">
        <v>14</v>
      </c>
      <c r="S19" s="358">
        <v>15</v>
      </c>
      <c r="T19" s="358">
        <v>16</v>
      </c>
      <c r="U19" s="358">
        <v>17</v>
      </c>
      <c r="V19" s="358">
        <v>18</v>
      </c>
      <c r="W19" s="358">
        <v>19</v>
      </c>
      <c r="X19" s="358">
        <v>20</v>
      </c>
      <c r="Y19" s="358">
        <v>21</v>
      </c>
      <c r="Z19" s="358">
        <v>22</v>
      </c>
      <c r="AA19" s="358">
        <v>23</v>
      </c>
      <c r="AB19" s="358">
        <v>24</v>
      </c>
      <c r="AC19" s="358">
        <v>25</v>
      </c>
      <c r="AD19" s="358">
        <v>26</v>
      </c>
      <c r="AE19" s="358">
        <v>27</v>
      </c>
      <c r="AF19" s="358">
        <v>28</v>
      </c>
      <c r="AG19" s="358">
        <v>29</v>
      </c>
      <c r="AH19" s="358">
        <v>30</v>
      </c>
      <c r="AI19" s="358">
        <v>31</v>
      </c>
      <c r="AJ19" s="357"/>
      <c r="AK19" s="391"/>
      <c r="AL19" s="353"/>
    </row>
    <row r="20" spans="1:38" ht="16.5" customHeight="1">
      <c r="A20" s="338"/>
      <c r="B20" s="357"/>
      <c r="C20" s="340"/>
      <c r="D20" s="711"/>
      <c r="E20" s="360" t="s">
        <v>10</v>
      </c>
      <c r="F20" s="360" t="s">
        <v>11</v>
      </c>
      <c r="G20" s="360" t="s">
        <v>11</v>
      </c>
      <c r="H20" s="360" t="s">
        <v>8</v>
      </c>
      <c r="I20" s="360" t="s">
        <v>8</v>
      </c>
      <c r="J20" s="360" t="s">
        <v>9</v>
      </c>
      <c r="K20" s="360" t="s">
        <v>8</v>
      </c>
      <c r="L20" s="360" t="s">
        <v>10</v>
      </c>
      <c r="M20" s="360" t="s">
        <v>11</v>
      </c>
      <c r="N20" s="360" t="s">
        <v>11</v>
      </c>
      <c r="O20" s="360" t="s">
        <v>8</v>
      </c>
      <c r="P20" s="360" t="s">
        <v>8</v>
      </c>
      <c r="Q20" s="360" t="s">
        <v>9</v>
      </c>
      <c r="R20" s="360" t="s">
        <v>8</v>
      </c>
      <c r="S20" s="360" t="s">
        <v>10</v>
      </c>
      <c r="T20" s="360" t="s">
        <v>11</v>
      </c>
      <c r="U20" s="360" t="s">
        <v>11</v>
      </c>
      <c r="V20" s="360" t="s">
        <v>8</v>
      </c>
      <c r="W20" s="360" t="s">
        <v>8</v>
      </c>
      <c r="X20" s="360" t="s">
        <v>9</v>
      </c>
      <c r="Y20" s="360" t="s">
        <v>8</v>
      </c>
      <c r="Z20" s="360" t="s">
        <v>10</v>
      </c>
      <c r="AA20" s="360" t="s">
        <v>11</v>
      </c>
      <c r="AB20" s="360" t="s">
        <v>11</v>
      </c>
      <c r="AC20" s="360" t="s">
        <v>8</v>
      </c>
      <c r="AD20" s="360" t="s">
        <v>8</v>
      </c>
      <c r="AE20" s="360" t="s">
        <v>9</v>
      </c>
      <c r="AF20" s="360" t="s">
        <v>8</v>
      </c>
      <c r="AG20" s="360" t="s">
        <v>10</v>
      </c>
      <c r="AH20" s="360" t="s">
        <v>11</v>
      </c>
      <c r="AI20" s="360" t="s">
        <v>11</v>
      </c>
      <c r="AJ20" s="351"/>
      <c r="AK20" s="361"/>
      <c r="AL20" s="353"/>
    </row>
    <row r="21" spans="1:38" ht="16.5" customHeight="1" thickBot="1">
      <c r="A21" s="362" t="s">
        <v>289</v>
      </c>
      <c r="B21" s="344" t="s">
        <v>290</v>
      </c>
      <c r="C21" s="392" t="s">
        <v>291</v>
      </c>
      <c r="D21" s="393" t="s">
        <v>25</v>
      </c>
      <c r="E21" s="347"/>
      <c r="F21" s="348" t="s">
        <v>15</v>
      </c>
      <c r="G21" s="348" t="s">
        <v>15</v>
      </c>
      <c r="H21" s="349" t="s">
        <v>15</v>
      </c>
      <c r="I21" s="350"/>
      <c r="J21" s="350"/>
      <c r="K21" s="369" t="s">
        <v>273</v>
      </c>
      <c r="L21" s="369" t="s">
        <v>273</v>
      </c>
      <c r="M21" s="369" t="s">
        <v>273</v>
      </c>
      <c r="N21" s="373" t="s">
        <v>20</v>
      </c>
      <c r="O21" s="373" t="s">
        <v>272</v>
      </c>
      <c r="P21" s="372" t="s">
        <v>30</v>
      </c>
      <c r="Q21" s="372"/>
      <c r="R21" s="373" t="s">
        <v>15</v>
      </c>
      <c r="S21" s="373" t="s">
        <v>20</v>
      </c>
      <c r="T21" s="373" t="s">
        <v>15</v>
      </c>
      <c r="U21" s="373" t="s">
        <v>20</v>
      </c>
      <c r="V21" s="373" t="s">
        <v>15</v>
      </c>
      <c r="W21" s="372" t="s">
        <v>30</v>
      </c>
      <c r="X21" s="372" t="s">
        <v>10</v>
      </c>
      <c r="Y21" s="373" t="s">
        <v>20</v>
      </c>
      <c r="Z21" s="348" t="s">
        <v>15</v>
      </c>
      <c r="AA21" s="348" t="s">
        <v>15</v>
      </c>
      <c r="AB21" s="348" t="s">
        <v>15</v>
      </c>
      <c r="AC21" s="348" t="s">
        <v>15</v>
      </c>
      <c r="AD21" s="347"/>
      <c r="AE21" s="347" t="s">
        <v>15</v>
      </c>
      <c r="AF21" s="348" t="s">
        <v>15</v>
      </c>
      <c r="AG21" s="348" t="s">
        <v>15</v>
      </c>
      <c r="AH21" s="348" t="s">
        <v>15</v>
      </c>
      <c r="AI21" s="348" t="s">
        <v>20</v>
      </c>
      <c r="AJ21" s="351">
        <v>132</v>
      </c>
      <c r="AK21" s="352">
        <f>COUNTIF(C21:AJ21,"T")*6+COUNTIF(C21:AJ21,"P")*12+COUNTIF(C21:AJ21,"M")*6+COUNTIF(C21:AJ21,"I")*6+COUNTIF(C21:AJ21,"N")*12+COUNTIF(C21:AJ21,"TI")*11+COUNTIF(C21:AJ21,"MT")*12+COUNTIF(C21:AJ21,"MN")*18+COUNTIF(C21:AJ21,"PI")*17+COUNTIF(C21:AJ21,"NA")*6+COUNTIF(C21:AJ21,"NB")*6+COUNTIF(C21:AJ21,"AF")*6</f>
        <v>192</v>
      </c>
      <c r="AL21" s="353">
        <f>SUM(AK21-132)</f>
        <v>60</v>
      </c>
    </row>
    <row r="22" spans="1:38" ht="16.5" customHeight="1" thickBot="1">
      <c r="A22" s="394" t="s">
        <v>292</v>
      </c>
      <c r="B22" s="344" t="s">
        <v>293</v>
      </c>
      <c r="C22" s="392" t="s">
        <v>294</v>
      </c>
      <c r="D22" s="346" t="s">
        <v>25</v>
      </c>
      <c r="E22" s="347"/>
      <c r="F22" s="348" t="s">
        <v>15</v>
      </c>
      <c r="G22" s="348" t="s">
        <v>15</v>
      </c>
      <c r="H22" s="349" t="s">
        <v>273</v>
      </c>
      <c r="I22" s="350" t="s">
        <v>273</v>
      </c>
      <c r="J22" s="395" t="s">
        <v>273</v>
      </c>
      <c r="K22" s="712" t="s">
        <v>295</v>
      </c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9"/>
      <c r="Z22" s="396" t="s">
        <v>20</v>
      </c>
      <c r="AA22" s="348" t="s">
        <v>15</v>
      </c>
      <c r="AB22" s="348" t="s">
        <v>15</v>
      </c>
      <c r="AC22" s="348" t="s">
        <v>15</v>
      </c>
      <c r="AD22" s="347"/>
      <c r="AE22" s="347" t="s">
        <v>20</v>
      </c>
      <c r="AF22" s="348" t="s">
        <v>15</v>
      </c>
      <c r="AG22" s="348" t="s">
        <v>15</v>
      </c>
      <c r="AH22" s="348" t="s">
        <v>20</v>
      </c>
      <c r="AI22" s="348" t="s">
        <v>15</v>
      </c>
      <c r="AJ22" s="351">
        <v>132</v>
      </c>
      <c r="AK22" s="352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84</v>
      </c>
      <c r="AL22" s="353">
        <f>SUM(AK22-66)</f>
        <v>18</v>
      </c>
    </row>
    <row r="23" spans="1:38" ht="16.5" customHeight="1">
      <c r="A23" s="397" t="s">
        <v>296</v>
      </c>
      <c r="B23" s="344" t="s">
        <v>297</v>
      </c>
      <c r="C23" s="392" t="s">
        <v>298</v>
      </c>
      <c r="D23" s="393" t="s">
        <v>299</v>
      </c>
      <c r="E23" s="347"/>
      <c r="F23" s="348" t="s">
        <v>15</v>
      </c>
      <c r="G23" s="348" t="s">
        <v>15</v>
      </c>
      <c r="H23" s="348" t="s">
        <v>15</v>
      </c>
      <c r="I23" s="347"/>
      <c r="J23" s="347"/>
      <c r="K23" s="356" t="s">
        <v>15</v>
      </c>
      <c r="L23" s="356" t="s">
        <v>20</v>
      </c>
      <c r="M23" s="356" t="s">
        <v>20</v>
      </c>
      <c r="N23" s="356" t="s">
        <v>15</v>
      </c>
      <c r="O23" s="356" t="s">
        <v>15</v>
      </c>
      <c r="P23" s="355"/>
      <c r="Q23" s="355"/>
      <c r="R23" s="356" t="s">
        <v>15</v>
      </c>
      <c r="S23" s="356" t="s">
        <v>15</v>
      </c>
      <c r="T23" s="356" t="s">
        <v>15</v>
      </c>
      <c r="U23" s="356" t="s">
        <v>15</v>
      </c>
      <c r="V23" s="356" t="s">
        <v>15</v>
      </c>
      <c r="W23" s="355"/>
      <c r="X23" s="355" t="s">
        <v>15</v>
      </c>
      <c r="Y23" s="356" t="s">
        <v>15</v>
      </c>
      <c r="Z23" s="348" t="s">
        <v>15</v>
      </c>
      <c r="AA23" s="348" t="s">
        <v>15</v>
      </c>
      <c r="AB23" s="348" t="s">
        <v>15</v>
      </c>
      <c r="AC23" s="348" t="s">
        <v>15</v>
      </c>
      <c r="AD23" s="347"/>
      <c r="AE23" s="347" t="s">
        <v>10</v>
      </c>
      <c r="AF23" s="348" t="s">
        <v>15</v>
      </c>
      <c r="AG23" s="348" t="s">
        <v>15</v>
      </c>
      <c r="AH23" s="348" t="s">
        <v>15</v>
      </c>
      <c r="AI23" s="348" t="s">
        <v>15</v>
      </c>
      <c r="AJ23" s="351">
        <v>132</v>
      </c>
      <c r="AK23" s="352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156</v>
      </c>
      <c r="AL23" s="353">
        <f>SUM(AK23-132)</f>
        <v>24</v>
      </c>
    </row>
    <row r="24" spans="1:38" ht="16.5" customHeight="1" thickBot="1">
      <c r="A24" s="338" t="s">
        <v>16</v>
      </c>
      <c r="B24" s="357" t="s">
        <v>0</v>
      </c>
      <c r="C24" s="340" t="s">
        <v>1</v>
      </c>
      <c r="D24" s="711" t="s">
        <v>2</v>
      </c>
      <c r="E24" s="358">
        <v>1</v>
      </c>
      <c r="F24" s="358">
        <v>2</v>
      </c>
      <c r="G24" s="358">
        <v>3</v>
      </c>
      <c r="H24" s="358">
        <v>4</v>
      </c>
      <c r="I24" s="358">
        <v>5</v>
      </c>
      <c r="J24" s="398">
        <v>6</v>
      </c>
      <c r="K24" s="398">
        <v>7</v>
      </c>
      <c r="L24" s="398">
        <v>8</v>
      </c>
      <c r="M24" s="398">
        <v>9</v>
      </c>
      <c r="N24" s="398">
        <v>10</v>
      </c>
      <c r="O24" s="398">
        <v>11</v>
      </c>
      <c r="P24" s="398">
        <v>12</v>
      </c>
      <c r="Q24" s="398">
        <v>13</v>
      </c>
      <c r="R24" s="398">
        <v>14</v>
      </c>
      <c r="S24" s="398">
        <v>15</v>
      </c>
      <c r="T24" s="398">
        <v>16</v>
      </c>
      <c r="U24" s="398">
        <v>17</v>
      </c>
      <c r="V24" s="398">
        <v>18</v>
      </c>
      <c r="W24" s="398">
        <v>19</v>
      </c>
      <c r="X24" s="398">
        <v>20</v>
      </c>
      <c r="Y24" s="398">
        <v>21</v>
      </c>
      <c r="Z24" s="398">
        <v>22</v>
      </c>
      <c r="AA24" s="398">
        <v>23</v>
      </c>
      <c r="AB24" s="398">
        <v>24</v>
      </c>
      <c r="AC24" s="398">
        <v>25</v>
      </c>
      <c r="AD24" s="398">
        <v>26</v>
      </c>
      <c r="AE24" s="398">
        <v>27</v>
      </c>
      <c r="AF24" s="398">
        <v>28</v>
      </c>
      <c r="AG24" s="358">
        <v>29</v>
      </c>
      <c r="AH24" s="358">
        <v>30</v>
      </c>
      <c r="AI24" s="358">
        <v>31</v>
      </c>
      <c r="AJ24" s="351"/>
      <c r="AK24" s="352"/>
      <c r="AL24" s="353"/>
    </row>
    <row r="25" spans="1:38" ht="16.5" customHeight="1">
      <c r="A25" s="338"/>
      <c r="B25" s="357"/>
      <c r="C25" s="340"/>
      <c r="D25" s="720"/>
      <c r="E25" s="360" t="s">
        <v>10</v>
      </c>
      <c r="F25" s="360" t="s">
        <v>11</v>
      </c>
      <c r="G25" s="360" t="s">
        <v>11</v>
      </c>
      <c r="H25" s="360" t="s">
        <v>8</v>
      </c>
      <c r="I25" s="360" t="s">
        <v>8</v>
      </c>
      <c r="J25" s="360" t="s">
        <v>9</v>
      </c>
      <c r="K25" s="360" t="s">
        <v>8</v>
      </c>
      <c r="L25" s="360" t="s">
        <v>10</v>
      </c>
      <c r="M25" s="360" t="s">
        <v>11</v>
      </c>
      <c r="N25" s="360" t="s">
        <v>11</v>
      </c>
      <c r="O25" s="360" t="s">
        <v>8</v>
      </c>
      <c r="P25" s="360" t="s">
        <v>8</v>
      </c>
      <c r="Q25" s="360" t="s">
        <v>9</v>
      </c>
      <c r="R25" s="360" t="s">
        <v>8</v>
      </c>
      <c r="S25" s="360" t="s">
        <v>10</v>
      </c>
      <c r="T25" s="360" t="s">
        <v>11</v>
      </c>
      <c r="U25" s="360" t="s">
        <v>11</v>
      </c>
      <c r="V25" s="360" t="s">
        <v>8</v>
      </c>
      <c r="W25" s="360" t="s">
        <v>8</v>
      </c>
      <c r="X25" s="360" t="s">
        <v>9</v>
      </c>
      <c r="Y25" s="360" t="s">
        <v>8</v>
      </c>
      <c r="Z25" s="360" t="s">
        <v>10</v>
      </c>
      <c r="AA25" s="360" t="s">
        <v>11</v>
      </c>
      <c r="AB25" s="360" t="s">
        <v>11</v>
      </c>
      <c r="AC25" s="360" t="s">
        <v>8</v>
      </c>
      <c r="AD25" s="360" t="s">
        <v>8</v>
      </c>
      <c r="AE25" s="360" t="s">
        <v>9</v>
      </c>
      <c r="AF25" s="360" t="s">
        <v>8</v>
      </c>
      <c r="AG25" s="360" t="s">
        <v>10</v>
      </c>
      <c r="AH25" s="360" t="s">
        <v>11</v>
      </c>
      <c r="AI25" s="360" t="s">
        <v>11</v>
      </c>
      <c r="AJ25" s="399"/>
      <c r="AK25" s="400"/>
      <c r="AL25" s="353"/>
    </row>
    <row r="26" spans="1:38" ht="16.5" customHeight="1">
      <c r="A26" s="338" t="s">
        <v>300</v>
      </c>
      <c r="B26" s="401" t="s">
        <v>301</v>
      </c>
      <c r="C26" s="402"/>
      <c r="D26" s="340"/>
      <c r="E26" s="342"/>
      <c r="F26" s="342"/>
      <c r="G26" s="342"/>
      <c r="H26" s="342"/>
      <c r="I26" s="342" t="s">
        <v>20</v>
      </c>
      <c r="J26" s="342"/>
      <c r="K26" s="342"/>
      <c r="L26" s="342"/>
      <c r="M26" s="342"/>
      <c r="N26" s="342"/>
      <c r="O26" s="342"/>
      <c r="P26" s="342"/>
      <c r="Q26" s="342"/>
      <c r="R26" s="342" t="s">
        <v>15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51"/>
      <c r="AK26" s="352"/>
      <c r="AL26" s="352">
        <f>COUNTIF(D26:AK26,"T")*6+COUNTIF(D26:AK26,"P")*12+COUNTIF(D26:AK26,"M")*6+COUNTIF(D26:AK26,"I")*6+COUNTIF(D26:AK26,"N")*12+COUNTIF(D26:AK26,"TI")*11+COUNTIF(D26:AK26,"MT")*12+COUNTIF(D26:AK26,"MN")*18+COUNTIF(D26:AK26,"PI")*17+COUNTIF(D26:AK26,"NA")*6+COUNTIF(D26:AK26,"NB")*6+COUNTIF(D26:AK26,"AF")*6</f>
        <v>18</v>
      </c>
    </row>
    <row r="27" spans="1:38" ht="16.5" customHeight="1">
      <c r="A27" s="374"/>
      <c r="B27" s="344"/>
      <c r="C27" s="345"/>
      <c r="D27" s="140"/>
      <c r="E27" s="403"/>
      <c r="F27" s="404"/>
      <c r="G27" s="404"/>
      <c r="H27" s="404"/>
      <c r="I27" s="403"/>
      <c r="J27" s="403"/>
      <c r="K27" s="404"/>
      <c r="L27" s="404"/>
      <c r="M27" s="404"/>
      <c r="N27" s="404"/>
      <c r="O27" s="404"/>
      <c r="P27" s="403"/>
      <c r="Q27" s="403"/>
      <c r="R27" s="404"/>
      <c r="S27" s="404"/>
      <c r="T27" s="404"/>
      <c r="U27" s="404"/>
      <c r="V27" s="404"/>
      <c r="W27" s="403"/>
      <c r="X27" s="403"/>
      <c r="Y27" s="404"/>
      <c r="Z27" s="404"/>
      <c r="AA27" s="404"/>
      <c r="AB27" s="404"/>
      <c r="AC27" s="404"/>
      <c r="AD27" s="403"/>
      <c r="AE27" s="403"/>
      <c r="AF27" s="404"/>
      <c r="AG27" s="404"/>
      <c r="AH27" s="404"/>
      <c r="AI27" s="404"/>
      <c r="AJ27" s="351"/>
      <c r="AK27" s="352"/>
      <c r="AL27" s="352"/>
    </row>
    <row r="28" spans="1:38" ht="16.5" customHeight="1">
      <c r="A28" s="374"/>
      <c r="B28" s="405"/>
      <c r="C28" s="345"/>
      <c r="D28" s="140"/>
      <c r="E28" s="403"/>
      <c r="F28" s="404"/>
      <c r="G28" s="404"/>
      <c r="H28" s="404"/>
      <c r="I28" s="403"/>
      <c r="J28" s="403"/>
      <c r="K28" s="404"/>
      <c r="L28" s="404"/>
      <c r="M28" s="404"/>
      <c r="N28" s="404"/>
      <c r="O28" s="404"/>
      <c r="P28" s="403"/>
      <c r="Q28" s="403"/>
      <c r="R28" s="404"/>
      <c r="S28" s="404"/>
      <c r="T28" s="404"/>
      <c r="U28" s="404"/>
      <c r="V28" s="404"/>
      <c r="W28" s="403"/>
      <c r="X28" s="403"/>
      <c r="Y28" s="404"/>
      <c r="Z28" s="404"/>
      <c r="AA28" s="404"/>
      <c r="AB28" s="404"/>
      <c r="AC28" s="404"/>
      <c r="AD28" s="403"/>
      <c r="AE28" s="403"/>
      <c r="AF28" s="404"/>
      <c r="AG28" s="404"/>
      <c r="AH28" s="404"/>
      <c r="AI28" s="404"/>
      <c r="AJ28" s="351"/>
      <c r="AK28" s="352"/>
      <c r="AL28" s="352"/>
    </row>
    <row r="29" spans="1:38" ht="16.5" customHeight="1">
      <c r="A29" s="406"/>
      <c r="B29" s="407"/>
      <c r="C29" s="408"/>
      <c r="D29" s="140"/>
      <c r="E29" s="409"/>
      <c r="F29" s="410"/>
      <c r="G29" s="410"/>
      <c r="H29" s="410"/>
      <c r="I29" s="409"/>
      <c r="J29" s="409"/>
      <c r="K29" s="410"/>
      <c r="L29" s="410"/>
      <c r="M29" s="410"/>
      <c r="N29" s="410"/>
      <c r="O29" s="410"/>
      <c r="P29" s="409"/>
      <c r="Q29" s="409"/>
      <c r="R29" s="410"/>
      <c r="S29" s="410"/>
      <c r="T29" s="410"/>
      <c r="U29" s="410"/>
      <c r="V29" s="410"/>
      <c r="W29" s="409"/>
      <c r="X29" s="409"/>
      <c r="Y29" s="410"/>
      <c r="Z29" s="410"/>
      <c r="AA29" s="410"/>
      <c r="AB29" s="410"/>
      <c r="AC29" s="410"/>
      <c r="AD29" s="409"/>
      <c r="AE29" s="409"/>
      <c r="AF29" s="410"/>
      <c r="AG29" s="410"/>
      <c r="AH29" s="410"/>
      <c r="AI29" s="410"/>
      <c r="AJ29" s="351"/>
      <c r="AK29" s="352"/>
      <c r="AL29" s="411">
        <f>SUM(AL6:AL28)</f>
        <v>594</v>
      </c>
    </row>
    <row r="30" spans="1:38" ht="16.5" customHeight="1" thickBot="1">
      <c r="A30" s="412"/>
      <c r="B30" s="705" t="s">
        <v>302</v>
      </c>
      <c r="C30" s="705"/>
      <c r="D30" s="705"/>
      <c r="E30" s="413"/>
      <c r="F30" s="413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5"/>
      <c r="AK30" s="416"/>
      <c r="AL30" s="417"/>
    </row>
    <row r="31" spans="1:38" ht="15" customHeight="1" thickBot="1">
      <c r="A31" s="418"/>
      <c r="B31" s="706" t="s">
        <v>303</v>
      </c>
      <c r="C31" s="707"/>
      <c r="D31" s="708"/>
      <c r="E31" s="419"/>
      <c r="F31" s="698"/>
      <c r="G31" s="698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419"/>
      <c r="T31" s="700"/>
      <c r="U31" s="700"/>
      <c r="V31" s="710" t="s">
        <v>304</v>
      </c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420"/>
      <c r="AK31" s="28"/>
      <c r="AL31" s="421"/>
    </row>
    <row r="32" spans="1:38" s="23" customFormat="1" ht="15" customHeight="1">
      <c r="A32" s="422"/>
      <c r="B32" s="423" t="s">
        <v>37</v>
      </c>
      <c r="C32" s="424"/>
      <c r="D32" s="425"/>
      <c r="E32" s="426"/>
      <c r="F32" s="698"/>
      <c r="G32" s="698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419"/>
      <c r="T32" s="700"/>
      <c r="U32" s="700"/>
      <c r="V32" s="701" t="s">
        <v>305</v>
      </c>
      <c r="W32" s="701"/>
      <c r="X32" s="701"/>
      <c r="Y32" s="701"/>
      <c r="Z32" s="701"/>
      <c r="AA32" s="701"/>
      <c r="AB32" s="701"/>
      <c r="AC32" s="701"/>
      <c r="AD32" s="701"/>
      <c r="AE32" s="701"/>
      <c r="AF32" s="701"/>
      <c r="AG32" s="701"/>
      <c r="AH32" s="701"/>
      <c r="AI32" s="701"/>
      <c r="AJ32" s="420"/>
      <c r="AK32" s="28"/>
      <c r="AL32" s="421"/>
    </row>
    <row r="33" spans="1:38" s="23" customFormat="1" ht="15" customHeight="1">
      <c r="A33" s="427"/>
      <c r="B33" s="428" t="s">
        <v>38</v>
      </c>
      <c r="C33" s="429"/>
      <c r="D33" s="430"/>
      <c r="E33" s="419"/>
      <c r="F33" s="698"/>
      <c r="G33" s="698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419"/>
      <c r="T33" s="703"/>
      <c r="U33" s="703"/>
      <c r="V33" s="704" t="s">
        <v>306</v>
      </c>
      <c r="W33" s="704"/>
      <c r="X33" s="704"/>
      <c r="Y33" s="704"/>
      <c r="Z33" s="704"/>
      <c r="AA33" s="704"/>
      <c r="AB33" s="704"/>
      <c r="AC33" s="704"/>
      <c r="AD33" s="704"/>
      <c r="AE33" s="704"/>
      <c r="AF33" s="704"/>
      <c r="AG33" s="704"/>
      <c r="AH33" s="704"/>
      <c r="AI33" s="704"/>
      <c r="AJ33" s="420"/>
      <c r="AK33" s="28"/>
      <c r="AL33" s="421"/>
    </row>
    <row r="34" spans="1:38" ht="15" customHeight="1">
      <c r="A34" s="431"/>
      <c r="B34" s="428" t="s">
        <v>39</v>
      </c>
      <c r="C34" s="429"/>
      <c r="D34" s="430"/>
      <c r="E34" s="28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697" t="s">
        <v>307</v>
      </c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28"/>
      <c r="AK34" s="28"/>
      <c r="AL34" s="421"/>
    </row>
    <row r="35" spans="1:38" ht="15" customHeight="1" thickBot="1">
      <c r="A35" s="433"/>
      <c r="B35" s="434" t="s">
        <v>40</v>
      </c>
      <c r="C35" s="435"/>
      <c r="D35" s="436"/>
      <c r="E35" s="437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7"/>
      <c r="AK35" s="437"/>
      <c r="AL35" s="439"/>
    </row>
    <row r="36" spans="1:38" ht="14.25">
      <c r="A36" s="31"/>
      <c r="B36" s="31"/>
      <c r="C36" s="440"/>
      <c r="D36" s="31"/>
      <c r="E36" s="3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5"/>
      <c r="AK36" s="35"/>
      <c r="AL36" s="35"/>
    </row>
    <row r="37" spans="1:38" ht="14.25">
      <c r="A37" s="31"/>
      <c r="B37" s="31"/>
      <c r="C37" s="440"/>
      <c r="D37" s="31"/>
      <c r="E37" s="3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/>
      <c r="AK37" s="35"/>
      <c r="AL37" s="35"/>
    </row>
    <row r="38" spans="1:38" ht="14.25">
      <c r="A38" s="31"/>
      <c r="B38" s="31"/>
      <c r="C38" s="440"/>
      <c r="D38" s="31"/>
      <c r="E38" s="35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5"/>
      <c r="AK38" s="35"/>
      <c r="AL38" s="35"/>
    </row>
    <row r="39" spans="1:38" ht="14.25">
      <c r="A39" s="31"/>
      <c r="B39" s="31"/>
      <c r="C39" s="440"/>
      <c r="D39" s="31"/>
      <c r="E39" s="3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/>
      <c r="AK39" s="35"/>
      <c r="AL39" s="35"/>
    </row>
    <row r="40" spans="1:38" ht="14.25">
      <c r="A40" s="31"/>
      <c r="B40" s="31"/>
      <c r="C40" s="440"/>
      <c r="D40" s="31"/>
      <c r="E40" s="35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5"/>
      <c r="AK40" s="35"/>
      <c r="AL40" s="35"/>
    </row>
    <row r="41" spans="1:38" ht="14.25">
      <c r="A41" s="31"/>
      <c r="B41" s="31"/>
      <c r="C41" s="440"/>
      <c r="D41" s="31"/>
      <c r="E41" s="35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/>
      <c r="AK41" s="35"/>
      <c r="AL41" s="35"/>
    </row>
    <row r="42" spans="1:38" ht="14.25">
      <c r="A42" s="31"/>
      <c r="B42" s="31"/>
      <c r="C42" s="440"/>
      <c r="D42" s="31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5"/>
      <c r="AK42" s="35"/>
      <c r="AL42" s="35"/>
    </row>
    <row r="43" spans="1:38" ht="14.25">
      <c r="A43" s="31"/>
      <c r="B43" s="31"/>
      <c r="C43" s="440"/>
      <c r="D43" s="31"/>
      <c r="E43" s="35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/>
      <c r="AK43" s="35"/>
      <c r="AL43" s="35"/>
    </row>
    <row r="44" spans="1:38" ht="14.25">
      <c r="A44" s="31"/>
      <c r="B44" s="31"/>
      <c r="C44" s="440"/>
      <c r="D44" s="31"/>
      <c r="E44" s="35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5"/>
      <c r="AK44" s="35"/>
      <c r="AL44" s="35"/>
    </row>
    <row r="45" spans="1:38" ht="14.25">
      <c r="A45" s="31"/>
      <c r="B45" s="31"/>
      <c r="C45" s="440"/>
      <c r="D45" s="31"/>
      <c r="E45" s="35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/>
      <c r="AK45" s="35"/>
      <c r="AL45" s="35"/>
    </row>
    <row r="46" spans="1:38" ht="14.25">
      <c r="A46" s="31"/>
      <c r="B46" s="31"/>
      <c r="C46" s="440"/>
      <c r="D46" s="31"/>
      <c r="E46" s="35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5"/>
      <c r="AK46" s="35"/>
      <c r="AL46" s="35"/>
    </row>
    <row r="47" spans="1:38" ht="14.25">
      <c r="A47" s="31"/>
      <c r="B47" s="31"/>
      <c r="C47" s="440"/>
      <c r="D47" s="31"/>
      <c r="E47" s="35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/>
      <c r="AK47" s="35"/>
      <c r="AL47" s="35"/>
    </row>
    <row r="48" spans="1:38" ht="14.25">
      <c r="A48" s="31"/>
      <c r="B48" s="31"/>
      <c r="C48" s="440"/>
      <c r="D48" s="31"/>
      <c r="E48" s="35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5"/>
      <c r="AK48" s="35"/>
      <c r="AL48" s="35"/>
    </row>
    <row r="49" spans="1:38" ht="14.25">
      <c r="A49" s="31"/>
      <c r="B49" s="31"/>
      <c r="C49" s="440"/>
      <c r="D49" s="31"/>
      <c r="E49" s="35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/>
      <c r="AK49" s="35"/>
      <c r="AL49" s="35"/>
    </row>
    <row r="50" spans="1:38" ht="14.25">
      <c r="A50" s="31"/>
      <c r="B50" s="31"/>
      <c r="C50" s="440"/>
      <c r="D50" s="31"/>
      <c r="E50" s="35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5"/>
      <c r="AK50" s="35"/>
      <c r="AL50" s="35"/>
    </row>
    <row r="51" spans="1:38" ht="14.25">
      <c r="A51" s="31"/>
      <c r="B51" s="31"/>
      <c r="C51" s="440"/>
      <c r="D51" s="31"/>
      <c r="E51" s="35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/>
      <c r="AK51" s="35"/>
      <c r="AL51" s="35"/>
    </row>
    <row r="52" spans="1:38" ht="14.25">
      <c r="A52" s="31"/>
      <c r="B52" s="31"/>
      <c r="C52" s="440"/>
      <c r="D52" s="31"/>
      <c r="E52" s="35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5"/>
      <c r="AK52" s="35"/>
      <c r="AL52" s="35"/>
    </row>
    <row r="53" spans="1:38" ht="14.25">
      <c r="A53" s="31"/>
      <c r="B53" s="31"/>
      <c r="C53" s="440"/>
      <c r="D53" s="31"/>
      <c r="E53" s="35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/>
      <c r="AK53" s="35"/>
      <c r="AL53" s="35"/>
    </row>
    <row r="54" spans="1:38" ht="14.25">
      <c r="A54" s="31"/>
      <c r="B54" s="31"/>
      <c r="C54" s="440"/>
      <c r="D54" s="31"/>
      <c r="E54" s="3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5"/>
      <c r="AK54" s="35"/>
      <c r="AL54" s="35"/>
    </row>
    <row r="55" spans="1:38" ht="14.25">
      <c r="A55" s="31"/>
      <c r="B55" s="31"/>
      <c r="C55" s="440"/>
      <c r="D55" s="31"/>
      <c r="E55" s="35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/>
      <c r="AK55" s="35"/>
      <c r="AL55" s="35"/>
    </row>
    <row r="56" spans="1:38" ht="14.25">
      <c r="A56" s="31"/>
      <c r="B56" s="31"/>
      <c r="C56" s="440"/>
      <c r="D56" s="31"/>
      <c r="E56" s="35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5"/>
      <c r="AK56" s="35"/>
      <c r="AL56" s="35"/>
    </row>
    <row r="57" spans="1:38" ht="14.25">
      <c r="A57" s="31"/>
      <c r="B57" s="31"/>
      <c r="C57" s="440"/>
      <c r="D57" s="31"/>
      <c r="E57" s="3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5"/>
      <c r="AK57" s="35"/>
      <c r="AL57" s="35"/>
    </row>
    <row r="58" spans="1:38" ht="14.25">
      <c r="A58" s="31"/>
      <c r="B58" s="31"/>
      <c r="C58" s="440"/>
      <c r="D58" s="31"/>
      <c r="E58" s="35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5"/>
      <c r="AK58" s="35"/>
      <c r="AL58" s="35"/>
    </row>
    <row r="59" spans="1:38" ht="14.25">
      <c r="A59" s="31"/>
      <c r="B59" s="31"/>
      <c r="C59" s="440"/>
      <c r="D59" s="31"/>
      <c r="E59" s="3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5"/>
      <c r="AK59" s="35"/>
      <c r="AL59" s="35"/>
    </row>
    <row r="60" spans="1:38" ht="14.25">
      <c r="A60" s="31"/>
      <c r="B60" s="31"/>
      <c r="C60" s="440"/>
      <c r="D60" s="31"/>
      <c r="E60" s="35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5"/>
      <c r="AK60" s="35"/>
      <c r="AL60" s="35"/>
    </row>
    <row r="61" spans="1:38" ht="14.25">
      <c r="A61" s="31"/>
      <c r="B61" s="31"/>
      <c r="C61" s="440"/>
      <c r="D61" s="31"/>
      <c r="E61" s="35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5"/>
      <c r="AK61" s="35"/>
      <c r="AL61" s="35"/>
    </row>
    <row r="62" spans="1:38" ht="14.25">
      <c r="A62" s="31"/>
      <c r="B62" s="31"/>
      <c r="C62" s="440"/>
      <c r="D62" s="31"/>
      <c r="E62" s="35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5"/>
      <c r="AK62" s="35"/>
      <c r="AL62" s="35"/>
    </row>
    <row r="63" spans="1:38" ht="14.25">
      <c r="A63" s="31"/>
      <c r="B63" s="31"/>
      <c r="C63" s="440"/>
      <c r="D63" s="31"/>
      <c r="E63" s="35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5"/>
      <c r="AK63" s="35"/>
      <c r="AL63" s="35"/>
    </row>
    <row r="64" spans="1:38" ht="14.25">
      <c r="A64" s="31"/>
      <c r="B64" s="31"/>
      <c r="C64" s="440"/>
      <c r="D64" s="31"/>
      <c r="E64" s="35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5"/>
      <c r="AK64" s="35"/>
      <c r="AL64" s="35"/>
    </row>
    <row r="65" spans="1:38" ht="14.25">
      <c r="A65" s="31"/>
      <c r="B65" s="31"/>
      <c r="C65" s="440"/>
      <c r="D65" s="31"/>
      <c r="E65" s="3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5"/>
      <c r="AK65" s="35"/>
      <c r="AL65" s="35"/>
    </row>
    <row r="66" spans="1:38" ht="14.25">
      <c r="A66" s="31"/>
      <c r="B66" s="31"/>
      <c r="C66" s="440"/>
      <c r="D66" s="31"/>
      <c r="E66" s="35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5"/>
      <c r="AK66" s="35"/>
      <c r="AL66" s="35"/>
    </row>
    <row r="67" spans="1:38" ht="14.25">
      <c r="A67" s="31"/>
      <c r="B67" s="31"/>
      <c r="C67" s="440"/>
      <c r="D67" s="31"/>
      <c r="E67" s="35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5"/>
      <c r="AK67" s="35"/>
      <c r="AL67" s="35"/>
    </row>
    <row r="68" spans="1:38" ht="14.25">
      <c r="A68" s="31"/>
      <c r="B68" s="31"/>
      <c r="C68" s="440"/>
      <c r="D68" s="31"/>
      <c r="E68" s="35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5"/>
      <c r="AK68" s="35"/>
      <c r="AL68" s="35"/>
    </row>
    <row r="69" spans="1:38" ht="14.25">
      <c r="A69" s="31"/>
      <c r="B69" s="31"/>
      <c r="C69" s="440"/>
      <c r="D69" s="31"/>
      <c r="E69" s="35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5"/>
      <c r="AK69" s="35"/>
      <c r="AL69" s="35"/>
    </row>
    <row r="70" spans="1:38" ht="14.25">
      <c r="A70" s="31"/>
      <c r="B70" s="31"/>
      <c r="C70" s="440"/>
      <c r="D70" s="31"/>
      <c r="E70" s="35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5"/>
      <c r="AK70" s="35"/>
      <c r="AL70" s="35"/>
    </row>
    <row r="71" spans="1:38" ht="14.25">
      <c r="A71" s="31"/>
      <c r="B71" s="31"/>
      <c r="C71" s="440"/>
      <c r="D71" s="31"/>
      <c r="E71" s="35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5"/>
      <c r="AK71" s="35"/>
      <c r="AL71" s="35"/>
    </row>
    <row r="72" spans="1:38" ht="14.25">
      <c r="A72" s="31"/>
      <c r="B72" s="31"/>
      <c r="C72" s="440"/>
      <c r="D72" s="31"/>
      <c r="E72" s="35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5"/>
      <c r="AK72" s="35"/>
      <c r="AL72" s="35"/>
    </row>
    <row r="73" spans="1:38" ht="14.25">
      <c r="A73" s="31"/>
      <c r="B73" s="31"/>
      <c r="C73" s="440"/>
      <c r="D73" s="31"/>
      <c r="E73" s="35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5"/>
      <c r="AK73" s="35"/>
      <c r="AL73" s="35"/>
    </row>
    <row r="74" spans="1:38" ht="14.25">
      <c r="A74" s="31"/>
      <c r="B74" s="31"/>
      <c r="C74" s="440"/>
      <c r="D74" s="31"/>
      <c r="E74" s="35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5"/>
      <c r="AK74" s="35"/>
      <c r="AL74" s="35"/>
    </row>
    <row r="75" spans="1:38" ht="14.25">
      <c r="A75" s="31"/>
      <c r="B75" s="31"/>
      <c r="C75" s="440"/>
      <c r="D75" s="31"/>
      <c r="E75" s="35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5"/>
      <c r="AK75" s="35"/>
      <c r="AL75" s="35"/>
    </row>
    <row r="76" spans="1:38" ht="14.25">
      <c r="A76" s="31"/>
      <c r="B76" s="31"/>
      <c r="C76" s="440"/>
      <c r="D76" s="31"/>
      <c r="E76" s="35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5"/>
      <c r="AK76" s="35"/>
      <c r="AL76" s="35"/>
    </row>
    <row r="77" spans="1:38" ht="14.25">
      <c r="A77" s="31"/>
      <c r="B77" s="31"/>
      <c r="C77" s="440"/>
      <c r="D77" s="31"/>
      <c r="E77" s="35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5"/>
      <c r="AK77" s="35"/>
      <c r="AL77" s="35"/>
    </row>
    <row r="78" spans="1:38" ht="14.25">
      <c r="A78" s="31"/>
      <c r="B78" s="31"/>
      <c r="C78" s="440"/>
      <c r="D78" s="31"/>
      <c r="E78" s="35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5"/>
      <c r="AK78" s="35"/>
      <c r="AL78" s="35"/>
    </row>
    <row r="79" spans="1:38" ht="14.25">
      <c r="A79" s="31"/>
      <c r="B79" s="31"/>
      <c r="C79" s="440"/>
      <c r="D79" s="31"/>
      <c r="E79" s="35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5"/>
      <c r="AK79" s="35"/>
      <c r="AL79" s="35"/>
    </row>
    <row r="80" spans="1:38" ht="14.25">
      <c r="A80" s="31"/>
      <c r="B80" s="31"/>
      <c r="C80" s="440"/>
      <c r="D80" s="31"/>
      <c r="E80" s="35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5"/>
      <c r="AK80" s="35"/>
      <c r="AL80" s="35"/>
    </row>
    <row r="81" spans="1:38" ht="14.25">
      <c r="A81" s="31"/>
      <c r="B81" s="31"/>
      <c r="C81" s="440"/>
      <c r="D81" s="31"/>
      <c r="E81" s="35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5"/>
      <c r="AK81" s="35"/>
      <c r="AL81" s="35"/>
    </row>
    <row r="82" spans="1:38" ht="14.25">
      <c r="A82" s="31"/>
      <c r="B82" s="31"/>
      <c r="C82" s="440"/>
      <c r="D82" s="31"/>
      <c r="E82" s="35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5"/>
      <c r="AK82" s="35"/>
      <c r="AL82" s="35"/>
    </row>
    <row r="83" spans="1:38" ht="14.25">
      <c r="A83" s="31"/>
      <c r="B83" s="31"/>
      <c r="C83" s="440"/>
      <c r="D83" s="31"/>
      <c r="E83" s="35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5"/>
      <c r="AK83" s="35"/>
      <c r="AL83" s="35"/>
    </row>
    <row r="84" spans="1:38" ht="14.25">
      <c r="A84" s="31"/>
      <c r="B84" s="31"/>
      <c r="C84" s="440"/>
      <c r="D84" s="31"/>
      <c r="E84" s="3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5"/>
      <c r="AK84" s="35"/>
      <c r="AL84" s="35"/>
    </row>
    <row r="85" spans="1:38" ht="14.25">
      <c r="A85" s="31"/>
      <c r="B85" s="31"/>
      <c r="C85" s="440"/>
      <c r="D85" s="31"/>
      <c r="E85" s="35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5"/>
      <c r="AK85" s="35"/>
      <c r="AL85" s="35"/>
    </row>
    <row r="86" spans="1:38" ht="14.25">
      <c r="A86" s="31"/>
      <c r="B86" s="31"/>
      <c r="C86" s="440"/>
      <c r="D86" s="31"/>
      <c r="E86" s="35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5"/>
      <c r="AK86" s="35"/>
      <c r="AL86" s="35"/>
    </row>
    <row r="87" spans="1:38" ht="14.25">
      <c r="A87" s="31"/>
      <c r="B87" s="31"/>
      <c r="C87" s="440"/>
      <c r="D87" s="31"/>
      <c r="E87" s="35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5"/>
      <c r="AK87" s="35"/>
      <c r="AL87" s="35"/>
    </row>
    <row r="88" spans="1:38" ht="14.25">
      <c r="A88" s="31"/>
      <c r="B88" s="31"/>
      <c r="C88" s="440"/>
      <c r="D88" s="31"/>
      <c r="E88" s="35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5"/>
      <c r="AK88" s="35"/>
      <c r="AL88" s="35"/>
    </row>
    <row r="89" spans="1:38" ht="14.25">
      <c r="A89" s="31"/>
      <c r="B89" s="31"/>
      <c r="C89" s="440"/>
      <c r="D89" s="31"/>
      <c r="E89" s="3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5"/>
      <c r="AK89" s="35"/>
      <c r="AL89" s="35"/>
    </row>
    <row r="90" spans="1:38" ht="14.25">
      <c r="A90" s="31"/>
      <c r="B90" s="31"/>
      <c r="C90" s="440"/>
      <c r="D90" s="31"/>
      <c r="E90" s="3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5"/>
      <c r="AK90" s="35"/>
      <c r="AL90" s="35"/>
    </row>
    <row r="91" spans="1:38" ht="14.25">
      <c r="A91" s="31"/>
      <c r="B91" s="31"/>
      <c r="C91" s="440"/>
      <c r="D91" s="31"/>
      <c r="E91" s="35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5"/>
      <c r="AK91" s="35"/>
      <c r="AL91" s="35"/>
    </row>
    <row r="92" spans="1:38" ht="14.25">
      <c r="A92" s="31"/>
      <c r="B92" s="31"/>
      <c r="C92" s="440"/>
      <c r="D92" s="31"/>
      <c r="E92" s="35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5"/>
      <c r="AK92" s="35"/>
      <c r="AL92" s="35"/>
    </row>
    <row r="93" spans="1:38" ht="14.25">
      <c r="A93" s="31"/>
      <c r="B93" s="31"/>
      <c r="C93" s="440"/>
      <c r="D93" s="31"/>
      <c r="E93" s="3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5"/>
      <c r="AK93" s="35"/>
      <c r="AL93" s="35"/>
    </row>
    <row r="94" spans="1:38" ht="14.25">
      <c r="A94" s="31"/>
      <c r="B94" s="31"/>
      <c r="C94" s="440"/>
      <c r="D94" s="31"/>
      <c r="E94" s="3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5"/>
      <c r="AK94" s="35"/>
      <c r="AL94" s="35"/>
    </row>
    <row r="95" spans="1:38" ht="14.25">
      <c r="A95" s="31"/>
      <c r="B95" s="31"/>
      <c r="C95" s="440"/>
      <c r="D95" s="31"/>
      <c r="E95" s="3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5"/>
      <c r="AK95" s="35"/>
      <c r="AL95" s="35"/>
    </row>
    <row r="96" spans="1:38" ht="14.25">
      <c r="A96" s="31"/>
      <c r="B96" s="31"/>
      <c r="C96" s="440"/>
      <c r="D96" s="31"/>
      <c r="E96" s="35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5"/>
      <c r="AK96" s="35"/>
      <c r="AL96" s="35"/>
    </row>
    <row r="97" spans="1:38" ht="14.25">
      <c r="A97" s="31"/>
      <c r="B97" s="31"/>
      <c r="C97" s="440"/>
      <c r="D97" s="31"/>
      <c r="E97" s="3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5"/>
      <c r="AK97" s="35"/>
      <c r="AL97" s="35"/>
    </row>
    <row r="98" spans="1:38" ht="14.25">
      <c r="A98" s="31"/>
      <c r="B98" s="31"/>
      <c r="C98" s="440"/>
      <c r="D98" s="31"/>
      <c r="E98" s="3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5"/>
      <c r="AK98" s="35"/>
      <c r="AL98" s="35"/>
    </row>
    <row r="99" spans="1:38" ht="14.25">
      <c r="A99" s="31"/>
      <c r="B99" s="31"/>
      <c r="C99" s="440"/>
      <c r="D99" s="31"/>
      <c r="E99" s="35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5"/>
      <c r="AK99" s="35"/>
      <c r="AL99" s="35"/>
    </row>
    <row r="100" spans="1:38" ht="14.25">
      <c r="A100" s="31"/>
      <c r="B100" s="31"/>
      <c r="C100" s="440"/>
      <c r="D100" s="31"/>
      <c r="E100" s="35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5"/>
      <c r="AK100" s="35"/>
      <c r="AL100" s="35"/>
    </row>
    <row r="101" spans="1:38" ht="14.25">
      <c r="A101" s="31"/>
      <c r="B101" s="31"/>
      <c r="C101" s="440"/>
      <c r="D101" s="31"/>
      <c r="E101" s="35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5"/>
      <c r="AK101" s="35"/>
      <c r="AL101" s="35"/>
    </row>
    <row r="102" spans="1:38" ht="14.25">
      <c r="A102" s="31"/>
      <c r="B102" s="31"/>
      <c r="C102" s="440"/>
      <c r="D102" s="31"/>
      <c r="E102" s="35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5"/>
      <c r="AK102" s="35"/>
      <c r="AL102" s="35"/>
    </row>
    <row r="103" spans="1:38" ht="14.25">
      <c r="A103" s="31"/>
      <c r="B103" s="31"/>
      <c r="C103" s="440"/>
      <c r="D103" s="31"/>
      <c r="E103" s="35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5"/>
      <c r="AK103" s="35"/>
      <c r="AL103" s="35"/>
    </row>
    <row r="104" spans="1:38" ht="14.25">
      <c r="A104" s="31"/>
      <c r="B104" s="31"/>
      <c r="C104" s="440"/>
      <c r="D104" s="31"/>
      <c r="E104" s="35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5"/>
      <c r="AK104" s="35"/>
      <c r="AL104" s="35"/>
    </row>
    <row r="105" spans="1:38" ht="14.25">
      <c r="A105" s="31"/>
      <c r="B105" s="31"/>
      <c r="C105" s="440"/>
      <c r="D105" s="31"/>
      <c r="E105" s="35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5"/>
      <c r="AK105" s="35"/>
      <c r="AL105" s="35"/>
    </row>
    <row r="106" spans="1:38" ht="14.25">
      <c r="A106" s="31"/>
      <c r="B106" s="31"/>
      <c r="C106" s="440"/>
      <c r="D106" s="31"/>
      <c r="E106" s="35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5"/>
      <c r="AK106" s="35"/>
      <c r="AL106" s="35"/>
    </row>
    <row r="107" spans="1:38" ht="14.25">
      <c r="A107" s="31"/>
      <c r="B107" s="31"/>
      <c r="C107" s="440"/>
      <c r="D107" s="31"/>
      <c r="E107" s="35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5"/>
      <c r="AK107" s="35"/>
      <c r="AL107" s="35"/>
    </row>
    <row r="108" spans="1:38" ht="14.25">
      <c r="A108" s="31"/>
      <c r="B108" s="31"/>
      <c r="C108" s="440"/>
      <c r="D108" s="31"/>
      <c r="E108" s="35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5"/>
      <c r="AK108" s="35"/>
      <c r="AL108" s="35"/>
    </row>
    <row r="109" spans="1:38" ht="14.25">
      <c r="A109" s="31"/>
      <c r="B109" s="31"/>
      <c r="C109" s="440"/>
      <c r="D109" s="31"/>
      <c r="E109" s="35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5"/>
      <c r="AK109" s="35"/>
      <c r="AL109" s="35"/>
    </row>
    <row r="110" spans="1:38" ht="14.25">
      <c r="A110" s="31"/>
      <c r="B110" s="31"/>
      <c r="C110" s="440"/>
      <c r="D110" s="31"/>
      <c r="E110" s="35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5"/>
      <c r="AK110" s="35"/>
      <c r="AL110" s="35"/>
    </row>
    <row r="111" spans="1:38" ht="14.25">
      <c r="A111" s="31"/>
      <c r="B111" s="31"/>
      <c r="C111" s="440"/>
      <c r="D111" s="31"/>
      <c r="E111" s="35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5"/>
      <c r="AK111" s="35"/>
      <c r="AL111" s="35"/>
    </row>
    <row r="112" spans="1:38" ht="14.25">
      <c r="A112" s="31"/>
      <c r="B112" s="31"/>
      <c r="C112" s="440"/>
      <c r="D112" s="31"/>
      <c r="E112" s="35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5"/>
      <c r="AK112" s="35"/>
      <c r="AL112" s="35"/>
    </row>
    <row r="113" spans="1:38" ht="14.25">
      <c r="A113" s="31"/>
      <c r="B113" s="31"/>
      <c r="C113" s="440"/>
      <c r="D113" s="31"/>
      <c r="E113" s="35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5"/>
      <c r="AK113" s="35"/>
      <c r="AL113" s="35"/>
    </row>
    <row r="114" spans="1:38" ht="14.25">
      <c r="A114" s="31"/>
      <c r="B114" s="31"/>
      <c r="C114" s="440"/>
      <c r="D114" s="31"/>
      <c r="E114" s="35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5"/>
      <c r="AK114" s="35"/>
      <c r="AL114" s="35"/>
    </row>
    <row r="115" spans="1:38" ht="14.25">
      <c r="A115" s="31"/>
      <c r="B115" s="31"/>
      <c r="C115" s="440"/>
      <c r="D115" s="31"/>
      <c r="E115" s="35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5"/>
      <c r="AK115" s="35"/>
      <c r="AL115" s="35"/>
    </row>
    <row r="116" spans="1:38" ht="14.25">
      <c r="A116" s="31"/>
      <c r="B116" s="31"/>
      <c r="C116" s="440"/>
      <c r="D116" s="31"/>
      <c r="E116" s="35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5"/>
      <c r="AK116" s="35"/>
      <c r="AL116" s="35"/>
    </row>
    <row r="117" spans="1:38" ht="14.25">
      <c r="A117" s="31"/>
      <c r="B117" s="31"/>
      <c r="C117" s="440"/>
      <c r="D117" s="31"/>
      <c r="E117" s="35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5"/>
      <c r="AK117" s="35"/>
      <c r="AL117" s="35"/>
    </row>
    <row r="118" spans="1:38" ht="14.25">
      <c r="A118" s="31"/>
      <c r="B118" s="31"/>
      <c r="C118" s="440"/>
      <c r="D118" s="31"/>
      <c r="E118" s="35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5"/>
      <c r="AK118" s="35"/>
      <c r="AL118" s="35"/>
    </row>
    <row r="119" spans="1:38" ht="14.25">
      <c r="A119" s="31"/>
      <c r="B119" s="31"/>
      <c r="C119" s="440"/>
      <c r="D119" s="31"/>
      <c r="E119" s="35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5"/>
      <c r="AK119" s="35"/>
      <c r="AL119" s="35"/>
    </row>
    <row r="120" spans="1:38" ht="14.25">
      <c r="A120" s="31"/>
      <c r="B120" s="31"/>
      <c r="C120" s="440"/>
      <c r="D120" s="31"/>
      <c r="E120" s="35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5"/>
      <c r="AK120" s="35"/>
      <c r="AL120" s="35"/>
    </row>
    <row r="121" spans="1:38" ht="14.25">
      <c r="A121" s="31"/>
      <c r="B121" s="31"/>
      <c r="C121" s="440"/>
      <c r="D121" s="31"/>
      <c r="E121" s="35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5"/>
      <c r="AK121" s="35"/>
      <c r="AL121" s="35"/>
    </row>
    <row r="122" spans="1:38" ht="14.25">
      <c r="A122" s="31"/>
      <c r="B122" s="31"/>
      <c r="C122" s="440"/>
      <c r="D122" s="31"/>
      <c r="E122" s="35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5"/>
      <c r="AK122" s="35"/>
      <c r="AL122" s="35"/>
    </row>
    <row r="123" spans="1:38" ht="14.25">
      <c r="A123" s="31"/>
      <c r="B123" s="31"/>
      <c r="C123" s="440"/>
      <c r="D123" s="31"/>
      <c r="E123" s="35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5"/>
      <c r="AK123" s="35"/>
      <c r="AL123" s="35"/>
    </row>
    <row r="124" spans="1:38" ht="14.25">
      <c r="A124" s="31"/>
      <c r="B124" s="31"/>
      <c r="C124" s="440"/>
      <c r="D124" s="31"/>
      <c r="E124" s="35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5"/>
      <c r="AK124" s="35"/>
      <c r="AL124" s="35"/>
    </row>
    <row r="125" spans="1:38" ht="14.25">
      <c r="A125" s="31"/>
      <c r="B125" s="31"/>
      <c r="C125" s="440"/>
      <c r="D125" s="31"/>
      <c r="E125" s="35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5"/>
      <c r="AK125" s="35"/>
      <c r="AL125" s="35"/>
    </row>
    <row r="126" spans="1:38" ht="14.25">
      <c r="A126" s="31"/>
      <c r="B126" s="31"/>
      <c r="C126" s="440"/>
      <c r="D126" s="31"/>
      <c r="E126" s="35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5"/>
      <c r="AK126" s="35"/>
      <c r="AL126" s="35"/>
    </row>
    <row r="127" spans="1:38" ht="14.25">
      <c r="A127" s="31"/>
      <c r="B127" s="31"/>
      <c r="C127" s="440"/>
      <c r="D127" s="31"/>
      <c r="E127" s="35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5"/>
      <c r="AK127" s="35"/>
      <c r="AL127" s="35"/>
    </row>
    <row r="128" spans="1:38" ht="14.25">
      <c r="A128" s="31"/>
      <c r="B128" s="31"/>
      <c r="C128" s="440"/>
      <c r="D128" s="31"/>
      <c r="E128" s="35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5"/>
      <c r="AK128" s="35"/>
      <c r="AL128" s="35"/>
    </row>
    <row r="129" spans="1:38" ht="14.25">
      <c r="A129" s="31"/>
      <c r="B129" s="31"/>
      <c r="C129" s="440"/>
      <c r="D129" s="31"/>
      <c r="E129" s="35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5"/>
      <c r="AK129" s="35"/>
      <c r="AL129" s="35"/>
    </row>
    <row r="130" spans="1:38" ht="14.25">
      <c r="A130" s="31"/>
      <c r="B130" s="31"/>
      <c r="C130" s="440"/>
      <c r="D130" s="31"/>
      <c r="E130" s="35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5"/>
      <c r="AK130" s="35"/>
      <c r="AL130" s="35"/>
    </row>
    <row r="131" spans="1:38" ht="14.25">
      <c r="A131" s="31"/>
      <c r="B131" s="31"/>
      <c r="C131" s="440"/>
      <c r="D131" s="31"/>
      <c r="E131" s="35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5"/>
      <c r="AK131" s="35"/>
      <c r="AL131" s="35"/>
    </row>
    <row r="132" spans="1:38" ht="14.25">
      <c r="A132" s="31"/>
      <c r="B132" s="31"/>
      <c r="C132" s="440"/>
      <c r="D132" s="31"/>
      <c r="E132" s="35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5"/>
      <c r="AK132" s="35"/>
      <c r="AL132" s="35"/>
    </row>
    <row r="133" spans="1:38" ht="14.25">
      <c r="A133" s="31"/>
      <c r="B133" s="31"/>
      <c r="C133" s="440"/>
      <c r="D133" s="31"/>
      <c r="E133" s="35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5"/>
      <c r="AK133" s="35"/>
      <c r="AL133" s="35"/>
    </row>
    <row r="134" spans="1:38" ht="14.25">
      <c r="A134" s="31"/>
      <c r="B134" s="31"/>
      <c r="C134" s="440"/>
      <c r="D134" s="31"/>
      <c r="E134" s="35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5"/>
      <c r="AK134" s="35"/>
      <c r="AL134" s="35"/>
    </row>
    <row r="135" spans="1:38" ht="14.25">
      <c r="A135" s="31"/>
      <c r="B135" s="31"/>
      <c r="C135" s="440"/>
      <c r="D135" s="31"/>
      <c r="E135" s="35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5"/>
      <c r="AK135" s="35"/>
      <c r="AL135" s="35"/>
    </row>
    <row r="136" spans="1:38" ht="14.25">
      <c r="A136" s="31"/>
      <c r="B136" s="31"/>
      <c r="C136" s="440"/>
      <c r="D136" s="31"/>
      <c r="E136" s="35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5"/>
      <c r="AK136" s="35"/>
      <c r="AL136" s="35"/>
    </row>
    <row r="137" spans="1:38" ht="14.25">
      <c r="A137" s="31"/>
      <c r="B137" s="31"/>
      <c r="C137" s="440"/>
      <c r="D137" s="31"/>
      <c r="E137" s="35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5"/>
      <c r="AK137" s="35"/>
      <c r="AL137" s="35"/>
    </row>
    <row r="138" spans="1:38" ht="14.25">
      <c r="A138" s="31"/>
      <c r="B138" s="31"/>
      <c r="C138" s="440"/>
      <c r="D138" s="31"/>
      <c r="E138" s="35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5"/>
      <c r="AK138" s="35"/>
      <c r="AL138" s="35"/>
    </row>
    <row r="139" spans="1:38" ht="14.25">
      <c r="A139" s="31"/>
      <c r="B139" s="31"/>
      <c r="C139" s="440"/>
      <c r="D139" s="31"/>
      <c r="E139" s="35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5"/>
      <c r="AK139" s="35"/>
      <c r="AL139" s="35"/>
    </row>
    <row r="140" spans="1:38" ht="14.25">
      <c r="A140" s="31"/>
      <c r="B140" s="31"/>
      <c r="C140" s="440"/>
      <c r="D140" s="31"/>
      <c r="E140" s="35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5"/>
      <c r="AK140" s="35"/>
      <c r="AL140" s="35"/>
    </row>
    <row r="141" spans="1:38" ht="14.25">
      <c r="A141" s="31"/>
      <c r="B141" s="31"/>
      <c r="C141" s="440"/>
      <c r="D141" s="31"/>
      <c r="E141" s="35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5"/>
      <c r="AK141" s="35"/>
      <c r="AL141" s="35"/>
    </row>
    <row r="142" spans="1:38" ht="14.25">
      <c r="A142" s="31"/>
      <c r="B142" s="31"/>
      <c r="C142" s="440"/>
      <c r="D142" s="31"/>
      <c r="E142" s="35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5"/>
      <c r="AK142" s="35"/>
      <c r="AL142" s="35"/>
    </row>
    <row r="143" spans="1:38" ht="14.25">
      <c r="A143" s="31"/>
      <c r="B143" s="31"/>
      <c r="C143" s="440"/>
      <c r="D143" s="31"/>
      <c r="E143" s="35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5"/>
      <c r="AK143" s="35"/>
      <c r="AL143" s="35"/>
    </row>
    <row r="144" spans="1:38" ht="14.25">
      <c r="A144" s="31"/>
      <c r="B144" s="31"/>
      <c r="C144" s="440"/>
      <c r="D144" s="31"/>
      <c r="E144" s="35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5"/>
      <c r="AK144" s="35"/>
      <c r="AL144" s="35"/>
    </row>
    <row r="145" spans="1:38" ht="14.25">
      <c r="A145" s="31"/>
      <c r="B145" s="31"/>
      <c r="C145" s="440"/>
      <c r="D145" s="31"/>
      <c r="E145" s="35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5"/>
      <c r="AK145" s="35"/>
      <c r="AL145" s="35"/>
    </row>
    <row r="146" spans="1:38" ht="14.25">
      <c r="A146" s="31"/>
      <c r="B146" s="31"/>
      <c r="C146" s="440"/>
      <c r="D146" s="31"/>
      <c r="E146" s="35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5"/>
      <c r="AK146" s="35"/>
      <c r="AL146" s="35"/>
    </row>
    <row r="147" spans="1:38" ht="14.25">
      <c r="A147" s="31"/>
      <c r="B147" s="31"/>
      <c r="C147" s="440"/>
      <c r="D147" s="31"/>
      <c r="E147" s="35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5"/>
      <c r="AK147" s="35"/>
      <c r="AL147" s="35"/>
    </row>
    <row r="148" spans="1:38" ht="14.25">
      <c r="A148" s="31"/>
      <c r="B148" s="31"/>
      <c r="C148" s="440"/>
      <c r="D148" s="31"/>
      <c r="E148" s="35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5"/>
      <c r="AK148" s="35"/>
      <c r="AL148" s="35"/>
    </row>
    <row r="149" spans="1:38" ht="14.25">
      <c r="A149" s="31"/>
      <c r="B149" s="31"/>
      <c r="C149" s="440"/>
      <c r="D149" s="31"/>
      <c r="E149" s="35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5"/>
      <c r="AK149" s="35"/>
      <c r="AL149" s="35"/>
    </row>
    <row r="150" spans="1:38" ht="14.25">
      <c r="A150" s="31"/>
      <c r="B150" s="31"/>
      <c r="C150" s="440"/>
      <c r="D150" s="31"/>
      <c r="E150" s="35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5"/>
      <c r="AK150" s="35"/>
      <c r="AL150" s="35"/>
    </row>
    <row r="151" spans="1:38" ht="14.25">
      <c r="A151" s="31"/>
      <c r="B151" s="31"/>
      <c r="C151" s="440"/>
      <c r="D151" s="31"/>
      <c r="E151" s="35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5"/>
      <c r="AK151" s="35"/>
      <c r="AL151" s="35"/>
    </row>
    <row r="152" spans="1:38" ht="14.25">
      <c r="A152" s="31"/>
      <c r="B152" s="31"/>
      <c r="C152" s="440"/>
      <c r="D152" s="31"/>
      <c r="E152" s="35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5"/>
      <c r="AK152" s="35"/>
      <c r="AL152" s="35"/>
    </row>
    <row r="153" spans="1:38" ht="14.25">
      <c r="A153" s="31"/>
      <c r="B153" s="31"/>
      <c r="C153" s="440"/>
      <c r="D153" s="31"/>
      <c r="E153" s="35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5"/>
      <c r="AK153" s="35"/>
      <c r="AL153" s="35"/>
    </row>
    <row r="154" spans="1:38" ht="14.25">
      <c r="A154" s="31"/>
      <c r="B154" s="31"/>
      <c r="C154" s="440"/>
      <c r="D154" s="31"/>
      <c r="E154" s="35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5"/>
      <c r="AK154" s="35"/>
      <c r="AL154" s="35"/>
    </row>
    <row r="155" spans="1:38" ht="14.25">
      <c r="A155" s="31"/>
      <c r="B155" s="31"/>
      <c r="C155" s="440"/>
      <c r="D155" s="31"/>
      <c r="E155" s="35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5"/>
      <c r="AK155" s="35"/>
      <c r="AL155" s="35"/>
    </row>
    <row r="156" spans="1:38" ht="14.25">
      <c r="A156" s="31"/>
      <c r="B156" s="31"/>
      <c r="C156" s="440"/>
      <c r="D156" s="31"/>
      <c r="E156" s="35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5"/>
      <c r="AK156" s="35"/>
      <c r="AL156" s="35"/>
    </row>
    <row r="157" spans="1:38" ht="14.25">
      <c r="A157" s="31"/>
      <c r="B157" s="31"/>
      <c r="C157" s="440"/>
      <c r="D157" s="31"/>
      <c r="E157" s="35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5"/>
      <c r="AK157" s="35"/>
      <c r="AL157" s="35"/>
    </row>
    <row r="158" spans="1:38" ht="14.25">
      <c r="A158" s="31"/>
      <c r="B158" s="31"/>
      <c r="C158" s="440"/>
      <c r="D158" s="31"/>
      <c r="E158" s="35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5"/>
      <c r="AK158" s="35"/>
      <c r="AL158" s="35"/>
    </row>
    <row r="159" spans="1:38" ht="14.25">
      <c r="A159" s="31"/>
      <c r="B159" s="31"/>
      <c r="C159" s="440"/>
      <c r="D159" s="31"/>
      <c r="E159" s="35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5"/>
      <c r="AK159" s="35"/>
      <c r="AL159" s="35"/>
    </row>
  </sheetData>
  <sheetProtection/>
  <mergeCells count="27">
    <mergeCell ref="A1:AL3"/>
    <mergeCell ref="D4:D5"/>
    <mergeCell ref="AJ4:AJ5"/>
    <mergeCell ref="AK4:AK5"/>
    <mergeCell ref="AL4:AL5"/>
    <mergeCell ref="D8:D9"/>
    <mergeCell ref="D12:D13"/>
    <mergeCell ref="F15:O15"/>
    <mergeCell ref="K16:X16"/>
    <mergeCell ref="D19:D20"/>
    <mergeCell ref="K22:Y22"/>
    <mergeCell ref="D24:D25"/>
    <mergeCell ref="B30:D30"/>
    <mergeCell ref="B31:D31"/>
    <mergeCell ref="F31:G31"/>
    <mergeCell ref="H31:R31"/>
    <mergeCell ref="T31:U31"/>
    <mergeCell ref="V31:AI31"/>
    <mergeCell ref="V34:AI34"/>
    <mergeCell ref="F32:G32"/>
    <mergeCell ref="H32:R32"/>
    <mergeCell ref="T32:U32"/>
    <mergeCell ref="V32:AI32"/>
    <mergeCell ref="F33:G33"/>
    <mergeCell ref="H33:R33"/>
    <mergeCell ref="T33:U33"/>
    <mergeCell ref="V33:AI3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N9" sqref="AN9"/>
    </sheetView>
  </sheetViews>
  <sheetFormatPr defaultColWidth="11.57421875" defaultRowHeight="15"/>
  <cols>
    <col min="1" max="1" width="6.7109375" style="38" customWidth="1"/>
    <col min="2" max="2" width="25.140625" style="38" customWidth="1"/>
    <col min="3" max="3" width="9.00390625" style="38" customWidth="1"/>
    <col min="4" max="4" width="6.57421875" style="38" customWidth="1"/>
    <col min="5" max="5" width="6.140625" style="39" bestFit="1" customWidth="1"/>
    <col min="6" max="36" width="2.8515625" style="38" customWidth="1"/>
    <col min="37" max="37" width="5.8515625" style="40" customWidth="1"/>
    <col min="38" max="38" width="5.28125" style="40" customWidth="1"/>
    <col min="39" max="39" width="6.7109375" style="40" customWidth="1"/>
    <col min="40" max="243" width="9.140625" style="38" customWidth="1"/>
  </cols>
  <sheetData>
    <row r="1" spans="1:41" s="41" customFormat="1" ht="9.75" customHeight="1">
      <c r="A1" s="748" t="s">
        <v>308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50"/>
      <c r="AN1" s="443"/>
      <c r="AO1" s="444"/>
    </row>
    <row r="2" spans="1:41" s="41" customFormat="1" ht="9.75" customHeight="1">
      <c r="A2" s="751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3"/>
      <c r="AN2" s="128"/>
      <c r="AO2" s="445"/>
    </row>
    <row r="3" spans="1:41" s="45" customFormat="1" ht="24" customHeight="1" thickBot="1">
      <c r="A3" s="754"/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6"/>
      <c r="AN3" s="128"/>
      <c r="AO3" s="445"/>
    </row>
    <row r="4" spans="1:41" s="45" customFormat="1" ht="19.5" customHeight="1" thickBot="1">
      <c r="A4" s="446" t="s">
        <v>16</v>
      </c>
      <c r="B4" s="447" t="s">
        <v>0</v>
      </c>
      <c r="C4" s="448" t="s">
        <v>44</v>
      </c>
      <c r="D4" s="448" t="s">
        <v>1</v>
      </c>
      <c r="E4" s="757" t="s">
        <v>2</v>
      </c>
      <c r="F4" s="449">
        <v>1</v>
      </c>
      <c r="G4" s="449">
        <v>2</v>
      </c>
      <c r="H4" s="449">
        <v>3</v>
      </c>
      <c r="I4" s="449">
        <v>4</v>
      </c>
      <c r="J4" s="449">
        <v>5</v>
      </c>
      <c r="K4" s="449">
        <v>6</v>
      </c>
      <c r="L4" s="449">
        <v>7</v>
      </c>
      <c r="M4" s="449">
        <v>8</v>
      </c>
      <c r="N4" s="449">
        <v>9</v>
      </c>
      <c r="O4" s="449">
        <v>10</v>
      </c>
      <c r="P4" s="449">
        <v>11</v>
      </c>
      <c r="Q4" s="449">
        <v>12</v>
      </c>
      <c r="R4" s="449">
        <v>13</v>
      </c>
      <c r="S4" s="449">
        <v>14</v>
      </c>
      <c r="T4" s="449">
        <v>15</v>
      </c>
      <c r="U4" s="449">
        <v>16</v>
      </c>
      <c r="V4" s="449">
        <v>17</v>
      </c>
      <c r="W4" s="449">
        <v>18</v>
      </c>
      <c r="X4" s="449">
        <v>19</v>
      </c>
      <c r="Y4" s="449">
        <v>20</v>
      </c>
      <c r="Z4" s="449">
        <v>21</v>
      </c>
      <c r="AA4" s="449">
        <v>22</v>
      </c>
      <c r="AB4" s="449">
        <v>23</v>
      </c>
      <c r="AC4" s="449">
        <v>24</v>
      </c>
      <c r="AD4" s="449">
        <v>25</v>
      </c>
      <c r="AE4" s="449">
        <v>26</v>
      </c>
      <c r="AF4" s="449">
        <v>27</v>
      </c>
      <c r="AG4" s="449">
        <v>28</v>
      </c>
      <c r="AH4" s="449">
        <v>29</v>
      </c>
      <c r="AI4" s="449">
        <v>30</v>
      </c>
      <c r="AJ4" s="449">
        <v>31</v>
      </c>
      <c r="AK4" s="759" t="s">
        <v>3</v>
      </c>
      <c r="AL4" s="760" t="s">
        <v>4</v>
      </c>
      <c r="AM4" s="761" t="s">
        <v>5</v>
      </c>
      <c r="AN4" s="41"/>
      <c r="AO4" s="41"/>
    </row>
    <row r="5" spans="1:41" s="45" customFormat="1" ht="19.5" customHeight="1" thickBot="1">
      <c r="A5" s="450"/>
      <c r="B5" s="451" t="s">
        <v>309</v>
      </c>
      <c r="C5" s="452"/>
      <c r="D5" s="452"/>
      <c r="E5" s="758"/>
      <c r="F5" s="360" t="s">
        <v>10</v>
      </c>
      <c r="G5" s="360" t="s">
        <v>11</v>
      </c>
      <c r="H5" s="360" t="s">
        <v>11</v>
      </c>
      <c r="I5" s="360" t="s">
        <v>8</v>
      </c>
      <c r="J5" s="360" t="s">
        <v>8</v>
      </c>
      <c r="K5" s="360" t="s">
        <v>9</v>
      </c>
      <c r="L5" s="360" t="s">
        <v>8</v>
      </c>
      <c r="M5" s="360" t="s">
        <v>10</v>
      </c>
      <c r="N5" s="360" t="s">
        <v>11</v>
      </c>
      <c r="O5" s="360" t="s">
        <v>11</v>
      </c>
      <c r="P5" s="360" t="s">
        <v>8</v>
      </c>
      <c r="Q5" s="360" t="s">
        <v>8</v>
      </c>
      <c r="R5" s="360" t="s">
        <v>9</v>
      </c>
      <c r="S5" s="360" t="s">
        <v>8</v>
      </c>
      <c r="T5" s="360" t="s">
        <v>10</v>
      </c>
      <c r="U5" s="360" t="s">
        <v>11</v>
      </c>
      <c r="V5" s="360" t="s">
        <v>11</v>
      </c>
      <c r="W5" s="360" t="s">
        <v>8</v>
      </c>
      <c r="X5" s="360" t="s">
        <v>8</v>
      </c>
      <c r="Y5" s="360" t="s">
        <v>9</v>
      </c>
      <c r="Z5" s="360" t="s">
        <v>8</v>
      </c>
      <c r="AA5" s="360" t="s">
        <v>10</v>
      </c>
      <c r="AB5" s="360" t="s">
        <v>11</v>
      </c>
      <c r="AC5" s="360" t="s">
        <v>11</v>
      </c>
      <c r="AD5" s="360" t="s">
        <v>8</v>
      </c>
      <c r="AE5" s="360" t="s">
        <v>8</v>
      </c>
      <c r="AF5" s="360" t="s">
        <v>9</v>
      </c>
      <c r="AG5" s="360" t="s">
        <v>8</v>
      </c>
      <c r="AH5" s="360" t="s">
        <v>10</v>
      </c>
      <c r="AI5" s="360" t="s">
        <v>11</v>
      </c>
      <c r="AJ5" s="360" t="s">
        <v>11</v>
      </c>
      <c r="AK5" s="730"/>
      <c r="AL5" s="731"/>
      <c r="AM5" s="732"/>
      <c r="AN5" s="41"/>
      <c r="AO5" s="41"/>
    </row>
    <row r="6" spans="1:39" s="45" customFormat="1" ht="19.5" customHeight="1">
      <c r="A6" s="453" t="s">
        <v>310</v>
      </c>
      <c r="B6" s="454" t="s">
        <v>311</v>
      </c>
      <c r="C6" s="381">
        <v>1378</v>
      </c>
      <c r="D6" s="455" t="s">
        <v>312</v>
      </c>
      <c r="E6" s="456" t="s">
        <v>313</v>
      </c>
      <c r="F6" s="457" t="s">
        <v>314</v>
      </c>
      <c r="G6" s="458" t="s">
        <v>15</v>
      </c>
      <c r="H6" s="458" t="s">
        <v>15</v>
      </c>
      <c r="I6" s="458" t="s">
        <v>15</v>
      </c>
      <c r="J6" s="457"/>
      <c r="K6" s="457"/>
      <c r="L6" s="458" t="s">
        <v>315</v>
      </c>
      <c r="M6" s="458" t="s">
        <v>315</v>
      </c>
      <c r="N6" s="458" t="s">
        <v>315</v>
      </c>
      <c r="O6" s="458" t="s">
        <v>15</v>
      </c>
      <c r="P6" s="458" t="s">
        <v>15</v>
      </c>
      <c r="Q6" s="457" t="s">
        <v>314</v>
      </c>
      <c r="R6" s="457" t="s">
        <v>20</v>
      </c>
      <c r="S6" s="458" t="s">
        <v>15</v>
      </c>
      <c r="T6" s="458" t="s">
        <v>15</v>
      </c>
      <c r="U6" s="458" t="s">
        <v>15</v>
      </c>
      <c r="V6" s="458" t="s">
        <v>15</v>
      </c>
      <c r="W6" s="458" t="s">
        <v>15</v>
      </c>
      <c r="X6" s="457"/>
      <c r="Y6" s="457" t="s">
        <v>314</v>
      </c>
      <c r="Z6" s="458" t="s">
        <v>15</v>
      </c>
      <c r="AA6" s="458" t="s">
        <v>15</v>
      </c>
      <c r="AB6" s="458" t="s">
        <v>15</v>
      </c>
      <c r="AC6" s="458" t="s">
        <v>15</v>
      </c>
      <c r="AD6" s="458" t="s">
        <v>15</v>
      </c>
      <c r="AE6" s="457"/>
      <c r="AF6" s="457"/>
      <c r="AG6" s="458" t="s">
        <v>15</v>
      </c>
      <c r="AH6" s="458" t="s">
        <v>15</v>
      </c>
      <c r="AI6" s="458" t="s">
        <v>15</v>
      </c>
      <c r="AJ6" s="458" t="s">
        <v>15</v>
      </c>
      <c r="AK6" s="459">
        <v>105.6</v>
      </c>
      <c r="AL6" s="460">
        <f>COUNTIF(D6:AK6,"T")*5+COUNTIF(D6:AK6,"P")*12+COUNTIF(D6:AK6,"M")*5+COUNTIF(D6:AK6,"D2")*6+COUNTIF(D6:AK6,"N")*12+COUNTIF(D6:AK6,"T1")*5+COUNTIF(D6:AK6,"D1N")*18+COUNTIF(D6:AK6,"MN")*16+COUNTIF(D6:AK6,"D1")*6+COUNTIF(D6:AK6,"MT1")*10</f>
        <v>155</v>
      </c>
      <c r="AM6" s="461">
        <f>SUM(AL6-105.6)</f>
        <v>49.400000000000006</v>
      </c>
    </row>
    <row r="7" spans="1:40" s="45" customFormat="1" ht="19.5" customHeight="1" thickBot="1">
      <c r="A7" s="462" t="s">
        <v>16</v>
      </c>
      <c r="B7" s="463" t="s">
        <v>0</v>
      </c>
      <c r="C7" s="464" t="s">
        <v>44</v>
      </c>
      <c r="D7" s="464" t="s">
        <v>1</v>
      </c>
      <c r="E7" s="744" t="s">
        <v>2</v>
      </c>
      <c r="F7" s="465">
        <v>1</v>
      </c>
      <c r="G7" s="465">
        <v>2</v>
      </c>
      <c r="H7" s="465">
        <v>3</v>
      </c>
      <c r="I7" s="465">
        <v>4</v>
      </c>
      <c r="J7" s="465">
        <v>5</v>
      </c>
      <c r="K7" s="465">
        <v>6</v>
      </c>
      <c r="L7" s="465">
        <v>7</v>
      </c>
      <c r="M7" s="465">
        <v>8</v>
      </c>
      <c r="N7" s="465">
        <v>9</v>
      </c>
      <c r="O7" s="465">
        <v>10</v>
      </c>
      <c r="P7" s="465">
        <v>11</v>
      </c>
      <c r="Q7" s="465">
        <v>12</v>
      </c>
      <c r="R7" s="465">
        <v>13</v>
      </c>
      <c r="S7" s="465">
        <v>14</v>
      </c>
      <c r="T7" s="465">
        <v>15</v>
      </c>
      <c r="U7" s="465">
        <v>16</v>
      </c>
      <c r="V7" s="465">
        <v>17</v>
      </c>
      <c r="W7" s="465">
        <v>18</v>
      </c>
      <c r="X7" s="465">
        <v>19</v>
      </c>
      <c r="Y7" s="465">
        <v>20</v>
      </c>
      <c r="Z7" s="465">
        <v>21</v>
      </c>
      <c r="AA7" s="465">
        <v>22</v>
      </c>
      <c r="AB7" s="465">
        <v>23</v>
      </c>
      <c r="AC7" s="465">
        <v>24</v>
      </c>
      <c r="AD7" s="465">
        <v>25</v>
      </c>
      <c r="AE7" s="465">
        <v>26</v>
      </c>
      <c r="AF7" s="465">
        <v>27</v>
      </c>
      <c r="AG7" s="465">
        <v>28</v>
      </c>
      <c r="AH7" s="465">
        <v>29</v>
      </c>
      <c r="AI7" s="465">
        <v>30</v>
      </c>
      <c r="AJ7" s="465">
        <v>31</v>
      </c>
      <c r="AK7" s="745" t="s">
        <v>3</v>
      </c>
      <c r="AL7" s="746" t="s">
        <v>4</v>
      </c>
      <c r="AM7" s="747" t="s">
        <v>5</v>
      </c>
      <c r="AN7" s="466"/>
    </row>
    <row r="8" spans="1:41" s="45" customFormat="1" ht="19.5" customHeight="1" thickBot="1">
      <c r="A8" s="462"/>
      <c r="B8" s="463" t="s">
        <v>309</v>
      </c>
      <c r="C8" s="464"/>
      <c r="D8" s="464"/>
      <c r="E8" s="744"/>
      <c r="F8" s="360" t="s">
        <v>10</v>
      </c>
      <c r="G8" s="360" t="s">
        <v>11</v>
      </c>
      <c r="H8" s="360" t="s">
        <v>11</v>
      </c>
      <c r="I8" s="360" t="s">
        <v>8</v>
      </c>
      <c r="J8" s="360" t="s">
        <v>8</v>
      </c>
      <c r="K8" s="360" t="s">
        <v>9</v>
      </c>
      <c r="L8" s="360" t="s">
        <v>8</v>
      </c>
      <c r="M8" s="360" t="s">
        <v>10</v>
      </c>
      <c r="N8" s="360" t="s">
        <v>11</v>
      </c>
      <c r="O8" s="360" t="s">
        <v>11</v>
      </c>
      <c r="P8" s="360" t="s">
        <v>8</v>
      </c>
      <c r="Q8" s="360" t="s">
        <v>8</v>
      </c>
      <c r="R8" s="360" t="s">
        <v>9</v>
      </c>
      <c r="S8" s="360" t="s">
        <v>8</v>
      </c>
      <c r="T8" s="360" t="s">
        <v>10</v>
      </c>
      <c r="U8" s="360" t="s">
        <v>11</v>
      </c>
      <c r="V8" s="360" t="s">
        <v>11</v>
      </c>
      <c r="W8" s="360" t="s">
        <v>8</v>
      </c>
      <c r="X8" s="360" t="s">
        <v>8</v>
      </c>
      <c r="Y8" s="360" t="s">
        <v>9</v>
      </c>
      <c r="Z8" s="360" t="s">
        <v>8</v>
      </c>
      <c r="AA8" s="360" t="s">
        <v>10</v>
      </c>
      <c r="AB8" s="360" t="s">
        <v>11</v>
      </c>
      <c r="AC8" s="360" t="s">
        <v>11</v>
      </c>
      <c r="AD8" s="360" t="s">
        <v>8</v>
      </c>
      <c r="AE8" s="360" t="s">
        <v>8</v>
      </c>
      <c r="AF8" s="360" t="s">
        <v>9</v>
      </c>
      <c r="AG8" s="360" t="s">
        <v>8</v>
      </c>
      <c r="AH8" s="360" t="s">
        <v>10</v>
      </c>
      <c r="AI8" s="360" t="s">
        <v>11</v>
      </c>
      <c r="AJ8" s="360" t="s">
        <v>11</v>
      </c>
      <c r="AK8" s="745"/>
      <c r="AL8" s="746"/>
      <c r="AM8" s="747"/>
      <c r="AN8" s="41"/>
      <c r="AO8" s="41"/>
    </row>
    <row r="9" spans="1:39" s="45" customFormat="1" ht="19.5" customHeight="1" thickBot="1">
      <c r="A9" s="467" t="s">
        <v>316</v>
      </c>
      <c r="B9" s="468" t="s">
        <v>317</v>
      </c>
      <c r="C9" s="469" t="s">
        <v>318</v>
      </c>
      <c r="D9" s="455" t="s">
        <v>312</v>
      </c>
      <c r="E9" s="456" t="s">
        <v>319</v>
      </c>
      <c r="F9" s="457"/>
      <c r="G9" s="458" t="s">
        <v>10</v>
      </c>
      <c r="H9" s="458" t="s">
        <v>10</v>
      </c>
      <c r="I9" s="458" t="s">
        <v>10</v>
      </c>
      <c r="J9" s="457"/>
      <c r="K9" s="457"/>
      <c r="L9" s="458" t="s">
        <v>10</v>
      </c>
      <c r="M9" s="458" t="s">
        <v>10</v>
      </c>
      <c r="N9" s="458" t="s">
        <v>10</v>
      </c>
      <c r="O9" s="458" t="s">
        <v>10</v>
      </c>
      <c r="P9" s="458" t="s">
        <v>10</v>
      </c>
      <c r="Q9" s="457"/>
      <c r="R9" s="457"/>
      <c r="S9" s="458" t="s">
        <v>10</v>
      </c>
      <c r="T9" s="458" t="s">
        <v>10</v>
      </c>
      <c r="U9" s="458" t="s">
        <v>10</v>
      </c>
      <c r="V9" s="458" t="s">
        <v>10</v>
      </c>
      <c r="W9" s="458" t="s">
        <v>10</v>
      </c>
      <c r="X9" s="457"/>
      <c r="Y9" s="457"/>
      <c r="Z9" s="458" t="s">
        <v>10</v>
      </c>
      <c r="AA9" s="458" t="s">
        <v>10</v>
      </c>
      <c r="AB9" s="458" t="s">
        <v>10</v>
      </c>
      <c r="AC9" s="458" t="s">
        <v>10</v>
      </c>
      <c r="AD9" s="458" t="s">
        <v>10</v>
      </c>
      <c r="AE9" s="457"/>
      <c r="AF9" s="470"/>
      <c r="AG9" s="743" t="s">
        <v>320</v>
      </c>
      <c r="AH9" s="741"/>
      <c r="AI9" s="741"/>
      <c r="AJ9" s="742"/>
      <c r="AK9" s="459">
        <v>105.6</v>
      </c>
      <c r="AL9" s="460">
        <f>COUNTIF(D9:AK9,"T")*5+COUNTIF(D9:AK9,"P")*12+COUNTIF(D9:AK9,"M")*5+COUNTIF(D9:AK9,"D2")*6+COUNTIF(D9:AK9,"N")*12+COUNTIF(D9:AK9,"T1")*5+COUNTIF(D9:AK9,"D1N")*18+COUNTIF(D9:AK9,"MN")*16+COUNTIF(D9:AK9,"D1")*6+COUNTIF(D9:AK9,"AT")*5</f>
        <v>90</v>
      </c>
      <c r="AM9" s="461">
        <f>SUM(AL9-86.4)</f>
        <v>3.5999999999999943</v>
      </c>
    </row>
    <row r="10" spans="1:39" s="45" customFormat="1" ht="19.5" customHeight="1" thickBot="1">
      <c r="A10" s="462" t="s">
        <v>16</v>
      </c>
      <c r="B10" s="463" t="s">
        <v>0</v>
      </c>
      <c r="C10" s="464" t="s">
        <v>44</v>
      </c>
      <c r="D10" s="464" t="s">
        <v>1</v>
      </c>
      <c r="E10" s="744" t="s">
        <v>2</v>
      </c>
      <c r="F10" s="465">
        <v>1</v>
      </c>
      <c r="G10" s="465">
        <v>2</v>
      </c>
      <c r="H10" s="465">
        <v>3</v>
      </c>
      <c r="I10" s="465">
        <v>4</v>
      </c>
      <c r="J10" s="465">
        <v>5</v>
      </c>
      <c r="K10" s="465">
        <v>6</v>
      </c>
      <c r="L10" s="465">
        <v>7</v>
      </c>
      <c r="M10" s="465">
        <v>8</v>
      </c>
      <c r="N10" s="471">
        <v>9</v>
      </c>
      <c r="O10" s="465">
        <v>10</v>
      </c>
      <c r="P10" s="465">
        <v>11</v>
      </c>
      <c r="Q10" s="465">
        <v>12</v>
      </c>
      <c r="R10" s="465">
        <v>13</v>
      </c>
      <c r="S10" s="465">
        <v>14</v>
      </c>
      <c r="T10" s="465">
        <v>15</v>
      </c>
      <c r="U10" s="465">
        <v>16</v>
      </c>
      <c r="V10" s="465">
        <v>17</v>
      </c>
      <c r="W10" s="465">
        <v>18</v>
      </c>
      <c r="X10" s="465">
        <v>19</v>
      </c>
      <c r="Y10" s="465">
        <v>20</v>
      </c>
      <c r="Z10" s="465">
        <v>21</v>
      </c>
      <c r="AA10" s="465">
        <v>22</v>
      </c>
      <c r="AB10" s="465">
        <v>23</v>
      </c>
      <c r="AC10" s="465">
        <v>24</v>
      </c>
      <c r="AD10" s="465">
        <v>25</v>
      </c>
      <c r="AE10" s="465">
        <v>26</v>
      </c>
      <c r="AF10" s="465">
        <v>27</v>
      </c>
      <c r="AG10" s="465">
        <v>28</v>
      </c>
      <c r="AH10" s="465">
        <v>29</v>
      </c>
      <c r="AI10" s="465">
        <v>30</v>
      </c>
      <c r="AJ10" s="465">
        <v>31</v>
      </c>
      <c r="AK10" s="745" t="s">
        <v>3</v>
      </c>
      <c r="AL10" s="746" t="s">
        <v>4</v>
      </c>
      <c r="AM10" s="747" t="s">
        <v>5</v>
      </c>
    </row>
    <row r="11" spans="1:41" s="45" customFormat="1" ht="19.5" customHeight="1">
      <c r="A11" s="462"/>
      <c r="B11" s="463" t="s">
        <v>309</v>
      </c>
      <c r="C11" s="464"/>
      <c r="D11" s="464"/>
      <c r="E11" s="744"/>
      <c r="F11" s="360" t="s">
        <v>10</v>
      </c>
      <c r="G11" s="360" t="s">
        <v>11</v>
      </c>
      <c r="H11" s="360" t="s">
        <v>11</v>
      </c>
      <c r="I11" s="360" t="s">
        <v>8</v>
      </c>
      <c r="J11" s="360" t="s">
        <v>8</v>
      </c>
      <c r="K11" s="360" t="s">
        <v>9</v>
      </c>
      <c r="L11" s="360" t="s">
        <v>8</v>
      </c>
      <c r="M11" s="360" t="s">
        <v>10</v>
      </c>
      <c r="N11" s="360" t="s">
        <v>11</v>
      </c>
      <c r="O11" s="360" t="s">
        <v>11</v>
      </c>
      <c r="P11" s="360" t="s">
        <v>8</v>
      </c>
      <c r="Q11" s="360" t="s">
        <v>8</v>
      </c>
      <c r="R11" s="360" t="s">
        <v>9</v>
      </c>
      <c r="S11" s="360" t="s">
        <v>8</v>
      </c>
      <c r="T11" s="360" t="s">
        <v>10</v>
      </c>
      <c r="U11" s="360" t="s">
        <v>11</v>
      </c>
      <c r="V11" s="360" t="s">
        <v>11</v>
      </c>
      <c r="W11" s="360" t="s">
        <v>8</v>
      </c>
      <c r="X11" s="360" t="s">
        <v>8</v>
      </c>
      <c r="Y11" s="360" t="s">
        <v>9</v>
      </c>
      <c r="Z11" s="360" t="s">
        <v>8</v>
      </c>
      <c r="AA11" s="360" t="s">
        <v>10</v>
      </c>
      <c r="AB11" s="360" t="s">
        <v>11</v>
      </c>
      <c r="AC11" s="360" t="s">
        <v>11</v>
      </c>
      <c r="AD11" s="360" t="s">
        <v>8</v>
      </c>
      <c r="AE11" s="360" t="s">
        <v>8</v>
      </c>
      <c r="AF11" s="360" t="s">
        <v>9</v>
      </c>
      <c r="AG11" s="360" t="s">
        <v>8</v>
      </c>
      <c r="AH11" s="360" t="s">
        <v>10</v>
      </c>
      <c r="AI11" s="360" t="s">
        <v>11</v>
      </c>
      <c r="AJ11" s="360" t="s">
        <v>11</v>
      </c>
      <c r="AK11" s="745"/>
      <c r="AL11" s="746"/>
      <c r="AM11" s="747"/>
      <c r="AN11" s="41"/>
      <c r="AO11" s="41"/>
    </row>
    <row r="12" spans="1:39" s="45" customFormat="1" ht="19.5" customHeight="1">
      <c r="A12" s="472" t="s">
        <v>321</v>
      </c>
      <c r="B12" s="468" t="s">
        <v>322</v>
      </c>
      <c r="C12" s="473" t="s">
        <v>323</v>
      </c>
      <c r="D12" s="455" t="s">
        <v>312</v>
      </c>
      <c r="E12" s="222" t="s">
        <v>324</v>
      </c>
      <c r="F12" s="457" t="s">
        <v>325</v>
      </c>
      <c r="G12" s="458" t="s">
        <v>326</v>
      </c>
      <c r="H12" s="458" t="s">
        <v>326</v>
      </c>
      <c r="I12" s="458" t="s">
        <v>326</v>
      </c>
      <c r="J12" s="457" t="s">
        <v>20</v>
      </c>
      <c r="K12" s="457" t="s">
        <v>20</v>
      </c>
      <c r="L12" s="458" t="s">
        <v>273</v>
      </c>
      <c r="M12" s="458" t="s">
        <v>273</v>
      </c>
      <c r="N12" s="458" t="s">
        <v>273</v>
      </c>
      <c r="O12" s="458" t="s">
        <v>273</v>
      </c>
      <c r="P12" s="458" t="s">
        <v>273</v>
      </c>
      <c r="Q12" s="457"/>
      <c r="R12" s="457"/>
      <c r="S12" s="458" t="s">
        <v>326</v>
      </c>
      <c r="T12" s="458" t="s">
        <v>326</v>
      </c>
      <c r="U12" s="458" t="s">
        <v>326</v>
      </c>
      <c r="V12" s="458" t="s">
        <v>326</v>
      </c>
      <c r="W12" s="458" t="s">
        <v>326</v>
      </c>
      <c r="X12" s="457" t="s">
        <v>20</v>
      </c>
      <c r="Y12" s="457" t="s">
        <v>325</v>
      </c>
      <c r="Z12" s="458" t="s">
        <v>326</v>
      </c>
      <c r="AA12" s="458" t="s">
        <v>326</v>
      </c>
      <c r="AB12" s="458" t="s">
        <v>326</v>
      </c>
      <c r="AC12" s="458" t="s">
        <v>326</v>
      </c>
      <c r="AD12" s="458" t="s">
        <v>326</v>
      </c>
      <c r="AE12" s="457"/>
      <c r="AF12" s="457"/>
      <c r="AG12" s="458" t="s">
        <v>326</v>
      </c>
      <c r="AH12" s="458" t="s">
        <v>326</v>
      </c>
      <c r="AI12" s="458" t="s">
        <v>326</v>
      </c>
      <c r="AJ12" s="458" t="s">
        <v>10</v>
      </c>
      <c r="AK12" s="474">
        <v>105.6</v>
      </c>
      <c r="AL12" s="460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133</v>
      </c>
      <c r="AM12" s="461">
        <f>SUM(AL12-105.6)</f>
        <v>27.400000000000006</v>
      </c>
    </row>
    <row r="13" spans="1:39" s="45" customFormat="1" ht="19.5" customHeight="1" thickBot="1">
      <c r="A13" s="462" t="s">
        <v>16</v>
      </c>
      <c r="B13" s="463" t="s">
        <v>0</v>
      </c>
      <c r="C13" s="464" t="s">
        <v>44</v>
      </c>
      <c r="D13" s="464" t="s">
        <v>1</v>
      </c>
      <c r="E13" s="744" t="s">
        <v>2</v>
      </c>
      <c r="F13" s="471">
        <v>1</v>
      </c>
      <c r="G13" s="471">
        <v>2</v>
      </c>
      <c r="H13" s="471">
        <v>3</v>
      </c>
      <c r="I13" s="471">
        <v>4</v>
      </c>
      <c r="J13" s="471">
        <v>5</v>
      </c>
      <c r="K13" s="471">
        <v>6</v>
      </c>
      <c r="L13" s="471">
        <v>7</v>
      </c>
      <c r="M13" s="471">
        <v>8</v>
      </c>
      <c r="N13" s="471">
        <v>9</v>
      </c>
      <c r="O13" s="471">
        <v>10</v>
      </c>
      <c r="P13" s="465">
        <v>11</v>
      </c>
      <c r="Q13" s="465">
        <v>12</v>
      </c>
      <c r="R13" s="465">
        <v>13</v>
      </c>
      <c r="S13" s="465">
        <v>14</v>
      </c>
      <c r="T13" s="465">
        <v>15</v>
      </c>
      <c r="U13" s="465">
        <v>16</v>
      </c>
      <c r="V13" s="465">
        <v>17</v>
      </c>
      <c r="W13" s="465">
        <v>18</v>
      </c>
      <c r="X13" s="465">
        <v>19</v>
      </c>
      <c r="Y13" s="465">
        <v>20</v>
      </c>
      <c r="Z13" s="465">
        <v>21</v>
      </c>
      <c r="AA13" s="465">
        <v>22</v>
      </c>
      <c r="AB13" s="465">
        <v>23</v>
      </c>
      <c r="AC13" s="465">
        <v>24</v>
      </c>
      <c r="AD13" s="465">
        <v>25</v>
      </c>
      <c r="AE13" s="465">
        <v>26</v>
      </c>
      <c r="AF13" s="465">
        <v>27</v>
      </c>
      <c r="AG13" s="465">
        <v>28</v>
      </c>
      <c r="AH13" s="465">
        <v>29</v>
      </c>
      <c r="AI13" s="465">
        <v>30</v>
      </c>
      <c r="AJ13" s="471">
        <v>31</v>
      </c>
      <c r="AK13" s="745" t="s">
        <v>3</v>
      </c>
      <c r="AL13" s="746" t="s">
        <v>4</v>
      </c>
      <c r="AM13" s="747" t="s">
        <v>5</v>
      </c>
    </row>
    <row r="14" spans="1:41" s="45" customFormat="1" ht="19.5" customHeight="1" thickBot="1">
      <c r="A14" s="462"/>
      <c r="B14" s="463" t="s">
        <v>309</v>
      </c>
      <c r="C14" s="464"/>
      <c r="D14" s="464"/>
      <c r="E14" s="744"/>
      <c r="F14" s="360" t="s">
        <v>10</v>
      </c>
      <c r="G14" s="360" t="s">
        <v>11</v>
      </c>
      <c r="H14" s="360" t="s">
        <v>11</v>
      </c>
      <c r="I14" s="360" t="s">
        <v>8</v>
      </c>
      <c r="J14" s="360" t="s">
        <v>8</v>
      </c>
      <c r="K14" s="360" t="s">
        <v>9</v>
      </c>
      <c r="L14" s="360" t="s">
        <v>8</v>
      </c>
      <c r="M14" s="360" t="s">
        <v>10</v>
      </c>
      <c r="N14" s="360" t="s">
        <v>11</v>
      </c>
      <c r="O14" s="360" t="s">
        <v>11</v>
      </c>
      <c r="P14" s="360" t="s">
        <v>8</v>
      </c>
      <c r="Q14" s="360" t="s">
        <v>8</v>
      </c>
      <c r="R14" s="360" t="s">
        <v>9</v>
      </c>
      <c r="S14" s="360" t="s">
        <v>8</v>
      </c>
      <c r="T14" s="360" t="s">
        <v>10</v>
      </c>
      <c r="U14" s="360" t="s">
        <v>11</v>
      </c>
      <c r="V14" s="360" t="s">
        <v>11</v>
      </c>
      <c r="W14" s="360" t="s">
        <v>8</v>
      </c>
      <c r="X14" s="360" t="s">
        <v>8</v>
      </c>
      <c r="Y14" s="360" t="s">
        <v>9</v>
      </c>
      <c r="Z14" s="360" t="s">
        <v>8</v>
      </c>
      <c r="AA14" s="360" t="s">
        <v>10</v>
      </c>
      <c r="AB14" s="360" t="s">
        <v>11</v>
      </c>
      <c r="AC14" s="360" t="s">
        <v>11</v>
      </c>
      <c r="AD14" s="360" t="s">
        <v>8</v>
      </c>
      <c r="AE14" s="360" t="s">
        <v>8</v>
      </c>
      <c r="AF14" s="360" t="s">
        <v>9</v>
      </c>
      <c r="AG14" s="360" t="s">
        <v>8</v>
      </c>
      <c r="AH14" s="360" t="s">
        <v>10</v>
      </c>
      <c r="AI14" s="360" t="s">
        <v>11</v>
      </c>
      <c r="AJ14" s="360" t="s">
        <v>11</v>
      </c>
      <c r="AK14" s="745"/>
      <c r="AL14" s="746"/>
      <c r="AM14" s="747"/>
      <c r="AN14" s="41"/>
      <c r="AO14" s="41"/>
    </row>
    <row r="15" spans="1:39" s="45" customFormat="1" ht="19.5" customHeight="1" thickBot="1">
      <c r="A15" s="475" t="s">
        <v>327</v>
      </c>
      <c r="B15" s="476" t="s">
        <v>328</v>
      </c>
      <c r="C15" s="469" t="s">
        <v>329</v>
      </c>
      <c r="D15" s="455" t="s">
        <v>312</v>
      </c>
      <c r="E15" s="456" t="s">
        <v>330</v>
      </c>
      <c r="F15" s="457"/>
      <c r="G15" s="477" t="s">
        <v>30</v>
      </c>
      <c r="H15" s="477" t="s">
        <v>30</v>
      </c>
      <c r="I15" s="477"/>
      <c r="J15" s="478"/>
      <c r="K15" s="478" t="s">
        <v>30</v>
      </c>
      <c r="L15" s="477"/>
      <c r="M15" s="477"/>
      <c r="N15" s="477"/>
      <c r="O15" s="477" t="s">
        <v>30</v>
      </c>
      <c r="P15" s="477"/>
      <c r="Q15" s="478"/>
      <c r="R15" s="478"/>
      <c r="S15" s="477" t="s">
        <v>30</v>
      </c>
      <c r="T15" s="477"/>
      <c r="U15" s="477"/>
      <c r="V15" s="477"/>
      <c r="W15" s="477" t="s">
        <v>30</v>
      </c>
      <c r="X15" s="478"/>
      <c r="Y15" s="479"/>
      <c r="Z15" s="740" t="s">
        <v>331</v>
      </c>
      <c r="AA15" s="741"/>
      <c r="AB15" s="741"/>
      <c r="AC15" s="741"/>
      <c r="AD15" s="741"/>
      <c r="AE15" s="741"/>
      <c r="AF15" s="741"/>
      <c r="AG15" s="741"/>
      <c r="AH15" s="741"/>
      <c r="AI15" s="741"/>
      <c r="AJ15" s="742"/>
      <c r="AK15" s="459">
        <v>105.6</v>
      </c>
      <c r="AL15" s="460">
        <f>COUNTIF(D15:AK15,"T")*4+COUNTIF(D15:AK15,"P")*12+COUNTIF(D15:AK15,"M")*4+COUNTIF(D15:AK15,"D2")*6+COUNTIF(D15:AK15,"N")*12+COUNTIF(D15:AK15,"T1")*4+COUNTIF(D15:AK15,"D1N")*18+COUNTIF(D15:AK15,"MN")*16+COUNTIF(D15:AK15,"D1")*6+COUNTIF(D15:AK15,"N1")*5</f>
        <v>72</v>
      </c>
      <c r="AM15" s="461">
        <f>SUM(AL15-62.4)</f>
        <v>9.600000000000001</v>
      </c>
    </row>
    <row r="16" spans="1:39" s="45" customFormat="1" ht="19.5" customHeight="1" thickBot="1">
      <c r="A16" s="475" t="s">
        <v>332</v>
      </c>
      <c r="B16" s="476" t="s">
        <v>333</v>
      </c>
      <c r="C16" s="469" t="s">
        <v>334</v>
      </c>
      <c r="D16" s="455" t="s">
        <v>312</v>
      </c>
      <c r="E16" s="456" t="s">
        <v>330</v>
      </c>
      <c r="F16" s="470"/>
      <c r="G16" s="743" t="s">
        <v>331</v>
      </c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2"/>
      <c r="AA16" s="480"/>
      <c r="AB16" s="481" t="s">
        <v>30</v>
      </c>
      <c r="AC16" s="481"/>
      <c r="AD16" s="481"/>
      <c r="AE16" s="482"/>
      <c r="AF16" s="482" t="s">
        <v>30</v>
      </c>
      <c r="AG16" s="481"/>
      <c r="AH16" s="481"/>
      <c r="AI16" s="481" t="s">
        <v>30</v>
      </c>
      <c r="AJ16" s="481" t="s">
        <v>30</v>
      </c>
      <c r="AK16" s="474">
        <v>105.6</v>
      </c>
      <c r="AL16" s="460">
        <f>COUNTIF(D16:AK16,"T")*4+COUNTIF(D16:AK16,"P")*12+COUNTIF(D16:AK16,"M")*4+COUNTIF(D16:AK16,"D2")*6+COUNTIF(D16:AK16,"N")*12+COUNTIF(D16:AK16,"T1")*4+COUNTIF(D16:AK16,"D1N")*18+COUNTIF(D16:AK16,"MN")*16+COUNTIF(D16:AK16,"D1")*6+COUNTIF(D16:AK16,"N1")*5</f>
        <v>48</v>
      </c>
      <c r="AM16" s="461">
        <f>SUM(AL16-38.4)</f>
        <v>9.600000000000001</v>
      </c>
    </row>
    <row r="17" spans="1:39" s="45" customFormat="1" ht="19.5" customHeight="1">
      <c r="A17" s="475" t="s">
        <v>335</v>
      </c>
      <c r="B17" s="476" t="s">
        <v>336</v>
      </c>
      <c r="C17" s="469">
        <v>65</v>
      </c>
      <c r="D17" s="455" t="s">
        <v>312</v>
      </c>
      <c r="E17" s="456" t="s">
        <v>330</v>
      </c>
      <c r="F17" s="457"/>
      <c r="G17" s="481"/>
      <c r="H17" s="481"/>
      <c r="I17" s="481" t="s">
        <v>30</v>
      </c>
      <c r="J17" s="482"/>
      <c r="K17" s="482"/>
      <c r="L17" s="481"/>
      <c r="M17" s="481" t="s">
        <v>30</v>
      </c>
      <c r="N17" s="481"/>
      <c r="O17" s="481"/>
      <c r="P17" s="481" t="s">
        <v>30</v>
      </c>
      <c r="Q17" s="482" t="s">
        <v>30</v>
      </c>
      <c r="R17" s="482"/>
      <c r="S17" s="481"/>
      <c r="T17" s="481"/>
      <c r="U17" s="481" t="s">
        <v>30</v>
      </c>
      <c r="V17" s="481"/>
      <c r="W17" s="481"/>
      <c r="X17" s="482"/>
      <c r="Y17" s="482" t="s">
        <v>30</v>
      </c>
      <c r="Z17" s="481"/>
      <c r="AA17" s="458" t="s">
        <v>30</v>
      </c>
      <c r="AB17" s="458"/>
      <c r="AC17" s="458" t="s">
        <v>30</v>
      </c>
      <c r="AD17" s="458"/>
      <c r="AE17" s="457"/>
      <c r="AF17" s="457"/>
      <c r="AG17" s="458" t="s">
        <v>30</v>
      </c>
      <c r="AH17" s="458"/>
      <c r="AI17" s="458"/>
      <c r="AJ17" s="458"/>
      <c r="AK17" s="474">
        <v>105.6</v>
      </c>
      <c r="AL17" s="460">
        <f>COUNTIF(D17:AK17,"T")*4+COUNTIF(D17:AK17,"P")*12+COUNTIF(D17:AK17,"M")*4+COUNTIF(D17:AK17,"D2")*6+COUNTIF(D17:AK17,"N")*12+COUNTIF(D17:AK17,"T1")*4+COUNTIF(D17:AK17,"D1N")*18+COUNTIF(D17:AK17,"MN")*16+COUNTIF(D17:AK17,"D1")*6+COUNTIF(D17:AK17,"N1")*5</f>
        <v>108</v>
      </c>
      <c r="AM17" s="461">
        <f>SUM(AL17-105.6)</f>
        <v>2.4000000000000057</v>
      </c>
    </row>
    <row r="18" spans="1:39" s="45" customFormat="1" ht="19.5" customHeight="1">
      <c r="A18" s="472" t="s">
        <v>337</v>
      </c>
      <c r="B18" s="468" t="s">
        <v>338</v>
      </c>
      <c r="C18" s="469" t="s">
        <v>339</v>
      </c>
      <c r="D18" s="455" t="s">
        <v>312</v>
      </c>
      <c r="E18" s="456" t="s">
        <v>330</v>
      </c>
      <c r="F18" s="457" t="s">
        <v>30</v>
      </c>
      <c r="G18" s="458"/>
      <c r="H18" s="458"/>
      <c r="I18" s="458"/>
      <c r="J18" s="457" t="s">
        <v>30</v>
      </c>
      <c r="K18" s="457"/>
      <c r="L18" s="458" t="s">
        <v>30</v>
      </c>
      <c r="M18" s="458"/>
      <c r="N18" s="458" t="s">
        <v>30</v>
      </c>
      <c r="O18" s="458" t="s">
        <v>326</v>
      </c>
      <c r="P18" s="458" t="s">
        <v>326</v>
      </c>
      <c r="Q18" s="457" t="s">
        <v>325</v>
      </c>
      <c r="R18" s="457" t="s">
        <v>30</v>
      </c>
      <c r="S18" s="458"/>
      <c r="T18" s="458" t="s">
        <v>30</v>
      </c>
      <c r="U18" s="458"/>
      <c r="V18" s="458" t="s">
        <v>30</v>
      </c>
      <c r="W18" s="458"/>
      <c r="X18" s="457" t="s">
        <v>30</v>
      </c>
      <c r="Y18" s="457"/>
      <c r="Z18" s="458" t="s">
        <v>30</v>
      </c>
      <c r="AA18" s="458"/>
      <c r="AB18" s="458"/>
      <c r="AC18" s="458"/>
      <c r="AD18" s="458" t="s">
        <v>30</v>
      </c>
      <c r="AE18" s="457" t="s">
        <v>30</v>
      </c>
      <c r="AF18" s="457"/>
      <c r="AG18" s="458"/>
      <c r="AH18" s="458" t="s">
        <v>30</v>
      </c>
      <c r="AI18" s="458"/>
      <c r="AJ18" s="458" t="s">
        <v>326</v>
      </c>
      <c r="AK18" s="459">
        <v>105.6</v>
      </c>
      <c r="AL18" s="460">
        <f>COUNTIF(D18:AK18,"T")*4+COUNTIF(D18:AK18,"P")*12+COUNTIF(D18:AK18,"M")*4+COUNTIF(D18:AK18,"D2")*6+COUNTIF(D18:AK18,"N")*12+COUNTIF(D18:AK18,"T1")*4+COUNTIF(D18:AK18,"D1N")*18+COUNTIF(D18:AK18,"MN")*16+COUNTIF(D18:AK18,"D1")*6+COUNTIF(D18:AK18,"N1")*5</f>
        <v>162</v>
      </c>
      <c r="AM18" s="461">
        <f>SUM(AL18-105.6)</f>
        <v>56.400000000000006</v>
      </c>
    </row>
    <row r="19" spans="1:39" s="45" customFormat="1" ht="19.5" customHeight="1">
      <c r="A19" s="462" t="s">
        <v>16</v>
      </c>
      <c r="B19" s="463" t="s">
        <v>0</v>
      </c>
      <c r="C19" s="464" t="s">
        <v>44</v>
      </c>
      <c r="D19" s="464" t="s">
        <v>1</v>
      </c>
      <c r="E19" s="744" t="s">
        <v>2</v>
      </c>
      <c r="F19" s="483">
        <v>1</v>
      </c>
      <c r="G19" s="483">
        <v>2</v>
      </c>
      <c r="H19" s="483">
        <v>3</v>
      </c>
      <c r="I19" s="483">
        <v>4</v>
      </c>
      <c r="J19" s="483">
        <v>5</v>
      </c>
      <c r="K19" s="483">
        <v>6</v>
      </c>
      <c r="L19" s="483">
        <v>7</v>
      </c>
      <c r="M19" s="483">
        <v>8</v>
      </c>
      <c r="N19" s="484">
        <v>9</v>
      </c>
      <c r="O19" s="484">
        <v>10</v>
      </c>
      <c r="P19" s="484">
        <v>11</v>
      </c>
      <c r="Q19" s="484">
        <v>12</v>
      </c>
      <c r="R19" s="484">
        <v>13</v>
      </c>
      <c r="S19" s="484">
        <v>14</v>
      </c>
      <c r="T19" s="484">
        <v>15</v>
      </c>
      <c r="U19" s="484">
        <v>16</v>
      </c>
      <c r="V19" s="484">
        <v>17</v>
      </c>
      <c r="W19" s="483">
        <v>18</v>
      </c>
      <c r="X19" s="483">
        <v>19</v>
      </c>
      <c r="Y19" s="483">
        <v>20</v>
      </c>
      <c r="Z19" s="483">
        <v>21</v>
      </c>
      <c r="AA19" s="483">
        <v>22</v>
      </c>
      <c r="AB19" s="483">
        <v>23</v>
      </c>
      <c r="AC19" s="483">
        <v>24</v>
      </c>
      <c r="AD19" s="483">
        <v>25</v>
      </c>
      <c r="AE19" s="483">
        <v>26</v>
      </c>
      <c r="AF19" s="483">
        <v>27</v>
      </c>
      <c r="AG19" s="483">
        <v>28</v>
      </c>
      <c r="AH19" s="483">
        <v>29</v>
      </c>
      <c r="AI19" s="483">
        <v>30</v>
      </c>
      <c r="AJ19" s="483">
        <v>31</v>
      </c>
      <c r="AK19" s="745" t="s">
        <v>3</v>
      </c>
      <c r="AL19" s="746" t="s">
        <v>4</v>
      </c>
      <c r="AM19" s="747" t="s">
        <v>5</v>
      </c>
    </row>
    <row r="20" spans="1:39" s="45" customFormat="1" ht="19.5" customHeight="1" thickBot="1">
      <c r="A20" s="462"/>
      <c r="B20" s="463" t="s">
        <v>309</v>
      </c>
      <c r="C20" s="464"/>
      <c r="D20" s="464"/>
      <c r="E20" s="744"/>
      <c r="F20" s="342" t="s">
        <v>10</v>
      </c>
      <c r="G20" s="342" t="s">
        <v>11</v>
      </c>
      <c r="H20" s="342" t="s">
        <v>11</v>
      </c>
      <c r="I20" s="485" t="s">
        <v>8</v>
      </c>
      <c r="J20" s="485" t="s">
        <v>8</v>
      </c>
      <c r="K20" s="485" t="s">
        <v>9</v>
      </c>
      <c r="L20" s="485" t="s">
        <v>8</v>
      </c>
      <c r="M20" s="485" t="s">
        <v>10</v>
      </c>
      <c r="N20" s="485" t="s">
        <v>11</v>
      </c>
      <c r="O20" s="485" t="s">
        <v>11</v>
      </c>
      <c r="P20" s="485" t="s">
        <v>8</v>
      </c>
      <c r="Q20" s="485" t="s">
        <v>8</v>
      </c>
      <c r="R20" s="485" t="s">
        <v>9</v>
      </c>
      <c r="S20" s="485" t="s">
        <v>8</v>
      </c>
      <c r="T20" s="485" t="s">
        <v>10</v>
      </c>
      <c r="U20" s="485" t="s">
        <v>11</v>
      </c>
      <c r="V20" s="485" t="s">
        <v>11</v>
      </c>
      <c r="W20" s="485" t="s">
        <v>8</v>
      </c>
      <c r="X20" s="485" t="s">
        <v>8</v>
      </c>
      <c r="Y20" s="485" t="s">
        <v>9</v>
      </c>
      <c r="Z20" s="485" t="s">
        <v>8</v>
      </c>
      <c r="AA20" s="485" t="s">
        <v>10</v>
      </c>
      <c r="AB20" s="485" t="s">
        <v>11</v>
      </c>
      <c r="AC20" s="342" t="s">
        <v>11</v>
      </c>
      <c r="AD20" s="342" t="s">
        <v>8</v>
      </c>
      <c r="AE20" s="342" t="s">
        <v>8</v>
      </c>
      <c r="AF20" s="342" t="s">
        <v>9</v>
      </c>
      <c r="AG20" s="342" t="s">
        <v>8</v>
      </c>
      <c r="AH20" s="342" t="s">
        <v>10</v>
      </c>
      <c r="AI20" s="342" t="s">
        <v>11</v>
      </c>
      <c r="AJ20" s="342" t="s">
        <v>11</v>
      </c>
      <c r="AK20" s="745"/>
      <c r="AL20" s="746"/>
      <c r="AM20" s="747"/>
    </row>
    <row r="21" spans="1:39" s="45" customFormat="1" ht="19.5" customHeight="1" thickBot="1">
      <c r="A21" s="486">
        <v>150525</v>
      </c>
      <c r="B21" s="487" t="s">
        <v>340</v>
      </c>
      <c r="C21" s="469" t="s">
        <v>341</v>
      </c>
      <c r="D21" s="455" t="s">
        <v>312</v>
      </c>
      <c r="E21" s="363" t="s">
        <v>342</v>
      </c>
      <c r="F21" s="488" t="s">
        <v>273</v>
      </c>
      <c r="G21" s="489"/>
      <c r="H21" s="490"/>
      <c r="I21" s="735" t="s">
        <v>331</v>
      </c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7"/>
      <c r="AC21" s="491"/>
      <c r="AD21" s="489"/>
      <c r="AE21" s="488" t="s">
        <v>20</v>
      </c>
      <c r="AF21" s="488" t="s">
        <v>20</v>
      </c>
      <c r="AG21" s="489" t="s">
        <v>10</v>
      </c>
      <c r="AH21" s="489" t="s">
        <v>10</v>
      </c>
      <c r="AI21" s="489" t="s">
        <v>10</v>
      </c>
      <c r="AJ21" s="489"/>
      <c r="AK21" s="474">
        <v>105.6</v>
      </c>
      <c r="AL21" s="460">
        <f>COUNTIF(D21:AK21,"T")*5+COUNTIF(D21:AK21,"P")*12+COUNTIF(D21:AK21,"M")*4+COUNTIF(D21:AK21,"D1")*6+COUNTIF(D21:AK21,"N")*12+COUNTIF(D21:AK21,"T1")*4+COUNTIF(D21:AK21,"T1.")*5+COUNTIF(D21:AK21,"MN")*16+COUNTIF(D21:AK21,"M1")*5</f>
        <v>39</v>
      </c>
      <c r="AM21" s="461">
        <f>SUM(AL21-38.4)</f>
        <v>0.6000000000000014</v>
      </c>
    </row>
    <row r="22" spans="1:41" ht="14.25">
      <c r="A22" s="492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4"/>
      <c r="AM22" s="495"/>
      <c r="AN22"/>
      <c r="AO22"/>
    </row>
    <row r="23" spans="1:39" ht="15" thickBot="1">
      <c r="A23" s="496"/>
      <c r="B23" s="497" t="s">
        <v>343</v>
      </c>
      <c r="C23" s="497"/>
      <c r="D23" s="497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8"/>
      <c r="AM23" s="499"/>
    </row>
    <row r="24" spans="1:39" ht="14.25">
      <c r="A24" s="500"/>
      <c r="B24" s="501" t="s">
        <v>344</v>
      </c>
      <c r="C24" s="502"/>
      <c r="D24" s="50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8"/>
      <c r="AM24" s="499"/>
    </row>
    <row r="25" spans="1:39" ht="15" thickBot="1">
      <c r="A25" s="500"/>
      <c r="B25" s="504" t="s">
        <v>345</v>
      </c>
      <c r="C25" s="502"/>
      <c r="D25" s="505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493"/>
      <c r="R25" s="493"/>
      <c r="S25" s="493"/>
      <c r="T25" s="493"/>
      <c r="U25" s="493"/>
      <c r="V25" s="493"/>
      <c r="W25" s="739" t="s">
        <v>304</v>
      </c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493"/>
      <c r="AL25" s="498"/>
      <c r="AM25" s="499"/>
    </row>
    <row r="26" spans="1:39" ht="15.75" customHeight="1">
      <c r="A26" s="506"/>
      <c r="B26" s="504" t="s">
        <v>346</v>
      </c>
      <c r="C26" s="507"/>
      <c r="D26" s="508"/>
      <c r="E26" s="733" t="s">
        <v>347</v>
      </c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509"/>
      <c r="R26" s="509"/>
      <c r="S26" s="509"/>
      <c r="T26" s="509"/>
      <c r="U26" s="509"/>
      <c r="V26" s="509"/>
      <c r="W26" s="710" t="s">
        <v>305</v>
      </c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498"/>
      <c r="AL26" s="498"/>
      <c r="AM26" s="499"/>
    </row>
    <row r="27" spans="1:39" ht="15.75" customHeight="1">
      <c r="A27" s="510"/>
      <c r="B27" s="504" t="s">
        <v>348</v>
      </c>
      <c r="C27" s="511"/>
      <c r="D27" s="508"/>
      <c r="E27" s="733" t="s">
        <v>311</v>
      </c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509"/>
      <c r="R27" s="509"/>
      <c r="S27" s="509"/>
      <c r="T27" s="509"/>
      <c r="U27" s="509"/>
      <c r="V27" s="509"/>
      <c r="W27" s="710" t="s">
        <v>306</v>
      </c>
      <c r="X27" s="710"/>
      <c r="Y27" s="710"/>
      <c r="Z27" s="710"/>
      <c r="AA27" s="710"/>
      <c r="AB27" s="710"/>
      <c r="AC27" s="710"/>
      <c r="AD27" s="710"/>
      <c r="AE27" s="710"/>
      <c r="AF27" s="710"/>
      <c r="AG27" s="710"/>
      <c r="AH27" s="710"/>
      <c r="AI27" s="710"/>
      <c r="AJ27" s="710"/>
      <c r="AK27" s="498"/>
      <c r="AL27" s="498"/>
      <c r="AM27" s="499"/>
    </row>
    <row r="28" spans="1:39" ht="15" customHeight="1">
      <c r="A28" s="512"/>
      <c r="B28" s="504" t="s">
        <v>349</v>
      </c>
      <c r="C28" s="511"/>
      <c r="D28" s="513"/>
      <c r="E28" s="733" t="s">
        <v>350</v>
      </c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509"/>
      <c r="R28" s="509"/>
      <c r="S28" s="509"/>
      <c r="T28" s="509"/>
      <c r="U28" s="509"/>
      <c r="V28" s="509"/>
      <c r="W28" s="734" t="s">
        <v>307</v>
      </c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498"/>
      <c r="AL28" s="498"/>
      <c r="AM28" s="499"/>
    </row>
    <row r="29" spans="1:39" ht="14.25">
      <c r="A29" s="496"/>
      <c r="B29" s="514" t="s">
        <v>351</v>
      </c>
      <c r="C29" s="515"/>
      <c r="D29" s="509"/>
      <c r="E29" s="516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498"/>
      <c r="AL29" s="498"/>
      <c r="AM29" s="499"/>
    </row>
    <row r="30" spans="1:39" ht="14.25">
      <c r="A30" s="496" t="s">
        <v>352</v>
      </c>
      <c r="B30" s="504" t="s">
        <v>353</v>
      </c>
      <c r="C30" s="515"/>
      <c r="D30" s="509"/>
      <c r="E30" s="516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498"/>
      <c r="AL30" s="498"/>
      <c r="AM30" s="499"/>
    </row>
    <row r="31" spans="1:39" ht="15" thickBot="1">
      <c r="A31" s="517"/>
      <c r="B31" s="518" t="s">
        <v>354</v>
      </c>
      <c r="C31" s="519"/>
      <c r="D31" s="519"/>
      <c r="E31" s="520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21"/>
      <c r="AL31" s="521"/>
      <c r="AM31" s="522"/>
    </row>
  </sheetData>
  <sheetProtection/>
  <mergeCells count="33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G9:AJ9"/>
    <mergeCell ref="E10:E11"/>
    <mergeCell ref="AK10:AK11"/>
    <mergeCell ref="AL10:AL11"/>
    <mergeCell ref="AM10:AM11"/>
    <mergeCell ref="E13:E14"/>
    <mergeCell ref="AK13:AK14"/>
    <mergeCell ref="AL13:AL14"/>
    <mergeCell ref="AM13:AM14"/>
    <mergeCell ref="Z15:AJ15"/>
    <mergeCell ref="G16:Z16"/>
    <mergeCell ref="E19:E20"/>
    <mergeCell ref="AK19:AK20"/>
    <mergeCell ref="AL19:AL20"/>
    <mergeCell ref="AM19:AM20"/>
    <mergeCell ref="E28:P28"/>
    <mergeCell ref="W28:AJ28"/>
    <mergeCell ref="I21:AB21"/>
    <mergeCell ref="E25:P25"/>
    <mergeCell ref="W25:AJ25"/>
    <mergeCell ref="E26:P26"/>
    <mergeCell ref="W26:AJ26"/>
    <mergeCell ref="E27:P27"/>
    <mergeCell ref="W27:AJ2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0.140625" style="38" customWidth="1"/>
    <col min="2" max="2" width="26.8515625" style="38" customWidth="1"/>
    <col min="3" max="3" width="13.140625" style="38" customWidth="1"/>
    <col min="4" max="4" width="6.140625" style="39" bestFit="1" customWidth="1"/>
    <col min="5" max="35" width="3.7109375" style="38" customWidth="1"/>
    <col min="36" max="36" width="4.28125" style="40" customWidth="1"/>
    <col min="37" max="37" width="4.140625" style="40" customWidth="1"/>
    <col min="38" max="38" width="6.7109375" style="40" customWidth="1"/>
    <col min="39" max="242" width="9.140625" style="38" customWidth="1"/>
  </cols>
  <sheetData>
    <row r="1" spans="1:41" s="41" customFormat="1" ht="9.75" customHeight="1">
      <c r="A1" s="778" t="s">
        <v>355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128"/>
      <c r="AN1" s="128"/>
      <c r="AO1" s="523"/>
    </row>
    <row r="2" spans="1:41" s="41" customFormat="1" ht="9.75" customHeight="1">
      <c r="A2" s="781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128"/>
      <c r="AN2" s="128"/>
      <c r="AO2" s="523"/>
    </row>
    <row r="3" spans="1:41" s="45" customFormat="1" ht="24" customHeight="1" thickBot="1">
      <c r="A3" s="781"/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128"/>
      <c r="AN3" s="128"/>
      <c r="AO3" s="524"/>
    </row>
    <row r="4" spans="1:40" s="45" customFormat="1" ht="15" customHeight="1">
      <c r="A4" s="525" t="s">
        <v>16</v>
      </c>
      <c r="B4" s="526" t="s">
        <v>0</v>
      </c>
      <c r="C4" s="527" t="s">
        <v>356</v>
      </c>
      <c r="D4" s="784" t="s">
        <v>2</v>
      </c>
      <c r="E4" s="358">
        <v>1</v>
      </c>
      <c r="F4" s="358">
        <v>2</v>
      </c>
      <c r="G4" s="358">
        <v>3</v>
      </c>
      <c r="H4" s="358">
        <v>4</v>
      </c>
      <c r="I4" s="358">
        <v>5</v>
      </c>
      <c r="J4" s="358">
        <v>6</v>
      </c>
      <c r="K4" s="358">
        <v>7</v>
      </c>
      <c r="L4" s="358">
        <v>8</v>
      </c>
      <c r="M4" s="358">
        <v>9</v>
      </c>
      <c r="N4" s="358">
        <v>10</v>
      </c>
      <c r="O4" s="358">
        <v>11</v>
      </c>
      <c r="P4" s="358">
        <v>12</v>
      </c>
      <c r="Q4" s="358">
        <v>13</v>
      </c>
      <c r="R4" s="358">
        <v>14</v>
      </c>
      <c r="S4" s="358">
        <v>15</v>
      </c>
      <c r="T4" s="358">
        <v>16</v>
      </c>
      <c r="U4" s="358">
        <v>17</v>
      </c>
      <c r="V4" s="358">
        <v>18</v>
      </c>
      <c r="W4" s="358">
        <v>19</v>
      </c>
      <c r="X4" s="358">
        <v>20</v>
      </c>
      <c r="Y4" s="358">
        <v>21</v>
      </c>
      <c r="Z4" s="358">
        <v>22</v>
      </c>
      <c r="AA4" s="358">
        <v>23</v>
      </c>
      <c r="AB4" s="358">
        <v>24</v>
      </c>
      <c r="AC4" s="358">
        <v>25</v>
      </c>
      <c r="AD4" s="358">
        <v>26</v>
      </c>
      <c r="AE4" s="358">
        <v>27</v>
      </c>
      <c r="AF4" s="358">
        <v>28</v>
      </c>
      <c r="AG4" s="358">
        <v>29</v>
      </c>
      <c r="AH4" s="358">
        <v>30</v>
      </c>
      <c r="AI4" s="358">
        <v>31</v>
      </c>
      <c r="AJ4" s="720" t="s">
        <v>3</v>
      </c>
      <c r="AK4" s="787" t="s">
        <v>4</v>
      </c>
      <c r="AL4" s="789" t="s">
        <v>5</v>
      </c>
      <c r="AM4" s="41"/>
      <c r="AN4" s="41"/>
    </row>
    <row r="5" spans="1:40" s="45" customFormat="1" ht="15" customHeight="1">
      <c r="A5" s="528"/>
      <c r="B5" s="529" t="s">
        <v>357</v>
      </c>
      <c r="C5" s="530"/>
      <c r="D5" s="785"/>
      <c r="E5" s="342" t="s">
        <v>10</v>
      </c>
      <c r="F5" s="342" t="s">
        <v>11</v>
      </c>
      <c r="G5" s="342" t="s">
        <v>11</v>
      </c>
      <c r="H5" s="342" t="s">
        <v>8</v>
      </c>
      <c r="I5" s="342" t="s">
        <v>8</v>
      </c>
      <c r="J5" s="342" t="s">
        <v>9</v>
      </c>
      <c r="K5" s="342" t="s">
        <v>8</v>
      </c>
      <c r="L5" s="342" t="s">
        <v>10</v>
      </c>
      <c r="M5" s="342" t="s">
        <v>11</v>
      </c>
      <c r="N5" s="342" t="s">
        <v>11</v>
      </c>
      <c r="O5" s="342" t="s">
        <v>8</v>
      </c>
      <c r="P5" s="342" t="s">
        <v>8</v>
      </c>
      <c r="Q5" s="342" t="s">
        <v>9</v>
      </c>
      <c r="R5" s="342" t="s">
        <v>8</v>
      </c>
      <c r="S5" s="342" t="s">
        <v>10</v>
      </c>
      <c r="T5" s="342" t="s">
        <v>11</v>
      </c>
      <c r="U5" s="342" t="s">
        <v>11</v>
      </c>
      <c r="V5" s="342" t="s">
        <v>8</v>
      </c>
      <c r="W5" s="342" t="s">
        <v>8</v>
      </c>
      <c r="X5" s="342" t="s">
        <v>9</v>
      </c>
      <c r="Y5" s="342" t="s">
        <v>8</v>
      </c>
      <c r="Z5" s="342" t="s">
        <v>10</v>
      </c>
      <c r="AA5" s="342" t="s">
        <v>11</v>
      </c>
      <c r="AB5" s="342" t="s">
        <v>11</v>
      </c>
      <c r="AC5" s="342" t="s">
        <v>8</v>
      </c>
      <c r="AD5" s="342" t="s">
        <v>8</v>
      </c>
      <c r="AE5" s="342" t="s">
        <v>9</v>
      </c>
      <c r="AF5" s="342" t="s">
        <v>8</v>
      </c>
      <c r="AG5" s="342" t="s">
        <v>10</v>
      </c>
      <c r="AH5" s="342" t="s">
        <v>11</v>
      </c>
      <c r="AI5" s="342" t="s">
        <v>11</v>
      </c>
      <c r="AJ5" s="786"/>
      <c r="AK5" s="788"/>
      <c r="AL5" s="790"/>
      <c r="AM5" s="41"/>
      <c r="AN5" s="41"/>
    </row>
    <row r="6" spans="1:38" s="45" customFormat="1" ht="18" customHeight="1" thickBot="1">
      <c r="A6" s="531" t="s">
        <v>358</v>
      </c>
      <c r="B6" s="531" t="s">
        <v>359</v>
      </c>
      <c r="C6" s="532" t="s">
        <v>360</v>
      </c>
      <c r="D6" s="533" t="s">
        <v>14</v>
      </c>
      <c r="E6" s="534" t="s">
        <v>20</v>
      </c>
      <c r="F6" s="535" t="s">
        <v>361</v>
      </c>
      <c r="G6" s="535"/>
      <c r="H6" s="535" t="s">
        <v>20</v>
      </c>
      <c r="I6" s="534" t="s">
        <v>361</v>
      </c>
      <c r="J6" s="534"/>
      <c r="K6" s="535" t="s">
        <v>20</v>
      </c>
      <c r="L6" s="536" t="s">
        <v>361</v>
      </c>
      <c r="M6" s="536" t="s">
        <v>361</v>
      </c>
      <c r="N6" s="536" t="s">
        <v>20</v>
      </c>
      <c r="O6" s="536" t="s">
        <v>20</v>
      </c>
      <c r="P6" s="537" t="s">
        <v>361</v>
      </c>
      <c r="Q6" s="537" t="s">
        <v>20</v>
      </c>
      <c r="R6" s="536" t="s">
        <v>20</v>
      </c>
      <c r="S6" s="536" t="s">
        <v>361</v>
      </c>
      <c r="T6" s="535" t="s">
        <v>20</v>
      </c>
      <c r="U6" s="535" t="s">
        <v>361</v>
      </c>
      <c r="V6" s="535"/>
      <c r="W6" s="534" t="s">
        <v>20</v>
      </c>
      <c r="X6" s="534" t="s">
        <v>361</v>
      </c>
      <c r="Y6" s="535"/>
      <c r="Z6" s="535" t="s">
        <v>20</v>
      </c>
      <c r="AA6" s="535" t="s">
        <v>361</v>
      </c>
      <c r="AB6" s="535"/>
      <c r="AC6" s="535" t="s">
        <v>20</v>
      </c>
      <c r="AD6" s="534" t="s">
        <v>361</v>
      </c>
      <c r="AE6" s="534"/>
      <c r="AF6" s="535" t="s">
        <v>20</v>
      </c>
      <c r="AG6" s="535"/>
      <c r="AH6" s="535"/>
      <c r="AI6" s="535" t="s">
        <v>20</v>
      </c>
      <c r="AJ6" s="538">
        <v>96</v>
      </c>
      <c r="AK6" s="539">
        <f>COUNTIF(C6:AJ6,"T")*4+COUNTIF(C6:AJ6,"P")*12+COUNTIF(C6:AJ6,"M")*6+COUNTIF(C6:AJ6,"D2")*6+COUNTIF(C6:AJ6,"N")*12+COUNTIF(C6:AJ6,"T1")*4+COUNTIF(C6:AJ6,"D1N")*18+COUNTIF(C6:AJ6,"MN")*16+COUNTIF(C6:AJ6,"NA")*6+COUNTIF(C6:AJ6,"PNA")*18</f>
        <v>216</v>
      </c>
      <c r="AL6" s="540">
        <f>SUM(AK6-132)</f>
        <v>84</v>
      </c>
    </row>
    <row r="7" spans="1:38" s="45" customFormat="1" ht="18" customHeight="1" thickBot="1">
      <c r="A7" s="541" t="s">
        <v>362</v>
      </c>
      <c r="B7" s="541" t="s">
        <v>363</v>
      </c>
      <c r="C7" s="542" t="s">
        <v>364</v>
      </c>
      <c r="D7" s="533" t="s">
        <v>14</v>
      </c>
      <c r="E7" s="534" t="s">
        <v>361</v>
      </c>
      <c r="F7" s="535" t="s">
        <v>20</v>
      </c>
      <c r="G7" s="535" t="s">
        <v>361</v>
      </c>
      <c r="H7" s="535" t="s">
        <v>361</v>
      </c>
      <c r="I7" s="534" t="s">
        <v>20</v>
      </c>
      <c r="J7" s="534" t="s">
        <v>361</v>
      </c>
      <c r="K7" s="543" t="s">
        <v>361</v>
      </c>
      <c r="L7" s="791" t="s">
        <v>365</v>
      </c>
      <c r="M7" s="792"/>
      <c r="N7" s="792"/>
      <c r="O7" s="792"/>
      <c r="P7" s="792"/>
      <c r="Q7" s="792"/>
      <c r="R7" s="792"/>
      <c r="S7" s="793"/>
      <c r="T7" s="544" t="s">
        <v>361</v>
      </c>
      <c r="U7" s="535" t="s">
        <v>20</v>
      </c>
      <c r="V7" s="535" t="s">
        <v>361</v>
      </c>
      <c r="W7" s="534" t="s">
        <v>361</v>
      </c>
      <c r="X7" s="534" t="s">
        <v>20</v>
      </c>
      <c r="Y7" s="535" t="s">
        <v>361</v>
      </c>
      <c r="Z7" s="535" t="s">
        <v>361</v>
      </c>
      <c r="AA7" s="535" t="s">
        <v>20</v>
      </c>
      <c r="AB7" s="535" t="s">
        <v>361</v>
      </c>
      <c r="AC7" s="535" t="s">
        <v>361</v>
      </c>
      <c r="AD7" s="534" t="s">
        <v>20</v>
      </c>
      <c r="AE7" s="534" t="s">
        <v>361</v>
      </c>
      <c r="AF7" s="535" t="s">
        <v>361</v>
      </c>
      <c r="AG7" s="535" t="s">
        <v>366</v>
      </c>
      <c r="AH7" s="535" t="s">
        <v>361</v>
      </c>
      <c r="AI7" s="535" t="s">
        <v>361</v>
      </c>
      <c r="AJ7" s="538">
        <v>126</v>
      </c>
      <c r="AK7" s="539">
        <f>COUNTIF(C7:AJ7,"T")*4+COUNTIF(C7:AJ7,"P")*12+COUNTIF(C7:AJ7,"M")*6+COUNTIF(C7:AJ7,"D2")*6+COUNTIF(C7:AJ7,"N")*12+COUNTIF(C7:AJ7,"T1")*4+COUNTIF(C7:AJ7,"D1N")*18+COUNTIF(C7:AJ7,"PNA")*18+COUNTIF(C7:AJ7,"NA")*6+COUNTIF(C7:AJ7,"TNA")*12</f>
        <v>186</v>
      </c>
      <c r="AL7" s="540">
        <f>SUM(AK7-132)</f>
        <v>54</v>
      </c>
    </row>
    <row r="8" spans="1:38" s="45" customFormat="1" ht="18" customHeight="1">
      <c r="A8" s="541" t="s">
        <v>367</v>
      </c>
      <c r="B8" s="541" t="s">
        <v>368</v>
      </c>
      <c r="C8" s="545" t="s">
        <v>369</v>
      </c>
      <c r="D8" s="546" t="s">
        <v>14</v>
      </c>
      <c r="E8" s="547"/>
      <c r="F8" s="548"/>
      <c r="G8" s="548" t="s">
        <v>20</v>
      </c>
      <c r="H8" s="548"/>
      <c r="I8" s="547"/>
      <c r="J8" s="547" t="s">
        <v>20</v>
      </c>
      <c r="K8" s="548"/>
      <c r="L8" s="535" t="s">
        <v>20</v>
      </c>
      <c r="M8" s="535" t="s">
        <v>20</v>
      </c>
      <c r="N8" s="535"/>
      <c r="O8" s="535"/>
      <c r="P8" s="534" t="s">
        <v>20</v>
      </c>
      <c r="Q8" s="534"/>
      <c r="R8" s="535"/>
      <c r="S8" s="535" t="s">
        <v>20</v>
      </c>
      <c r="T8" s="548"/>
      <c r="U8" s="548"/>
      <c r="V8" s="548" t="s">
        <v>20</v>
      </c>
      <c r="W8" s="547"/>
      <c r="X8" s="547"/>
      <c r="Y8" s="548" t="s">
        <v>20</v>
      </c>
      <c r="Z8" s="548"/>
      <c r="AA8" s="548"/>
      <c r="AB8" s="548" t="s">
        <v>20</v>
      </c>
      <c r="AC8" s="548"/>
      <c r="AD8" s="547"/>
      <c r="AE8" s="547" t="s">
        <v>20</v>
      </c>
      <c r="AF8" s="548"/>
      <c r="AG8" s="548"/>
      <c r="AH8" s="548" t="s">
        <v>20</v>
      </c>
      <c r="AI8" s="548"/>
      <c r="AJ8" s="549">
        <v>48</v>
      </c>
      <c r="AK8" s="539">
        <f>COUNTIF(C8:AJ8,"T")*4+COUNTIF(C8:AJ8,"P")*12+COUNTIF(C8:AJ8,"M")*6+COUNTIF(C8:AJ8,"D2")*6+COUNTIF(C8:AJ8,"N")*12+COUNTIF(C8:AJ8,"T1")*4+COUNTIF(C8:AJ8,"D1N")*18+COUNTIF(C8:AJ8,"MN")*16+COUNTIF(C8:AJ8,"NA")*6+COUNTIF(C8:AJ8,"TNA")*12</f>
        <v>132</v>
      </c>
      <c r="AL8" s="540">
        <f>SUM(AK8-132)</f>
        <v>0</v>
      </c>
    </row>
    <row r="9" spans="1:38" s="45" customFormat="1" ht="18" customHeight="1">
      <c r="A9" s="550" t="s">
        <v>16</v>
      </c>
      <c r="B9" s="529" t="s">
        <v>0</v>
      </c>
      <c r="C9" s="551"/>
      <c r="D9" s="767" t="s">
        <v>2</v>
      </c>
      <c r="E9" s="552">
        <v>1</v>
      </c>
      <c r="F9" s="552">
        <v>2</v>
      </c>
      <c r="G9" s="552">
        <v>3</v>
      </c>
      <c r="H9" s="552">
        <v>4</v>
      </c>
      <c r="I9" s="552">
        <v>5</v>
      </c>
      <c r="J9" s="552">
        <v>6</v>
      </c>
      <c r="K9" s="552">
        <v>7</v>
      </c>
      <c r="L9" s="552">
        <v>8</v>
      </c>
      <c r="M9" s="552">
        <v>9</v>
      </c>
      <c r="N9" s="553">
        <v>10</v>
      </c>
      <c r="O9" s="553">
        <v>11</v>
      </c>
      <c r="P9" s="553">
        <v>12</v>
      </c>
      <c r="Q9" s="553">
        <v>13</v>
      </c>
      <c r="R9" s="553">
        <v>14</v>
      </c>
      <c r="S9" s="553">
        <v>15</v>
      </c>
      <c r="T9" s="553">
        <v>16</v>
      </c>
      <c r="U9" s="553">
        <v>17</v>
      </c>
      <c r="V9" s="553">
        <v>18</v>
      </c>
      <c r="W9" s="553">
        <v>19</v>
      </c>
      <c r="X9" s="553">
        <v>20</v>
      </c>
      <c r="Y9" s="553">
        <v>21</v>
      </c>
      <c r="Z9" s="553">
        <v>22</v>
      </c>
      <c r="AA9" s="553">
        <v>23</v>
      </c>
      <c r="AB9" s="553">
        <v>24</v>
      </c>
      <c r="AC9" s="553">
        <v>25</v>
      </c>
      <c r="AD9" s="553">
        <v>26</v>
      </c>
      <c r="AE9" s="552">
        <v>27</v>
      </c>
      <c r="AF9" s="552">
        <v>28</v>
      </c>
      <c r="AG9" s="552">
        <v>29</v>
      </c>
      <c r="AH9" s="552">
        <v>30</v>
      </c>
      <c r="AI9" s="552">
        <v>31</v>
      </c>
      <c r="AJ9" s="769" t="s">
        <v>3</v>
      </c>
      <c r="AK9" s="771" t="s">
        <v>4</v>
      </c>
      <c r="AL9" s="773" t="s">
        <v>5</v>
      </c>
    </row>
    <row r="10" spans="1:40" s="45" customFormat="1" ht="18" customHeight="1">
      <c r="A10" s="550"/>
      <c r="B10" s="529" t="s">
        <v>370</v>
      </c>
      <c r="C10" s="551"/>
      <c r="D10" s="768"/>
      <c r="E10" s="342" t="s">
        <v>10</v>
      </c>
      <c r="F10" s="342" t="s">
        <v>11</v>
      </c>
      <c r="G10" s="342" t="s">
        <v>11</v>
      </c>
      <c r="H10" s="342" t="s">
        <v>8</v>
      </c>
      <c r="I10" s="342" t="s">
        <v>8</v>
      </c>
      <c r="J10" s="342" t="s">
        <v>9</v>
      </c>
      <c r="K10" s="342" t="s">
        <v>8</v>
      </c>
      <c r="L10" s="342" t="s">
        <v>10</v>
      </c>
      <c r="M10" s="342" t="s">
        <v>11</v>
      </c>
      <c r="N10" s="342" t="s">
        <v>11</v>
      </c>
      <c r="O10" s="342" t="s">
        <v>8</v>
      </c>
      <c r="P10" s="342" t="s">
        <v>8</v>
      </c>
      <c r="Q10" s="342" t="s">
        <v>9</v>
      </c>
      <c r="R10" s="342" t="s">
        <v>8</v>
      </c>
      <c r="S10" s="342" t="s">
        <v>10</v>
      </c>
      <c r="T10" s="342" t="s">
        <v>11</v>
      </c>
      <c r="U10" s="342" t="s">
        <v>11</v>
      </c>
      <c r="V10" s="342" t="s">
        <v>8</v>
      </c>
      <c r="W10" s="342" t="s">
        <v>8</v>
      </c>
      <c r="X10" s="342" t="s">
        <v>9</v>
      </c>
      <c r="Y10" s="342" t="s">
        <v>8</v>
      </c>
      <c r="Z10" s="342" t="s">
        <v>10</v>
      </c>
      <c r="AA10" s="342" t="s">
        <v>11</v>
      </c>
      <c r="AB10" s="342" t="s">
        <v>11</v>
      </c>
      <c r="AC10" s="342" t="s">
        <v>8</v>
      </c>
      <c r="AD10" s="342" t="s">
        <v>8</v>
      </c>
      <c r="AE10" s="342" t="s">
        <v>9</v>
      </c>
      <c r="AF10" s="342" t="s">
        <v>8</v>
      </c>
      <c r="AG10" s="342" t="s">
        <v>10</v>
      </c>
      <c r="AH10" s="342" t="s">
        <v>11</v>
      </c>
      <c r="AI10" s="342" t="s">
        <v>11</v>
      </c>
      <c r="AJ10" s="770"/>
      <c r="AK10" s="772"/>
      <c r="AL10" s="774"/>
      <c r="AM10" s="41"/>
      <c r="AN10" s="41"/>
    </row>
    <row r="11" spans="1:40" s="45" customFormat="1" ht="18" customHeight="1">
      <c r="A11" s="554" t="s">
        <v>371</v>
      </c>
      <c r="B11" s="555" t="s">
        <v>372</v>
      </c>
      <c r="C11" s="556" t="s">
        <v>373</v>
      </c>
      <c r="D11" s="145"/>
      <c r="E11" s="547"/>
      <c r="F11" s="548" t="s">
        <v>374</v>
      </c>
      <c r="G11" s="548"/>
      <c r="H11" s="548"/>
      <c r="I11" s="547"/>
      <c r="J11" s="547"/>
      <c r="K11" s="548"/>
      <c r="L11" s="548"/>
      <c r="M11" s="548"/>
      <c r="N11" s="548"/>
      <c r="O11" s="548"/>
      <c r="P11" s="547"/>
      <c r="Q11" s="547"/>
      <c r="R11" s="548"/>
      <c r="S11" s="548"/>
      <c r="T11" s="548"/>
      <c r="U11" s="548" t="s">
        <v>374</v>
      </c>
      <c r="V11" s="548"/>
      <c r="W11" s="547"/>
      <c r="X11" s="547"/>
      <c r="Y11" s="548"/>
      <c r="Z11" s="548"/>
      <c r="AA11" s="548"/>
      <c r="AB11" s="548" t="s">
        <v>374</v>
      </c>
      <c r="AC11" s="548"/>
      <c r="AD11" s="547"/>
      <c r="AE11" s="547"/>
      <c r="AF11" s="548"/>
      <c r="AG11" s="548" t="s">
        <v>374</v>
      </c>
      <c r="AH11" s="548"/>
      <c r="AI11" s="548"/>
      <c r="AJ11" s="471"/>
      <c r="AK11" s="557"/>
      <c r="AL11" s="558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24</v>
      </c>
      <c r="AM11" s="41"/>
      <c r="AN11" s="41"/>
    </row>
    <row r="12" spans="1:40" s="45" customFormat="1" ht="18" customHeight="1">
      <c r="A12" s="554" t="s">
        <v>375</v>
      </c>
      <c r="B12" s="555" t="s">
        <v>376</v>
      </c>
      <c r="C12" s="559" t="s">
        <v>377</v>
      </c>
      <c r="D12" s="145"/>
      <c r="E12" s="547" t="s">
        <v>374</v>
      </c>
      <c r="F12" s="548"/>
      <c r="G12" s="548"/>
      <c r="H12" s="548"/>
      <c r="I12" s="547"/>
      <c r="J12" s="547"/>
      <c r="K12" s="548"/>
      <c r="L12" s="548"/>
      <c r="M12" s="548"/>
      <c r="N12" s="548"/>
      <c r="O12" s="548"/>
      <c r="P12" s="547"/>
      <c r="Q12" s="547" t="s">
        <v>374</v>
      </c>
      <c r="R12" s="548"/>
      <c r="S12" s="548"/>
      <c r="T12" s="548" t="s">
        <v>374</v>
      </c>
      <c r="U12" s="548"/>
      <c r="V12" s="548"/>
      <c r="W12" s="547"/>
      <c r="X12" s="547"/>
      <c r="Y12" s="548"/>
      <c r="Z12" s="548"/>
      <c r="AA12" s="548" t="s">
        <v>374</v>
      </c>
      <c r="AB12" s="548"/>
      <c r="AC12" s="548" t="s">
        <v>374</v>
      </c>
      <c r="AD12" s="547"/>
      <c r="AE12" s="547"/>
      <c r="AF12" s="548"/>
      <c r="AG12" s="548"/>
      <c r="AH12" s="548"/>
      <c r="AI12" s="548" t="s">
        <v>374</v>
      </c>
      <c r="AJ12" s="471"/>
      <c r="AK12" s="557"/>
      <c r="AL12" s="558">
        <f aca="true" t="shared" si="0" ref="AL12:AL17">COUNTIF(D12:AK12,"T")*4+COUNTIF(D12:AK12,"P")*12+COUNTIF(D12:AK12,"M")*4+COUNTIF(D12:AK12,"D2")*6+COUNTIF(D12:AK12,"N")*12+COUNTIF(D12:AK12,"T1")*4+COUNTIF(D12:AK12,"D1N")*18+COUNTIF(D12:AK12,"MN")*16+COUNTIF(D12:AK12,"NA")*6+COUNTIF(D12:AK12,"NB")*6</f>
        <v>36</v>
      </c>
      <c r="AM12" s="41"/>
      <c r="AN12" s="41"/>
    </row>
    <row r="13" spans="1:40" s="45" customFormat="1" ht="18" customHeight="1">
      <c r="A13" s="554" t="s">
        <v>378</v>
      </c>
      <c r="B13" s="560" t="s">
        <v>379</v>
      </c>
      <c r="C13" s="561" t="s">
        <v>380</v>
      </c>
      <c r="D13" s="145"/>
      <c r="E13" s="547"/>
      <c r="F13" s="548"/>
      <c r="G13" s="548"/>
      <c r="H13" s="548"/>
      <c r="I13" s="547"/>
      <c r="J13" s="547"/>
      <c r="K13" s="548"/>
      <c r="L13" s="548"/>
      <c r="M13" s="548"/>
      <c r="N13" s="548" t="s">
        <v>361</v>
      </c>
      <c r="O13" s="548"/>
      <c r="P13" s="547"/>
      <c r="Q13" s="547" t="s">
        <v>361</v>
      </c>
      <c r="R13" s="548"/>
      <c r="S13" s="548"/>
      <c r="T13" s="548"/>
      <c r="U13" s="548"/>
      <c r="V13" s="548"/>
      <c r="W13" s="547"/>
      <c r="X13" s="547"/>
      <c r="Y13" s="548"/>
      <c r="Z13" s="548"/>
      <c r="AA13" s="548"/>
      <c r="AB13" s="548"/>
      <c r="AC13" s="548"/>
      <c r="AD13" s="547"/>
      <c r="AE13" s="547"/>
      <c r="AF13" s="548"/>
      <c r="AG13" s="548"/>
      <c r="AH13" s="548"/>
      <c r="AI13" s="548"/>
      <c r="AJ13" s="471"/>
      <c r="AK13" s="557"/>
      <c r="AL13" s="558">
        <f t="shared" si="0"/>
        <v>12</v>
      </c>
      <c r="AM13" s="41"/>
      <c r="AN13" s="41"/>
    </row>
    <row r="14" spans="1:40" s="45" customFormat="1" ht="18" customHeight="1">
      <c r="A14" s="554" t="s">
        <v>381</v>
      </c>
      <c r="B14" s="487" t="s">
        <v>382</v>
      </c>
      <c r="C14" s="559" t="s">
        <v>383</v>
      </c>
      <c r="D14" s="145"/>
      <c r="E14" s="547"/>
      <c r="F14" s="548"/>
      <c r="G14" s="548" t="s">
        <v>374</v>
      </c>
      <c r="H14" s="548"/>
      <c r="I14" s="547"/>
      <c r="J14" s="547"/>
      <c r="K14" s="548" t="s">
        <v>374</v>
      </c>
      <c r="L14" s="548"/>
      <c r="M14" s="548" t="s">
        <v>374</v>
      </c>
      <c r="N14" s="548"/>
      <c r="O14" s="548"/>
      <c r="P14" s="547"/>
      <c r="Q14" s="547"/>
      <c r="R14" s="548"/>
      <c r="S14" s="548"/>
      <c r="T14" s="548"/>
      <c r="U14" s="548"/>
      <c r="V14" s="548"/>
      <c r="W14" s="547"/>
      <c r="X14" s="547"/>
      <c r="Y14" s="548"/>
      <c r="Z14" s="548"/>
      <c r="AA14" s="548"/>
      <c r="AB14" s="548"/>
      <c r="AC14" s="548"/>
      <c r="AD14" s="547"/>
      <c r="AE14" s="547"/>
      <c r="AF14" s="548"/>
      <c r="AG14" s="548"/>
      <c r="AH14" s="548"/>
      <c r="AI14" s="548"/>
      <c r="AJ14" s="471"/>
      <c r="AK14" s="557"/>
      <c r="AL14" s="558">
        <f t="shared" si="0"/>
        <v>18</v>
      </c>
      <c r="AM14" s="41"/>
      <c r="AN14" s="41"/>
    </row>
    <row r="15" spans="1:40" s="45" customFormat="1" ht="18" customHeight="1">
      <c r="A15" s="554" t="s">
        <v>384</v>
      </c>
      <c r="B15" s="555" t="s">
        <v>385</v>
      </c>
      <c r="C15" s="559" t="s">
        <v>386</v>
      </c>
      <c r="D15" s="145"/>
      <c r="E15" s="547"/>
      <c r="F15" s="548"/>
      <c r="G15" s="548"/>
      <c r="H15" s="548"/>
      <c r="I15" s="547"/>
      <c r="J15" s="547"/>
      <c r="K15" s="548"/>
      <c r="L15" s="548"/>
      <c r="M15" s="548"/>
      <c r="N15" s="548"/>
      <c r="O15" s="548" t="s">
        <v>374</v>
      </c>
      <c r="P15" s="547"/>
      <c r="Q15" s="547"/>
      <c r="R15" s="548" t="s">
        <v>374</v>
      </c>
      <c r="S15" s="548"/>
      <c r="T15" s="548"/>
      <c r="U15" s="548"/>
      <c r="V15" s="548"/>
      <c r="W15" s="547" t="s">
        <v>374</v>
      </c>
      <c r="X15" s="547"/>
      <c r="Y15" s="548"/>
      <c r="Z15" s="548"/>
      <c r="AA15" s="548"/>
      <c r="AB15" s="548"/>
      <c r="AC15" s="548"/>
      <c r="AD15" s="547"/>
      <c r="AE15" s="547"/>
      <c r="AF15" s="548" t="s">
        <v>374</v>
      </c>
      <c r="AG15" s="548"/>
      <c r="AH15" s="548"/>
      <c r="AI15" s="548"/>
      <c r="AJ15" s="471"/>
      <c r="AK15" s="557"/>
      <c r="AL15" s="558">
        <f t="shared" si="0"/>
        <v>24</v>
      </c>
      <c r="AM15" s="41"/>
      <c r="AN15" s="41"/>
    </row>
    <row r="16" spans="1:40" s="45" customFormat="1" ht="18" customHeight="1">
      <c r="A16" s="554" t="s">
        <v>387</v>
      </c>
      <c r="B16" s="555" t="s">
        <v>388</v>
      </c>
      <c r="C16" s="556" t="s">
        <v>389</v>
      </c>
      <c r="D16" s="562"/>
      <c r="E16" s="547"/>
      <c r="F16" s="548"/>
      <c r="G16" s="548"/>
      <c r="H16" s="548"/>
      <c r="I16" s="547" t="s">
        <v>374</v>
      </c>
      <c r="J16" s="547"/>
      <c r="K16" s="548"/>
      <c r="L16" s="548" t="s">
        <v>374</v>
      </c>
      <c r="M16" s="548"/>
      <c r="N16" s="548"/>
      <c r="O16" s="548"/>
      <c r="P16" s="547"/>
      <c r="Q16" s="547"/>
      <c r="R16" s="548"/>
      <c r="S16" s="548"/>
      <c r="T16" s="548"/>
      <c r="U16" s="548"/>
      <c r="V16" s="548"/>
      <c r="W16" s="547"/>
      <c r="X16" s="547" t="s">
        <v>374</v>
      </c>
      <c r="Y16" s="548"/>
      <c r="Z16" s="548" t="s">
        <v>374</v>
      </c>
      <c r="AA16" s="548"/>
      <c r="AB16" s="548"/>
      <c r="AC16" s="548"/>
      <c r="AD16" s="547" t="s">
        <v>374</v>
      </c>
      <c r="AE16" s="547"/>
      <c r="AF16" s="548"/>
      <c r="AG16" s="548"/>
      <c r="AH16" s="548"/>
      <c r="AI16" s="548"/>
      <c r="AJ16" s="563"/>
      <c r="AK16" s="557"/>
      <c r="AL16" s="558">
        <f t="shared" si="0"/>
        <v>30</v>
      </c>
      <c r="AM16" s="41"/>
      <c r="AN16" s="41"/>
    </row>
    <row r="17" spans="1:40" s="45" customFormat="1" ht="18" customHeight="1">
      <c r="A17" s="554" t="s">
        <v>390</v>
      </c>
      <c r="B17" s="560" t="s">
        <v>391</v>
      </c>
      <c r="C17" s="561" t="s">
        <v>392</v>
      </c>
      <c r="D17" s="145"/>
      <c r="E17" s="547"/>
      <c r="F17" s="548"/>
      <c r="G17" s="548"/>
      <c r="H17" s="548"/>
      <c r="I17" s="547"/>
      <c r="J17" s="547" t="s">
        <v>374</v>
      </c>
      <c r="K17" s="548"/>
      <c r="L17" s="548"/>
      <c r="M17" s="548"/>
      <c r="N17" s="548"/>
      <c r="O17" s="548"/>
      <c r="P17" s="547"/>
      <c r="Q17" s="547"/>
      <c r="R17" s="548"/>
      <c r="S17" s="548"/>
      <c r="T17" s="548"/>
      <c r="U17" s="548"/>
      <c r="V17" s="548"/>
      <c r="W17" s="547"/>
      <c r="X17" s="547"/>
      <c r="Y17" s="548" t="s">
        <v>374</v>
      </c>
      <c r="Z17" s="548"/>
      <c r="AA17" s="548"/>
      <c r="AB17" s="548"/>
      <c r="AC17" s="548"/>
      <c r="AD17" s="547"/>
      <c r="AE17" s="547" t="s">
        <v>374</v>
      </c>
      <c r="AF17" s="548"/>
      <c r="AG17" s="548"/>
      <c r="AH17" s="548" t="s">
        <v>374</v>
      </c>
      <c r="AI17" s="548"/>
      <c r="AJ17" s="471"/>
      <c r="AK17" s="557"/>
      <c r="AL17" s="558">
        <f t="shared" si="0"/>
        <v>24</v>
      </c>
      <c r="AM17" s="41"/>
      <c r="AN17" s="41"/>
    </row>
    <row r="18" spans="1:40" s="45" customFormat="1" ht="18" customHeight="1">
      <c r="A18" s="554" t="s">
        <v>393</v>
      </c>
      <c r="B18" s="560" t="s">
        <v>394</v>
      </c>
      <c r="C18" s="561" t="s">
        <v>395</v>
      </c>
      <c r="D18" s="145"/>
      <c r="E18" s="547"/>
      <c r="F18" s="548"/>
      <c r="G18" s="548"/>
      <c r="H18" s="548"/>
      <c r="I18" s="547"/>
      <c r="J18" s="547"/>
      <c r="K18" s="548"/>
      <c r="L18" s="548"/>
      <c r="M18" s="548"/>
      <c r="N18" s="548"/>
      <c r="O18" s="548" t="s">
        <v>361</v>
      </c>
      <c r="P18" s="547"/>
      <c r="Q18" s="547"/>
      <c r="R18" s="548" t="s">
        <v>361</v>
      </c>
      <c r="S18" s="548"/>
      <c r="T18" s="548"/>
      <c r="U18" s="548"/>
      <c r="V18" s="548"/>
      <c r="W18" s="547"/>
      <c r="X18" s="547"/>
      <c r="Y18" s="548"/>
      <c r="Z18" s="548"/>
      <c r="AA18" s="548"/>
      <c r="AB18" s="548"/>
      <c r="AC18" s="548"/>
      <c r="AD18" s="547"/>
      <c r="AE18" s="547"/>
      <c r="AF18" s="548"/>
      <c r="AG18" s="548"/>
      <c r="AH18" s="548"/>
      <c r="AI18" s="548"/>
      <c r="AJ18" s="471"/>
      <c r="AK18" s="557"/>
      <c r="AL18" s="558">
        <f>COUNTIF(D18:AK18,"T")*4+COUNTIF(D18:AK18,"P")*12+COUNTIF(D18:AK18,"M")*4+COUNTIF(D18:AK18,"D2")*6+COUNTIF(D18:AK18,"N")*12+COUNTIF(D18:AK18,"T1")*4+COUNTIF(D18:AK18,"D1N")*18+COUNTIF(D18:AK18,"MN")*16+COUNTIF(D18:AK18,"NA")*6+COUNTIF(D18:AK18,"NB")*6+COUNTIF(D18:AK18,"TNA")*6</f>
        <v>12</v>
      </c>
      <c r="AM18" s="41"/>
      <c r="AN18" s="41"/>
    </row>
    <row r="19" spans="1:38" s="45" customFormat="1" ht="18" customHeight="1">
      <c r="A19" s="554" t="s">
        <v>396</v>
      </c>
      <c r="B19" s="555" t="s">
        <v>397</v>
      </c>
      <c r="C19" s="556" t="s">
        <v>398</v>
      </c>
      <c r="D19" s="546"/>
      <c r="E19" s="547"/>
      <c r="F19" s="548"/>
      <c r="G19" s="548"/>
      <c r="H19" s="548" t="s">
        <v>374</v>
      </c>
      <c r="I19" s="547"/>
      <c r="J19" s="547"/>
      <c r="K19" s="548"/>
      <c r="L19" s="548"/>
      <c r="M19" s="548"/>
      <c r="N19" s="548" t="s">
        <v>374</v>
      </c>
      <c r="O19" s="548"/>
      <c r="P19" s="547" t="s">
        <v>374</v>
      </c>
      <c r="Q19" s="547"/>
      <c r="R19" s="548"/>
      <c r="S19" s="548" t="s">
        <v>374</v>
      </c>
      <c r="T19" s="548"/>
      <c r="U19" s="548"/>
      <c r="V19" s="548" t="s">
        <v>374</v>
      </c>
      <c r="W19" s="547"/>
      <c r="X19" s="547"/>
      <c r="Y19" s="548"/>
      <c r="Z19" s="548"/>
      <c r="AA19" s="548"/>
      <c r="AB19" s="548"/>
      <c r="AC19" s="548"/>
      <c r="AD19" s="547"/>
      <c r="AE19" s="547"/>
      <c r="AF19" s="548"/>
      <c r="AG19" s="548"/>
      <c r="AH19" s="548"/>
      <c r="AI19" s="548"/>
      <c r="AJ19" s="564"/>
      <c r="AK19" s="539"/>
      <c r="AL19" s="558">
        <f>COUNTIF(D19:AK19,"T")*4+COUNTIF(D19:AK19,"P")*12+COUNTIF(D19:AK19,"M")*4+COUNTIF(D19:AK19,"D2")*6+COUNTIF(D19:AK19,"N")*12+COUNTIF(D19:AK19,"T1")*4+COUNTIF(D19:AK19,"D1N")*18+COUNTIF(D19:AK19,"TI")*12+COUNTIF(D19:AK19,"NA")*6+COUNTIF(D19:AK19,"NB")*6</f>
        <v>30</v>
      </c>
    </row>
    <row r="20" spans="1:40" ht="14.25">
      <c r="A20" s="492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4"/>
      <c r="AL20" s="495"/>
      <c r="AM20"/>
      <c r="AN20"/>
    </row>
    <row r="21" spans="1:38" ht="15" thickBot="1">
      <c r="A21" s="496"/>
      <c r="B21" s="497" t="s">
        <v>343</v>
      </c>
      <c r="C21" s="497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8"/>
      <c r="AL21" s="499"/>
    </row>
    <row r="22" spans="1:38" ht="14.25">
      <c r="A22" s="500"/>
      <c r="B22" s="775" t="s">
        <v>399</v>
      </c>
      <c r="C22" s="776"/>
      <c r="D22" s="777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565"/>
      <c r="V22" s="765" t="s">
        <v>304</v>
      </c>
      <c r="W22" s="765"/>
      <c r="X22" s="765"/>
      <c r="Y22" s="765"/>
      <c r="Z22" s="765"/>
      <c r="AA22" s="765"/>
      <c r="AB22" s="765"/>
      <c r="AC22" s="765"/>
      <c r="AD22" s="765"/>
      <c r="AE22" s="765"/>
      <c r="AF22" s="765"/>
      <c r="AG22" s="765"/>
      <c r="AH22" s="765"/>
      <c r="AI22" s="765"/>
      <c r="AJ22" s="493"/>
      <c r="AK22" s="498"/>
      <c r="AL22" s="499"/>
    </row>
    <row r="23" spans="1:38" ht="14.25">
      <c r="A23" s="500"/>
      <c r="B23" s="762" t="s">
        <v>400</v>
      </c>
      <c r="C23" s="763"/>
      <c r="D23" s="764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565"/>
      <c r="V23" s="765" t="s">
        <v>305</v>
      </c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493"/>
      <c r="AK23" s="498"/>
      <c r="AL23" s="499"/>
    </row>
    <row r="24" spans="1:38" ht="15" thickBot="1">
      <c r="A24" s="506"/>
      <c r="B24" s="566" t="s">
        <v>401</v>
      </c>
      <c r="C24" s="567"/>
      <c r="D24" s="568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65"/>
      <c r="V24" s="765" t="s">
        <v>306</v>
      </c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5"/>
      <c r="AJ24" s="498"/>
      <c r="AK24" s="498"/>
      <c r="AL24" s="499"/>
    </row>
    <row r="25" spans="1:38" ht="14.25">
      <c r="A25" s="510"/>
      <c r="B25" s="569"/>
      <c r="C25" s="570"/>
      <c r="D25" s="516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71"/>
      <c r="V25" s="766" t="s">
        <v>307</v>
      </c>
      <c r="W25" s="766"/>
      <c r="X25" s="766"/>
      <c r="Y25" s="766"/>
      <c r="Z25" s="766"/>
      <c r="AA25" s="766"/>
      <c r="AB25" s="766"/>
      <c r="AC25" s="766"/>
      <c r="AD25" s="766"/>
      <c r="AE25" s="766"/>
      <c r="AF25" s="766"/>
      <c r="AG25" s="766"/>
      <c r="AH25" s="766"/>
      <c r="AI25" s="766"/>
      <c r="AJ25" s="498"/>
      <c r="AK25" s="498"/>
      <c r="AL25" s="499"/>
    </row>
    <row r="26" spans="1:38" ht="14.25">
      <c r="A26" s="512"/>
      <c r="B26" s="569"/>
      <c r="C26" s="570"/>
      <c r="D26" s="516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71"/>
      <c r="V26" s="571"/>
      <c r="W26" s="571"/>
      <c r="X26" s="571"/>
      <c r="Y26" s="572"/>
      <c r="Z26" s="571"/>
      <c r="AA26" s="571"/>
      <c r="AB26" s="571"/>
      <c r="AC26" s="571"/>
      <c r="AD26" s="571"/>
      <c r="AE26" s="571"/>
      <c r="AF26" s="572"/>
      <c r="AG26" s="571"/>
      <c r="AH26" s="571"/>
      <c r="AI26" s="571"/>
      <c r="AJ26" s="498"/>
      <c r="AK26" s="498"/>
      <c r="AL26" s="499"/>
    </row>
    <row r="27" spans="1:38" ht="14.25">
      <c r="A27" s="496"/>
      <c r="B27" s="573"/>
      <c r="C27" s="509"/>
      <c r="D27" s="516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498"/>
      <c r="AK27" s="498"/>
      <c r="AL27" s="499"/>
    </row>
    <row r="28" spans="1:38" ht="15" thickBot="1">
      <c r="A28" s="517"/>
      <c r="B28" s="574"/>
      <c r="C28" s="519"/>
      <c r="D28" s="520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21"/>
      <c r="AK28" s="521"/>
      <c r="AL28" s="522"/>
    </row>
  </sheetData>
  <sheetProtection/>
  <mergeCells count="16">
    <mergeCell ref="AK9:AK10"/>
    <mergeCell ref="AL9:AL10"/>
    <mergeCell ref="B22:D22"/>
    <mergeCell ref="V22:AI22"/>
    <mergeCell ref="A1:AL3"/>
    <mergeCell ref="D4:D5"/>
    <mergeCell ref="AJ4:AJ5"/>
    <mergeCell ref="AK4:AK5"/>
    <mergeCell ref="AL4:AL5"/>
    <mergeCell ref="L7:S7"/>
    <mergeCell ref="B23:D23"/>
    <mergeCell ref="V23:AI23"/>
    <mergeCell ref="V24:AI24"/>
    <mergeCell ref="V25:AI25"/>
    <mergeCell ref="D9:D10"/>
    <mergeCell ref="AJ9:AJ1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6">
      <selection activeCell="B31" sqref="B31"/>
    </sheetView>
  </sheetViews>
  <sheetFormatPr defaultColWidth="11.57421875" defaultRowHeight="15"/>
  <cols>
    <col min="1" max="1" width="8.28125" style="38" customWidth="1"/>
    <col min="2" max="2" width="20.7109375" style="38" customWidth="1"/>
    <col min="3" max="3" width="6.57421875" style="38" customWidth="1"/>
    <col min="4" max="4" width="7.140625" style="39" customWidth="1"/>
    <col min="5" max="35" width="3.7109375" style="38" customWidth="1"/>
    <col min="36" max="38" width="4.7109375" style="40" customWidth="1"/>
    <col min="39" max="242" width="9.140625" style="38" customWidth="1"/>
  </cols>
  <sheetData>
    <row r="1" spans="1:40" s="41" customFormat="1" ht="15" customHeight="1">
      <c r="A1" s="748" t="s">
        <v>402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50"/>
      <c r="AM1" s="443"/>
      <c r="AN1" s="444"/>
    </row>
    <row r="2" spans="1:40" s="41" customFormat="1" ht="15" customHeight="1">
      <c r="A2" s="751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3"/>
      <c r="AM2" s="128"/>
      <c r="AN2" s="445"/>
    </row>
    <row r="3" spans="1:40" s="45" customFormat="1" ht="15" customHeight="1">
      <c r="A3" s="751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3"/>
      <c r="AM3" s="128"/>
      <c r="AN3" s="445"/>
    </row>
    <row r="4" spans="1:40" s="45" customFormat="1" ht="15" customHeight="1" thickBot="1">
      <c r="A4" s="575" t="s">
        <v>16</v>
      </c>
      <c r="B4" s="452" t="s">
        <v>0</v>
      </c>
      <c r="C4" s="452" t="s">
        <v>1</v>
      </c>
      <c r="D4" s="813" t="s">
        <v>2</v>
      </c>
      <c r="E4" s="576">
        <v>1</v>
      </c>
      <c r="F4" s="576">
        <v>2</v>
      </c>
      <c r="G4" s="576">
        <v>3</v>
      </c>
      <c r="H4" s="576">
        <v>4</v>
      </c>
      <c r="I4" s="576">
        <v>5</v>
      </c>
      <c r="J4" s="576">
        <v>6</v>
      </c>
      <c r="K4" s="576">
        <v>7</v>
      </c>
      <c r="L4" s="576">
        <v>8</v>
      </c>
      <c r="M4" s="576">
        <v>9</v>
      </c>
      <c r="N4" s="576">
        <v>10</v>
      </c>
      <c r="O4" s="576">
        <v>11</v>
      </c>
      <c r="P4" s="576">
        <v>12</v>
      </c>
      <c r="Q4" s="576">
        <v>13</v>
      </c>
      <c r="R4" s="576">
        <v>14</v>
      </c>
      <c r="S4" s="576">
        <v>15</v>
      </c>
      <c r="T4" s="576">
        <v>16</v>
      </c>
      <c r="U4" s="576">
        <v>17</v>
      </c>
      <c r="V4" s="576">
        <v>18</v>
      </c>
      <c r="W4" s="576">
        <v>19</v>
      </c>
      <c r="X4" s="576">
        <v>20</v>
      </c>
      <c r="Y4" s="576">
        <v>21</v>
      </c>
      <c r="Z4" s="576">
        <v>22</v>
      </c>
      <c r="AA4" s="576">
        <v>23</v>
      </c>
      <c r="AB4" s="576">
        <v>24</v>
      </c>
      <c r="AC4" s="576">
        <v>25</v>
      </c>
      <c r="AD4" s="576">
        <v>26</v>
      </c>
      <c r="AE4" s="576">
        <v>27</v>
      </c>
      <c r="AF4" s="576">
        <v>28</v>
      </c>
      <c r="AG4" s="576">
        <v>29</v>
      </c>
      <c r="AH4" s="576">
        <v>30</v>
      </c>
      <c r="AI4" s="576">
        <v>31</v>
      </c>
      <c r="AJ4" s="711" t="s">
        <v>3</v>
      </c>
      <c r="AK4" s="814" t="s">
        <v>4</v>
      </c>
      <c r="AL4" s="815" t="s">
        <v>5</v>
      </c>
      <c r="AM4" s="41"/>
      <c r="AN4" s="41"/>
    </row>
    <row r="5" spans="1:40" s="45" customFormat="1" ht="15" customHeight="1">
      <c r="A5" s="575"/>
      <c r="B5" s="577" t="s">
        <v>403</v>
      </c>
      <c r="C5" s="452"/>
      <c r="D5" s="813"/>
      <c r="E5" s="360" t="s">
        <v>10</v>
      </c>
      <c r="F5" s="360" t="s">
        <v>11</v>
      </c>
      <c r="G5" s="360" t="s">
        <v>11</v>
      </c>
      <c r="H5" s="360" t="s">
        <v>8</v>
      </c>
      <c r="I5" s="360" t="s">
        <v>8</v>
      </c>
      <c r="J5" s="360" t="s">
        <v>9</v>
      </c>
      <c r="K5" s="360" t="s">
        <v>8</v>
      </c>
      <c r="L5" s="360" t="s">
        <v>10</v>
      </c>
      <c r="M5" s="360" t="s">
        <v>11</v>
      </c>
      <c r="N5" s="360" t="s">
        <v>11</v>
      </c>
      <c r="O5" s="360" t="s">
        <v>8</v>
      </c>
      <c r="P5" s="360" t="s">
        <v>8</v>
      </c>
      <c r="Q5" s="360" t="s">
        <v>9</v>
      </c>
      <c r="R5" s="360" t="s">
        <v>8</v>
      </c>
      <c r="S5" s="360" t="s">
        <v>10</v>
      </c>
      <c r="T5" s="360" t="s">
        <v>11</v>
      </c>
      <c r="U5" s="360" t="s">
        <v>11</v>
      </c>
      <c r="V5" s="360" t="s">
        <v>8</v>
      </c>
      <c r="W5" s="360" t="s">
        <v>8</v>
      </c>
      <c r="X5" s="360" t="s">
        <v>9</v>
      </c>
      <c r="Y5" s="360" t="s">
        <v>8</v>
      </c>
      <c r="Z5" s="360" t="s">
        <v>10</v>
      </c>
      <c r="AA5" s="360" t="s">
        <v>11</v>
      </c>
      <c r="AB5" s="360" t="s">
        <v>11</v>
      </c>
      <c r="AC5" s="360" t="s">
        <v>8</v>
      </c>
      <c r="AD5" s="360" t="s">
        <v>8</v>
      </c>
      <c r="AE5" s="360" t="s">
        <v>9</v>
      </c>
      <c r="AF5" s="360" t="s">
        <v>8</v>
      </c>
      <c r="AG5" s="360" t="s">
        <v>10</v>
      </c>
      <c r="AH5" s="360" t="s">
        <v>11</v>
      </c>
      <c r="AI5" s="360" t="s">
        <v>11</v>
      </c>
      <c r="AJ5" s="711"/>
      <c r="AK5" s="814"/>
      <c r="AL5" s="815"/>
      <c r="AM5" s="41"/>
      <c r="AN5" s="41"/>
    </row>
    <row r="6" spans="1:38" s="45" customFormat="1" ht="15" customHeight="1">
      <c r="A6" s="486"/>
      <c r="B6" s="367" t="s">
        <v>404</v>
      </c>
      <c r="C6" s="578" t="s">
        <v>405</v>
      </c>
      <c r="D6" s="579" t="s">
        <v>406</v>
      </c>
      <c r="E6" s="580"/>
      <c r="F6" s="581" t="s">
        <v>20</v>
      </c>
      <c r="G6" s="581"/>
      <c r="H6" s="581" t="s">
        <v>20</v>
      </c>
      <c r="I6" s="580"/>
      <c r="J6" s="580" t="s">
        <v>20</v>
      </c>
      <c r="K6" s="581"/>
      <c r="L6" s="581" t="s">
        <v>20</v>
      </c>
      <c r="M6" s="581"/>
      <c r="N6" s="581" t="s">
        <v>20</v>
      </c>
      <c r="O6" s="581"/>
      <c r="P6" s="580" t="s">
        <v>20</v>
      </c>
      <c r="Q6" s="580"/>
      <c r="R6" s="581" t="s">
        <v>20</v>
      </c>
      <c r="S6" s="581"/>
      <c r="T6" s="581" t="s">
        <v>20</v>
      </c>
      <c r="U6" s="581"/>
      <c r="V6" s="581" t="s">
        <v>20</v>
      </c>
      <c r="W6" s="580"/>
      <c r="X6" s="580" t="s">
        <v>20</v>
      </c>
      <c r="Y6" s="581"/>
      <c r="Z6" s="581" t="s">
        <v>20</v>
      </c>
      <c r="AA6" s="581"/>
      <c r="AB6" s="581" t="s">
        <v>20</v>
      </c>
      <c r="AC6" s="581"/>
      <c r="AD6" s="580" t="s">
        <v>20</v>
      </c>
      <c r="AE6" s="580"/>
      <c r="AF6" s="581" t="s">
        <v>20</v>
      </c>
      <c r="AG6" s="581"/>
      <c r="AH6" s="581" t="s">
        <v>20</v>
      </c>
      <c r="AI6" s="581"/>
      <c r="AJ6" s="353">
        <f>COUNTIF(C6:AI6,"T")*6+COUNTIF(C6:AI6,"P")*12+COUNTIF(C6:AI6,"M")*6+COUNTIF(C6:AI6,"I")*5+COUNTIF(C6:AI6,"N")*12+COUNTIF(C6:AI6,"TI")*11+COUNTIF(C6:AI6,"MT")*12+COUNTIF(C6:AI6,"MI")*11</f>
        <v>180</v>
      </c>
      <c r="AK6" s="582"/>
      <c r="AL6" s="583"/>
    </row>
    <row r="7" spans="1:38" s="45" customFormat="1" ht="15" customHeight="1">
      <c r="A7" s="584"/>
      <c r="B7" s="367" t="s">
        <v>407</v>
      </c>
      <c r="C7" s="578" t="s">
        <v>405</v>
      </c>
      <c r="D7" s="579" t="s">
        <v>406</v>
      </c>
      <c r="E7" s="580"/>
      <c r="F7" s="581" t="s">
        <v>20</v>
      </c>
      <c r="G7" s="581"/>
      <c r="H7" s="581" t="s">
        <v>20</v>
      </c>
      <c r="I7" s="580"/>
      <c r="J7" s="580" t="s">
        <v>20</v>
      </c>
      <c r="K7" s="581"/>
      <c r="L7" s="581" t="s">
        <v>20</v>
      </c>
      <c r="M7" s="581"/>
      <c r="N7" s="581" t="s">
        <v>20</v>
      </c>
      <c r="O7" s="581"/>
      <c r="P7" s="580" t="s">
        <v>20</v>
      </c>
      <c r="Q7" s="580"/>
      <c r="R7" s="581" t="s">
        <v>20</v>
      </c>
      <c r="S7" s="581"/>
      <c r="T7" s="581" t="s">
        <v>20</v>
      </c>
      <c r="U7" s="581"/>
      <c r="V7" s="581" t="s">
        <v>20</v>
      </c>
      <c r="W7" s="580"/>
      <c r="X7" s="580" t="s">
        <v>20</v>
      </c>
      <c r="Y7" s="581"/>
      <c r="Z7" s="581" t="s">
        <v>20</v>
      </c>
      <c r="AA7" s="581"/>
      <c r="AB7" s="581" t="s">
        <v>20</v>
      </c>
      <c r="AC7" s="581"/>
      <c r="AD7" s="580" t="s">
        <v>20</v>
      </c>
      <c r="AE7" s="580"/>
      <c r="AF7" s="581" t="s">
        <v>20</v>
      </c>
      <c r="AG7" s="581"/>
      <c r="AH7" s="581" t="s">
        <v>20</v>
      </c>
      <c r="AI7" s="581"/>
      <c r="AJ7" s="353">
        <f>COUNTIF(C7:AI7,"T")*6+COUNTIF(C7:AI7,"P")*12+COUNTIF(C7:AI7,"M")*6+COUNTIF(C7:AI7,"I")*5+COUNTIF(C7:AI7,"N")*12+COUNTIF(C7:AI7,"TI")*11+COUNTIF(C7:AI7,"MT")*12+COUNTIF(C7:AI7,"MI")*11</f>
        <v>180</v>
      </c>
      <c r="AK7" s="582"/>
      <c r="AL7" s="583"/>
    </row>
    <row r="8" spans="1:38" s="45" customFormat="1" ht="15" customHeight="1">
      <c r="A8" s="584"/>
      <c r="B8" s="367" t="s">
        <v>408</v>
      </c>
      <c r="C8" s="578" t="s">
        <v>405</v>
      </c>
      <c r="D8" s="579" t="s">
        <v>406</v>
      </c>
      <c r="E8" s="580"/>
      <c r="F8" s="581" t="s">
        <v>20</v>
      </c>
      <c r="G8" s="581"/>
      <c r="H8" s="581" t="s">
        <v>20</v>
      </c>
      <c r="I8" s="580"/>
      <c r="J8" s="580" t="s">
        <v>20</v>
      </c>
      <c r="K8" s="581"/>
      <c r="L8" s="581" t="s">
        <v>20</v>
      </c>
      <c r="M8" s="581"/>
      <c r="N8" s="581" t="s">
        <v>20</v>
      </c>
      <c r="O8" s="581"/>
      <c r="P8" s="580" t="s">
        <v>20</v>
      </c>
      <c r="Q8" s="580"/>
      <c r="R8" s="581" t="s">
        <v>20</v>
      </c>
      <c r="S8" s="581"/>
      <c r="T8" s="581" t="s">
        <v>20</v>
      </c>
      <c r="U8" s="581"/>
      <c r="V8" s="581" t="s">
        <v>20</v>
      </c>
      <c r="W8" s="580"/>
      <c r="X8" s="580" t="s">
        <v>20</v>
      </c>
      <c r="Y8" s="581"/>
      <c r="Z8" s="581" t="s">
        <v>20</v>
      </c>
      <c r="AA8" s="581"/>
      <c r="AB8" s="581" t="s">
        <v>20</v>
      </c>
      <c r="AC8" s="581"/>
      <c r="AD8" s="580" t="s">
        <v>20</v>
      </c>
      <c r="AE8" s="580"/>
      <c r="AF8" s="581" t="s">
        <v>20</v>
      </c>
      <c r="AG8" s="581"/>
      <c r="AH8" s="581" t="s">
        <v>20</v>
      </c>
      <c r="AI8" s="581"/>
      <c r="AJ8" s="353">
        <f>COUNTIF(C8:AI8,"T")*6+COUNTIF(C8:AI8,"P")*12+COUNTIF(C8:AI8,"M")*6+COUNTIF(C8:AI8,"I")*5+COUNTIF(C8:AI8,"N")*12+COUNTIF(C8:AI8,"TI")*11+COUNTIF(C8:AI8,"MT")*12+COUNTIF(C8:AI8,"MI")*11</f>
        <v>180</v>
      </c>
      <c r="AK8" s="582"/>
      <c r="AL8" s="583"/>
    </row>
    <row r="9" spans="1:38" s="45" customFormat="1" ht="15" customHeight="1" thickBot="1">
      <c r="A9" s="585" t="s">
        <v>16</v>
      </c>
      <c r="B9" s="586" t="s">
        <v>0</v>
      </c>
      <c r="C9" s="452" t="s">
        <v>1</v>
      </c>
      <c r="D9" s="758" t="s">
        <v>2</v>
      </c>
      <c r="E9" s="587">
        <v>1</v>
      </c>
      <c r="F9" s="587">
        <v>2</v>
      </c>
      <c r="G9" s="587">
        <v>3</v>
      </c>
      <c r="H9" s="587">
        <v>4</v>
      </c>
      <c r="I9" s="587">
        <v>5</v>
      </c>
      <c r="J9" s="587">
        <v>6</v>
      </c>
      <c r="K9" s="587">
        <v>7</v>
      </c>
      <c r="L9" s="587">
        <v>8</v>
      </c>
      <c r="M9" s="587">
        <v>9</v>
      </c>
      <c r="N9" s="587">
        <v>10</v>
      </c>
      <c r="O9" s="587">
        <v>11</v>
      </c>
      <c r="P9" s="587">
        <v>12</v>
      </c>
      <c r="Q9" s="587">
        <v>13</v>
      </c>
      <c r="R9" s="587">
        <v>14</v>
      </c>
      <c r="S9" s="587">
        <v>15</v>
      </c>
      <c r="T9" s="587">
        <v>16</v>
      </c>
      <c r="U9" s="587">
        <v>17</v>
      </c>
      <c r="V9" s="587">
        <v>18</v>
      </c>
      <c r="W9" s="587">
        <v>19</v>
      </c>
      <c r="X9" s="587">
        <v>20</v>
      </c>
      <c r="Y9" s="587">
        <v>21</v>
      </c>
      <c r="Z9" s="587">
        <v>22</v>
      </c>
      <c r="AA9" s="587">
        <v>23</v>
      </c>
      <c r="AB9" s="587">
        <v>24</v>
      </c>
      <c r="AC9" s="587">
        <v>25</v>
      </c>
      <c r="AD9" s="587">
        <v>26</v>
      </c>
      <c r="AE9" s="587">
        <v>27</v>
      </c>
      <c r="AF9" s="587">
        <v>28</v>
      </c>
      <c r="AG9" s="587">
        <v>29</v>
      </c>
      <c r="AH9" s="587">
        <v>30</v>
      </c>
      <c r="AI9" s="587">
        <v>31</v>
      </c>
      <c r="AJ9" s="730" t="s">
        <v>3</v>
      </c>
      <c r="AK9" s="582"/>
      <c r="AL9" s="583"/>
    </row>
    <row r="10" spans="1:38" s="45" customFormat="1" ht="15" customHeight="1">
      <c r="A10" s="585"/>
      <c r="B10" s="577"/>
      <c r="C10" s="452"/>
      <c r="D10" s="758"/>
      <c r="E10" s="360" t="s">
        <v>10</v>
      </c>
      <c r="F10" s="360" t="s">
        <v>11</v>
      </c>
      <c r="G10" s="360" t="s">
        <v>11</v>
      </c>
      <c r="H10" s="360" t="s">
        <v>8</v>
      </c>
      <c r="I10" s="360" t="s">
        <v>8</v>
      </c>
      <c r="J10" s="360" t="s">
        <v>9</v>
      </c>
      <c r="K10" s="360" t="s">
        <v>8</v>
      </c>
      <c r="L10" s="360" t="s">
        <v>10</v>
      </c>
      <c r="M10" s="360" t="s">
        <v>11</v>
      </c>
      <c r="N10" s="360" t="s">
        <v>11</v>
      </c>
      <c r="O10" s="360" t="s">
        <v>8</v>
      </c>
      <c r="P10" s="360" t="s">
        <v>8</v>
      </c>
      <c r="Q10" s="360" t="s">
        <v>9</v>
      </c>
      <c r="R10" s="360" t="s">
        <v>8</v>
      </c>
      <c r="S10" s="360" t="s">
        <v>10</v>
      </c>
      <c r="T10" s="360" t="s">
        <v>11</v>
      </c>
      <c r="U10" s="360" t="s">
        <v>11</v>
      </c>
      <c r="V10" s="360" t="s">
        <v>8</v>
      </c>
      <c r="W10" s="360" t="s">
        <v>8</v>
      </c>
      <c r="X10" s="360" t="s">
        <v>9</v>
      </c>
      <c r="Y10" s="360" t="s">
        <v>8</v>
      </c>
      <c r="Z10" s="360" t="s">
        <v>10</v>
      </c>
      <c r="AA10" s="360" t="s">
        <v>11</v>
      </c>
      <c r="AB10" s="360" t="s">
        <v>11</v>
      </c>
      <c r="AC10" s="360" t="s">
        <v>8</v>
      </c>
      <c r="AD10" s="360" t="s">
        <v>8</v>
      </c>
      <c r="AE10" s="360" t="s">
        <v>9</v>
      </c>
      <c r="AF10" s="360" t="s">
        <v>8</v>
      </c>
      <c r="AG10" s="360" t="s">
        <v>10</v>
      </c>
      <c r="AH10" s="360" t="s">
        <v>11</v>
      </c>
      <c r="AI10" s="360" t="s">
        <v>11</v>
      </c>
      <c r="AJ10" s="730"/>
      <c r="AK10" s="582"/>
      <c r="AL10" s="583"/>
    </row>
    <row r="11" spans="1:38" s="45" customFormat="1" ht="15" customHeight="1">
      <c r="A11" s="584"/>
      <c r="B11" s="367" t="s">
        <v>409</v>
      </c>
      <c r="C11" s="578" t="s">
        <v>405</v>
      </c>
      <c r="D11" s="579" t="s">
        <v>406</v>
      </c>
      <c r="E11" s="580" t="s">
        <v>20</v>
      </c>
      <c r="F11" s="581"/>
      <c r="G11" s="581" t="s">
        <v>20</v>
      </c>
      <c r="H11" s="581"/>
      <c r="I11" s="580" t="s">
        <v>20</v>
      </c>
      <c r="J11" s="580"/>
      <c r="K11" s="581" t="s">
        <v>20</v>
      </c>
      <c r="L11" s="581"/>
      <c r="M11" s="581" t="s">
        <v>20</v>
      </c>
      <c r="N11" s="581"/>
      <c r="O11" s="581" t="s">
        <v>20</v>
      </c>
      <c r="P11" s="580"/>
      <c r="Q11" s="580" t="s">
        <v>20</v>
      </c>
      <c r="R11" s="581"/>
      <c r="S11" s="581" t="s">
        <v>20</v>
      </c>
      <c r="T11" s="581"/>
      <c r="U11" s="581" t="s">
        <v>20</v>
      </c>
      <c r="V11" s="581"/>
      <c r="W11" s="580" t="s">
        <v>20</v>
      </c>
      <c r="X11" s="580"/>
      <c r="Y11" s="581" t="s">
        <v>20</v>
      </c>
      <c r="Z11" s="581"/>
      <c r="AA11" s="581" t="s">
        <v>20</v>
      </c>
      <c r="AB11" s="581"/>
      <c r="AC11" s="581" t="s">
        <v>20</v>
      </c>
      <c r="AD11" s="580"/>
      <c r="AE11" s="580" t="s">
        <v>20</v>
      </c>
      <c r="AF11" s="581"/>
      <c r="AG11" s="581" t="s">
        <v>20</v>
      </c>
      <c r="AH11" s="581"/>
      <c r="AI11" s="581" t="s">
        <v>20</v>
      </c>
      <c r="AJ11" s="353">
        <f>COUNTIF(C11:AI11,"T")*6+COUNTIF(C11:AI11,"P")*12+COUNTIF(C11:AI11,"M")*6+COUNTIF(C11:AI11,"I")*5+COUNTIF(C11:AI11,"N")*12+COUNTIF(C11:AI11,"TI")*11+COUNTIF(C11:AI11,"MT")*12+COUNTIF(C11:AI11,"MI")*11</f>
        <v>192</v>
      </c>
      <c r="AK11" s="582"/>
      <c r="AL11" s="583"/>
    </row>
    <row r="12" spans="1:38" s="45" customFormat="1" ht="15" customHeight="1">
      <c r="A12" s="486"/>
      <c r="B12" s="367" t="s">
        <v>410</v>
      </c>
      <c r="C12" s="578" t="s">
        <v>405</v>
      </c>
      <c r="D12" s="579" t="s">
        <v>406</v>
      </c>
      <c r="E12" s="580" t="s">
        <v>20</v>
      </c>
      <c r="F12" s="581"/>
      <c r="G12" s="581" t="s">
        <v>20</v>
      </c>
      <c r="H12" s="581"/>
      <c r="I12" s="580" t="s">
        <v>20</v>
      </c>
      <c r="J12" s="580"/>
      <c r="K12" s="581" t="s">
        <v>20</v>
      </c>
      <c r="L12" s="581"/>
      <c r="M12" s="581" t="s">
        <v>20</v>
      </c>
      <c r="N12" s="581"/>
      <c r="O12" s="581" t="s">
        <v>20</v>
      </c>
      <c r="P12" s="580"/>
      <c r="Q12" s="580" t="s">
        <v>20</v>
      </c>
      <c r="R12" s="581"/>
      <c r="S12" s="581" t="s">
        <v>20</v>
      </c>
      <c r="T12" s="581"/>
      <c r="U12" s="581" t="s">
        <v>20</v>
      </c>
      <c r="V12" s="581"/>
      <c r="W12" s="580" t="s">
        <v>20</v>
      </c>
      <c r="X12" s="580"/>
      <c r="Y12" s="581" t="s">
        <v>20</v>
      </c>
      <c r="Z12" s="581"/>
      <c r="AA12" s="581" t="s">
        <v>20</v>
      </c>
      <c r="AB12" s="581"/>
      <c r="AC12" s="581" t="s">
        <v>20</v>
      </c>
      <c r="AD12" s="580"/>
      <c r="AE12" s="580" t="s">
        <v>20</v>
      </c>
      <c r="AF12" s="581"/>
      <c r="AG12" s="581" t="s">
        <v>20</v>
      </c>
      <c r="AH12" s="581"/>
      <c r="AI12" s="581" t="s">
        <v>20</v>
      </c>
      <c r="AJ12" s="353">
        <f>COUNTIF(C12:AI12,"T")*6+COUNTIF(C12:AI12,"P")*12+COUNTIF(C12:AI12,"M")*6+COUNTIF(C12:AI12,"I")*5+COUNTIF(C12:AI12,"N")*12+COUNTIF(C12:AI12,"TI")*11+COUNTIF(C12:AI12,"MT")*12+COUNTIF(C12:AI12,"MI")*11</f>
        <v>192</v>
      </c>
      <c r="AK12" s="582"/>
      <c r="AL12" s="583"/>
    </row>
    <row r="13" spans="1:38" s="45" customFormat="1" ht="15" customHeight="1">
      <c r="A13" s="486"/>
      <c r="B13" s="367" t="s">
        <v>411</v>
      </c>
      <c r="C13" s="578" t="s">
        <v>405</v>
      </c>
      <c r="D13" s="579" t="s">
        <v>406</v>
      </c>
      <c r="E13" s="580" t="s">
        <v>20</v>
      </c>
      <c r="F13" s="581"/>
      <c r="G13" s="581" t="s">
        <v>20</v>
      </c>
      <c r="H13" s="581"/>
      <c r="I13" s="580" t="s">
        <v>20</v>
      </c>
      <c r="J13" s="580"/>
      <c r="K13" s="581" t="s">
        <v>20</v>
      </c>
      <c r="L13" s="581"/>
      <c r="M13" s="581" t="s">
        <v>20</v>
      </c>
      <c r="N13" s="581"/>
      <c r="O13" s="581" t="s">
        <v>20</v>
      </c>
      <c r="P13" s="580"/>
      <c r="Q13" s="580" t="s">
        <v>20</v>
      </c>
      <c r="R13" s="581"/>
      <c r="S13" s="581" t="s">
        <v>20</v>
      </c>
      <c r="T13" s="581"/>
      <c r="U13" s="581" t="s">
        <v>20</v>
      </c>
      <c r="V13" s="581"/>
      <c r="W13" s="580" t="s">
        <v>20</v>
      </c>
      <c r="X13" s="580"/>
      <c r="Y13" s="581" t="s">
        <v>20</v>
      </c>
      <c r="Z13" s="581"/>
      <c r="AA13" s="581" t="s">
        <v>20</v>
      </c>
      <c r="AB13" s="581"/>
      <c r="AC13" s="581" t="s">
        <v>20</v>
      </c>
      <c r="AD13" s="580"/>
      <c r="AE13" s="580" t="s">
        <v>20</v>
      </c>
      <c r="AF13" s="581"/>
      <c r="AG13" s="581" t="s">
        <v>20</v>
      </c>
      <c r="AH13" s="581"/>
      <c r="AI13" s="581" t="s">
        <v>20</v>
      </c>
      <c r="AJ13" s="353">
        <f>COUNTIF(C13:AI13,"T")*6+COUNTIF(C13:AI13,"P")*12+COUNTIF(C13:AI13,"M")*6+COUNTIF(C13:AI13,"I")*5+COUNTIF(C13:AI13,"N")*12+COUNTIF(C13:AI13,"TI")*11+COUNTIF(C13:AI13,"MT")*12+COUNTIF(C13:AI13,"MI")*11</f>
        <v>192</v>
      </c>
      <c r="AK13" s="582"/>
      <c r="AL13" s="583"/>
    </row>
    <row r="14" spans="1:38" s="45" customFormat="1" ht="15" customHeight="1" thickBot="1">
      <c r="A14" s="585" t="s">
        <v>16</v>
      </c>
      <c r="B14" s="586" t="s">
        <v>0</v>
      </c>
      <c r="C14" s="452" t="s">
        <v>1</v>
      </c>
      <c r="D14" s="758" t="s">
        <v>2</v>
      </c>
      <c r="E14" s="587">
        <v>1</v>
      </c>
      <c r="F14" s="587">
        <v>2</v>
      </c>
      <c r="G14" s="587">
        <v>3</v>
      </c>
      <c r="H14" s="587">
        <v>4</v>
      </c>
      <c r="I14" s="587">
        <v>5</v>
      </c>
      <c r="J14" s="587">
        <v>6</v>
      </c>
      <c r="K14" s="587">
        <v>7</v>
      </c>
      <c r="L14" s="587">
        <v>8</v>
      </c>
      <c r="M14" s="587">
        <v>9</v>
      </c>
      <c r="N14" s="587">
        <v>10</v>
      </c>
      <c r="O14" s="587">
        <v>11</v>
      </c>
      <c r="P14" s="587">
        <v>12</v>
      </c>
      <c r="Q14" s="587">
        <v>13</v>
      </c>
      <c r="R14" s="587">
        <v>14</v>
      </c>
      <c r="S14" s="587">
        <v>15</v>
      </c>
      <c r="T14" s="587">
        <v>16</v>
      </c>
      <c r="U14" s="587">
        <v>17</v>
      </c>
      <c r="V14" s="587">
        <v>18</v>
      </c>
      <c r="W14" s="587">
        <v>19</v>
      </c>
      <c r="X14" s="587">
        <v>20</v>
      </c>
      <c r="Y14" s="587">
        <v>21</v>
      </c>
      <c r="Z14" s="587">
        <v>22</v>
      </c>
      <c r="AA14" s="587">
        <v>23</v>
      </c>
      <c r="AB14" s="587">
        <v>24</v>
      </c>
      <c r="AC14" s="587">
        <v>25</v>
      </c>
      <c r="AD14" s="587">
        <v>26</v>
      </c>
      <c r="AE14" s="587">
        <v>27</v>
      </c>
      <c r="AF14" s="587">
        <v>28</v>
      </c>
      <c r="AG14" s="587">
        <v>29</v>
      </c>
      <c r="AH14" s="587">
        <v>30</v>
      </c>
      <c r="AI14" s="587">
        <v>31</v>
      </c>
      <c r="AJ14" s="803" t="s">
        <v>3</v>
      </c>
      <c r="AK14" s="582"/>
      <c r="AL14" s="583"/>
    </row>
    <row r="15" spans="1:38" s="45" customFormat="1" ht="15" customHeight="1">
      <c r="A15" s="585"/>
      <c r="B15" s="577"/>
      <c r="C15" s="452"/>
      <c r="D15" s="758"/>
      <c r="E15" s="360" t="s">
        <v>10</v>
      </c>
      <c r="F15" s="360" t="s">
        <v>11</v>
      </c>
      <c r="G15" s="360" t="s">
        <v>11</v>
      </c>
      <c r="H15" s="360" t="s">
        <v>8</v>
      </c>
      <c r="I15" s="360" t="s">
        <v>8</v>
      </c>
      <c r="J15" s="360" t="s">
        <v>9</v>
      </c>
      <c r="K15" s="360" t="s">
        <v>8</v>
      </c>
      <c r="L15" s="360" t="s">
        <v>10</v>
      </c>
      <c r="M15" s="360" t="s">
        <v>11</v>
      </c>
      <c r="N15" s="360" t="s">
        <v>11</v>
      </c>
      <c r="O15" s="360" t="s">
        <v>8</v>
      </c>
      <c r="P15" s="360" t="s">
        <v>8</v>
      </c>
      <c r="Q15" s="360" t="s">
        <v>9</v>
      </c>
      <c r="R15" s="360" t="s">
        <v>8</v>
      </c>
      <c r="S15" s="360" t="s">
        <v>10</v>
      </c>
      <c r="T15" s="360" t="s">
        <v>11</v>
      </c>
      <c r="U15" s="360" t="s">
        <v>11</v>
      </c>
      <c r="V15" s="360" t="s">
        <v>8</v>
      </c>
      <c r="W15" s="360" t="s">
        <v>8</v>
      </c>
      <c r="X15" s="360" t="s">
        <v>9</v>
      </c>
      <c r="Y15" s="360" t="s">
        <v>8</v>
      </c>
      <c r="Z15" s="360" t="s">
        <v>10</v>
      </c>
      <c r="AA15" s="360" t="s">
        <v>11</v>
      </c>
      <c r="AB15" s="360" t="s">
        <v>11</v>
      </c>
      <c r="AC15" s="360" t="s">
        <v>8</v>
      </c>
      <c r="AD15" s="360" t="s">
        <v>8</v>
      </c>
      <c r="AE15" s="360" t="s">
        <v>9</v>
      </c>
      <c r="AF15" s="360" t="s">
        <v>8</v>
      </c>
      <c r="AG15" s="360" t="s">
        <v>10</v>
      </c>
      <c r="AH15" s="360" t="s">
        <v>11</v>
      </c>
      <c r="AI15" s="360" t="s">
        <v>11</v>
      </c>
      <c r="AJ15" s="803"/>
      <c r="AK15" s="582"/>
      <c r="AL15" s="583"/>
    </row>
    <row r="16" spans="1:38" s="45" customFormat="1" ht="15" customHeight="1">
      <c r="A16" s="588"/>
      <c r="B16" s="367" t="s">
        <v>412</v>
      </c>
      <c r="C16" s="578" t="s">
        <v>405</v>
      </c>
      <c r="D16" s="589" t="s">
        <v>413</v>
      </c>
      <c r="E16" s="580"/>
      <c r="F16" s="581" t="s">
        <v>30</v>
      </c>
      <c r="G16" s="581"/>
      <c r="H16" s="581" t="s">
        <v>30</v>
      </c>
      <c r="I16" s="580"/>
      <c r="J16" s="580" t="s">
        <v>30</v>
      </c>
      <c r="K16" s="581"/>
      <c r="L16" s="581" t="s">
        <v>30</v>
      </c>
      <c r="M16" s="581"/>
      <c r="N16" s="581" t="s">
        <v>30</v>
      </c>
      <c r="O16" s="581"/>
      <c r="P16" s="580" t="s">
        <v>30</v>
      </c>
      <c r="Q16" s="580"/>
      <c r="R16" s="581" t="s">
        <v>30</v>
      </c>
      <c r="S16" s="581"/>
      <c r="T16" s="581" t="s">
        <v>30</v>
      </c>
      <c r="U16" s="581"/>
      <c r="V16" s="581" t="s">
        <v>30</v>
      </c>
      <c r="W16" s="580"/>
      <c r="X16" s="580" t="s">
        <v>30</v>
      </c>
      <c r="Y16" s="581"/>
      <c r="Z16" s="581" t="s">
        <v>30</v>
      </c>
      <c r="AA16" s="581"/>
      <c r="AB16" s="581" t="s">
        <v>30</v>
      </c>
      <c r="AC16" s="581"/>
      <c r="AD16" s="580" t="s">
        <v>30</v>
      </c>
      <c r="AE16" s="580"/>
      <c r="AF16" s="581" t="s">
        <v>30</v>
      </c>
      <c r="AG16" s="581"/>
      <c r="AH16" s="581" t="s">
        <v>30</v>
      </c>
      <c r="AI16" s="581"/>
      <c r="AJ16" s="353">
        <f>COUNTIF(C16:AI16,"T")*6+COUNTIF(C16:AI16,"P")*12+COUNTIF(C16:AI16,"M")*6+COUNTIF(C16:AI16,"I")*5+COUNTIF(C16:AI16,"N")*12+COUNTIF(C16:AI16,"TI")*11+COUNTIF(C16:AI16,"MT")*12+COUNTIF(C16:AI16,"MI")*11</f>
        <v>180</v>
      </c>
      <c r="AK16" s="582"/>
      <c r="AL16" s="583"/>
    </row>
    <row r="17" spans="1:38" s="45" customFormat="1" ht="15" customHeight="1" thickBot="1">
      <c r="A17" s="585" t="s">
        <v>16</v>
      </c>
      <c r="B17" s="586" t="s">
        <v>0</v>
      </c>
      <c r="C17" s="452" t="s">
        <v>1</v>
      </c>
      <c r="D17" s="758" t="s">
        <v>2</v>
      </c>
      <c r="E17" s="587">
        <v>1</v>
      </c>
      <c r="F17" s="587">
        <v>2</v>
      </c>
      <c r="G17" s="587">
        <v>3</v>
      </c>
      <c r="H17" s="587">
        <v>4</v>
      </c>
      <c r="I17" s="587">
        <v>5</v>
      </c>
      <c r="J17" s="587">
        <v>6</v>
      </c>
      <c r="K17" s="587">
        <v>7</v>
      </c>
      <c r="L17" s="587">
        <v>8</v>
      </c>
      <c r="M17" s="587">
        <v>9</v>
      </c>
      <c r="N17" s="587">
        <v>10</v>
      </c>
      <c r="O17" s="587">
        <v>11</v>
      </c>
      <c r="P17" s="587">
        <v>12</v>
      </c>
      <c r="Q17" s="587">
        <v>13</v>
      </c>
      <c r="R17" s="587">
        <v>14</v>
      </c>
      <c r="S17" s="587">
        <v>15</v>
      </c>
      <c r="T17" s="587">
        <v>16</v>
      </c>
      <c r="U17" s="587">
        <v>17</v>
      </c>
      <c r="V17" s="587">
        <v>18</v>
      </c>
      <c r="W17" s="587">
        <v>19</v>
      </c>
      <c r="X17" s="587">
        <v>20</v>
      </c>
      <c r="Y17" s="587">
        <v>21</v>
      </c>
      <c r="Z17" s="587">
        <v>22</v>
      </c>
      <c r="AA17" s="587">
        <v>23</v>
      </c>
      <c r="AB17" s="587">
        <v>24</v>
      </c>
      <c r="AC17" s="587">
        <v>25</v>
      </c>
      <c r="AD17" s="587">
        <v>26</v>
      </c>
      <c r="AE17" s="587">
        <v>27</v>
      </c>
      <c r="AF17" s="587">
        <v>28</v>
      </c>
      <c r="AG17" s="587">
        <v>29</v>
      </c>
      <c r="AH17" s="587">
        <v>30</v>
      </c>
      <c r="AI17" s="587">
        <v>31</v>
      </c>
      <c r="AJ17" s="803" t="s">
        <v>3</v>
      </c>
      <c r="AK17" s="582"/>
      <c r="AL17" s="583"/>
    </row>
    <row r="18" spans="1:38" s="45" customFormat="1" ht="15" customHeight="1">
      <c r="A18" s="590"/>
      <c r="B18" s="577"/>
      <c r="C18" s="452"/>
      <c r="D18" s="758"/>
      <c r="E18" s="360" t="s">
        <v>10</v>
      </c>
      <c r="F18" s="360" t="s">
        <v>11</v>
      </c>
      <c r="G18" s="360" t="s">
        <v>11</v>
      </c>
      <c r="H18" s="360" t="s">
        <v>8</v>
      </c>
      <c r="I18" s="360" t="s">
        <v>8</v>
      </c>
      <c r="J18" s="360" t="s">
        <v>9</v>
      </c>
      <c r="K18" s="360" t="s">
        <v>8</v>
      </c>
      <c r="L18" s="360" t="s">
        <v>10</v>
      </c>
      <c r="M18" s="360" t="s">
        <v>11</v>
      </c>
      <c r="N18" s="360" t="s">
        <v>11</v>
      </c>
      <c r="O18" s="360" t="s">
        <v>8</v>
      </c>
      <c r="P18" s="360" t="s">
        <v>8</v>
      </c>
      <c r="Q18" s="360" t="s">
        <v>9</v>
      </c>
      <c r="R18" s="360" t="s">
        <v>8</v>
      </c>
      <c r="S18" s="360" t="s">
        <v>10</v>
      </c>
      <c r="T18" s="360" t="s">
        <v>11</v>
      </c>
      <c r="U18" s="360" t="s">
        <v>11</v>
      </c>
      <c r="V18" s="360" t="s">
        <v>8</v>
      </c>
      <c r="W18" s="360" t="s">
        <v>8</v>
      </c>
      <c r="X18" s="360" t="s">
        <v>9</v>
      </c>
      <c r="Y18" s="360" t="s">
        <v>8</v>
      </c>
      <c r="Z18" s="360" t="s">
        <v>10</v>
      </c>
      <c r="AA18" s="360" t="s">
        <v>11</v>
      </c>
      <c r="AB18" s="360" t="s">
        <v>11</v>
      </c>
      <c r="AC18" s="360" t="s">
        <v>8</v>
      </c>
      <c r="AD18" s="360" t="s">
        <v>8</v>
      </c>
      <c r="AE18" s="360" t="s">
        <v>9</v>
      </c>
      <c r="AF18" s="360" t="s">
        <v>8</v>
      </c>
      <c r="AG18" s="360" t="s">
        <v>10</v>
      </c>
      <c r="AH18" s="360" t="s">
        <v>11</v>
      </c>
      <c r="AI18" s="360" t="s">
        <v>11</v>
      </c>
      <c r="AJ18" s="803"/>
      <c r="AK18" s="582"/>
      <c r="AL18" s="583"/>
    </row>
    <row r="19" spans="1:38" s="45" customFormat="1" ht="15" customHeight="1">
      <c r="A19" s="591"/>
      <c r="B19" s="367" t="s">
        <v>414</v>
      </c>
      <c r="C19" s="578" t="s">
        <v>405</v>
      </c>
      <c r="D19" s="589" t="s">
        <v>413</v>
      </c>
      <c r="E19" s="580" t="s">
        <v>30</v>
      </c>
      <c r="F19" s="581"/>
      <c r="G19" s="581" t="s">
        <v>30</v>
      </c>
      <c r="H19" s="581"/>
      <c r="I19" s="580" t="s">
        <v>30</v>
      </c>
      <c r="J19" s="580"/>
      <c r="K19" s="581" t="s">
        <v>30</v>
      </c>
      <c r="L19" s="581"/>
      <c r="M19" s="581" t="s">
        <v>30</v>
      </c>
      <c r="N19" s="581"/>
      <c r="O19" s="581" t="s">
        <v>30</v>
      </c>
      <c r="P19" s="580"/>
      <c r="Q19" s="580" t="s">
        <v>30</v>
      </c>
      <c r="R19" s="581"/>
      <c r="S19" s="581" t="s">
        <v>30</v>
      </c>
      <c r="T19" s="581"/>
      <c r="U19" s="581" t="s">
        <v>30</v>
      </c>
      <c r="V19" s="581"/>
      <c r="W19" s="580" t="s">
        <v>30</v>
      </c>
      <c r="X19" s="580"/>
      <c r="Y19" s="581" t="s">
        <v>30</v>
      </c>
      <c r="Z19" s="581"/>
      <c r="AA19" s="581" t="s">
        <v>30</v>
      </c>
      <c r="AB19" s="581"/>
      <c r="AC19" s="581" t="s">
        <v>30</v>
      </c>
      <c r="AD19" s="580"/>
      <c r="AE19" s="580" t="s">
        <v>30</v>
      </c>
      <c r="AF19" s="581"/>
      <c r="AG19" s="581" t="s">
        <v>30</v>
      </c>
      <c r="AH19" s="581"/>
      <c r="AI19" s="581" t="s">
        <v>30</v>
      </c>
      <c r="AJ19" s="353">
        <f>COUNTIF(C19:AI19,"T")*6+COUNTIF(C19:AI19,"P")*12+COUNTIF(C19:AI19,"M")*6+COUNTIF(C19:AI19,"I")*5+COUNTIF(C19:AI19,"N")*12+COUNTIF(C19:AI19,"TI")*11+COUNTIF(C19:AI19,"MT")*12+COUNTIF(C19:AI19,"MI")*11</f>
        <v>192</v>
      </c>
      <c r="AK19" s="582"/>
      <c r="AL19" s="583"/>
    </row>
    <row r="20" spans="1:38" s="45" customFormat="1" ht="15" customHeight="1" thickBot="1">
      <c r="A20" s="585" t="s">
        <v>16</v>
      </c>
      <c r="B20" s="586" t="s">
        <v>0</v>
      </c>
      <c r="C20" s="452" t="s">
        <v>1</v>
      </c>
      <c r="D20" s="758" t="s">
        <v>2</v>
      </c>
      <c r="E20" s="587">
        <v>1</v>
      </c>
      <c r="F20" s="587">
        <v>2</v>
      </c>
      <c r="G20" s="587">
        <v>3</v>
      </c>
      <c r="H20" s="587">
        <v>4</v>
      </c>
      <c r="I20" s="587">
        <v>5</v>
      </c>
      <c r="J20" s="587">
        <v>6</v>
      </c>
      <c r="K20" s="587">
        <v>7</v>
      </c>
      <c r="L20" s="587">
        <v>8</v>
      </c>
      <c r="M20" s="587">
        <v>9</v>
      </c>
      <c r="N20" s="587">
        <v>10</v>
      </c>
      <c r="O20" s="587">
        <v>11</v>
      </c>
      <c r="P20" s="587">
        <v>12</v>
      </c>
      <c r="Q20" s="587">
        <v>13</v>
      </c>
      <c r="R20" s="587">
        <v>14</v>
      </c>
      <c r="S20" s="587">
        <v>15</v>
      </c>
      <c r="T20" s="587">
        <v>16</v>
      </c>
      <c r="U20" s="587">
        <v>17</v>
      </c>
      <c r="V20" s="587">
        <v>18</v>
      </c>
      <c r="W20" s="587">
        <v>19</v>
      </c>
      <c r="X20" s="587">
        <v>20</v>
      </c>
      <c r="Y20" s="587">
        <v>21</v>
      </c>
      <c r="Z20" s="587">
        <v>22</v>
      </c>
      <c r="AA20" s="587">
        <v>23</v>
      </c>
      <c r="AB20" s="587">
        <v>24</v>
      </c>
      <c r="AC20" s="587">
        <v>25</v>
      </c>
      <c r="AD20" s="587">
        <v>26</v>
      </c>
      <c r="AE20" s="587">
        <v>27</v>
      </c>
      <c r="AF20" s="587">
        <v>28</v>
      </c>
      <c r="AG20" s="587">
        <v>29</v>
      </c>
      <c r="AH20" s="587">
        <v>30</v>
      </c>
      <c r="AI20" s="587">
        <v>31</v>
      </c>
      <c r="AJ20" s="592"/>
      <c r="AK20" s="582"/>
      <c r="AL20" s="583"/>
    </row>
    <row r="21" spans="1:38" s="45" customFormat="1" ht="15" customHeight="1">
      <c r="A21" s="590"/>
      <c r="B21" s="577"/>
      <c r="C21" s="452"/>
      <c r="D21" s="758"/>
      <c r="E21" s="360" t="s">
        <v>10</v>
      </c>
      <c r="F21" s="360" t="s">
        <v>11</v>
      </c>
      <c r="G21" s="360" t="s">
        <v>11</v>
      </c>
      <c r="H21" s="360" t="s">
        <v>8</v>
      </c>
      <c r="I21" s="360" t="s">
        <v>8</v>
      </c>
      <c r="J21" s="360" t="s">
        <v>9</v>
      </c>
      <c r="K21" s="360" t="s">
        <v>8</v>
      </c>
      <c r="L21" s="360" t="s">
        <v>10</v>
      </c>
      <c r="M21" s="360" t="s">
        <v>11</v>
      </c>
      <c r="N21" s="360" t="s">
        <v>11</v>
      </c>
      <c r="O21" s="360" t="s">
        <v>8</v>
      </c>
      <c r="P21" s="360" t="s">
        <v>8</v>
      </c>
      <c r="Q21" s="360" t="s">
        <v>9</v>
      </c>
      <c r="R21" s="360" t="s">
        <v>8</v>
      </c>
      <c r="S21" s="360" t="s">
        <v>10</v>
      </c>
      <c r="T21" s="360" t="s">
        <v>11</v>
      </c>
      <c r="U21" s="360" t="s">
        <v>11</v>
      </c>
      <c r="V21" s="360" t="s">
        <v>8</v>
      </c>
      <c r="W21" s="360" t="s">
        <v>8</v>
      </c>
      <c r="X21" s="360" t="s">
        <v>9</v>
      </c>
      <c r="Y21" s="360" t="s">
        <v>8</v>
      </c>
      <c r="Z21" s="360" t="s">
        <v>10</v>
      </c>
      <c r="AA21" s="360" t="s">
        <v>11</v>
      </c>
      <c r="AB21" s="360" t="s">
        <v>11</v>
      </c>
      <c r="AC21" s="360" t="s">
        <v>8</v>
      </c>
      <c r="AD21" s="360" t="s">
        <v>8</v>
      </c>
      <c r="AE21" s="360" t="s">
        <v>9</v>
      </c>
      <c r="AF21" s="360" t="s">
        <v>8</v>
      </c>
      <c r="AG21" s="360" t="s">
        <v>10</v>
      </c>
      <c r="AH21" s="360" t="s">
        <v>11</v>
      </c>
      <c r="AI21" s="360" t="s">
        <v>11</v>
      </c>
      <c r="AJ21" s="592"/>
      <c r="AK21" s="582"/>
      <c r="AL21" s="583"/>
    </row>
    <row r="22" spans="1:38" s="45" customFormat="1" ht="15" customHeight="1">
      <c r="A22" s="591" t="s">
        <v>415</v>
      </c>
      <c r="B22" s="593" t="s">
        <v>416</v>
      </c>
      <c r="C22" s="578"/>
      <c r="D22" s="589"/>
      <c r="E22" s="580" t="s">
        <v>15</v>
      </c>
      <c r="F22" s="581" t="s">
        <v>15</v>
      </c>
      <c r="G22" s="581" t="s">
        <v>15</v>
      </c>
      <c r="H22" s="581" t="s">
        <v>15</v>
      </c>
      <c r="I22" s="580"/>
      <c r="J22" s="580" t="s">
        <v>15</v>
      </c>
      <c r="K22" s="581" t="s">
        <v>15</v>
      </c>
      <c r="L22" s="581" t="s">
        <v>15</v>
      </c>
      <c r="M22" s="581" t="s">
        <v>15</v>
      </c>
      <c r="N22" s="581" t="s">
        <v>15</v>
      </c>
      <c r="O22" s="581" t="s">
        <v>15</v>
      </c>
      <c r="P22" s="580" t="s">
        <v>15</v>
      </c>
      <c r="Q22" s="580"/>
      <c r="R22" s="581" t="s">
        <v>15</v>
      </c>
      <c r="S22" s="581" t="s">
        <v>15</v>
      </c>
      <c r="T22" s="581" t="s">
        <v>15</v>
      </c>
      <c r="U22" s="581" t="s">
        <v>15</v>
      </c>
      <c r="V22" s="581" t="s">
        <v>15</v>
      </c>
      <c r="W22" s="580"/>
      <c r="X22" s="580" t="s">
        <v>15</v>
      </c>
      <c r="Y22" s="581" t="s">
        <v>15</v>
      </c>
      <c r="Z22" s="581" t="s">
        <v>15</v>
      </c>
      <c r="AA22" s="581" t="s">
        <v>15</v>
      </c>
      <c r="AB22" s="581" t="s">
        <v>15</v>
      </c>
      <c r="AC22" s="581" t="s">
        <v>15</v>
      </c>
      <c r="AD22" s="580"/>
      <c r="AE22" s="580" t="s">
        <v>15</v>
      </c>
      <c r="AF22" s="581" t="s">
        <v>15</v>
      </c>
      <c r="AG22" s="581" t="s">
        <v>15</v>
      </c>
      <c r="AH22" s="581" t="s">
        <v>15</v>
      </c>
      <c r="AI22" s="581" t="s">
        <v>15</v>
      </c>
      <c r="AJ22" s="592">
        <v>132</v>
      </c>
      <c r="AK22" s="352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353">
        <f>SUM(AK22-132)</f>
        <v>30</v>
      </c>
    </row>
    <row r="23" spans="1:38" s="45" customFormat="1" ht="15" customHeight="1" thickBot="1">
      <c r="A23" s="585" t="s">
        <v>16</v>
      </c>
      <c r="B23" s="586" t="s">
        <v>0</v>
      </c>
      <c r="C23" s="452" t="s">
        <v>1</v>
      </c>
      <c r="D23" s="758" t="s">
        <v>2</v>
      </c>
      <c r="E23" s="587">
        <v>1</v>
      </c>
      <c r="F23" s="587">
        <v>2</v>
      </c>
      <c r="G23" s="587">
        <v>3</v>
      </c>
      <c r="H23" s="587">
        <v>4</v>
      </c>
      <c r="I23" s="587">
        <v>5</v>
      </c>
      <c r="J23" s="587">
        <v>6</v>
      </c>
      <c r="K23" s="587">
        <v>7</v>
      </c>
      <c r="L23" s="587">
        <v>8</v>
      </c>
      <c r="M23" s="587">
        <v>9</v>
      </c>
      <c r="N23" s="587">
        <v>10</v>
      </c>
      <c r="O23" s="587">
        <v>11</v>
      </c>
      <c r="P23" s="587">
        <v>12</v>
      </c>
      <c r="Q23" s="587">
        <v>13</v>
      </c>
      <c r="R23" s="587">
        <v>14</v>
      </c>
      <c r="S23" s="587">
        <v>15</v>
      </c>
      <c r="T23" s="587">
        <v>16</v>
      </c>
      <c r="U23" s="587">
        <v>17</v>
      </c>
      <c r="V23" s="587">
        <v>18</v>
      </c>
      <c r="W23" s="587">
        <v>19</v>
      </c>
      <c r="X23" s="587">
        <v>20</v>
      </c>
      <c r="Y23" s="587">
        <v>21</v>
      </c>
      <c r="Z23" s="587">
        <v>22</v>
      </c>
      <c r="AA23" s="587">
        <v>23</v>
      </c>
      <c r="AB23" s="587">
        <v>24</v>
      </c>
      <c r="AC23" s="587">
        <v>25</v>
      </c>
      <c r="AD23" s="587">
        <v>26</v>
      </c>
      <c r="AE23" s="587">
        <v>27</v>
      </c>
      <c r="AF23" s="587">
        <v>28</v>
      </c>
      <c r="AG23" s="587">
        <v>29</v>
      </c>
      <c r="AH23" s="587">
        <v>30</v>
      </c>
      <c r="AI23" s="587">
        <v>31</v>
      </c>
      <c r="AJ23" s="803" t="s">
        <v>3</v>
      </c>
      <c r="AK23" s="582"/>
      <c r="AL23" s="583"/>
    </row>
    <row r="24" spans="1:38" s="45" customFormat="1" ht="15" customHeight="1">
      <c r="A24" s="590"/>
      <c r="B24" s="577"/>
      <c r="C24" s="452"/>
      <c r="D24" s="804"/>
      <c r="E24" s="360" t="s">
        <v>10</v>
      </c>
      <c r="F24" s="360" t="s">
        <v>11</v>
      </c>
      <c r="G24" s="360" t="s">
        <v>11</v>
      </c>
      <c r="H24" s="360" t="s">
        <v>8</v>
      </c>
      <c r="I24" s="360" t="s">
        <v>8</v>
      </c>
      <c r="J24" s="360" t="s">
        <v>9</v>
      </c>
      <c r="K24" s="360" t="s">
        <v>8</v>
      </c>
      <c r="L24" s="360" t="s">
        <v>10</v>
      </c>
      <c r="M24" s="360" t="s">
        <v>11</v>
      </c>
      <c r="N24" s="360" t="s">
        <v>11</v>
      </c>
      <c r="O24" s="360" t="s">
        <v>8</v>
      </c>
      <c r="P24" s="360" t="s">
        <v>8</v>
      </c>
      <c r="Q24" s="360" t="s">
        <v>9</v>
      </c>
      <c r="R24" s="360" t="s">
        <v>8</v>
      </c>
      <c r="S24" s="360" t="s">
        <v>10</v>
      </c>
      <c r="T24" s="360" t="s">
        <v>11</v>
      </c>
      <c r="U24" s="360" t="s">
        <v>11</v>
      </c>
      <c r="V24" s="360" t="s">
        <v>8</v>
      </c>
      <c r="W24" s="360" t="s">
        <v>8</v>
      </c>
      <c r="X24" s="360" t="s">
        <v>9</v>
      </c>
      <c r="Y24" s="360" t="s">
        <v>8</v>
      </c>
      <c r="Z24" s="360" t="s">
        <v>10</v>
      </c>
      <c r="AA24" s="360" t="s">
        <v>11</v>
      </c>
      <c r="AB24" s="360" t="s">
        <v>11</v>
      </c>
      <c r="AC24" s="360" t="s">
        <v>8</v>
      </c>
      <c r="AD24" s="360" t="s">
        <v>8</v>
      </c>
      <c r="AE24" s="360" t="s">
        <v>9</v>
      </c>
      <c r="AF24" s="360" t="s">
        <v>8</v>
      </c>
      <c r="AG24" s="360" t="s">
        <v>10</v>
      </c>
      <c r="AH24" s="360" t="s">
        <v>11</v>
      </c>
      <c r="AI24" s="360" t="s">
        <v>11</v>
      </c>
      <c r="AJ24" s="805"/>
      <c r="AK24" s="582" t="s">
        <v>4</v>
      </c>
      <c r="AL24" s="583" t="s">
        <v>5</v>
      </c>
    </row>
    <row r="25" spans="1:38" s="45" customFormat="1" ht="15" customHeight="1">
      <c r="A25" s="594"/>
      <c r="B25" s="577" t="s">
        <v>254</v>
      </c>
      <c r="C25" s="452"/>
      <c r="D25" s="452"/>
      <c r="E25" s="342" t="s">
        <v>10</v>
      </c>
      <c r="F25" s="342" t="s">
        <v>10</v>
      </c>
      <c r="G25" s="342"/>
      <c r="H25" s="342" t="s">
        <v>20</v>
      </c>
      <c r="I25" s="342" t="s">
        <v>10</v>
      </c>
      <c r="J25" s="342" t="s">
        <v>20</v>
      </c>
      <c r="K25" s="342"/>
      <c r="L25" s="342" t="s">
        <v>20</v>
      </c>
      <c r="M25" s="342" t="s">
        <v>10</v>
      </c>
      <c r="N25" s="342" t="s">
        <v>20</v>
      </c>
      <c r="O25" s="342" t="s">
        <v>15</v>
      </c>
      <c r="P25" s="342" t="s">
        <v>20</v>
      </c>
      <c r="Q25" s="342"/>
      <c r="R25" s="342"/>
      <c r="S25" s="342" t="s">
        <v>10</v>
      </c>
      <c r="T25" s="342" t="s">
        <v>15</v>
      </c>
      <c r="U25" s="342" t="s">
        <v>10</v>
      </c>
      <c r="V25" s="342"/>
      <c r="W25" s="342"/>
      <c r="X25" s="342" t="s">
        <v>10</v>
      </c>
      <c r="Y25" s="342" t="s">
        <v>10</v>
      </c>
      <c r="Z25" s="342" t="s">
        <v>15</v>
      </c>
      <c r="AA25" s="342" t="s">
        <v>20</v>
      </c>
      <c r="AB25" s="342" t="s">
        <v>10</v>
      </c>
      <c r="AC25" s="342" t="s">
        <v>15</v>
      </c>
      <c r="AD25" s="342" t="s">
        <v>20</v>
      </c>
      <c r="AE25" s="342" t="s">
        <v>20</v>
      </c>
      <c r="AF25" s="342"/>
      <c r="AG25" s="342" t="s">
        <v>20</v>
      </c>
      <c r="AH25" s="342" t="s">
        <v>15</v>
      </c>
      <c r="AI25" s="342"/>
      <c r="AJ25" s="358"/>
      <c r="AK25" s="582"/>
      <c r="AL25" s="595"/>
    </row>
    <row r="26" spans="1:38" s="45" customFormat="1" ht="15" customHeight="1">
      <c r="A26" s="596" t="s">
        <v>417</v>
      </c>
      <c r="B26" s="407" t="s">
        <v>418</v>
      </c>
      <c r="C26" s="578"/>
      <c r="D26" s="597"/>
      <c r="E26" s="598" t="s">
        <v>15</v>
      </c>
      <c r="F26" s="599" t="s">
        <v>15</v>
      </c>
      <c r="G26" s="599" t="s">
        <v>15</v>
      </c>
      <c r="H26" s="599"/>
      <c r="I26" s="598" t="s">
        <v>15</v>
      </c>
      <c r="J26" s="598"/>
      <c r="K26" s="599"/>
      <c r="L26" s="599"/>
      <c r="M26" s="599" t="s">
        <v>15</v>
      </c>
      <c r="N26" s="599"/>
      <c r="O26" s="599"/>
      <c r="P26" s="598"/>
      <c r="Q26" s="598" t="s">
        <v>20</v>
      </c>
      <c r="R26" s="599"/>
      <c r="S26" s="599" t="s">
        <v>15</v>
      </c>
      <c r="T26" s="599"/>
      <c r="U26" s="599" t="s">
        <v>15</v>
      </c>
      <c r="V26" s="599" t="s">
        <v>20</v>
      </c>
      <c r="W26" s="598"/>
      <c r="X26" s="598"/>
      <c r="Y26" s="599"/>
      <c r="Z26" s="599"/>
      <c r="AA26" s="599"/>
      <c r="AB26" s="599"/>
      <c r="AC26" s="599"/>
      <c r="AD26" s="598"/>
      <c r="AE26" s="598"/>
      <c r="AF26" s="599"/>
      <c r="AG26" s="581"/>
      <c r="AH26" s="581"/>
      <c r="AI26" s="581"/>
      <c r="AJ26" s="352"/>
      <c r="AK26" s="582"/>
      <c r="AL26" s="352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66</v>
      </c>
    </row>
    <row r="27" spans="1:38" s="45" customFormat="1" ht="15" customHeight="1">
      <c r="A27" s="596" t="s">
        <v>419</v>
      </c>
      <c r="B27" s="407" t="s">
        <v>420</v>
      </c>
      <c r="C27" s="578"/>
      <c r="D27" s="597"/>
      <c r="E27" s="598"/>
      <c r="F27" s="599"/>
      <c r="G27" s="599"/>
      <c r="H27" s="599"/>
      <c r="I27" s="598"/>
      <c r="J27" s="598"/>
      <c r="K27" s="599"/>
      <c r="L27" s="599"/>
      <c r="M27" s="599"/>
      <c r="N27" s="599"/>
      <c r="O27" s="599"/>
      <c r="P27" s="598"/>
      <c r="Q27" s="598"/>
      <c r="R27" s="599" t="s">
        <v>10</v>
      </c>
      <c r="S27" s="599"/>
      <c r="T27" s="599" t="s">
        <v>10</v>
      </c>
      <c r="U27" s="599"/>
      <c r="V27" s="599"/>
      <c r="W27" s="598" t="s">
        <v>20</v>
      </c>
      <c r="X27" s="598" t="s">
        <v>15</v>
      </c>
      <c r="Y27" s="599"/>
      <c r="Z27" s="599"/>
      <c r="AA27" s="600"/>
      <c r="AB27" s="600" t="s">
        <v>15</v>
      </c>
      <c r="AC27" s="600" t="s">
        <v>10</v>
      </c>
      <c r="AD27" s="601"/>
      <c r="AE27" s="601"/>
      <c r="AF27" s="600"/>
      <c r="AG27" s="602"/>
      <c r="AH27" s="602"/>
      <c r="AI27" s="602" t="s">
        <v>20</v>
      </c>
      <c r="AJ27" s="352"/>
      <c r="AK27" s="582"/>
      <c r="AL27" s="352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54</v>
      </c>
    </row>
    <row r="28" spans="1:38" s="45" customFormat="1" ht="15" customHeight="1">
      <c r="A28" s="596" t="s">
        <v>421</v>
      </c>
      <c r="B28" s="407" t="s">
        <v>422</v>
      </c>
      <c r="C28" s="578"/>
      <c r="D28" s="597"/>
      <c r="E28" s="598"/>
      <c r="F28" s="599"/>
      <c r="G28" s="599" t="s">
        <v>10</v>
      </c>
      <c r="H28" s="599"/>
      <c r="I28" s="598"/>
      <c r="J28" s="598"/>
      <c r="K28" s="599" t="s">
        <v>20</v>
      </c>
      <c r="L28" s="599"/>
      <c r="M28" s="599"/>
      <c r="N28" s="599"/>
      <c r="O28" s="599" t="s">
        <v>10</v>
      </c>
      <c r="P28" s="598"/>
      <c r="Q28" s="598"/>
      <c r="R28" s="599" t="s">
        <v>15</v>
      </c>
      <c r="S28" s="599"/>
      <c r="T28" s="599"/>
      <c r="U28" s="599"/>
      <c r="V28" s="599"/>
      <c r="W28" s="598"/>
      <c r="X28" s="598"/>
      <c r="Y28" s="599" t="s">
        <v>15</v>
      </c>
      <c r="Z28" s="603" t="s">
        <v>10</v>
      </c>
      <c r="AA28" s="599"/>
      <c r="AB28" s="599"/>
      <c r="AC28" s="599"/>
      <c r="AD28" s="598"/>
      <c r="AE28" s="598"/>
      <c r="AF28" s="599" t="s">
        <v>20</v>
      </c>
      <c r="AG28" s="581"/>
      <c r="AH28" s="581" t="s">
        <v>10</v>
      </c>
      <c r="AI28" s="581"/>
      <c r="AJ28" s="604"/>
      <c r="AK28" s="582"/>
      <c r="AL28" s="352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60</v>
      </c>
    </row>
    <row r="29" spans="1:38" s="45" customFormat="1" ht="15" customHeight="1">
      <c r="A29" s="596"/>
      <c r="B29" s="407"/>
      <c r="C29" s="578"/>
      <c r="D29" s="597"/>
      <c r="E29" s="598"/>
      <c r="F29" s="599"/>
      <c r="G29" s="599"/>
      <c r="H29" s="599"/>
      <c r="I29" s="598"/>
      <c r="J29" s="598"/>
      <c r="K29" s="599"/>
      <c r="L29" s="599"/>
      <c r="M29" s="599"/>
      <c r="N29" s="599"/>
      <c r="O29" s="599"/>
      <c r="P29" s="598"/>
      <c r="Q29" s="598"/>
      <c r="R29" s="599"/>
      <c r="S29" s="599"/>
      <c r="T29" s="599"/>
      <c r="U29" s="599"/>
      <c r="V29" s="599"/>
      <c r="W29" s="598"/>
      <c r="X29" s="598"/>
      <c r="Y29" s="599"/>
      <c r="Z29" s="599"/>
      <c r="AA29" s="605"/>
      <c r="AB29" s="605"/>
      <c r="AC29" s="605"/>
      <c r="AD29" s="606"/>
      <c r="AE29" s="606"/>
      <c r="AF29" s="605"/>
      <c r="AG29" s="607"/>
      <c r="AH29" s="607"/>
      <c r="AI29" s="607"/>
      <c r="AJ29" s="352"/>
      <c r="AK29" s="582"/>
      <c r="AL29" s="352"/>
    </row>
    <row r="30" spans="1:38" s="45" customFormat="1" ht="15" customHeight="1" thickBot="1">
      <c r="A30" s="797" t="s">
        <v>423</v>
      </c>
      <c r="B30" s="798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98"/>
      <c r="AL30" s="799"/>
    </row>
    <row r="31" spans="1:242" ht="12" customHeight="1">
      <c r="A31" s="608"/>
      <c r="B31" s="614" t="s">
        <v>343</v>
      </c>
      <c r="C31" s="609"/>
      <c r="D31" s="610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2"/>
      <c r="AM31" s="135"/>
      <c r="AN31" s="135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2" customHeight="1">
      <c r="A32" s="613"/>
      <c r="B32" s="639" t="s">
        <v>431</v>
      </c>
      <c r="C32" s="615"/>
      <c r="D32" s="635"/>
      <c r="E32" s="802" t="s">
        <v>427</v>
      </c>
      <c r="F32" s="802"/>
      <c r="G32" s="802"/>
      <c r="H32" s="802"/>
      <c r="I32" s="802"/>
      <c r="J32" s="802"/>
      <c r="K32" s="802"/>
      <c r="L32" s="802"/>
      <c r="M32" s="802"/>
      <c r="N32" s="802"/>
      <c r="O32" s="632"/>
      <c r="P32" s="632"/>
      <c r="Q32" s="632"/>
      <c r="R32" s="632"/>
      <c r="S32" s="616"/>
      <c r="T32" s="617"/>
      <c r="U32" s="618"/>
      <c r="V32" s="616"/>
      <c r="W32" s="710" t="s">
        <v>304</v>
      </c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800"/>
      <c r="AL32" s="801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2" customHeight="1">
      <c r="A33" s="619"/>
      <c r="B33" s="620" t="s">
        <v>424</v>
      </c>
      <c r="C33" s="621"/>
      <c r="D33" s="636"/>
      <c r="E33" s="810" t="s">
        <v>428</v>
      </c>
      <c r="F33" s="811"/>
      <c r="G33" s="811"/>
      <c r="H33" s="811"/>
      <c r="I33" s="811"/>
      <c r="J33" s="811"/>
      <c r="K33" s="811"/>
      <c r="L33" s="811"/>
      <c r="M33" s="811"/>
      <c r="N33" s="812"/>
      <c r="O33" s="632"/>
      <c r="P33" s="632"/>
      <c r="Q33" s="632"/>
      <c r="R33" s="632"/>
      <c r="S33" s="570"/>
      <c r="T33" s="794"/>
      <c r="U33" s="794"/>
      <c r="V33" s="622"/>
      <c r="W33" s="710" t="s">
        <v>305</v>
      </c>
      <c r="X33" s="710"/>
      <c r="Y33" s="710"/>
      <c r="Z33" s="710"/>
      <c r="AA33" s="710"/>
      <c r="AB33" s="710"/>
      <c r="AC33" s="710"/>
      <c r="AD33" s="710"/>
      <c r="AE33" s="710"/>
      <c r="AF33" s="710"/>
      <c r="AG33" s="710"/>
      <c r="AH33" s="710"/>
      <c r="AI33" s="710"/>
      <c r="AJ33" s="710"/>
      <c r="AK33" s="494"/>
      <c r="AL33" s="495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2" customHeight="1">
      <c r="A34" s="623"/>
      <c r="B34" s="624" t="s">
        <v>425</v>
      </c>
      <c r="C34" s="625"/>
      <c r="D34" s="637"/>
      <c r="E34" s="806" t="s">
        <v>429</v>
      </c>
      <c r="F34" s="807"/>
      <c r="G34" s="807"/>
      <c r="H34" s="807"/>
      <c r="I34" s="807"/>
      <c r="J34" s="807"/>
      <c r="K34" s="807"/>
      <c r="L34" s="807"/>
      <c r="M34" s="807"/>
      <c r="N34" s="808"/>
      <c r="O34" s="633"/>
      <c r="P34" s="633"/>
      <c r="Q34" s="633"/>
      <c r="R34" s="633"/>
      <c r="S34" s="570"/>
      <c r="T34" s="794"/>
      <c r="U34" s="794"/>
      <c r="V34" s="622"/>
      <c r="W34" s="710" t="s">
        <v>306</v>
      </c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494"/>
      <c r="AL34" s="495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2" customHeight="1" thickBot="1">
      <c r="A35" s="626"/>
      <c r="B35" s="627" t="s">
        <v>426</v>
      </c>
      <c r="C35" s="628"/>
      <c r="D35" s="638"/>
      <c r="E35" s="809" t="s">
        <v>430</v>
      </c>
      <c r="F35" s="809"/>
      <c r="G35" s="809"/>
      <c r="H35" s="809"/>
      <c r="I35" s="809"/>
      <c r="J35" s="809"/>
      <c r="K35" s="809"/>
      <c r="L35" s="809"/>
      <c r="M35" s="809"/>
      <c r="N35" s="809"/>
      <c r="O35" s="634"/>
      <c r="P35" s="634"/>
      <c r="Q35" s="634"/>
      <c r="R35" s="634"/>
      <c r="S35" s="629"/>
      <c r="T35" s="795"/>
      <c r="U35" s="795"/>
      <c r="V35" s="629"/>
      <c r="W35" s="796" t="s">
        <v>307</v>
      </c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796"/>
      <c r="AI35" s="796"/>
      <c r="AJ35" s="796"/>
      <c r="AK35" s="630"/>
      <c r="AL35" s="631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0" ht="14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/>
      <c r="AL36"/>
      <c r="AM36"/>
      <c r="AN36"/>
    </row>
    <row r="37" spans="1:40" ht="14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/>
      <c r="AL37"/>
      <c r="AM37"/>
      <c r="AN37"/>
    </row>
    <row r="38" spans="1:40" ht="14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/>
      <c r="AL38"/>
      <c r="AM38"/>
      <c r="AN38"/>
    </row>
    <row r="39" spans="1:36" ht="14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</row>
    <row r="40" spans="1:36" ht="14.2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</row>
    <row r="41" spans="1:36" ht="14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</row>
  </sheetData>
  <sheetProtection/>
  <mergeCells count="27">
    <mergeCell ref="E34:N34"/>
    <mergeCell ref="E35:N35"/>
    <mergeCell ref="E33:N33"/>
    <mergeCell ref="A1:AL3"/>
    <mergeCell ref="D4:D5"/>
    <mergeCell ref="AJ4:AJ5"/>
    <mergeCell ref="AK4:AK5"/>
    <mergeCell ref="AL4:AL5"/>
    <mergeCell ref="D9:D10"/>
    <mergeCell ref="AJ9:AJ10"/>
    <mergeCell ref="D14:D15"/>
    <mergeCell ref="AJ14:AJ15"/>
    <mergeCell ref="D17:D18"/>
    <mergeCell ref="AJ17:AJ18"/>
    <mergeCell ref="D20:D21"/>
    <mergeCell ref="D23:D24"/>
    <mergeCell ref="AJ23:AJ24"/>
    <mergeCell ref="T34:U34"/>
    <mergeCell ref="W34:AJ34"/>
    <mergeCell ref="T35:U35"/>
    <mergeCell ref="W35:AJ35"/>
    <mergeCell ref="A30:AL30"/>
    <mergeCell ref="W32:AJ32"/>
    <mergeCell ref="AK32:AL32"/>
    <mergeCell ref="T33:U33"/>
    <mergeCell ref="W33:AJ33"/>
    <mergeCell ref="E32:N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120" zoomScaleNormal="120" zoomScalePageLayoutView="0" workbookViewId="0" topLeftCell="A1">
      <selection activeCell="Y9" sqref="Y9"/>
    </sheetView>
  </sheetViews>
  <sheetFormatPr defaultColWidth="11.57421875" defaultRowHeight="15"/>
  <cols>
    <col min="1" max="1" width="5.421875" style="38" customWidth="1"/>
    <col min="2" max="2" width="20.7109375" style="38" customWidth="1"/>
    <col min="3" max="3" width="11.57421875" style="38" customWidth="1"/>
    <col min="4" max="4" width="6.57421875" style="38" customWidth="1"/>
    <col min="5" max="5" width="6.140625" style="39" customWidth="1"/>
    <col min="6" max="36" width="2.8515625" style="38" customWidth="1"/>
    <col min="37" max="38" width="3.421875" style="40" customWidth="1"/>
    <col min="39" max="39" width="4.28125" style="40" customWidth="1"/>
    <col min="40" max="226" width="9.140625" style="38" customWidth="1"/>
    <col min="227" max="243" width="9.140625" style="0" customWidth="1"/>
  </cols>
  <sheetData>
    <row r="1" spans="1:41" s="41" customFormat="1" ht="9.75" customHeight="1">
      <c r="A1" s="818" t="s">
        <v>248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818"/>
      <c r="AM1" s="818"/>
      <c r="AN1" s="127"/>
      <c r="AO1" s="128"/>
    </row>
    <row r="2" spans="1:41" s="41" customFormat="1" ht="9.75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8"/>
      <c r="AN2" s="128"/>
      <c r="AO2" s="128"/>
    </row>
    <row r="3" spans="1:41" s="45" customFormat="1" ht="24" customHeight="1" thickBot="1">
      <c r="A3" s="819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128"/>
      <c r="AO3" s="128"/>
    </row>
    <row r="4" spans="1:41" s="45" customFormat="1" ht="15.75" customHeight="1" thickBot="1">
      <c r="A4" s="185" t="s">
        <v>16</v>
      </c>
      <c r="B4" s="186" t="s">
        <v>0</v>
      </c>
      <c r="C4" s="186" t="s">
        <v>44</v>
      </c>
      <c r="D4" s="187" t="s">
        <v>1</v>
      </c>
      <c r="E4" s="820" t="s">
        <v>2</v>
      </c>
      <c r="F4" s="244">
        <v>1</v>
      </c>
      <c r="G4" s="244">
        <v>2</v>
      </c>
      <c r="H4" s="244">
        <v>3</v>
      </c>
      <c r="I4" s="244">
        <v>4</v>
      </c>
      <c r="J4" s="244">
        <v>5</v>
      </c>
      <c r="K4" s="244">
        <v>6</v>
      </c>
      <c r="L4" s="244">
        <v>7</v>
      </c>
      <c r="M4" s="244">
        <v>8</v>
      </c>
      <c r="N4" s="244">
        <v>9</v>
      </c>
      <c r="O4" s="244">
        <v>10</v>
      </c>
      <c r="P4" s="244">
        <v>11</v>
      </c>
      <c r="Q4" s="244">
        <v>12</v>
      </c>
      <c r="R4" s="244">
        <v>13</v>
      </c>
      <c r="S4" s="244">
        <v>14</v>
      </c>
      <c r="T4" s="244">
        <v>15</v>
      </c>
      <c r="U4" s="244">
        <v>16</v>
      </c>
      <c r="V4" s="244">
        <v>17</v>
      </c>
      <c r="W4" s="244">
        <v>18</v>
      </c>
      <c r="X4" s="244">
        <v>19</v>
      </c>
      <c r="Y4" s="244">
        <v>20</v>
      </c>
      <c r="Z4" s="244">
        <v>21</v>
      </c>
      <c r="AA4" s="244">
        <v>22</v>
      </c>
      <c r="AB4" s="244">
        <v>23</v>
      </c>
      <c r="AC4" s="244">
        <v>24</v>
      </c>
      <c r="AD4" s="244">
        <v>25</v>
      </c>
      <c r="AE4" s="244">
        <v>26</v>
      </c>
      <c r="AF4" s="244">
        <v>27</v>
      </c>
      <c r="AG4" s="244">
        <v>28</v>
      </c>
      <c r="AH4" s="244">
        <v>29</v>
      </c>
      <c r="AI4" s="244">
        <v>30</v>
      </c>
      <c r="AJ4" s="244">
        <v>31</v>
      </c>
      <c r="AK4" s="644" t="s">
        <v>3</v>
      </c>
      <c r="AL4" s="645" t="s">
        <v>4</v>
      </c>
      <c r="AM4" s="646" t="s">
        <v>5</v>
      </c>
      <c r="AN4" s="41"/>
      <c r="AO4" s="41"/>
    </row>
    <row r="5" spans="1:41" s="45" customFormat="1" ht="15.75" customHeight="1">
      <c r="A5" s="188"/>
      <c r="B5" s="189" t="s">
        <v>217</v>
      </c>
      <c r="C5" s="189"/>
      <c r="D5" s="190"/>
      <c r="E5" s="817"/>
      <c r="F5" s="248" t="s">
        <v>10</v>
      </c>
      <c r="G5" s="248" t="s">
        <v>11</v>
      </c>
      <c r="H5" s="248" t="s">
        <v>11</v>
      </c>
      <c r="I5" s="248" t="s">
        <v>8</v>
      </c>
      <c r="J5" s="248" t="s">
        <v>8</v>
      </c>
      <c r="K5" s="248" t="s">
        <v>9</v>
      </c>
      <c r="L5" s="248" t="s">
        <v>8</v>
      </c>
      <c r="M5" s="248" t="s">
        <v>10</v>
      </c>
      <c r="N5" s="248" t="s">
        <v>11</v>
      </c>
      <c r="O5" s="248" t="s">
        <v>11</v>
      </c>
      <c r="P5" s="248" t="s">
        <v>8</v>
      </c>
      <c r="Q5" s="248" t="s">
        <v>8</v>
      </c>
      <c r="R5" s="248" t="s">
        <v>9</v>
      </c>
      <c r="S5" s="248" t="s">
        <v>8</v>
      </c>
      <c r="T5" s="248" t="s">
        <v>10</v>
      </c>
      <c r="U5" s="248" t="s">
        <v>11</v>
      </c>
      <c r="V5" s="248" t="s">
        <v>11</v>
      </c>
      <c r="W5" s="248" t="s">
        <v>8</v>
      </c>
      <c r="X5" s="248" t="s">
        <v>8</v>
      </c>
      <c r="Y5" s="248" t="s">
        <v>9</v>
      </c>
      <c r="Z5" s="248" t="s">
        <v>8</v>
      </c>
      <c r="AA5" s="248" t="s">
        <v>10</v>
      </c>
      <c r="AB5" s="248" t="s">
        <v>11</v>
      </c>
      <c r="AC5" s="248" t="s">
        <v>11</v>
      </c>
      <c r="AD5" s="248" t="s">
        <v>8</v>
      </c>
      <c r="AE5" s="248" t="s">
        <v>8</v>
      </c>
      <c r="AF5" s="248" t="s">
        <v>9</v>
      </c>
      <c r="AG5" s="248" t="s">
        <v>8</v>
      </c>
      <c r="AH5" s="248" t="s">
        <v>10</v>
      </c>
      <c r="AI5" s="248" t="s">
        <v>11</v>
      </c>
      <c r="AJ5" s="248" t="s">
        <v>11</v>
      </c>
      <c r="AK5" s="644"/>
      <c r="AL5" s="645"/>
      <c r="AM5" s="646"/>
      <c r="AN5" s="41"/>
      <c r="AO5" s="41"/>
    </row>
    <row r="6" spans="1:39" s="45" customFormat="1" ht="15.75" customHeight="1">
      <c r="A6" s="136">
        <v>136212</v>
      </c>
      <c r="B6" s="137" t="s">
        <v>218</v>
      </c>
      <c r="C6" s="138">
        <v>6217</v>
      </c>
      <c r="D6" s="139"/>
      <c r="E6" s="140" t="s">
        <v>25</v>
      </c>
      <c r="F6" s="220"/>
      <c r="G6" s="202" t="s">
        <v>15</v>
      </c>
      <c r="H6" s="222" t="s">
        <v>15</v>
      </c>
      <c r="I6" s="222" t="s">
        <v>15</v>
      </c>
      <c r="J6" s="208"/>
      <c r="K6" s="208"/>
      <c r="L6" s="222" t="s">
        <v>15</v>
      </c>
      <c r="M6" s="202" t="s">
        <v>15</v>
      </c>
      <c r="N6" s="202" t="s">
        <v>15</v>
      </c>
      <c r="O6" s="222" t="s">
        <v>15</v>
      </c>
      <c r="P6" s="222" t="s">
        <v>15</v>
      </c>
      <c r="Q6" s="208"/>
      <c r="R6" s="208"/>
      <c r="S6" s="222" t="s">
        <v>15</v>
      </c>
      <c r="T6" s="202" t="s">
        <v>15</v>
      </c>
      <c r="U6" s="202" t="s">
        <v>15</v>
      </c>
      <c r="V6" s="222" t="s">
        <v>15</v>
      </c>
      <c r="W6" s="222" t="s">
        <v>15</v>
      </c>
      <c r="X6" s="208"/>
      <c r="Y6" s="208"/>
      <c r="Z6" s="222" t="s">
        <v>15</v>
      </c>
      <c r="AA6" s="202" t="s">
        <v>15</v>
      </c>
      <c r="AB6" s="202" t="s">
        <v>15</v>
      </c>
      <c r="AC6" s="222" t="s">
        <v>15</v>
      </c>
      <c r="AD6" s="222" t="s">
        <v>15</v>
      </c>
      <c r="AE6" s="208"/>
      <c r="AF6" s="208"/>
      <c r="AG6" s="222" t="s">
        <v>15</v>
      </c>
      <c r="AH6" s="222" t="s">
        <v>15</v>
      </c>
      <c r="AI6" s="222" t="s">
        <v>15</v>
      </c>
      <c r="AJ6" s="222" t="s">
        <v>15</v>
      </c>
      <c r="AK6" s="262">
        <v>132</v>
      </c>
      <c r="AL6" s="19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198">
        <f>SUM(AL6-132)</f>
        <v>0</v>
      </c>
    </row>
    <row r="7" spans="1:39" s="45" customFormat="1" ht="15.75" customHeight="1" thickBot="1">
      <c r="A7" s="191" t="s">
        <v>16</v>
      </c>
      <c r="B7" s="192" t="s">
        <v>0</v>
      </c>
      <c r="C7" s="192" t="s">
        <v>44</v>
      </c>
      <c r="D7" s="190" t="s">
        <v>1</v>
      </c>
      <c r="E7" s="817" t="s">
        <v>2</v>
      </c>
      <c r="F7" s="249">
        <v>1</v>
      </c>
      <c r="G7" s="249">
        <v>2</v>
      </c>
      <c r="H7" s="249">
        <v>3</v>
      </c>
      <c r="I7" s="249">
        <v>4</v>
      </c>
      <c r="J7" s="249">
        <v>5</v>
      </c>
      <c r="K7" s="249">
        <v>6</v>
      </c>
      <c r="L7" s="249">
        <v>7</v>
      </c>
      <c r="M7" s="249">
        <v>8</v>
      </c>
      <c r="N7" s="249">
        <v>9</v>
      </c>
      <c r="O7" s="249">
        <v>10</v>
      </c>
      <c r="P7" s="249">
        <v>11</v>
      </c>
      <c r="Q7" s="249">
        <v>12</v>
      </c>
      <c r="R7" s="249">
        <v>13</v>
      </c>
      <c r="S7" s="249">
        <v>14</v>
      </c>
      <c r="T7" s="249">
        <v>15</v>
      </c>
      <c r="U7" s="249">
        <v>16</v>
      </c>
      <c r="V7" s="249">
        <v>17</v>
      </c>
      <c r="W7" s="249">
        <v>18</v>
      </c>
      <c r="X7" s="249">
        <v>19</v>
      </c>
      <c r="Y7" s="249">
        <v>20</v>
      </c>
      <c r="Z7" s="249">
        <v>21</v>
      </c>
      <c r="AA7" s="249">
        <v>22</v>
      </c>
      <c r="AB7" s="249">
        <v>23</v>
      </c>
      <c r="AC7" s="249">
        <v>24</v>
      </c>
      <c r="AD7" s="249">
        <v>25</v>
      </c>
      <c r="AE7" s="249">
        <v>26</v>
      </c>
      <c r="AF7" s="249">
        <v>27</v>
      </c>
      <c r="AG7" s="249">
        <v>28</v>
      </c>
      <c r="AH7" s="249">
        <v>29</v>
      </c>
      <c r="AI7" s="249">
        <v>30</v>
      </c>
      <c r="AJ7" s="249">
        <v>31</v>
      </c>
      <c r="AK7" s="648" t="s">
        <v>3</v>
      </c>
      <c r="AL7" s="649" t="s">
        <v>4</v>
      </c>
      <c r="AM7" s="650" t="s">
        <v>5</v>
      </c>
    </row>
    <row r="8" spans="1:41" s="45" customFormat="1" ht="15.75" customHeight="1">
      <c r="A8" s="191"/>
      <c r="B8" s="189" t="s">
        <v>219</v>
      </c>
      <c r="C8" s="189"/>
      <c r="D8" s="190"/>
      <c r="E8" s="817"/>
      <c r="F8" s="248" t="s">
        <v>10</v>
      </c>
      <c r="G8" s="248" t="s">
        <v>11</v>
      </c>
      <c r="H8" s="248" t="s">
        <v>11</v>
      </c>
      <c r="I8" s="248" t="s">
        <v>8</v>
      </c>
      <c r="J8" s="248" t="s">
        <v>8</v>
      </c>
      <c r="K8" s="248" t="s">
        <v>9</v>
      </c>
      <c r="L8" s="248" t="s">
        <v>8</v>
      </c>
      <c r="M8" s="248" t="s">
        <v>10</v>
      </c>
      <c r="N8" s="248" t="s">
        <v>11</v>
      </c>
      <c r="O8" s="248" t="s">
        <v>11</v>
      </c>
      <c r="P8" s="248" t="s">
        <v>8</v>
      </c>
      <c r="Q8" s="248" t="s">
        <v>8</v>
      </c>
      <c r="R8" s="248" t="s">
        <v>9</v>
      </c>
      <c r="S8" s="248" t="s">
        <v>8</v>
      </c>
      <c r="T8" s="248" t="s">
        <v>10</v>
      </c>
      <c r="U8" s="248" t="s">
        <v>11</v>
      </c>
      <c r="V8" s="248" t="s">
        <v>11</v>
      </c>
      <c r="W8" s="248" t="s">
        <v>8</v>
      </c>
      <c r="X8" s="248" t="s">
        <v>8</v>
      </c>
      <c r="Y8" s="248" t="s">
        <v>9</v>
      </c>
      <c r="Z8" s="248" t="s">
        <v>8</v>
      </c>
      <c r="AA8" s="248" t="s">
        <v>10</v>
      </c>
      <c r="AB8" s="248" t="s">
        <v>11</v>
      </c>
      <c r="AC8" s="248" t="s">
        <v>11</v>
      </c>
      <c r="AD8" s="248" t="s">
        <v>8</v>
      </c>
      <c r="AE8" s="248" t="s">
        <v>8</v>
      </c>
      <c r="AF8" s="248" t="s">
        <v>9</v>
      </c>
      <c r="AG8" s="248" t="s">
        <v>8</v>
      </c>
      <c r="AH8" s="248" t="s">
        <v>10</v>
      </c>
      <c r="AI8" s="248" t="s">
        <v>11</v>
      </c>
      <c r="AJ8" s="248" t="s">
        <v>11</v>
      </c>
      <c r="AK8" s="644"/>
      <c r="AL8" s="645"/>
      <c r="AM8" s="646"/>
      <c r="AN8" s="41"/>
      <c r="AO8" s="41"/>
    </row>
    <row r="9" spans="1:41" s="45" customFormat="1" ht="15.75" customHeight="1">
      <c r="A9" s="141">
        <v>145076</v>
      </c>
      <c r="B9" s="142" t="s">
        <v>220</v>
      </c>
      <c r="C9" s="143"/>
      <c r="D9" s="144" t="s">
        <v>221</v>
      </c>
      <c r="E9" s="145" t="s">
        <v>222</v>
      </c>
      <c r="F9" s="220"/>
      <c r="G9" s="202"/>
      <c r="H9" s="222" t="s">
        <v>20</v>
      </c>
      <c r="I9" s="222"/>
      <c r="J9" s="208"/>
      <c r="K9" s="208" t="s">
        <v>20</v>
      </c>
      <c r="L9" s="222"/>
      <c r="M9" s="202"/>
      <c r="N9" s="202" t="s">
        <v>20</v>
      </c>
      <c r="O9" s="222"/>
      <c r="P9" s="222" t="s">
        <v>99</v>
      </c>
      <c r="Q9" s="208" t="s">
        <v>20</v>
      </c>
      <c r="R9" s="208"/>
      <c r="S9" s="222"/>
      <c r="T9" s="202" t="s">
        <v>20</v>
      </c>
      <c r="U9" s="202"/>
      <c r="V9" s="222" t="s">
        <v>20</v>
      </c>
      <c r="W9" s="222" t="s">
        <v>20</v>
      </c>
      <c r="X9" s="208"/>
      <c r="Y9" s="208"/>
      <c r="Z9" s="222" t="s">
        <v>20</v>
      </c>
      <c r="AA9" s="202"/>
      <c r="AB9" s="202"/>
      <c r="AC9" s="222" t="s">
        <v>20</v>
      </c>
      <c r="AD9" s="222"/>
      <c r="AE9" s="208"/>
      <c r="AF9" s="208" t="s">
        <v>20</v>
      </c>
      <c r="AG9" s="222"/>
      <c r="AH9" s="222"/>
      <c r="AI9" s="222" t="s">
        <v>20</v>
      </c>
      <c r="AJ9" s="222"/>
      <c r="AK9" s="251">
        <v>132</v>
      </c>
      <c r="AL9" s="19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196">
        <f>SUM(AL9-132)</f>
        <v>0</v>
      </c>
      <c r="AN9" s="41"/>
      <c r="AO9" s="41"/>
    </row>
    <row r="10" spans="1:41" s="45" customFormat="1" ht="15.75" customHeight="1">
      <c r="A10" s="146">
        <v>151386</v>
      </c>
      <c r="B10" s="142" t="s">
        <v>223</v>
      </c>
      <c r="C10" s="143"/>
      <c r="D10" s="144" t="s">
        <v>224</v>
      </c>
      <c r="E10" s="145" t="s">
        <v>222</v>
      </c>
      <c r="F10" s="220" t="s">
        <v>20</v>
      </c>
      <c r="G10" s="202"/>
      <c r="H10" s="222"/>
      <c r="I10" s="222" t="s">
        <v>20</v>
      </c>
      <c r="J10" s="208"/>
      <c r="K10" s="208"/>
      <c r="L10" s="222" t="s">
        <v>20</v>
      </c>
      <c r="M10" s="202"/>
      <c r="N10" s="202"/>
      <c r="O10" s="222" t="s">
        <v>20</v>
      </c>
      <c r="P10" s="222"/>
      <c r="Q10" s="208"/>
      <c r="R10" s="208" t="s">
        <v>20</v>
      </c>
      <c r="S10" s="281" t="s">
        <v>20</v>
      </c>
      <c r="T10" s="202"/>
      <c r="U10" s="202" t="s">
        <v>20</v>
      </c>
      <c r="V10" s="281"/>
      <c r="W10" s="222"/>
      <c r="X10" s="208" t="s">
        <v>20</v>
      </c>
      <c r="Y10" s="282" t="s">
        <v>20</v>
      </c>
      <c r="Z10" s="222"/>
      <c r="AA10" s="202" t="s">
        <v>20</v>
      </c>
      <c r="AB10" s="283" t="s">
        <v>20</v>
      </c>
      <c r="AC10" s="222"/>
      <c r="AD10" s="222" t="s">
        <v>20</v>
      </c>
      <c r="AE10" s="282" t="s">
        <v>20</v>
      </c>
      <c r="AF10" s="208"/>
      <c r="AG10" s="222" t="s">
        <v>20</v>
      </c>
      <c r="AH10" s="281" t="s">
        <v>20</v>
      </c>
      <c r="AI10" s="222"/>
      <c r="AJ10" s="222" t="s">
        <v>20</v>
      </c>
      <c r="AK10" s="251">
        <v>132</v>
      </c>
      <c r="AL10" s="19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192</v>
      </c>
      <c r="AM10" s="196">
        <f>SUM(AL10-132)</f>
        <v>60</v>
      </c>
      <c r="AN10" s="41"/>
      <c r="AO10" s="41"/>
    </row>
    <row r="11" spans="1:41" s="45" customFormat="1" ht="15.75" customHeight="1">
      <c r="A11" s="146">
        <v>150673</v>
      </c>
      <c r="B11" s="142" t="s">
        <v>227</v>
      </c>
      <c r="C11" s="143"/>
      <c r="D11" s="144" t="s">
        <v>226</v>
      </c>
      <c r="E11" s="145" t="s">
        <v>222</v>
      </c>
      <c r="F11" s="220"/>
      <c r="G11" s="202" t="s">
        <v>20</v>
      </c>
      <c r="H11" s="222"/>
      <c r="I11" s="222"/>
      <c r="J11" s="208" t="s">
        <v>20</v>
      </c>
      <c r="K11" s="208"/>
      <c r="L11" s="222"/>
      <c r="M11" s="202" t="s">
        <v>20</v>
      </c>
      <c r="N11" s="202"/>
      <c r="O11" s="222"/>
      <c r="P11" s="222" t="s">
        <v>20</v>
      </c>
      <c r="Q11" s="208"/>
      <c r="R11" s="208"/>
      <c r="S11" s="653" t="s">
        <v>246</v>
      </c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5"/>
      <c r="AK11" s="251">
        <v>132</v>
      </c>
      <c r="AL11" s="195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48</v>
      </c>
      <c r="AM11" s="196">
        <f>SUM(AL11-48)</f>
        <v>0</v>
      </c>
      <c r="AN11" s="41"/>
      <c r="AO11" s="41"/>
    </row>
    <row r="12" spans="1:41" s="45" customFormat="1" ht="15.75" customHeight="1">
      <c r="A12" s="146"/>
      <c r="B12" s="142" t="s">
        <v>225</v>
      </c>
      <c r="C12" s="143"/>
      <c r="D12" s="144" t="s">
        <v>226</v>
      </c>
      <c r="E12" s="145" t="s">
        <v>222</v>
      </c>
      <c r="F12" s="816" t="s">
        <v>233</v>
      </c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16"/>
      <c r="AJ12" s="816"/>
      <c r="AK12" s="263"/>
      <c r="AL12" s="264"/>
      <c r="AM12" s="265"/>
      <c r="AN12" s="41"/>
      <c r="AO12" s="41"/>
    </row>
    <row r="13" spans="1:39" s="45" customFormat="1" ht="15.75" customHeight="1" thickBot="1">
      <c r="A13" s="193" t="s">
        <v>16</v>
      </c>
      <c r="B13" s="192" t="s">
        <v>0</v>
      </c>
      <c r="C13" s="192" t="s">
        <v>44</v>
      </c>
      <c r="D13" s="190" t="s">
        <v>1</v>
      </c>
      <c r="E13" s="817" t="s">
        <v>2</v>
      </c>
      <c r="F13" s="249">
        <v>1</v>
      </c>
      <c r="G13" s="249">
        <v>2</v>
      </c>
      <c r="H13" s="249">
        <v>3</v>
      </c>
      <c r="I13" s="249">
        <v>4</v>
      </c>
      <c r="J13" s="249">
        <v>5</v>
      </c>
      <c r="K13" s="249">
        <v>6</v>
      </c>
      <c r="L13" s="249">
        <v>7</v>
      </c>
      <c r="M13" s="249">
        <v>8</v>
      </c>
      <c r="N13" s="249">
        <v>9</v>
      </c>
      <c r="O13" s="249">
        <v>10</v>
      </c>
      <c r="P13" s="249">
        <v>11</v>
      </c>
      <c r="Q13" s="249">
        <v>12</v>
      </c>
      <c r="R13" s="249">
        <v>13</v>
      </c>
      <c r="S13" s="249">
        <v>14</v>
      </c>
      <c r="T13" s="249">
        <v>15</v>
      </c>
      <c r="U13" s="249">
        <v>16</v>
      </c>
      <c r="V13" s="249">
        <v>17</v>
      </c>
      <c r="W13" s="249">
        <v>18</v>
      </c>
      <c r="X13" s="249">
        <v>19</v>
      </c>
      <c r="Y13" s="249">
        <v>20</v>
      </c>
      <c r="Z13" s="249">
        <v>21</v>
      </c>
      <c r="AA13" s="249">
        <v>22</v>
      </c>
      <c r="AB13" s="249">
        <v>23</v>
      </c>
      <c r="AC13" s="249">
        <v>24</v>
      </c>
      <c r="AD13" s="249">
        <v>25</v>
      </c>
      <c r="AE13" s="249">
        <v>26</v>
      </c>
      <c r="AF13" s="249">
        <v>27</v>
      </c>
      <c r="AG13" s="249">
        <v>28</v>
      </c>
      <c r="AH13" s="249">
        <v>29</v>
      </c>
      <c r="AI13" s="249">
        <v>30</v>
      </c>
      <c r="AJ13" s="249">
        <v>31</v>
      </c>
      <c r="AK13" s="648" t="s">
        <v>3</v>
      </c>
      <c r="AL13" s="649" t="s">
        <v>4</v>
      </c>
      <c r="AM13" s="650" t="s">
        <v>5</v>
      </c>
    </row>
    <row r="14" spans="1:41" s="45" customFormat="1" ht="15.75" customHeight="1">
      <c r="A14" s="193"/>
      <c r="B14" s="189" t="s">
        <v>228</v>
      </c>
      <c r="C14" s="189"/>
      <c r="D14" s="190"/>
      <c r="E14" s="817"/>
      <c r="F14" s="248" t="s">
        <v>10</v>
      </c>
      <c r="G14" s="248" t="s">
        <v>11</v>
      </c>
      <c r="H14" s="248" t="s">
        <v>11</v>
      </c>
      <c r="I14" s="248" t="s">
        <v>8</v>
      </c>
      <c r="J14" s="248" t="s">
        <v>8</v>
      </c>
      <c r="K14" s="248" t="s">
        <v>9</v>
      </c>
      <c r="L14" s="248" t="s">
        <v>8</v>
      </c>
      <c r="M14" s="248" t="s">
        <v>10</v>
      </c>
      <c r="N14" s="248" t="s">
        <v>11</v>
      </c>
      <c r="O14" s="248" t="s">
        <v>11</v>
      </c>
      <c r="P14" s="248" t="s">
        <v>8</v>
      </c>
      <c r="Q14" s="248" t="s">
        <v>8</v>
      </c>
      <c r="R14" s="248" t="s">
        <v>9</v>
      </c>
      <c r="S14" s="248" t="s">
        <v>8</v>
      </c>
      <c r="T14" s="248" t="s">
        <v>10</v>
      </c>
      <c r="U14" s="248" t="s">
        <v>11</v>
      </c>
      <c r="V14" s="248" t="s">
        <v>11</v>
      </c>
      <c r="W14" s="248" t="s">
        <v>8</v>
      </c>
      <c r="X14" s="248" t="s">
        <v>8</v>
      </c>
      <c r="Y14" s="248" t="s">
        <v>9</v>
      </c>
      <c r="Z14" s="248" t="s">
        <v>8</v>
      </c>
      <c r="AA14" s="248" t="s">
        <v>10</v>
      </c>
      <c r="AB14" s="248" t="s">
        <v>11</v>
      </c>
      <c r="AC14" s="248" t="s">
        <v>11</v>
      </c>
      <c r="AD14" s="248" t="s">
        <v>8</v>
      </c>
      <c r="AE14" s="248" t="s">
        <v>8</v>
      </c>
      <c r="AF14" s="248" t="s">
        <v>9</v>
      </c>
      <c r="AG14" s="248" t="s">
        <v>8</v>
      </c>
      <c r="AH14" s="248" t="s">
        <v>10</v>
      </c>
      <c r="AI14" s="248" t="s">
        <v>11</v>
      </c>
      <c r="AJ14" s="248" t="s">
        <v>11</v>
      </c>
      <c r="AK14" s="644"/>
      <c r="AL14" s="645"/>
      <c r="AM14" s="646"/>
      <c r="AN14" s="41"/>
      <c r="AO14" s="41"/>
    </row>
    <row r="15" spans="1:39" s="45" customFormat="1" ht="15.75" customHeight="1" thickBot="1">
      <c r="A15" s="147"/>
      <c r="B15" s="148" t="s">
        <v>229</v>
      </c>
      <c r="C15" s="149">
        <v>8500</v>
      </c>
      <c r="D15" s="150"/>
      <c r="E15" s="151" t="s">
        <v>25</v>
      </c>
      <c r="F15" s="266"/>
      <c r="G15" s="237" t="s">
        <v>15</v>
      </c>
      <c r="H15" s="238" t="s">
        <v>15</v>
      </c>
      <c r="I15" s="238" t="s">
        <v>15</v>
      </c>
      <c r="J15" s="239"/>
      <c r="K15" s="239"/>
      <c r="L15" s="238" t="s">
        <v>15</v>
      </c>
      <c r="M15" s="237" t="s">
        <v>15</v>
      </c>
      <c r="N15" s="237" t="s">
        <v>15</v>
      </c>
      <c r="O15" s="238" t="s">
        <v>15</v>
      </c>
      <c r="P15" s="238" t="s">
        <v>15</v>
      </c>
      <c r="Q15" s="239"/>
      <c r="R15" s="239"/>
      <c r="S15" s="238" t="s">
        <v>15</v>
      </c>
      <c r="T15" s="237" t="s">
        <v>15</v>
      </c>
      <c r="U15" s="237" t="s">
        <v>15</v>
      </c>
      <c r="V15" s="238" t="s">
        <v>15</v>
      </c>
      <c r="W15" s="238" t="s">
        <v>15</v>
      </c>
      <c r="X15" s="239"/>
      <c r="Y15" s="239"/>
      <c r="Z15" s="238" t="s">
        <v>15</v>
      </c>
      <c r="AA15" s="237" t="s">
        <v>15</v>
      </c>
      <c r="AB15" s="237" t="s">
        <v>15</v>
      </c>
      <c r="AC15" s="238" t="s">
        <v>15</v>
      </c>
      <c r="AD15" s="238" t="s">
        <v>15</v>
      </c>
      <c r="AE15" s="239"/>
      <c r="AF15" s="239"/>
      <c r="AG15" s="238" t="s">
        <v>15</v>
      </c>
      <c r="AH15" s="238" t="s">
        <v>15</v>
      </c>
      <c r="AI15" s="238" t="s">
        <v>15</v>
      </c>
      <c r="AJ15" s="238" t="s">
        <v>15</v>
      </c>
      <c r="AK15" s="267">
        <v>132</v>
      </c>
      <c r="AL15" s="200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132</v>
      </c>
      <c r="AM15" s="201">
        <f>SUM(AL15-132)</f>
        <v>0</v>
      </c>
    </row>
    <row r="16" spans="1:41" ht="14.25">
      <c r="A16" s="130"/>
      <c r="B16" s="821"/>
      <c r="C16" s="821"/>
      <c r="D16" s="821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129"/>
      <c r="AJ16" s="129"/>
      <c r="AK16" s="129"/>
      <c r="AN16"/>
      <c r="AO16"/>
    </row>
    <row r="17" spans="1:37" ht="12.75" customHeight="1">
      <c r="A17" s="131"/>
      <c r="B17" s="822" t="s">
        <v>230</v>
      </c>
      <c r="C17" s="822"/>
      <c r="D17" s="82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ht="12.75" customHeight="1">
      <c r="A18" s="131"/>
      <c r="B18" s="822" t="s">
        <v>231</v>
      </c>
      <c r="C18" s="822"/>
      <c r="D18" s="822"/>
      <c r="E18" s="129"/>
      <c r="F18" s="129"/>
      <c r="G18" s="129"/>
      <c r="H18" s="129"/>
      <c r="I18" s="129"/>
      <c r="J18" s="129"/>
      <c r="K18" s="129"/>
      <c r="L18" s="129"/>
      <c r="M18" s="129"/>
      <c r="N18" s="129" t="s">
        <v>99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13" ht="12.75" customHeight="1">
      <c r="A19" s="132"/>
      <c r="B19" s="822" t="s">
        <v>232</v>
      </c>
      <c r="C19" s="822"/>
      <c r="D19" s="822"/>
      <c r="M19" s="38" t="s">
        <v>99</v>
      </c>
    </row>
    <row r="20" spans="1:9" ht="12.75" customHeight="1">
      <c r="A20" s="133"/>
      <c r="B20" s="669" t="s">
        <v>41</v>
      </c>
      <c r="C20" s="669"/>
      <c r="D20" s="669"/>
      <c r="I20" s="38" t="s">
        <v>99</v>
      </c>
    </row>
    <row r="21" spans="1:17" ht="12.75" customHeight="1">
      <c r="A21" s="134"/>
      <c r="B21" s="662" t="s">
        <v>42</v>
      </c>
      <c r="C21" s="662"/>
      <c r="D21" s="662"/>
      <c r="Q21" s="38" t="s">
        <v>99</v>
      </c>
    </row>
    <row r="22" spans="2:4" ht="12.75" customHeight="1" thickBot="1">
      <c r="B22" s="667" t="s">
        <v>43</v>
      </c>
      <c r="C22" s="667"/>
      <c r="D22" s="667"/>
    </row>
  </sheetData>
  <sheetProtection selectLockedCells="1" selectUnlockedCells="1"/>
  <mergeCells count="22">
    <mergeCell ref="B22:D22"/>
    <mergeCell ref="B16:D16"/>
    <mergeCell ref="B17:D17"/>
    <mergeCell ref="B18:D18"/>
    <mergeCell ref="B19:D19"/>
    <mergeCell ref="AM13:AM14"/>
    <mergeCell ref="B21:D21"/>
    <mergeCell ref="B20:D20"/>
    <mergeCell ref="AL4:AL5"/>
    <mergeCell ref="AM4:AM5"/>
    <mergeCell ref="A1:AM3"/>
    <mergeCell ref="E4:E5"/>
    <mergeCell ref="AK4:AK5"/>
    <mergeCell ref="E7:E8"/>
    <mergeCell ref="AK7:AK8"/>
    <mergeCell ref="F12:AJ12"/>
    <mergeCell ref="E13:E14"/>
    <mergeCell ref="AK13:AK14"/>
    <mergeCell ref="AL13:AL14"/>
    <mergeCell ref="AL7:AL8"/>
    <mergeCell ref="AM7:AM8"/>
    <mergeCell ref="S11:AJ11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Dulcinéia Andrade Barbosa</cp:lastModifiedBy>
  <cp:lastPrinted>2022-01-31T18:12:11Z</cp:lastPrinted>
  <dcterms:created xsi:type="dcterms:W3CDTF">2022-01-18T10:30:02Z</dcterms:created>
  <dcterms:modified xsi:type="dcterms:W3CDTF">2022-02-25T15:56:30Z</dcterms:modified>
  <cp:category/>
  <cp:version/>
  <cp:contentType/>
  <cp:contentStatus/>
</cp:coreProperties>
</file>