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 Assit. Socia" sheetId="7" r:id="rId7"/>
    <sheet name="ACS" sheetId="8" r:id="rId8"/>
  </sheets>
  <definedNames>
    <definedName name="_xlnm.Print_Area" localSheetId="3">'FLUXISTA'!$A$1:$AH$29</definedName>
    <definedName name="_xlnm.Print_Area" localSheetId="2">'Inspetoria e Serviços Gerais'!$A$1:$AL$30</definedName>
    <definedName name="_xlnm.Print_Area" localSheetId="1">'Téc de RX'!$A$1:$AM$37</definedName>
  </definedNames>
  <calcPr fullCalcOnLoad="1"/>
</workbook>
</file>

<file path=xl/sharedStrings.xml><?xml version="1.0" encoding="utf-8"?>
<sst xmlns="http://schemas.openxmlformats.org/spreadsheetml/2006/main" count="4241" uniqueCount="445">
  <si>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</si>
  <si>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</si>
  <si>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</si>
  <si>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</si>
  <si>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</si>
  <si>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</si>
  <si>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</si>
  <si>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</si>
  <si>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</si>
  <si>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</si>
  <si>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</si>
  <si>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</si>
  <si>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</si>
  <si>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</si>
  <si>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</si>
  <si>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</si>
  <si>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</si>
  <si>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</si>
  <si>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</si>
  <si>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</si>
  <si>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</si>
  <si>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</si>
  <si>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</si>
  <si>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</si>
  <si>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</si>
  <si>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</si>
  <si>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</si>
  <si>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</si>
  <si>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</si>
  <si>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</si>
  <si>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</si>
  <si>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</si>
  <si>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</si>
  <si>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</si>
  <si>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</si>
  <si>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</si>
  <si>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</si>
  <si>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</si>
  <si>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</si>
  <si>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</si>
  <si>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</si>
  <si>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</si>
  <si>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</si>
  <si>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</si>
  <si>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</si>
  <si>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</si>
  <si>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</si>
  <si>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</si>
  <si>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</si>
  <si>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</si>
  <si>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</si>
  <si>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</si>
  <si>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</si>
  <si>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</si>
  <si>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</si>
  <si>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</si>
  <si>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</si>
  <si>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</si>
  <si>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</si>
  <si>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</si>
  <si>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</si>
  <si>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</si>
  <si>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</si>
  <si>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</si>
  <si>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</si>
  <si>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</si>
  <si>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</si>
  <si>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</si>
  <si>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</si>
  <si>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</si>
  <si>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</si>
  <si>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</si>
  <si>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</si>
  <si>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</si>
  <si>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</si>
  <si>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</si>
  <si>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</si>
  <si>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</si>
  <si>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</si>
  <si>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</si>
  <si>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</si>
  <si>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</si>
  <si>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</si>
  <si>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</si>
  <si>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</si>
  <si>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</si>
  <si>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</si>
  <si>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</si>
  <si>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</si>
  <si>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</si>
  <si>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</si>
  <si>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</si>
  <si>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</si>
  <si>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João Weber Takamori Rosa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</si>
  <si>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</si>
  <si>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</si>
  <si>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</si>
  <si>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</si>
  <si>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</si>
  <si>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</si>
  <si>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</si>
  <si>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</si>
  <si>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</si>
  <si>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</si>
  <si>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</si>
  <si>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</si>
  <si>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</si>
  <si>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</si>
  <si>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</si>
  <si>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</si>
  <si>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</si>
  <si>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</si>
  <si>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</si>
  <si>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</si>
  <si>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</si>
  <si>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</si>
  <si>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</si>
  <si>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Roxanne S. Barros</t>
  </si>
  <si>
    <t>Matrícula</t>
  </si>
  <si>
    <t>Mat. 14.099-6</t>
  </si>
  <si>
    <t>AVISOS</t>
  </si>
  <si>
    <t>____________________________________</t>
  </si>
  <si>
    <t>AVISOS:</t>
  </si>
  <si>
    <t>______________________________________</t>
  </si>
  <si>
    <t>MAT. 13231-4/ Reg Prof. 1378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</si>
  <si>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</si>
  <si>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</si>
  <si>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</si>
  <si>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</si>
  <si>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Cristina</t>
  </si>
  <si>
    <t>Natelcia</t>
  </si>
  <si>
    <t>I INTERMEDIARIO - 19:00 À 01:00</t>
  </si>
  <si>
    <t>Janete Melo Teixeira</t>
  </si>
  <si>
    <t>12507-5</t>
  </si>
  <si>
    <t>Jose Aparecido da Costa</t>
  </si>
  <si>
    <t>Carolina A.. F. Santini</t>
  </si>
  <si>
    <t>FÉRIAS</t>
  </si>
  <si>
    <t>Paula Maria dos Santos</t>
  </si>
  <si>
    <t>13:19:00H</t>
  </si>
  <si>
    <t>Coord. Adm Interina/Faturamento</t>
  </si>
  <si>
    <t>F</t>
  </si>
  <si>
    <t>Carolina A.F. Santini</t>
  </si>
  <si>
    <t>Mat. 15160-2</t>
  </si>
  <si>
    <t>FÉRIAS OFICIAIS</t>
  </si>
  <si>
    <t>MT</t>
  </si>
  <si>
    <t>AT</t>
  </si>
  <si>
    <t>M1</t>
  </si>
  <si>
    <r>
      <t xml:space="preserve">
</t>
    </r>
    <r>
      <rPr>
        <b/>
        <sz val="10"/>
        <color indexed="10"/>
        <rFont val="Arial"/>
        <family val="2"/>
      </rPr>
      <t>ESCALA DE TRABALHO UPA CENTRO OESTE - OUTUBRO 2023</t>
    </r>
    <r>
      <rPr>
        <b/>
        <sz val="10"/>
        <rFont val="Arial"/>
        <family val="2"/>
      </rPr>
      <t xml:space="preserve">
CARGA HORÁRIA - 20 DIAS ÚTEIS - 126h
ESCALA DE PLANTÃO PREVISTA - TÉCNICO DE GESTÃO PÚBLICA
</t>
    </r>
  </si>
  <si>
    <t>TN</t>
  </si>
  <si>
    <t>plantoa dia</t>
  </si>
  <si>
    <r>
      <rPr>
        <b/>
        <sz val="10"/>
        <color indexed="10"/>
        <rFont val="Arial"/>
        <family val="2"/>
      </rPr>
      <t>ESCALA DE TRABALHO DO UPA CENTRO OESTE outubro 2023</t>
    </r>
    <r>
      <rPr>
        <b/>
        <sz val="10"/>
        <rFont val="Arial"/>
        <family val="2"/>
      </rPr>
      <t xml:space="preserve">
CARGA HORÁRIA -  HORA EXTRA
ESCALA DE PLANTÃO COBERTURA FLUXISTA</t>
    </r>
  </si>
  <si>
    <r>
      <rPr>
        <b/>
        <sz val="10"/>
        <color indexed="10"/>
        <rFont val="Arial"/>
        <family val="2"/>
      </rPr>
      <t>ESCALA DE TRABALHO UPA CENTRO OESTE - OUTUBRO -  2023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</si>
  <si>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t>N1</t>
  </si>
  <si>
    <t>1451-0</t>
  </si>
  <si>
    <t>Cleusa Simoes</t>
  </si>
  <si>
    <t>10485-0</t>
  </si>
  <si>
    <t>Dirce Gouveia Lopes</t>
  </si>
  <si>
    <t>Maternidade</t>
  </si>
  <si>
    <t>Ana Claudia</t>
  </si>
  <si>
    <t>Rose</t>
  </si>
  <si>
    <t>Charlene</t>
  </si>
  <si>
    <t>Pamela</t>
  </si>
  <si>
    <r>
      <rPr>
        <b/>
        <sz val="10"/>
        <color indexed="10"/>
        <rFont val="Arial"/>
        <family val="2"/>
      </rPr>
      <t>ESCALA DE TRABALHO UPA CENTRO OESTE - OUTUBRO  2023</t>
    </r>
    <r>
      <rPr>
        <b/>
        <sz val="10"/>
        <rFont val="Arial"/>
        <family val="2"/>
      </rPr>
      <t xml:space="preserve">
CARGA HORÁRIA - 21 DIAS ÚTEIS 100,8 HS
ESCALA DE PLANTÃO PREVISTA - TÉCNICO DE RADIOLOGIA</t>
    </r>
  </si>
  <si>
    <t>23/10 a 06/11 - Paulo - Férias Oficiais</t>
  </si>
  <si>
    <t>N1- 22:00 AS 07:00</t>
  </si>
  <si>
    <t>M1 - 07:00 AS 10:00</t>
  </si>
  <si>
    <t>MT1</t>
  </si>
  <si>
    <t>MN</t>
  </si>
  <si>
    <t>T1</t>
  </si>
  <si>
    <t>GUSTAVO</t>
  </si>
  <si>
    <t>COBERTURA</t>
  </si>
  <si>
    <r>
      <t xml:space="preserve">ESCALA DE TRABALHO DO UPA CO - LONDRINA - OUTUBRO -  2023
</t>
    </r>
    <r>
      <rPr>
        <b/>
        <sz val="8"/>
        <rFont val="Arial"/>
        <family val="2"/>
      </rPr>
      <t>CARGA HORÁRIA - 21 DIAS ÚTEIS 126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</si>
  <si>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</si>
  <si>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</si>
  <si>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</si>
  <si>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</si>
  <si>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</si>
  <si>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</si>
  <si>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</si>
  <si>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</si>
  <si>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</si>
  <si>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</si>
  <si>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</si>
  <si>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</si>
  <si>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</si>
  <si>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>Solange K. M. de Abreu</t>
  </si>
  <si>
    <t>Fernanda F. Solano</t>
  </si>
  <si>
    <t>C</t>
  </si>
  <si>
    <t>Gleyce Marcela Negri</t>
  </si>
  <si>
    <t>Fluxcista</t>
  </si>
  <si>
    <t>10h-22h</t>
  </si>
  <si>
    <t>Fluxicista</t>
  </si>
  <si>
    <t xml:space="preserve"> </t>
  </si>
  <si>
    <t>Patricia Elaine Agaci</t>
  </si>
  <si>
    <t>I</t>
  </si>
  <si>
    <t>Francielle Castelone</t>
  </si>
  <si>
    <t>Armando Bernardo Filho</t>
  </si>
  <si>
    <t>Franciele Moretti</t>
  </si>
  <si>
    <t>Tissiane T. de Aquino</t>
  </si>
  <si>
    <t xml:space="preserve">Gleison Daniel de Paula </t>
  </si>
  <si>
    <t>cobertura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</si>
  <si>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</si>
  <si>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</si>
  <si>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</si>
  <si>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</si>
  <si>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</si>
  <si>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OUTUBRO -  2023
</t>
    </r>
    <r>
      <rPr>
        <b/>
        <sz val="7"/>
        <rFont val="Verdana"/>
        <family val="2"/>
      </rPr>
      <t xml:space="preserve">CARGA HORÁRIA -21 DIAS ÚTEIS -126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</si>
  <si>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</si>
  <si>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</si>
  <si>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</si>
  <si>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</si>
  <si>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</si>
  <si>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</si>
  <si>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</si>
  <si>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</si>
  <si>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</si>
  <si>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</si>
  <si>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</si>
  <si>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</si>
  <si>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</si>
  <si>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</si>
  <si>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</si>
  <si>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</si>
  <si>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</si>
  <si>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</si>
  <si>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</si>
  <si>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</si>
  <si>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</si>
  <si>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</si>
  <si>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</si>
  <si>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A.F</t>
  </si>
  <si>
    <t>Jakslaine Pereira</t>
  </si>
  <si>
    <t>871331AUX</t>
  </si>
  <si>
    <t>Regina Celia dos Santos</t>
  </si>
  <si>
    <t>AENFTEMP</t>
  </si>
  <si>
    <t>Acledileide C de Santana</t>
  </si>
  <si>
    <t>388240 AUX</t>
  </si>
  <si>
    <t>EQUIPE 2</t>
  </si>
  <si>
    <t>Adauto Sueth Franco</t>
  </si>
  <si>
    <t>1060302 TEC</t>
  </si>
  <si>
    <t>F.O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</si>
  <si>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</si>
  <si>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</si>
  <si>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</si>
  <si>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</si>
  <si>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</si>
  <si>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</si>
  <si>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</si>
  <si>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</si>
  <si>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</si>
  <si>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</si>
  <si>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</si>
  <si>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</si>
  <si>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</si>
  <si>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</si>
  <si>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</si>
  <si>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</si>
  <si>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</si>
  <si>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</si>
  <si>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</si>
  <si>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</si>
  <si>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</si>
  <si>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</si>
  <si>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</si>
  <si>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</si>
  <si>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</si>
  <si>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</si>
  <si>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</si>
  <si>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</si>
  <si>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</si>
  <si>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</si>
  <si>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</si>
  <si>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</si>
  <si>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</si>
  <si>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</si>
  <si>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</si>
  <si>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</si>
  <si>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</si>
  <si>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</si>
  <si>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</si>
  <si>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</si>
  <si>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Ronise Galassi</t>
  </si>
  <si>
    <t>285239AUX</t>
  </si>
  <si>
    <t>IMPAR</t>
  </si>
  <si>
    <t>Rosana Mondek de Oliveira</t>
  </si>
  <si>
    <t>596149AUX</t>
  </si>
  <si>
    <t>PAR</t>
  </si>
  <si>
    <t>Elzira da Silva Camilo</t>
  </si>
  <si>
    <t>509814AUX</t>
  </si>
  <si>
    <t>Romilda Aparecida de Moraes Pimentel</t>
  </si>
  <si>
    <t>1548199TEC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</si>
  <si>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</si>
  <si>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</si>
  <si>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</si>
  <si>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</si>
  <si>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</si>
  <si>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</si>
  <si>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Pamela Cristina Correia Pereira</t>
  </si>
  <si>
    <t>888964AUX</t>
  </si>
  <si>
    <t>Crisangela Conceição Piroto</t>
  </si>
  <si>
    <t>872808AUX</t>
  </si>
  <si>
    <t>Sidneia Teixeira</t>
  </si>
  <si>
    <t>756453TEC</t>
  </si>
  <si>
    <t>L. MATERNIDADE</t>
  </si>
  <si>
    <t>Carla Luciana Galo</t>
  </si>
  <si>
    <t>232466 AUX</t>
  </si>
  <si>
    <t>19-07H</t>
  </si>
  <si>
    <t>Joel Souza Lisboa</t>
  </si>
  <si>
    <t>302976 AUX</t>
  </si>
  <si>
    <t>Rubens Nogueira do Nascimento</t>
  </si>
  <si>
    <t>1121221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</si>
  <si>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</si>
  <si>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</si>
  <si>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</si>
  <si>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</si>
  <si>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</si>
  <si>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</si>
  <si>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</si>
  <si>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</si>
  <si>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</si>
  <si>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</si>
  <si>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</si>
  <si>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</si>
  <si>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</si>
  <si>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</si>
  <si>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</si>
  <si>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</si>
  <si>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</si>
  <si>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</si>
  <si>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</si>
  <si>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</si>
  <si>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</si>
  <si>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</si>
  <si>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</si>
  <si>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</si>
  <si>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</si>
  <si>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</si>
  <si>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Marilda Almeida de Oliveira</t>
  </si>
  <si>
    <t>INTER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</si>
  <si>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</si>
  <si>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</si>
  <si>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</si>
  <si>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</si>
  <si>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</si>
  <si>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</si>
  <si>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</si>
  <si>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</si>
  <si>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</si>
  <si>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</si>
  <si>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</si>
  <si>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</si>
  <si>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</si>
  <si>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</si>
  <si>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</si>
  <si>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</si>
  <si>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</si>
  <si>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 xml:space="preserve">A.F 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</si>
  <si>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</si>
  <si>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</si>
  <si>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</si>
  <si>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</si>
  <si>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</si>
  <si>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</si>
  <si>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</si>
  <si>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</si>
  <si>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>19:30 01:30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</si>
  <si>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</si>
  <si>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</si>
  <si>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</si>
  <si>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</si>
  <si>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</si>
  <si>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</si>
  <si>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</si>
  <si>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</si>
  <si>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</si>
  <si>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</si>
  <si>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</si>
  <si>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</si>
  <si>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</si>
  <si>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</si>
  <si>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</si>
  <si>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</si>
  <si>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</si>
  <si>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</si>
  <si>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</si>
  <si>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</si>
  <si>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</si>
  <si>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</si>
  <si>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F.O ate 03/11</t>
  </si>
  <si>
    <t>TÉCNICO ENFERMAGEM EXTERNOS</t>
  </si>
  <si>
    <t>LOTAÇÃO</t>
  </si>
  <si>
    <t>Suzana Ap. Calixto</t>
  </si>
  <si>
    <t xml:space="preserve">UBS Maraba 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</si>
  <si>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</si>
  <si>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</si>
  <si>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</si>
  <si>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</si>
  <si>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</si>
  <si>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</si>
  <si>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Ana Flavia  da Silva</t>
  </si>
  <si>
    <t>Valquiria Gomes</t>
  </si>
  <si>
    <t>SABARA</t>
  </si>
  <si>
    <t xml:space="preserve">Lilian de Paula </t>
  </si>
  <si>
    <t>SAMU</t>
  </si>
  <si>
    <t>Christiane Krominski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</si>
  <si>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</si>
  <si>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</si>
  <si>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</si>
  <si>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</si>
  <si>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</si>
  <si>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</si>
  <si>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</si>
  <si>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OUTUBRO -  2023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</si>
  <si>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</si>
  <si>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</si>
  <si>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</si>
  <si>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</si>
  <si>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</si>
  <si>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</si>
  <si>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</si>
  <si>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</si>
  <si>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</si>
  <si>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</si>
  <si>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</si>
  <si>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TI</t>
  </si>
  <si>
    <t>PI</t>
  </si>
  <si>
    <t>SANDRA MEDICE</t>
  </si>
  <si>
    <t>LUCIANA SERAFIN</t>
  </si>
  <si>
    <t>Patricia Antunes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</si>
  <si>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</si>
  <si>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</si>
  <si>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</si>
  <si>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</si>
  <si>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</si>
  <si>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 OUTUBRO -  2023</t>
    </r>
    <r>
      <rPr>
        <b/>
        <sz val="8"/>
        <rFont val="Arial"/>
        <family val="2"/>
      </rPr>
      <t xml:space="preserve">
CARGA HORÁRIA - 21 DIAS ÚTEIS 168 HS
ESCALA DE TRABALHO - ACE - NOTIFICAÇÃO </t>
    </r>
  </si>
  <si>
    <t>Maria Leite de Souza</t>
  </si>
  <si>
    <t>ACE01</t>
  </si>
  <si>
    <t>SALA NOTIFICAÇÃO</t>
  </si>
  <si>
    <t>Vanessa Tiba Galdeano</t>
  </si>
  <si>
    <t>ADM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</si>
  <si>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</si>
  <si>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t>T - TARDE</t>
    </r>
    <r>
      <rPr>
        <sz val="6"/>
        <rFont val="Arial Narrow"/>
        <family val="2"/>
      </rPr>
      <t xml:space="preserve"> - 11:00 AS 19:00</t>
    </r>
  </si>
  <si>
    <r>
      <t xml:space="preserve">P - PLANTAO - </t>
    </r>
    <r>
      <rPr>
        <sz val="6"/>
        <rFont val="Arial Narrow"/>
        <family val="2"/>
      </rPr>
      <t>07:00 AS 19:00</t>
    </r>
  </si>
  <si>
    <t>D1</t>
  </si>
  <si>
    <t>D2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</si>
</sst>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42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5"/>
      <color indexed="8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sz val="8"/>
      <color indexed="58"/>
      <name val="Arial"/>
      <family val="2"/>
    </font>
    <font>
      <sz val="10"/>
      <color indexed="9"/>
      <name val="Arial"/>
      <family val="2"/>
    </font>
    <font>
      <b/>
      <u val="single"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212529"/>
      <name val="Arial"/>
      <family val="2"/>
    </font>
    <font>
      <sz val="10"/>
      <color theme="0"/>
      <name val="Arial"/>
      <family val="2"/>
    </font>
    <font>
      <b/>
      <u val="single"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6"/>
      <color rgb="FF000000"/>
      <name val="Verdana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 tint="0.15000000596046448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0" applyNumberFormat="0" applyBorder="0" applyAlignment="0" applyProtection="0"/>
    <xf numFmtId="0" fontId="112" fillId="21" borderId="1" applyNumberFormat="0" applyAlignment="0" applyProtection="0"/>
    <xf numFmtId="0" fontId="113" fillId="22" borderId="2" applyNumberFormat="0" applyAlignment="0" applyProtection="0"/>
    <xf numFmtId="0" fontId="114" fillId="0" borderId="3" applyNumberFormat="0" applyFill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5" fillId="29" borderId="1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32" borderId="4" applyNumberFormat="0" applyFont="0" applyAlignment="0" applyProtection="0"/>
    <xf numFmtId="0" fontId="109" fillId="32" borderId="4" applyNumberFormat="0" applyFont="0" applyAlignment="0" applyProtection="0"/>
    <xf numFmtId="9" fontId="1" fillId="0" borderId="0" applyFill="0" applyBorder="0" applyAlignment="0" applyProtection="0"/>
    <xf numFmtId="0" fontId="120" fillId="21" borderId="5" applyNumberFormat="0" applyAlignment="0" applyProtection="0"/>
    <xf numFmtId="41" fontId="1" fillId="0" borderId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43" fontId="1" fillId="0" borderId="0" applyFill="0" applyBorder="0" applyAlignment="0" applyProtection="0"/>
  </cellStyleXfs>
  <cellXfs count="7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8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" fontId="30" fillId="15" borderId="16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/>
    </xf>
    <xf numFmtId="0" fontId="0" fillId="0" borderId="10" xfId="0" applyBorder="1" applyAlignment="1">
      <alignment/>
    </xf>
    <xf numFmtId="0" fontId="15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1" fontId="30" fillId="15" borderId="24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shrinkToFit="1"/>
    </xf>
    <xf numFmtId="0" fontId="24" fillId="37" borderId="11" xfId="0" applyFont="1" applyFill="1" applyBorder="1" applyAlignment="1">
      <alignment horizont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4" fillId="37" borderId="31" xfId="0" applyFont="1" applyFill="1" applyBorder="1" applyAlignment="1">
      <alignment horizontal="center" vertical="center" shrinkToFit="1"/>
    </xf>
    <xf numFmtId="1" fontId="34" fillId="15" borderId="3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34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4" fillId="37" borderId="22" xfId="0" applyFont="1" applyFill="1" applyBorder="1" applyAlignment="1">
      <alignment horizontal="center"/>
    </xf>
    <xf numFmtId="0" fontId="14" fillId="37" borderId="3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4" fillId="36" borderId="38" xfId="0" applyFont="1" applyFill="1" applyBorder="1" applyAlignment="1">
      <alignment horizontal="left"/>
    </xf>
    <xf numFmtId="0" fontId="18" fillId="0" borderId="39" xfId="0" applyFont="1" applyBorder="1" applyAlignment="1">
      <alignment vertical="center" readingOrder="1"/>
    </xf>
    <xf numFmtId="0" fontId="37" fillId="36" borderId="18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7" fillId="36" borderId="21" xfId="0" applyFont="1" applyFill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0" fontId="33" fillId="0" borderId="40" xfId="0" applyFont="1" applyBorder="1" applyAlignment="1">
      <alignment/>
    </xf>
    <xf numFmtId="0" fontId="33" fillId="0" borderId="41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42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43" xfId="0" applyFont="1" applyBorder="1" applyAlignment="1">
      <alignment/>
    </xf>
    <xf numFmtId="0" fontId="129" fillId="36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4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left" vertical="center"/>
    </xf>
    <xf numFmtId="0" fontId="40" fillId="36" borderId="15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2" fillId="38" borderId="15" xfId="0" applyFont="1" applyFill="1" applyBorder="1" applyAlignment="1">
      <alignment vertical="center"/>
    </xf>
    <xf numFmtId="0" fontId="42" fillId="38" borderId="11" xfId="0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/>
    </xf>
    <xf numFmtId="0" fontId="40" fillId="36" borderId="45" xfId="0" applyFont="1" applyFill="1" applyBorder="1" applyAlignment="1">
      <alignment horizontal="left"/>
    </xf>
    <xf numFmtId="0" fontId="40" fillId="36" borderId="46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left"/>
    </xf>
    <xf numFmtId="0" fontId="40" fillId="36" borderId="47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/>
    </xf>
    <xf numFmtId="0" fontId="15" fillId="43" borderId="0" xfId="0" applyFont="1" applyFill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8" fillId="37" borderId="11" xfId="0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/>
    </xf>
    <xf numFmtId="0" fontId="130" fillId="0" borderId="15" xfId="0" applyFont="1" applyBorder="1" applyAlignment="1">
      <alignment horizontal="center"/>
    </xf>
    <xf numFmtId="0" fontId="130" fillId="0" borderId="18" xfId="0" applyFont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40" fillId="36" borderId="0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0" fillId="0" borderId="29" xfId="0" applyFont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43" fillId="37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4" fillId="36" borderId="34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36" fillId="35" borderId="48" xfId="0" applyFont="1" applyFill="1" applyBorder="1" applyAlignment="1">
      <alignment/>
    </xf>
    <xf numFmtId="0" fontId="36" fillId="35" borderId="35" xfId="0" applyFont="1" applyFill="1" applyBorder="1" applyAlignment="1">
      <alignment/>
    </xf>
    <xf numFmtId="0" fontId="0" fillId="35" borderId="0" xfId="0" applyFill="1" applyBorder="1" applyAlignment="1">
      <alignment/>
    </xf>
    <xf numFmtId="0" fontId="13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47" fillId="0" borderId="0" xfId="0" applyFont="1" applyAlignment="1">
      <alignment/>
    </xf>
    <xf numFmtId="0" fontId="48" fillId="15" borderId="11" xfId="0" applyFont="1" applyFill="1" applyBorder="1" applyAlignment="1">
      <alignment horizontal="center"/>
    </xf>
    <xf numFmtId="0" fontId="39" fillId="43" borderId="11" xfId="0" applyFont="1" applyFill="1" applyBorder="1" applyAlignment="1">
      <alignment horizontal="center"/>
    </xf>
    <xf numFmtId="0" fontId="129" fillId="43" borderId="11" xfId="0" applyFont="1" applyFill="1" applyBorder="1" applyAlignment="1">
      <alignment horizontal="center" vertical="center"/>
    </xf>
    <xf numFmtId="0" fontId="33" fillId="43" borderId="11" xfId="0" applyFont="1" applyFill="1" applyBorder="1" applyAlignment="1">
      <alignment horizontal="center" vertical="center"/>
    </xf>
    <xf numFmtId="0" fontId="128" fillId="36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/>
    </xf>
    <xf numFmtId="0" fontId="18" fillId="44" borderId="11" xfId="0" applyFont="1" applyFill="1" applyBorder="1" applyAlignment="1">
      <alignment horizontal="center"/>
    </xf>
    <xf numFmtId="0" fontId="18" fillId="44" borderId="11" xfId="0" applyFont="1" applyFill="1" applyBorder="1" applyAlignment="1">
      <alignment/>
    </xf>
    <xf numFmtId="0" fontId="128" fillId="44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31" fillId="45" borderId="3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28" fillId="0" borderId="11" xfId="0" applyFont="1" applyFill="1" applyBorder="1" applyAlignment="1">
      <alignment horizontal="center"/>
    </xf>
    <xf numFmtId="20" fontId="17" fillId="34" borderId="11" xfId="0" applyNumberFormat="1" applyFont="1" applyFill="1" applyBorder="1" applyAlignment="1">
      <alignment horizontal="center" vertical="center"/>
    </xf>
    <xf numFmtId="0" fontId="132" fillId="0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14" fillId="36" borderId="0" xfId="0" applyFont="1" applyFill="1" applyBorder="1" applyAlignment="1">
      <alignment vertical="top"/>
    </xf>
    <xf numFmtId="0" fontId="128" fillId="36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/>
    </xf>
    <xf numFmtId="0" fontId="43" fillId="37" borderId="11" xfId="0" applyFont="1" applyFill="1" applyBorder="1" applyAlignment="1">
      <alignment horizontal="center"/>
    </xf>
    <xf numFmtId="0" fontId="40" fillId="38" borderId="11" xfId="0" applyFont="1" applyFill="1" applyBorder="1" applyAlignment="1">
      <alignment horizontal="center" vertical="center"/>
    </xf>
    <xf numFmtId="0" fontId="133" fillId="45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0" fillId="36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/>
    </xf>
    <xf numFmtId="1" fontId="43" fillId="15" borderId="11" xfId="0" applyNumberFormat="1" applyFont="1" applyFill="1" applyBorder="1" applyAlignment="1">
      <alignment horizontal="center" vertical="center"/>
    </xf>
    <xf numFmtId="173" fontId="43" fillId="15" borderId="16" xfId="0" applyNumberFormat="1" applyFont="1" applyFill="1" applyBorder="1" applyAlignment="1">
      <alignment horizontal="center" vertical="center"/>
    </xf>
    <xf numFmtId="0" fontId="31" fillId="15" borderId="11" xfId="0" applyFont="1" applyFill="1" applyBorder="1" applyAlignment="1">
      <alignment horizontal="center"/>
    </xf>
    <xf numFmtId="0" fontId="40" fillId="44" borderId="11" xfId="0" applyFont="1" applyFill="1" applyBorder="1" applyAlignment="1">
      <alignment vertical="center"/>
    </xf>
    <xf numFmtId="0" fontId="40" fillId="44" borderId="11" xfId="0" applyFont="1" applyFill="1" applyBorder="1" applyAlignment="1">
      <alignment horizontal="center" vertical="center"/>
    </xf>
    <xf numFmtId="1" fontId="43" fillId="15" borderId="16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14" fillId="46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33" fillId="43" borderId="24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left"/>
    </xf>
    <xf numFmtId="0" fontId="15" fillId="0" borderId="49" xfId="0" applyFont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47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13" fillId="36" borderId="0" xfId="0" applyFont="1" applyFill="1" applyAlignment="1">
      <alignment/>
    </xf>
    <xf numFmtId="0" fontId="0" fillId="47" borderId="0" xfId="0" applyFill="1" applyAlignment="1">
      <alignment/>
    </xf>
    <xf numFmtId="0" fontId="13" fillId="47" borderId="0" xfId="0" applyFont="1" applyFill="1" applyAlignment="1">
      <alignment/>
    </xf>
    <xf numFmtId="0" fontId="14" fillId="46" borderId="50" xfId="0" applyFont="1" applyFill="1" applyBorder="1" applyAlignment="1">
      <alignment vertical="center"/>
    </xf>
    <xf numFmtId="0" fontId="14" fillId="46" borderId="51" xfId="0" applyFont="1" applyFill="1" applyBorder="1" applyAlignment="1">
      <alignment horizontal="center"/>
    </xf>
    <xf numFmtId="0" fontId="14" fillId="46" borderId="51" xfId="0" applyFont="1" applyFill="1" applyBorder="1" applyAlignment="1">
      <alignment horizontal="center" vertical="center"/>
    </xf>
    <xf numFmtId="0" fontId="51" fillId="46" borderId="51" xfId="0" applyFont="1" applyFill="1" applyBorder="1" applyAlignment="1">
      <alignment horizontal="center"/>
    </xf>
    <xf numFmtId="0" fontId="14" fillId="46" borderId="52" xfId="0" applyFont="1" applyFill="1" applyBorder="1" applyAlignment="1">
      <alignment vertical="center"/>
    </xf>
    <xf numFmtId="0" fontId="14" fillId="46" borderId="44" xfId="0" applyFont="1" applyFill="1" applyBorder="1" applyAlignment="1">
      <alignment horizontal="center"/>
    </xf>
    <xf numFmtId="0" fontId="14" fillId="46" borderId="44" xfId="0" applyFont="1" applyFill="1" applyBorder="1" applyAlignment="1">
      <alignment horizontal="center" vertical="center"/>
    </xf>
    <xf numFmtId="0" fontId="51" fillId="46" borderId="53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48" borderId="11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/>
    </xf>
    <xf numFmtId="1" fontId="53" fillId="46" borderId="11" xfId="0" applyNumberFormat="1" applyFont="1" applyFill="1" applyBorder="1" applyAlignment="1">
      <alignment horizontal="center" vertical="center"/>
    </xf>
    <xf numFmtId="1" fontId="53" fillId="46" borderId="16" xfId="0" applyNumberFormat="1" applyFont="1" applyFill="1" applyBorder="1" applyAlignment="1">
      <alignment horizontal="center" vertical="center"/>
    </xf>
    <xf numFmtId="0" fontId="51" fillId="46" borderId="55" xfId="0" applyFont="1" applyFill="1" applyBorder="1" applyAlignment="1">
      <alignment horizontal="center"/>
    </xf>
    <xf numFmtId="0" fontId="18" fillId="34" borderId="44" xfId="0" applyFont="1" applyFill="1" applyBorder="1" applyAlignment="1">
      <alignment horizontal="center" vertical="center"/>
    </xf>
    <xf numFmtId="1" fontId="54" fillId="46" borderId="56" xfId="0" applyNumberFormat="1" applyFont="1" applyFill="1" applyBorder="1" applyAlignment="1">
      <alignment horizontal="center"/>
    </xf>
    <xf numFmtId="0" fontId="14" fillId="34" borderId="44" xfId="0" applyFont="1" applyFill="1" applyBorder="1" applyAlignment="1">
      <alignment vertical="center"/>
    </xf>
    <xf numFmtId="0" fontId="14" fillId="34" borderId="4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46" borderId="57" xfId="0" applyFont="1" applyFill="1" applyBorder="1" applyAlignment="1">
      <alignment vertical="center"/>
    </xf>
    <xf numFmtId="0" fontId="14" fillId="46" borderId="55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59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vertical="center"/>
    </xf>
    <xf numFmtId="0" fontId="14" fillId="0" borderId="61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30" fillId="34" borderId="44" xfId="0" applyFont="1" applyFill="1" applyBorder="1" applyAlignment="1">
      <alignment horizontal="left" vertical="center"/>
    </xf>
    <xf numFmtId="0" fontId="30" fillId="34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center" vertical="center"/>
    </xf>
    <xf numFmtId="0" fontId="14" fillId="46" borderId="63" xfId="0" applyFont="1" applyFill="1" applyBorder="1" applyAlignment="1">
      <alignment vertical="center"/>
    </xf>
    <xf numFmtId="0" fontId="14" fillId="46" borderId="53" xfId="0" applyFont="1" applyFill="1" applyBorder="1" applyAlignment="1">
      <alignment horizontal="center" vertical="center"/>
    </xf>
    <xf numFmtId="0" fontId="14" fillId="47" borderId="11" xfId="0" applyFont="1" applyFill="1" applyBorder="1" applyAlignment="1">
      <alignment vertical="center"/>
    </xf>
    <xf numFmtId="0" fontId="14" fillId="47" borderId="11" xfId="0" applyFont="1" applyFill="1" applyBorder="1" applyAlignment="1">
      <alignment horizontal="left" vertical="center"/>
    </xf>
    <xf numFmtId="0" fontId="14" fillId="47" borderId="11" xfId="0" applyFont="1" applyFill="1" applyBorder="1" applyAlignment="1">
      <alignment horizontal="center" vertical="center"/>
    </xf>
    <xf numFmtId="0" fontId="28" fillId="47" borderId="11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vertical="center"/>
    </xf>
    <xf numFmtId="0" fontId="14" fillId="0" borderId="65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8" fillId="48" borderId="17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49" borderId="17" xfId="0" applyFont="1" applyFill="1" applyBorder="1" applyAlignment="1">
      <alignment horizontal="center" vertical="center"/>
    </xf>
    <xf numFmtId="0" fontId="18" fillId="46" borderId="17" xfId="0" applyFont="1" applyFill="1" applyBorder="1" applyAlignment="1">
      <alignment horizontal="center" vertical="center"/>
    </xf>
    <xf numFmtId="1" fontId="53" fillId="46" borderId="17" xfId="0" applyNumberFormat="1" applyFont="1" applyFill="1" applyBorder="1" applyAlignment="1">
      <alignment horizontal="center" vertical="center"/>
    </xf>
    <xf numFmtId="1" fontId="54" fillId="46" borderId="6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50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47" borderId="0" xfId="0" applyFont="1" applyFill="1" applyBorder="1" applyAlignment="1">
      <alignment horizontal="center" vertical="center"/>
    </xf>
    <xf numFmtId="1" fontId="53" fillId="47" borderId="0" xfId="0" applyNumberFormat="1" applyFont="1" applyFill="1" applyBorder="1" applyAlignment="1">
      <alignment horizontal="center" vertical="center"/>
    </xf>
    <xf numFmtId="1" fontId="54" fillId="47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60" fillId="51" borderId="57" xfId="0" applyFont="1" applyFill="1" applyBorder="1" applyAlignment="1">
      <alignment vertical="center"/>
    </xf>
    <xf numFmtId="0" fontId="60" fillId="51" borderId="55" xfId="0" applyFont="1" applyFill="1" applyBorder="1" applyAlignment="1">
      <alignment horizontal="center" vertical="center"/>
    </xf>
    <xf numFmtId="0" fontId="61" fillId="51" borderId="55" xfId="0" applyFont="1" applyFill="1" applyBorder="1" applyAlignment="1">
      <alignment horizontal="center" vertical="center"/>
    </xf>
    <xf numFmtId="0" fontId="51" fillId="51" borderId="68" xfId="0" applyFont="1" applyFill="1" applyBorder="1" applyAlignment="1">
      <alignment horizontal="center"/>
    </xf>
    <xf numFmtId="0" fontId="60" fillId="51" borderId="52" xfId="0" applyFont="1" applyFill="1" applyBorder="1" applyAlignment="1">
      <alignment vertical="center"/>
    </xf>
    <xf numFmtId="0" fontId="60" fillId="51" borderId="44" xfId="0" applyFont="1" applyFill="1" applyBorder="1" applyAlignment="1">
      <alignment horizontal="center" vertical="center"/>
    </xf>
    <xf numFmtId="0" fontId="61" fillId="51" borderId="44" xfId="0" applyFont="1" applyFill="1" applyBorder="1" applyAlignment="1">
      <alignment horizontal="center" vertical="center"/>
    </xf>
    <xf numFmtId="0" fontId="62" fillId="34" borderId="69" xfId="0" applyFont="1" applyFill="1" applyBorder="1" applyAlignment="1">
      <alignment horizontal="left" vertical="center"/>
    </xf>
    <xf numFmtId="0" fontId="62" fillId="34" borderId="44" xfId="0" applyFont="1" applyFill="1" applyBorder="1" applyAlignment="1">
      <alignment vertical="center"/>
    </xf>
    <xf numFmtId="49" fontId="63" fillId="0" borderId="44" xfId="0" applyNumberFormat="1" applyFont="1" applyFill="1" applyBorder="1" applyAlignment="1">
      <alignment horizontal="center" vertical="center" wrapText="1"/>
    </xf>
    <xf numFmtId="0" fontId="64" fillId="34" borderId="44" xfId="0" applyFont="1" applyFill="1" applyBorder="1" applyAlignment="1">
      <alignment horizontal="center" vertical="center"/>
    </xf>
    <xf numFmtId="0" fontId="63" fillId="34" borderId="54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 vertical="center"/>
    </xf>
    <xf numFmtId="0" fontId="18" fillId="50" borderId="11" xfId="0" applyFont="1" applyFill="1" applyBorder="1" applyAlignment="1">
      <alignment horizontal="center" vertical="center"/>
    </xf>
    <xf numFmtId="0" fontId="14" fillId="52" borderId="11" xfId="0" applyFont="1" applyFill="1" applyBorder="1" applyAlignment="1">
      <alignment horizontal="center" vertical="center"/>
    </xf>
    <xf numFmtId="0" fontId="14" fillId="50" borderId="11" xfId="0" applyFont="1" applyFill="1" applyBorder="1" applyAlignment="1">
      <alignment horizontal="center" vertical="center"/>
    </xf>
    <xf numFmtId="0" fontId="18" fillId="51" borderId="70" xfId="0" applyFont="1" applyFill="1" applyBorder="1" applyAlignment="1">
      <alignment horizontal="center" vertical="center"/>
    </xf>
    <xf numFmtId="1" fontId="53" fillId="51" borderId="44" xfId="0" applyNumberFormat="1" applyFont="1" applyFill="1" applyBorder="1" applyAlignment="1">
      <alignment horizontal="center" vertical="center"/>
    </xf>
    <xf numFmtId="1" fontId="54" fillId="51" borderId="71" xfId="0" applyNumberFormat="1" applyFont="1" applyFill="1" applyBorder="1" applyAlignment="1">
      <alignment horizontal="center"/>
    </xf>
    <xf numFmtId="0" fontId="18" fillId="34" borderId="0" xfId="0" applyFont="1" applyFill="1" applyAlignment="1">
      <alignment vertical="center"/>
    </xf>
    <xf numFmtId="0" fontId="62" fillId="0" borderId="44" xfId="0" applyFont="1" applyFill="1" applyBorder="1" applyAlignment="1">
      <alignment vertical="center"/>
    </xf>
    <xf numFmtId="0" fontId="63" fillId="34" borderId="55" xfId="0" applyFont="1" applyFill="1" applyBorder="1" applyAlignment="1">
      <alignment horizontal="center" vertical="center" wrapText="1"/>
    </xf>
    <xf numFmtId="0" fontId="18" fillId="52" borderId="11" xfId="0" applyFont="1" applyFill="1" applyBorder="1" applyAlignment="1">
      <alignment vertical="center"/>
    </xf>
    <xf numFmtId="0" fontId="134" fillId="50" borderId="11" xfId="0" applyFont="1" applyFill="1" applyBorder="1" applyAlignment="1">
      <alignment vertical="center"/>
    </xf>
    <xf numFmtId="49" fontId="63" fillId="0" borderId="55" xfId="0" applyNumberFormat="1" applyFont="1" applyFill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135" fillId="0" borderId="11" xfId="0" applyFont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49" fontId="63" fillId="0" borderId="70" xfId="0" applyNumberFormat="1" applyFont="1" applyFill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2" fillId="0" borderId="53" xfId="0" applyFont="1" applyFill="1" applyBorder="1" applyAlignment="1">
      <alignment vertical="center"/>
    </xf>
    <xf numFmtId="0" fontId="134" fillId="52" borderId="11" xfId="0" applyFont="1" applyFill="1" applyBorder="1" applyAlignment="1">
      <alignment horizontal="center" vertical="center"/>
    </xf>
    <xf numFmtId="0" fontId="136" fillId="52" borderId="11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65" fillId="34" borderId="72" xfId="0" applyFont="1" applyFill="1" applyBorder="1" applyAlignment="1">
      <alignment horizontal="left" vertical="center"/>
    </xf>
    <xf numFmtId="0" fontId="65" fillId="34" borderId="72" xfId="0" applyFont="1" applyFill="1" applyBorder="1" applyAlignment="1">
      <alignment vertical="center"/>
    </xf>
    <xf numFmtId="49" fontId="63" fillId="0" borderId="72" xfId="0" applyNumberFormat="1" applyFont="1" applyFill="1" applyBorder="1" applyAlignment="1">
      <alignment horizontal="center" vertical="center" wrapText="1"/>
    </xf>
    <xf numFmtId="0" fontId="64" fillId="34" borderId="72" xfId="0" applyFont="1" applyFill="1" applyBorder="1" applyAlignment="1">
      <alignment horizontal="center" vertical="center"/>
    </xf>
    <xf numFmtId="0" fontId="63" fillId="34" borderId="72" xfId="0" applyFont="1" applyFill="1" applyBorder="1" applyAlignment="1">
      <alignment horizontal="center" vertical="center"/>
    </xf>
    <xf numFmtId="0" fontId="18" fillId="48" borderId="73" xfId="0" applyFont="1" applyFill="1" applyBorder="1" applyAlignment="1">
      <alignment horizontal="center" vertical="center"/>
    </xf>
    <xf numFmtId="0" fontId="18" fillId="50" borderId="17" xfId="0" applyFont="1" applyFill="1" applyBorder="1" applyAlignment="1">
      <alignment horizontal="center" vertical="center"/>
    </xf>
    <xf numFmtId="0" fontId="18" fillId="52" borderId="17" xfId="0" applyFont="1" applyFill="1" applyBorder="1" applyAlignment="1">
      <alignment horizontal="center" vertical="center"/>
    </xf>
    <xf numFmtId="0" fontId="18" fillId="50" borderId="74" xfId="0" applyFont="1" applyFill="1" applyBorder="1" applyAlignment="1">
      <alignment horizontal="center" vertical="center"/>
    </xf>
    <xf numFmtId="0" fontId="62" fillId="51" borderId="72" xfId="0" applyFont="1" applyFill="1" applyBorder="1" applyAlignment="1">
      <alignment horizontal="center" vertical="center"/>
    </xf>
    <xf numFmtId="1" fontId="53" fillId="51" borderId="72" xfId="0" applyNumberFormat="1" applyFont="1" applyFill="1" applyBorder="1" applyAlignment="1">
      <alignment horizontal="center" vertical="center"/>
    </xf>
    <xf numFmtId="1" fontId="63" fillId="51" borderId="75" xfId="0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vertical="center"/>
    </xf>
    <xf numFmtId="49" fontId="63" fillId="34" borderId="0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60" fillId="51" borderId="50" xfId="0" applyFont="1" applyFill="1" applyBorder="1" applyAlignment="1">
      <alignment vertical="center"/>
    </xf>
    <xf numFmtId="0" fontId="60" fillId="51" borderId="51" xfId="0" applyFont="1" applyFill="1" applyBorder="1" applyAlignment="1">
      <alignment horizontal="center" vertical="center"/>
    </xf>
    <xf numFmtId="0" fontId="61" fillId="51" borderId="51" xfId="0" applyFont="1" applyFill="1" applyBorder="1" applyAlignment="1">
      <alignment horizontal="center" vertical="center"/>
    </xf>
    <xf numFmtId="0" fontId="60" fillId="51" borderId="69" xfId="0" applyFont="1" applyFill="1" applyBorder="1" applyAlignment="1">
      <alignment vertical="center"/>
    </xf>
    <xf numFmtId="0" fontId="63" fillId="34" borderId="44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left" vertical="center"/>
    </xf>
    <xf numFmtId="49" fontId="63" fillId="34" borderId="44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62" fillId="35" borderId="11" xfId="0" applyFont="1" applyFill="1" applyBorder="1" applyAlignment="1">
      <alignment horizontal="left" vertical="center"/>
    </xf>
    <xf numFmtId="0" fontId="62" fillId="36" borderId="76" xfId="0" applyFont="1" applyFill="1" applyBorder="1" applyAlignment="1">
      <alignment vertical="center"/>
    </xf>
    <xf numFmtId="0" fontId="64" fillId="0" borderId="59" xfId="0" applyFont="1" applyBorder="1" applyAlignment="1">
      <alignment horizontal="center" vertical="center" wrapText="1"/>
    </xf>
    <xf numFmtId="0" fontId="64" fillId="35" borderId="44" xfId="0" applyFont="1" applyFill="1" applyBorder="1" applyAlignment="1">
      <alignment horizontal="center" vertical="center"/>
    </xf>
    <xf numFmtId="0" fontId="63" fillId="35" borderId="54" xfId="0" applyFont="1" applyFill="1" applyBorder="1" applyAlignment="1">
      <alignment horizontal="center" vertical="center"/>
    </xf>
    <xf numFmtId="0" fontId="62" fillId="34" borderId="77" xfId="0" applyFont="1" applyFill="1" applyBorder="1" applyAlignment="1">
      <alignment horizontal="left" vertical="center"/>
    </xf>
    <xf numFmtId="0" fontId="62" fillId="34" borderId="78" xfId="0" applyFont="1" applyFill="1" applyBorder="1" applyAlignment="1">
      <alignment vertical="center"/>
    </xf>
    <xf numFmtId="0" fontId="62" fillId="34" borderId="78" xfId="0" applyFont="1" applyFill="1" applyBorder="1" applyAlignment="1">
      <alignment horizontal="center" vertical="center" wrapText="1"/>
    </xf>
    <xf numFmtId="0" fontId="64" fillId="34" borderId="78" xfId="0" applyFont="1" applyFill="1" applyBorder="1" applyAlignment="1">
      <alignment horizontal="center" vertical="center"/>
    </xf>
    <xf numFmtId="0" fontId="63" fillId="34" borderId="79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8" fillId="50" borderId="11" xfId="0" applyFont="1" applyFill="1" applyBorder="1" applyAlignment="1">
      <alignment vertical="center"/>
    </xf>
    <xf numFmtId="0" fontId="18" fillId="50" borderId="24" xfId="0" applyFont="1" applyFill="1" applyBorder="1" applyAlignment="1">
      <alignment horizontal="center" vertical="center"/>
    </xf>
    <xf numFmtId="0" fontId="62" fillId="34" borderId="80" xfId="0" applyFont="1" applyFill="1" applyBorder="1" applyAlignment="1">
      <alignment horizontal="left" vertical="center"/>
    </xf>
    <xf numFmtId="0" fontId="62" fillId="34" borderId="72" xfId="0" applyFont="1" applyFill="1" applyBorder="1" applyAlignment="1">
      <alignment horizontal="left" vertical="center"/>
    </xf>
    <xf numFmtId="0" fontId="63" fillId="34" borderId="81" xfId="0" applyFont="1" applyFill="1" applyBorder="1" applyAlignment="1">
      <alignment horizontal="center" vertical="center"/>
    </xf>
    <xf numFmtId="0" fontId="18" fillId="52" borderId="73" xfId="0" applyFont="1" applyFill="1" applyBorder="1" applyAlignment="1">
      <alignment horizontal="center" vertical="center"/>
    </xf>
    <xf numFmtId="0" fontId="14" fillId="52" borderId="17" xfId="0" applyFont="1" applyFill="1" applyBorder="1" applyAlignment="1">
      <alignment horizontal="center" vertical="center"/>
    </xf>
    <xf numFmtId="0" fontId="18" fillId="51" borderId="82" xfId="0" applyFont="1" applyFill="1" applyBorder="1" applyAlignment="1">
      <alignment horizontal="center" vertical="center"/>
    </xf>
    <xf numFmtId="1" fontId="53" fillId="51" borderId="81" xfId="0" applyNumberFormat="1" applyFont="1" applyFill="1" applyBorder="1" applyAlignment="1">
      <alignment horizontal="center" vertical="center"/>
    </xf>
    <xf numFmtId="1" fontId="54" fillId="51" borderId="83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136" fillId="42" borderId="0" xfId="0" applyFont="1" applyFill="1" applyBorder="1" applyAlignment="1">
      <alignment horizontal="center" vertical="center"/>
    </xf>
    <xf numFmtId="0" fontId="14" fillId="50" borderId="0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left" vertical="center"/>
    </xf>
    <xf numFmtId="0" fontId="62" fillId="34" borderId="44" xfId="0" applyFont="1" applyFill="1" applyBorder="1" applyAlignment="1">
      <alignment horizontal="left" vertical="center"/>
    </xf>
    <xf numFmtId="0" fontId="62" fillId="34" borderId="84" xfId="0" applyFont="1" applyFill="1" applyBorder="1" applyAlignment="1">
      <alignment horizontal="left" vertical="center"/>
    </xf>
    <xf numFmtId="0" fontId="62" fillId="0" borderId="59" xfId="0" applyFont="1" applyFill="1" applyBorder="1" applyAlignment="1">
      <alignment vertical="center"/>
    </xf>
    <xf numFmtId="0" fontId="62" fillId="34" borderId="85" xfId="0" applyFont="1" applyFill="1" applyBorder="1" applyAlignment="1">
      <alignment horizontal="left" vertical="center"/>
    </xf>
    <xf numFmtId="0" fontId="62" fillId="34" borderId="48" xfId="0" applyFont="1" applyFill="1" applyBorder="1" applyAlignment="1">
      <alignment horizontal="left" vertical="center"/>
    </xf>
    <xf numFmtId="0" fontId="63" fillId="34" borderId="85" xfId="0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left" vertical="center"/>
    </xf>
    <xf numFmtId="0" fontId="62" fillId="0" borderId="55" xfId="0" applyFont="1" applyFill="1" applyBorder="1" applyAlignment="1">
      <alignment vertical="center"/>
    </xf>
    <xf numFmtId="0" fontId="63" fillId="34" borderId="24" xfId="0" applyFont="1" applyFill="1" applyBorder="1" applyAlignment="1">
      <alignment horizontal="center" vertical="center"/>
    </xf>
    <xf numFmtId="0" fontId="62" fillId="34" borderId="70" xfId="0" applyFont="1" applyFill="1" applyBorder="1" applyAlignment="1">
      <alignment horizontal="left" vertical="center"/>
    </xf>
    <xf numFmtId="0" fontId="62" fillId="34" borderId="55" xfId="0" applyFont="1" applyFill="1" applyBorder="1" applyAlignment="1">
      <alignment horizontal="left" vertical="center"/>
    </xf>
    <xf numFmtId="0" fontId="63" fillId="34" borderId="25" xfId="0" applyFont="1" applyFill="1" applyBorder="1" applyAlignment="1">
      <alignment horizontal="center" vertical="center"/>
    </xf>
    <xf numFmtId="0" fontId="62" fillId="34" borderId="53" xfId="0" applyFont="1" applyFill="1" applyBorder="1" applyAlignment="1">
      <alignment horizontal="left" vertical="center"/>
    </xf>
    <xf numFmtId="49" fontId="63" fillId="0" borderId="53" xfId="0" applyNumberFormat="1" applyFont="1" applyFill="1" applyBorder="1" applyAlignment="1">
      <alignment horizontal="center" vertical="center" wrapText="1"/>
    </xf>
    <xf numFmtId="0" fontId="64" fillId="34" borderId="86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18" fillId="52" borderId="29" xfId="0" applyFont="1" applyFill="1" applyBorder="1" applyAlignment="1">
      <alignment horizontal="center" vertical="center"/>
    </xf>
    <xf numFmtId="0" fontId="18" fillId="50" borderId="29" xfId="0" applyFont="1" applyFill="1" applyBorder="1" applyAlignment="1">
      <alignment horizontal="center" vertical="center"/>
    </xf>
    <xf numFmtId="0" fontId="62" fillId="34" borderId="87" xfId="0" applyFont="1" applyFill="1" applyBorder="1" applyAlignment="1">
      <alignment horizontal="left" vertical="center"/>
    </xf>
    <xf numFmtId="0" fontId="62" fillId="0" borderId="81" xfId="0" applyFont="1" applyFill="1" applyBorder="1" applyAlignment="1">
      <alignment vertical="center"/>
    </xf>
    <xf numFmtId="49" fontId="63" fillId="0" borderId="81" xfId="0" applyNumberFormat="1" applyFont="1" applyFill="1" applyBorder="1" applyAlignment="1">
      <alignment horizontal="center" vertical="center" wrapText="1"/>
    </xf>
    <xf numFmtId="0" fontId="64" fillId="34" borderId="81" xfId="0" applyFont="1" applyFill="1" applyBorder="1" applyAlignment="1">
      <alignment horizontal="center" vertical="center"/>
    </xf>
    <xf numFmtId="0" fontId="63" fillId="34" borderId="88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left" vertical="center"/>
    </xf>
    <xf numFmtId="49" fontId="63" fillId="34" borderId="0" xfId="0" applyNumberFormat="1" applyFont="1" applyFill="1" applyBorder="1" applyAlignment="1">
      <alignment horizontal="center" vertical="center"/>
    </xf>
    <xf numFmtId="0" fontId="17" fillId="34" borderId="80" xfId="0" applyFont="1" applyFill="1" applyBorder="1" applyAlignment="1">
      <alignment horizontal="center" vertical="center"/>
    </xf>
    <xf numFmtId="0" fontId="28" fillId="34" borderId="80" xfId="0" applyFont="1" applyFill="1" applyBorder="1" applyAlignment="1">
      <alignment horizontal="center" vertical="center"/>
    </xf>
    <xf numFmtId="1" fontId="27" fillId="34" borderId="80" xfId="0" applyNumberFormat="1" applyFont="1" applyFill="1" applyBorder="1" applyAlignment="1">
      <alignment horizontal="center" vertical="center"/>
    </xf>
    <xf numFmtId="1" fontId="12" fillId="34" borderId="80" xfId="0" applyNumberFormat="1" applyFont="1" applyFill="1" applyBorder="1" applyAlignment="1">
      <alignment horizontal="center"/>
    </xf>
    <xf numFmtId="0" fontId="62" fillId="51" borderId="69" xfId="0" applyFont="1" applyFill="1" applyBorder="1" applyAlignment="1">
      <alignment horizontal="left" vertical="center"/>
    </xf>
    <xf numFmtId="0" fontId="62" fillId="51" borderId="44" xfId="0" applyFont="1" applyFill="1" applyBorder="1" applyAlignment="1">
      <alignment horizontal="left" vertical="center"/>
    </xf>
    <xf numFmtId="0" fontId="63" fillId="51" borderId="55" xfId="0" applyFont="1" applyFill="1" applyBorder="1" applyAlignment="1">
      <alignment horizontal="center" vertical="center" wrapText="1"/>
    </xf>
    <xf numFmtId="0" fontId="64" fillId="51" borderId="44" xfId="0" applyFont="1" applyFill="1" applyBorder="1" applyAlignment="1">
      <alignment horizontal="center" vertical="center"/>
    </xf>
    <xf numFmtId="0" fontId="63" fillId="51" borderId="54" xfId="0" applyFont="1" applyFill="1" applyBorder="1" applyAlignment="1">
      <alignment horizontal="center" vertical="center"/>
    </xf>
    <xf numFmtId="0" fontId="62" fillId="51" borderId="52" xfId="0" applyFont="1" applyFill="1" applyBorder="1" applyAlignment="1">
      <alignment horizontal="left" vertical="center"/>
    </xf>
    <xf numFmtId="0" fontId="63" fillId="51" borderId="44" xfId="0" applyFont="1" applyFill="1" applyBorder="1" applyAlignment="1">
      <alignment horizontal="center" vertical="center"/>
    </xf>
    <xf numFmtId="0" fontId="62" fillId="51" borderId="44" xfId="0" applyFont="1" applyFill="1" applyBorder="1" applyAlignment="1">
      <alignment vertical="center"/>
    </xf>
    <xf numFmtId="49" fontId="63" fillId="51" borderId="44" xfId="0" applyNumberFormat="1" applyFont="1" applyFill="1" applyBorder="1" applyAlignment="1">
      <alignment horizontal="center" vertical="center" wrapText="1"/>
    </xf>
    <xf numFmtId="0" fontId="63" fillId="51" borderId="70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left" vertical="center"/>
    </xf>
    <xf numFmtId="0" fontId="62" fillId="34" borderId="70" xfId="0" applyFont="1" applyFill="1" applyBorder="1" applyAlignment="1">
      <alignment vertical="center"/>
    </xf>
    <xf numFmtId="0" fontId="63" fillId="34" borderId="70" xfId="0" applyFont="1" applyFill="1" applyBorder="1" applyAlignment="1">
      <alignment horizontal="center" vertical="center" wrapText="1"/>
    </xf>
    <xf numFmtId="0" fontId="18" fillId="50" borderId="22" xfId="0" applyFont="1" applyFill="1" applyBorder="1" applyAlignment="1">
      <alignment vertical="center"/>
    </xf>
    <xf numFmtId="0" fontId="62" fillId="34" borderId="89" xfId="0" applyFont="1" applyFill="1" applyBorder="1" applyAlignment="1">
      <alignment horizontal="left" vertical="center"/>
    </xf>
    <xf numFmtId="0" fontId="62" fillId="34" borderId="90" xfId="0" applyFont="1" applyFill="1" applyBorder="1" applyAlignment="1">
      <alignment horizontal="left" vertical="center"/>
    </xf>
    <xf numFmtId="0" fontId="62" fillId="0" borderId="72" xfId="0" applyFont="1" applyFill="1" applyBorder="1" applyAlignment="1">
      <alignment vertical="center"/>
    </xf>
    <xf numFmtId="0" fontId="54" fillId="51" borderId="78" xfId="0" applyFont="1" applyFill="1" applyBorder="1" applyAlignment="1">
      <alignment horizontal="center" vertical="center"/>
    </xf>
    <xf numFmtId="1" fontId="53" fillId="51" borderId="78" xfId="0" applyNumberFormat="1" applyFont="1" applyFill="1" applyBorder="1" applyAlignment="1">
      <alignment horizontal="center" vertical="center"/>
    </xf>
    <xf numFmtId="1" fontId="63" fillId="51" borderId="91" xfId="0" applyNumberFormat="1" applyFont="1" applyFill="1" applyBorder="1" applyAlignment="1">
      <alignment horizontal="center"/>
    </xf>
    <xf numFmtId="49" fontId="63" fillId="36" borderId="0" xfId="0" applyNumberFormat="1" applyFont="1" applyFill="1" applyBorder="1" applyAlignment="1">
      <alignment horizontal="center" vertical="center" wrapText="1"/>
    </xf>
    <xf numFmtId="0" fontId="62" fillId="50" borderId="0" xfId="0" applyFont="1" applyFill="1" applyBorder="1" applyAlignment="1">
      <alignment horizontal="center" vertical="center"/>
    </xf>
    <xf numFmtId="0" fontId="60" fillId="50" borderId="0" xfId="0" applyFont="1" applyFill="1" applyBorder="1" applyAlignment="1">
      <alignment horizontal="center" vertical="center"/>
    </xf>
    <xf numFmtId="0" fontId="54" fillId="47" borderId="0" xfId="0" applyFont="1" applyFill="1" applyBorder="1" applyAlignment="1">
      <alignment horizontal="center" vertical="center"/>
    </xf>
    <xf numFmtId="1" fontId="63" fillId="47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 vertical="center"/>
    </xf>
    <xf numFmtId="0" fontId="66" fillId="34" borderId="80" xfId="0" applyFont="1" applyFill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/>
    </xf>
    <xf numFmtId="0" fontId="62" fillId="0" borderId="70" xfId="0" applyFont="1" applyFill="1" applyBorder="1" applyAlignment="1">
      <alignment vertical="center"/>
    </xf>
    <xf numFmtId="0" fontId="63" fillId="0" borderId="44" xfId="50" applyNumberFormat="1" applyFont="1" applyFill="1" applyBorder="1" applyAlignment="1">
      <alignment horizontal="center" vertical="center" wrapText="1"/>
      <protection/>
    </xf>
    <xf numFmtId="49" fontId="63" fillId="34" borderId="44" xfId="0" applyNumberFormat="1" applyFont="1" applyFill="1" applyBorder="1" applyAlignment="1">
      <alignment horizontal="center" vertical="center"/>
    </xf>
    <xf numFmtId="0" fontId="63" fillId="34" borderId="5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16" fontId="63" fillId="34" borderId="44" xfId="0" applyNumberFormat="1" applyFont="1" applyFill="1" applyBorder="1" applyAlignment="1">
      <alignment horizontal="center" vertical="center"/>
    </xf>
    <xf numFmtId="0" fontId="60" fillId="51" borderId="44" xfId="0" applyFont="1" applyFill="1" applyBorder="1" applyAlignment="1">
      <alignment horizontal="center" vertical="center" wrapText="1"/>
    </xf>
    <xf numFmtId="0" fontId="62" fillId="42" borderId="11" xfId="0" applyFont="1" applyFill="1" applyBorder="1" applyAlignment="1">
      <alignment horizontal="center" vertical="center"/>
    </xf>
    <xf numFmtId="0" fontId="69" fillId="42" borderId="11" xfId="0" applyFont="1" applyFill="1" applyBorder="1" applyAlignment="1">
      <alignment horizontal="center" vertical="center"/>
    </xf>
    <xf numFmtId="0" fontId="61" fillId="34" borderId="44" xfId="0" applyFont="1" applyFill="1" applyBorder="1" applyAlignment="1">
      <alignment horizontal="center" vertical="center"/>
    </xf>
    <xf numFmtId="1" fontId="53" fillId="51" borderId="71" xfId="0" applyNumberFormat="1" applyFont="1" applyFill="1" applyBorder="1" applyAlignment="1">
      <alignment horizontal="center" vertical="center"/>
    </xf>
    <xf numFmtId="0" fontId="62" fillId="34" borderId="53" xfId="0" applyFont="1" applyFill="1" applyBorder="1" applyAlignment="1">
      <alignment vertical="center"/>
    </xf>
    <xf numFmtId="0" fontId="62" fillId="34" borderId="11" xfId="0" applyFont="1" applyFill="1" applyBorder="1" applyAlignment="1">
      <alignment vertical="center"/>
    </xf>
    <xf numFmtId="0" fontId="62" fillId="42" borderId="92" xfId="0" applyFont="1" applyFill="1" applyBorder="1" applyAlignment="1">
      <alignment horizontal="left" vertical="center"/>
    </xf>
    <xf numFmtId="0" fontId="62" fillId="34" borderId="55" xfId="0" applyFont="1" applyFill="1" applyBorder="1" applyAlignment="1">
      <alignment vertical="center"/>
    </xf>
    <xf numFmtId="49" fontId="62" fillId="0" borderId="65" xfId="0" applyNumberFormat="1" applyFont="1" applyFill="1" applyBorder="1" applyAlignment="1">
      <alignment horizontal="center" vertical="center" wrapText="1"/>
    </xf>
    <xf numFmtId="0" fontId="64" fillId="34" borderId="65" xfId="0" applyFont="1" applyFill="1" applyBorder="1" applyAlignment="1">
      <alignment horizontal="center" vertical="center"/>
    </xf>
    <xf numFmtId="0" fontId="61" fillId="34" borderId="81" xfId="0" applyFont="1" applyFill="1" applyBorder="1" applyAlignment="1">
      <alignment horizontal="center" vertical="center"/>
    </xf>
    <xf numFmtId="1" fontId="53" fillId="51" borderId="75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54" fillId="0" borderId="0" xfId="0" applyFont="1" applyAlignment="1">
      <alignment/>
    </xf>
    <xf numFmtId="0" fontId="74" fillId="53" borderId="0" xfId="0" applyFont="1" applyFill="1" applyAlignment="1">
      <alignment/>
    </xf>
    <xf numFmtId="0" fontId="75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93" xfId="0" applyFont="1" applyBorder="1" applyAlignment="1">
      <alignment wrapText="1"/>
    </xf>
    <xf numFmtId="0" fontId="106" fillId="54" borderId="27" xfId="0" applyFont="1" applyFill="1" applyBorder="1" applyAlignment="1">
      <alignment vertical="center"/>
    </xf>
    <xf numFmtId="0" fontId="58" fillId="54" borderId="25" xfId="0" applyFont="1" applyFill="1" applyBorder="1" applyAlignment="1">
      <alignment horizontal="center" vertical="center"/>
    </xf>
    <xf numFmtId="0" fontId="76" fillId="54" borderId="25" xfId="0" applyFont="1" applyFill="1" applyBorder="1" applyAlignment="1">
      <alignment horizontal="center" vertical="center"/>
    </xf>
    <xf numFmtId="0" fontId="106" fillId="54" borderId="15" xfId="0" applyFont="1" applyFill="1" applyBorder="1" applyAlignment="1">
      <alignment vertical="center"/>
    </xf>
    <xf numFmtId="0" fontId="77" fillId="54" borderId="11" xfId="0" applyFont="1" applyFill="1" applyBorder="1" applyAlignment="1">
      <alignment horizontal="center" vertical="center"/>
    </xf>
    <xf numFmtId="0" fontId="76" fillId="54" borderId="11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left" vertical="center"/>
    </xf>
    <xf numFmtId="0" fontId="78" fillId="36" borderId="11" xfId="0" applyFont="1" applyFill="1" applyBorder="1" applyAlignment="1">
      <alignment horizontal="center" vertical="center"/>
    </xf>
    <xf numFmtId="0" fontId="106" fillId="54" borderId="36" xfId="0" applyFont="1" applyFill="1" applyBorder="1" applyAlignment="1">
      <alignment horizontal="left" vertical="center"/>
    </xf>
    <xf numFmtId="0" fontId="58" fillId="54" borderId="11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78" fillId="36" borderId="11" xfId="0" applyFont="1" applyFill="1" applyBorder="1" applyAlignment="1">
      <alignment horizontal="left" vertical="center"/>
    </xf>
    <xf numFmtId="0" fontId="77" fillId="42" borderId="11" xfId="0" applyFont="1" applyFill="1" applyBorder="1" applyAlignment="1">
      <alignment horizontal="center" vertical="center"/>
    </xf>
    <xf numFmtId="0" fontId="21" fillId="42" borderId="24" xfId="0" applyFont="1" applyFill="1" applyBorder="1" applyAlignment="1">
      <alignment horizontal="center" vertical="center"/>
    </xf>
    <xf numFmtId="0" fontId="134" fillId="48" borderId="11" xfId="0" applyFont="1" applyFill="1" applyBorder="1" applyAlignment="1">
      <alignment horizontal="center" vertical="center"/>
    </xf>
    <xf numFmtId="0" fontId="134" fillId="49" borderId="11" xfId="0" applyFont="1" applyFill="1" applyBorder="1" applyAlignment="1">
      <alignment horizontal="center" vertical="center"/>
    </xf>
    <xf numFmtId="0" fontId="78" fillId="0" borderId="44" xfId="0" applyFont="1" applyFill="1" applyBorder="1" applyAlignment="1">
      <alignment vertical="center"/>
    </xf>
    <xf numFmtId="3" fontId="63" fillId="0" borderId="44" xfId="50" applyNumberFormat="1" applyFont="1" applyFill="1" applyBorder="1" applyAlignment="1">
      <alignment horizontal="center" vertical="center"/>
      <protection/>
    </xf>
    <xf numFmtId="0" fontId="14" fillId="42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49" borderId="11" xfId="0" applyFont="1" applyFill="1" applyBorder="1" applyAlignment="1">
      <alignment horizontal="center" vertical="center"/>
    </xf>
    <xf numFmtId="0" fontId="17" fillId="42" borderId="36" xfId="0" applyFont="1" applyFill="1" applyBorder="1" applyAlignment="1">
      <alignment horizontal="left" vertical="center"/>
    </xf>
    <xf numFmtId="0" fontId="134" fillId="35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left" vertical="center"/>
    </xf>
    <xf numFmtId="0" fontId="134" fillId="42" borderId="11" xfId="0" applyFont="1" applyFill="1" applyBorder="1" applyAlignment="1">
      <alignment horizontal="center" vertical="center"/>
    </xf>
    <xf numFmtId="0" fontId="62" fillId="34" borderId="94" xfId="0" applyFont="1" applyFill="1" applyBorder="1" applyAlignment="1">
      <alignment horizontal="left" vertical="center"/>
    </xf>
    <xf numFmtId="0" fontId="78" fillId="0" borderId="55" xfId="0" applyFont="1" applyFill="1" applyBorder="1" applyAlignment="1">
      <alignment horizontal="left" vertical="center"/>
    </xf>
    <xf numFmtId="0" fontId="4" fillId="42" borderId="11" xfId="0" applyFont="1" applyFill="1" applyBorder="1" applyAlignment="1">
      <alignment horizontal="center" vertical="center"/>
    </xf>
    <xf numFmtId="0" fontId="106" fillId="54" borderId="15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78" fillId="36" borderId="17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5" fillId="0" borderId="95" xfId="0" applyFont="1" applyBorder="1" applyAlignment="1">
      <alignment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38" fillId="0" borderId="0" xfId="0" applyFont="1" applyAlignment="1">
      <alignment/>
    </xf>
    <xf numFmtId="0" fontId="2" fillId="34" borderId="95" xfId="0" applyFont="1" applyFill="1" applyBorder="1" applyAlignment="1">
      <alignment horizontal="center" vertical="center"/>
    </xf>
    <xf numFmtId="0" fontId="7" fillId="34" borderId="95" xfId="0" applyFont="1" applyFill="1" applyBorder="1" applyAlignment="1">
      <alignment horizontal="center" vertical="center"/>
    </xf>
    <xf numFmtId="0" fontId="6" fillId="34" borderId="95" xfId="0" applyFont="1" applyFill="1" applyBorder="1" applyAlignment="1">
      <alignment horizontal="center" vertical="center"/>
    </xf>
    <xf numFmtId="0" fontId="58" fillId="34" borderId="69" xfId="0" applyFont="1" applyFill="1" applyBorder="1" applyAlignment="1">
      <alignment horizontal="left" vertical="center"/>
    </xf>
    <xf numFmtId="0" fontId="58" fillId="34" borderId="96" xfId="0" applyFont="1" applyFill="1" applyBorder="1" applyAlignment="1">
      <alignment horizontal="left" vertical="center"/>
    </xf>
    <xf numFmtId="0" fontId="58" fillId="34" borderId="97" xfId="0" applyFont="1" applyFill="1" applyBorder="1" applyAlignment="1">
      <alignment horizontal="left" vertical="center"/>
    </xf>
    <xf numFmtId="0" fontId="7" fillId="34" borderId="95" xfId="0" applyFont="1" applyFill="1" applyBorder="1" applyAlignment="1">
      <alignment horizontal="center"/>
    </xf>
    <xf numFmtId="0" fontId="106" fillId="54" borderId="92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left" vertical="center"/>
    </xf>
    <xf numFmtId="0" fontId="78" fillId="36" borderId="11" xfId="0" applyFont="1" applyFill="1" applyBorder="1" applyAlignment="1">
      <alignment horizontal="center" vertical="center"/>
    </xf>
    <xf numFmtId="0" fontId="69" fillId="42" borderId="11" xfId="0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left" vertical="center"/>
    </xf>
    <xf numFmtId="0" fontId="139" fillId="45" borderId="24" xfId="0" applyFont="1" applyFill="1" applyBorder="1" applyAlignment="1">
      <alignment horizontal="center"/>
    </xf>
    <xf numFmtId="0" fontId="139" fillId="45" borderId="30" xfId="0" applyFont="1" applyFill="1" applyBorder="1" applyAlignment="1">
      <alignment horizontal="center"/>
    </xf>
    <xf numFmtId="0" fontId="139" fillId="45" borderId="22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133" fillId="45" borderId="24" xfId="0" applyFont="1" applyFill="1" applyBorder="1" applyAlignment="1">
      <alignment horizontal="center"/>
    </xf>
    <xf numFmtId="0" fontId="133" fillId="45" borderId="30" xfId="0" applyFont="1" applyFill="1" applyBorder="1" applyAlignment="1">
      <alignment horizontal="center"/>
    </xf>
    <xf numFmtId="0" fontId="31" fillId="0" borderId="98" xfId="0" applyFont="1" applyFill="1" applyBorder="1" applyAlignment="1">
      <alignment horizontal="center" vertical="center" wrapText="1"/>
    </xf>
    <xf numFmtId="0" fontId="31" fillId="0" borderId="99" xfId="0" applyFont="1" applyFill="1" applyBorder="1" applyAlignment="1">
      <alignment horizontal="center" vertical="center" wrapText="1"/>
    </xf>
    <xf numFmtId="0" fontId="31" fillId="0" borderId="100" xfId="0" applyFont="1" applyFill="1" applyBorder="1" applyAlignment="1">
      <alignment horizontal="center" vertical="center" wrapText="1"/>
    </xf>
    <xf numFmtId="0" fontId="31" fillId="0" borderId="101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102" xfId="0" applyFont="1" applyFill="1" applyBorder="1" applyAlignment="1">
      <alignment horizontal="center" vertical="center" wrapText="1"/>
    </xf>
    <xf numFmtId="0" fontId="31" fillId="0" borderId="10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104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6" xfId="0" applyFont="1" applyFill="1" applyBorder="1" applyAlignment="1">
      <alignment horizontal="center" vertical="center" shrinkToFit="1"/>
    </xf>
    <xf numFmtId="0" fontId="2" fillId="37" borderId="15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/>
    </xf>
    <xf numFmtId="0" fontId="43" fillId="37" borderId="16" xfId="0" applyFont="1" applyFill="1" applyBorder="1" applyAlignment="1">
      <alignment horizontal="center" shrinkToFit="1"/>
    </xf>
    <xf numFmtId="0" fontId="43" fillId="37" borderId="11" xfId="0" applyFont="1" applyFill="1" applyBorder="1" applyAlignment="1">
      <alignment horizontal="center" shrinkToFit="1"/>
    </xf>
    <xf numFmtId="0" fontId="40" fillId="38" borderId="11" xfId="0" applyFont="1" applyFill="1" applyBorder="1" applyAlignment="1">
      <alignment horizontal="center" vertical="center"/>
    </xf>
    <xf numFmtId="0" fontId="140" fillId="45" borderId="24" xfId="0" applyFont="1" applyFill="1" applyBorder="1" applyAlignment="1">
      <alignment horizontal="center" vertical="center"/>
    </xf>
    <xf numFmtId="0" fontId="140" fillId="45" borderId="30" xfId="0" applyFont="1" applyFill="1" applyBorder="1" applyAlignment="1">
      <alignment horizontal="center" vertical="center"/>
    </xf>
    <xf numFmtId="0" fontId="140" fillId="45" borderId="22" xfId="0" applyFont="1" applyFill="1" applyBorder="1" applyAlignment="1">
      <alignment horizontal="center" vertical="center"/>
    </xf>
    <xf numFmtId="0" fontId="140" fillId="45" borderId="24" xfId="0" applyFont="1" applyFill="1" applyBorder="1" applyAlignment="1">
      <alignment horizontal="center"/>
    </xf>
    <xf numFmtId="0" fontId="141" fillId="45" borderId="30" xfId="0" applyFont="1" applyFill="1" applyBorder="1" applyAlignment="1">
      <alignment horizontal="center"/>
    </xf>
    <xf numFmtId="0" fontId="141" fillId="45" borderId="22" xfId="0" applyFont="1" applyFill="1" applyBorder="1" applyAlignment="1">
      <alignment horizontal="center"/>
    </xf>
    <xf numFmtId="0" fontId="140" fillId="55" borderId="24" xfId="0" applyFont="1" applyFill="1" applyBorder="1" applyAlignment="1">
      <alignment horizontal="center"/>
    </xf>
    <xf numFmtId="0" fontId="141" fillId="55" borderId="30" xfId="0" applyFont="1" applyFill="1" applyBorder="1" applyAlignment="1">
      <alignment horizontal="center"/>
    </xf>
    <xf numFmtId="0" fontId="141" fillId="55" borderId="22" xfId="0" applyFont="1" applyFill="1" applyBorder="1" applyAlignment="1">
      <alignment horizontal="center"/>
    </xf>
    <xf numFmtId="0" fontId="31" fillId="0" borderId="105" xfId="0" applyFont="1" applyBorder="1" applyAlignment="1">
      <alignment horizontal="center" vertical="center" wrapText="1"/>
    </xf>
    <xf numFmtId="0" fontId="31" fillId="0" borderId="10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08" xfId="0" applyFont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shrinkToFit="1"/>
    </xf>
    <xf numFmtId="0" fontId="43" fillId="37" borderId="16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wrapText="1" readingOrder="1"/>
    </xf>
    <xf numFmtId="0" fontId="40" fillId="0" borderId="0" xfId="0" applyFont="1" applyBorder="1" applyAlignment="1">
      <alignment horizontal="center" wrapText="1" readingOrder="1"/>
    </xf>
    <xf numFmtId="0" fontId="40" fillId="36" borderId="0" xfId="0" applyFont="1" applyFill="1" applyBorder="1" applyAlignment="1">
      <alignment horizontal="center" vertical="top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shrinkToFit="1"/>
    </xf>
    <xf numFmtId="0" fontId="14" fillId="38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4" fillId="38" borderId="109" xfId="0" applyFont="1" applyFill="1" applyBorder="1" applyAlignment="1">
      <alignment horizontal="center" vertical="center"/>
    </xf>
    <xf numFmtId="0" fontId="14" fillId="38" borderId="110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58" fillId="34" borderId="111" xfId="0" applyFont="1" applyFill="1" applyBorder="1" applyAlignment="1">
      <alignment horizontal="left" vertical="center"/>
    </xf>
    <xf numFmtId="0" fontId="58" fillId="34" borderId="112" xfId="0" applyFont="1" applyFill="1" applyBorder="1" applyAlignment="1">
      <alignment horizontal="left" vertical="center"/>
    </xf>
    <xf numFmtId="0" fontId="22" fillId="34" borderId="11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58" fillId="34" borderId="113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14" fillId="46" borderId="115" xfId="0" applyFont="1" applyFill="1" applyBorder="1" applyAlignment="1">
      <alignment horizontal="center" vertical="center"/>
    </xf>
    <xf numFmtId="0" fontId="14" fillId="46" borderId="86" xfId="0" applyFont="1" applyFill="1" applyBorder="1" applyAlignment="1">
      <alignment horizontal="center" vertical="center"/>
    </xf>
    <xf numFmtId="0" fontId="52" fillId="46" borderId="55" xfId="0" applyFont="1" applyFill="1" applyBorder="1" applyAlignment="1">
      <alignment horizontal="center"/>
    </xf>
    <xf numFmtId="0" fontId="52" fillId="46" borderId="68" xfId="0" applyFont="1" applyFill="1" applyBorder="1" applyAlignment="1">
      <alignment horizontal="center"/>
    </xf>
    <xf numFmtId="0" fontId="52" fillId="46" borderId="55" xfId="0" applyFont="1" applyFill="1" applyBorder="1" applyAlignment="1">
      <alignment horizontal="center" shrinkToFit="1"/>
    </xf>
    <xf numFmtId="0" fontId="52" fillId="46" borderId="68" xfId="0" applyFont="1" applyFill="1" applyBorder="1" applyAlignment="1">
      <alignment horizontal="center" shrinkToFit="1"/>
    </xf>
    <xf numFmtId="0" fontId="52" fillId="46" borderId="116" xfId="0" applyFont="1" applyFill="1" applyBorder="1" applyAlignment="1">
      <alignment horizontal="center" shrinkToFit="1"/>
    </xf>
    <xf numFmtId="0" fontId="52" fillId="46" borderId="117" xfId="0" applyFont="1" applyFill="1" applyBorder="1" applyAlignment="1">
      <alignment horizontal="center" shrinkToFit="1"/>
    </xf>
    <xf numFmtId="0" fontId="7" fillId="53" borderId="0" xfId="0" applyFont="1" applyFill="1" applyBorder="1" applyAlignment="1">
      <alignment/>
    </xf>
    <xf numFmtId="0" fontId="56" fillId="34" borderId="0" xfId="0" applyFont="1" applyFill="1" applyBorder="1" applyAlignment="1">
      <alignment horizontal="center" vertical="center"/>
    </xf>
    <xf numFmtId="0" fontId="14" fillId="46" borderId="54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/>
    </xf>
    <xf numFmtId="0" fontId="14" fillId="46" borderId="51" xfId="0" applyFont="1" applyFill="1" applyBorder="1" applyAlignment="1">
      <alignment horizontal="center" vertical="center"/>
    </xf>
    <xf numFmtId="0" fontId="52" fillId="46" borderId="51" xfId="0" applyFont="1" applyFill="1" applyBorder="1" applyAlignment="1">
      <alignment horizontal="center"/>
    </xf>
    <xf numFmtId="0" fontId="52" fillId="46" borderId="51" xfId="0" applyFont="1" applyFill="1" applyBorder="1" applyAlignment="1">
      <alignment horizontal="center" shrinkToFit="1"/>
    </xf>
    <xf numFmtId="0" fontId="52" fillId="46" borderId="118" xfId="0" applyFont="1" applyFill="1" applyBorder="1" applyAlignment="1">
      <alignment horizontal="center" shrinkToFit="1"/>
    </xf>
    <xf numFmtId="0" fontId="14" fillId="46" borderId="44" xfId="0" applyFont="1" applyFill="1" applyBorder="1" applyAlignment="1">
      <alignment horizontal="center" vertical="center"/>
    </xf>
    <xf numFmtId="0" fontId="60" fillId="34" borderId="113" xfId="0" applyFont="1" applyFill="1" applyBorder="1" applyAlignment="1">
      <alignment horizontal="left" vertical="center"/>
    </xf>
    <xf numFmtId="0" fontId="60" fillId="34" borderId="111" xfId="0" applyFont="1" applyFill="1" applyBorder="1" applyAlignment="1">
      <alignment horizontal="left" vertical="center"/>
    </xf>
    <xf numFmtId="0" fontId="60" fillId="34" borderId="112" xfId="0" applyFont="1" applyFill="1" applyBorder="1" applyAlignment="1">
      <alignment horizontal="left" vertical="center"/>
    </xf>
    <xf numFmtId="0" fontId="71" fillId="50" borderId="0" xfId="0" applyFont="1" applyFill="1" applyBorder="1" applyAlignment="1">
      <alignment horizontal="center" vertical="center"/>
    </xf>
    <xf numFmtId="0" fontId="60" fillId="34" borderId="114" xfId="0" applyFont="1" applyFill="1" applyBorder="1" applyAlignment="1">
      <alignment horizontal="left" vertical="center"/>
    </xf>
    <xf numFmtId="0" fontId="18" fillId="52" borderId="24" xfId="0" applyFont="1" applyFill="1" applyBorder="1" applyAlignment="1">
      <alignment horizontal="center" vertical="center"/>
    </xf>
    <xf numFmtId="0" fontId="18" fillId="52" borderId="30" xfId="0" applyFont="1" applyFill="1" applyBorder="1" applyAlignment="1">
      <alignment horizontal="center" vertical="center"/>
    </xf>
    <xf numFmtId="0" fontId="18" fillId="52" borderId="22" xfId="0" applyFont="1" applyFill="1" applyBorder="1" applyAlignment="1">
      <alignment horizontal="center" vertical="center"/>
    </xf>
    <xf numFmtId="0" fontId="134" fillId="52" borderId="24" xfId="0" applyFont="1" applyFill="1" applyBorder="1" applyAlignment="1">
      <alignment horizontal="center" vertical="center"/>
    </xf>
    <xf numFmtId="0" fontId="134" fillId="52" borderId="30" xfId="0" applyFont="1" applyFill="1" applyBorder="1" applyAlignment="1">
      <alignment horizontal="center" vertical="center"/>
    </xf>
    <xf numFmtId="0" fontId="134" fillId="52" borderId="22" xfId="0" applyFont="1" applyFill="1" applyBorder="1" applyAlignment="1">
      <alignment horizontal="center" vertical="center"/>
    </xf>
    <xf numFmtId="0" fontId="62" fillId="52" borderId="119" xfId="0" applyFont="1" applyFill="1" applyBorder="1" applyAlignment="1">
      <alignment horizontal="center" vertical="center"/>
    </xf>
    <xf numFmtId="0" fontId="62" fillId="52" borderId="80" xfId="0" applyFont="1" applyFill="1" applyBorder="1" applyAlignment="1">
      <alignment horizontal="center" vertical="center"/>
    </xf>
    <xf numFmtId="0" fontId="60" fillId="51" borderId="51" xfId="0" applyFont="1" applyFill="1" applyBorder="1" applyAlignment="1">
      <alignment horizontal="center" vertical="center"/>
    </xf>
    <xf numFmtId="0" fontId="52" fillId="46" borderId="120" xfId="0" applyFont="1" applyFill="1" applyBorder="1" applyAlignment="1">
      <alignment horizontal="center"/>
    </xf>
    <xf numFmtId="0" fontId="18" fillId="52" borderId="11" xfId="0" applyFont="1" applyFill="1" applyBorder="1" applyAlignment="1">
      <alignment horizontal="center" vertical="center"/>
    </xf>
    <xf numFmtId="0" fontId="134" fillId="52" borderId="74" xfId="0" applyFont="1" applyFill="1" applyBorder="1" applyAlignment="1">
      <alignment horizontal="center" vertical="center"/>
    </xf>
    <xf numFmtId="0" fontId="134" fillId="52" borderId="41" xfId="0" applyFont="1" applyFill="1" applyBorder="1" applyAlignment="1">
      <alignment horizontal="center" vertical="center"/>
    </xf>
    <xf numFmtId="0" fontId="134" fillId="52" borderId="121" xfId="0" applyFont="1" applyFill="1" applyBorder="1" applyAlignment="1">
      <alignment horizontal="center" vertical="center"/>
    </xf>
    <xf numFmtId="0" fontId="60" fillId="51" borderId="122" xfId="0" applyFont="1" applyFill="1" applyBorder="1" applyAlignment="1">
      <alignment horizontal="center" vertical="center"/>
    </xf>
    <xf numFmtId="0" fontId="52" fillId="0" borderId="123" xfId="0" applyFont="1" applyFill="1" applyBorder="1" applyAlignment="1">
      <alignment horizontal="center" vertical="center" wrapText="1"/>
    </xf>
    <xf numFmtId="0" fontId="60" fillId="51" borderId="55" xfId="0" applyFont="1" applyFill="1" applyBorder="1" applyAlignment="1">
      <alignment horizontal="center" vertical="center"/>
    </xf>
    <xf numFmtId="0" fontId="58" fillId="34" borderId="90" xfId="0" applyFont="1" applyFill="1" applyBorder="1" applyAlignment="1">
      <alignment horizontal="left" vertical="center"/>
    </xf>
    <xf numFmtId="0" fontId="58" fillId="34" borderId="124" xfId="0" applyFont="1" applyFill="1" applyBorder="1" applyAlignment="1">
      <alignment horizontal="left" vertical="center"/>
    </xf>
    <xf numFmtId="0" fontId="58" fillId="34" borderId="125" xfId="0" applyFont="1" applyFill="1" applyBorder="1" applyAlignment="1">
      <alignment horizontal="left" vertical="center"/>
    </xf>
    <xf numFmtId="0" fontId="79" fillId="34" borderId="126" xfId="0" applyFont="1" applyFill="1" applyBorder="1" applyAlignment="1">
      <alignment horizontal="left" vertical="center"/>
    </xf>
    <xf numFmtId="0" fontId="79" fillId="34" borderId="127" xfId="0" applyFont="1" applyFill="1" applyBorder="1" applyAlignment="1">
      <alignment horizontal="left" vertical="center"/>
    </xf>
    <xf numFmtId="0" fontId="79" fillId="34" borderId="128" xfId="0" applyFont="1" applyFill="1" applyBorder="1" applyAlignment="1">
      <alignment horizontal="left" vertical="center"/>
    </xf>
    <xf numFmtId="0" fontId="79" fillId="34" borderId="69" xfId="0" applyFont="1" applyFill="1" applyBorder="1" applyAlignment="1">
      <alignment horizontal="left" vertical="center"/>
    </xf>
    <xf numFmtId="0" fontId="79" fillId="34" borderId="96" xfId="0" applyFont="1" applyFill="1" applyBorder="1" applyAlignment="1">
      <alignment horizontal="left" vertical="center"/>
    </xf>
    <xf numFmtId="0" fontId="79" fillId="34" borderId="97" xfId="0" applyFont="1" applyFill="1" applyBorder="1" applyAlignment="1">
      <alignment horizontal="left" vertical="center"/>
    </xf>
    <xf numFmtId="0" fontId="58" fillId="34" borderId="69" xfId="0" applyFont="1" applyFill="1" applyBorder="1" applyAlignment="1">
      <alignment horizontal="left" vertical="center"/>
    </xf>
    <xf numFmtId="0" fontId="58" fillId="34" borderId="96" xfId="0" applyFont="1" applyFill="1" applyBorder="1" applyAlignment="1">
      <alignment horizontal="left" vertical="center"/>
    </xf>
    <xf numFmtId="0" fontId="58" fillId="34" borderId="97" xfId="0" applyFont="1" applyFill="1" applyBorder="1" applyAlignment="1">
      <alignment horizontal="left" vertical="center"/>
    </xf>
    <xf numFmtId="0" fontId="58" fillId="5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8" fillId="54" borderId="25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2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2"/>
  <sheetViews>
    <sheetView zoomScalePageLayoutView="0" workbookViewId="0" topLeftCell="A1">
      <selection activeCell="Q59" sqref="Q59"/>
    </sheetView>
  </sheetViews>
  <sheetFormatPr defaultColWidth="11.57421875" defaultRowHeight="15"/>
  <cols>
    <col min="1" max="1" width="8.28125" style="32" customWidth="1"/>
    <col min="2" max="2" width="21.28125" style="0" customWidth="1"/>
    <col min="3" max="3" width="9.8515625" style="32" customWidth="1"/>
    <col min="4" max="4" width="6.140625" style="0" customWidth="1"/>
    <col min="5" max="5" width="3.28125" style="5" customWidth="1"/>
    <col min="6" max="11" width="3.28125" style="0" customWidth="1"/>
    <col min="12" max="12" width="3.28125" style="217" customWidth="1"/>
    <col min="13" max="19" width="3.28125" style="0" customWidth="1"/>
    <col min="20" max="20" width="3.28125" style="217" customWidth="1"/>
    <col min="21" max="31" width="3.28125" style="0" customWidth="1"/>
    <col min="32" max="35" width="3.28125" style="1" customWidth="1"/>
    <col min="36" max="36" width="3.28125" style="1" hidden="1" customWidth="1"/>
    <col min="37" max="38" width="3.28125" style="8" customWidth="1"/>
    <col min="39" max="39" width="4.140625" style="8" customWidth="1"/>
    <col min="40" max="40" width="9.140625" style="0" customWidth="1"/>
    <col min="41" max="41" width="9.140625" style="32" customWidth="1"/>
    <col min="42" max="42" width="18.28125" style="32" customWidth="1"/>
    <col min="43" max="43" width="12.57421875" style="32" customWidth="1"/>
    <col min="44" max="44" width="20.7109375" style="0" customWidth="1"/>
    <col min="45" max="238" width="9.140625" style="0" customWidth="1"/>
  </cols>
  <sheetData>
    <row r="1" spans="1:39" ht="5.25" customHeight="1">
      <c r="A1" s="621" t="s">
        <v>147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3"/>
    </row>
    <row r="2" spans="1:44" ht="1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5"/>
      <c r="AM2" s="626"/>
      <c r="AN2" s="284"/>
      <c r="AO2" s="285"/>
      <c r="AP2" s="285"/>
      <c r="AQ2" s="285"/>
      <c r="AR2" s="284"/>
    </row>
    <row r="3" spans="1:44" ht="26.25" customHeight="1">
      <c r="A3" s="627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9"/>
      <c r="AN3" s="284"/>
      <c r="AO3" s="285"/>
      <c r="AP3" s="285"/>
      <c r="AQ3" s="285"/>
      <c r="AR3" s="284"/>
    </row>
    <row r="4" spans="1:44" ht="15" customHeight="1">
      <c r="A4" s="633" t="s">
        <v>118</v>
      </c>
      <c r="B4" s="618" t="s">
        <v>1</v>
      </c>
      <c r="C4" s="203" t="s">
        <v>2</v>
      </c>
      <c r="D4" s="618" t="s">
        <v>3</v>
      </c>
      <c r="E4" s="277">
        <v>1</v>
      </c>
      <c r="F4" s="277">
        <v>2</v>
      </c>
      <c r="G4" s="277">
        <v>3</v>
      </c>
      <c r="H4" s="277">
        <v>4</v>
      </c>
      <c r="I4" s="277">
        <v>5</v>
      </c>
      <c r="J4" s="277">
        <v>6</v>
      </c>
      <c r="K4" s="277">
        <v>7</v>
      </c>
      <c r="L4" s="277">
        <v>8</v>
      </c>
      <c r="M4" s="277">
        <v>9</v>
      </c>
      <c r="N4" s="277">
        <v>10</v>
      </c>
      <c r="O4" s="277">
        <v>11</v>
      </c>
      <c r="P4" s="277">
        <v>12</v>
      </c>
      <c r="Q4" s="277">
        <v>13</v>
      </c>
      <c r="R4" s="277">
        <v>14</v>
      </c>
      <c r="S4" s="277">
        <v>15</v>
      </c>
      <c r="T4" s="277">
        <v>16</v>
      </c>
      <c r="U4" s="277">
        <v>17</v>
      </c>
      <c r="V4" s="277">
        <v>18</v>
      </c>
      <c r="W4" s="277">
        <v>19</v>
      </c>
      <c r="X4" s="277">
        <v>20</v>
      </c>
      <c r="Y4" s="277">
        <v>21</v>
      </c>
      <c r="Z4" s="277">
        <v>22</v>
      </c>
      <c r="AA4" s="277">
        <v>23</v>
      </c>
      <c r="AB4" s="227">
        <v>24</v>
      </c>
      <c r="AC4" s="227">
        <v>25</v>
      </c>
      <c r="AD4" s="227">
        <v>26</v>
      </c>
      <c r="AE4" s="227">
        <v>27</v>
      </c>
      <c r="AF4" s="227">
        <v>28</v>
      </c>
      <c r="AG4" s="227">
        <v>29</v>
      </c>
      <c r="AH4" s="256">
        <v>30</v>
      </c>
      <c r="AI4" s="227">
        <v>31</v>
      </c>
      <c r="AJ4" s="227">
        <v>31</v>
      </c>
      <c r="AK4" s="630" t="s">
        <v>4</v>
      </c>
      <c r="AL4" s="631" t="s">
        <v>5</v>
      </c>
      <c r="AM4" s="632" t="s">
        <v>6</v>
      </c>
      <c r="AN4" s="284"/>
      <c r="AO4" s="285"/>
      <c r="AP4" s="285"/>
      <c r="AQ4" s="285"/>
      <c r="AR4" s="284"/>
    </row>
    <row r="5" spans="1:44" ht="15" customHeight="1">
      <c r="A5" s="633"/>
      <c r="B5" s="618"/>
      <c r="C5" s="203" t="s">
        <v>15</v>
      </c>
      <c r="D5" s="618"/>
      <c r="E5" s="105" t="s">
        <v>9</v>
      </c>
      <c r="F5" s="105" t="s">
        <v>8</v>
      </c>
      <c r="G5" s="105" t="s">
        <v>10</v>
      </c>
      <c r="H5" s="105" t="s">
        <v>7</v>
      </c>
      <c r="I5" s="105" t="s">
        <v>7</v>
      </c>
      <c r="J5" s="105" t="s">
        <v>8</v>
      </c>
      <c r="K5" s="105" t="s">
        <v>8</v>
      </c>
      <c r="L5" s="105" t="s">
        <v>9</v>
      </c>
      <c r="M5" s="105" t="s">
        <v>8</v>
      </c>
      <c r="N5" s="105" t="s">
        <v>10</v>
      </c>
      <c r="O5" s="105" t="s">
        <v>7</v>
      </c>
      <c r="P5" s="105" t="s">
        <v>7</v>
      </c>
      <c r="Q5" s="105" t="s">
        <v>8</v>
      </c>
      <c r="R5" s="105" t="s">
        <v>8</v>
      </c>
      <c r="S5" s="105" t="s">
        <v>9</v>
      </c>
      <c r="T5" s="105" t="s">
        <v>8</v>
      </c>
      <c r="U5" s="105" t="s">
        <v>10</v>
      </c>
      <c r="V5" s="105" t="s">
        <v>7</v>
      </c>
      <c r="W5" s="105" t="s">
        <v>7</v>
      </c>
      <c r="X5" s="105" t="s">
        <v>8</v>
      </c>
      <c r="Y5" s="105" t="s">
        <v>8</v>
      </c>
      <c r="Z5" s="105" t="s">
        <v>9</v>
      </c>
      <c r="AA5" s="105" t="s">
        <v>8</v>
      </c>
      <c r="AB5" s="105" t="s">
        <v>10</v>
      </c>
      <c r="AC5" s="105" t="s">
        <v>7</v>
      </c>
      <c r="AD5" s="105" t="s">
        <v>7</v>
      </c>
      <c r="AE5" s="105" t="s">
        <v>8</v>
      </c>
      <c r="AF5" s="105" t="s">
        <v>8</v>
      </c>
      <c r="AG5" s="105" t="s">
        <v>9</v>
      </c>
      <c r="AH5" s="105" t="s">
        <v>8</v>
      </c>
      <c r="AI5" s="105" t="s">
        <v>10</v>
      </c>
      <c r="AJ5" s="240" t="s">
        <v>9</v>
      </c>
      <c r="AK5" s="630"/>
      <c r="AL5" s="631"/>
      <c r="AM5" s="632"/>
      <c r="AN5" s="284"/>
      <c r="AO5" s="285"/>
      <c r="AP5" s="285"/>
      <c r="AQ5" s="285"/>
      <c r="AR5" s="284"/>
    </row>
    <row r="6" spans="1:44" ht="16.5" customHeight="1">
      <c r="A6" s="211">
        <v>140996</v>
      </c>
      <c r="B6" s="104" t="s">
        <v>117</v>
      </c>
      <c r="C6" s="200" t="s">
        <v>39</v>
      </c>
      <c r="D6" s="44" t="s">
        <v>46</v>
      </c>
      <c r="E6" s="619" t="s">
        <v>136</v>
      </c>
      <c r="F6" s="620"/>
      <c r="G6" s="620"/>
      <c r="H6" s="620"/>
      <c r="I6" s="253" t="s">
        <v>114</v>
      </c>
      <c r="J6" s="253" t="s">
        <v>114</v>
      </c>
      <c r="K6" s="248"/>
      <c r="L6" s="248"/>
      <c r="M6" s="253" t="s">
        <v>114</v>
      </c>
      <c r="N6" s="253" t="s">
        <v>114</v>
      </c>
      <c r="O6" s="253" t="s">
        <v>114</v>
      </c>
      <c r="P6" s="248"/>
      <c r="Q6" s="253" t="s">
        <v>114</v>
      </c>
      <c r="R6" s="248"/>
      <c r="S6" s="248"/>
      <c r="T6" s="253" t="s">
        <v>114</v>
      </c>
      <c r="U6" s="253" t="s">
        <v>114</v>
      </c>
      <c r="V6" s="253" t="s">
        <v>114</v>
      </c>
      <c r="W6" s="253" t="s">
        <v>114</v>
      </c>
      <c r="X6" s="253" t="s">
        <v>114</v>
      </c>
      <c r="Y6" s="248"/>
      <c r="Z6" s="248"/>
      <c r="AA6" s="253" t="s">
        <v>114</v>
      </c>
      <c r="AB6" s="253" t="s">
        <v>114</v>
      </c>
      <c r="AC6" s="253" t="s">
        <v>114</v>
      </c>
      <c r="AD6" s="253" t="s">
        <v>114</v>
      </c>
      <c r="AE6" s="253" t="s">
        <v>114</v>
      </c>
      <c r="AF6" s="248"/>
      <c r="AG6" s="248"/>
      <c r="AH6" s="253" t="s">
        <v>114</v>
      </c>
      <c r="AI6" s="253" t="s">
        <v>114</v>
      </c>
      <c r="AJ6" s="250"/>
      <c r="AK6" s="87">
        <v>108</v>
      </c>
      <c r="AL6" s="86">
        <f>COUNTIF(C6:AK6,"T")*6+COUNTIF(C6:AK6,"P")*12+COUNTIF(C6:AK6,"M")*6+COUNTIF(C6:AK6,"I")*6+COUNTIF(C6:AK6,"N")*12+COUNTIF(C6:AK6,"TI")*11+COUNTIF(C6:AK6,"MT")*12+COUNTIF(C6:AK6,"MN")*18+COUNTIF(C6:AK6,"PI")*17+COUNTIF(C6:AK6,"NA")*6+COUNTIF(C6:AK6,"NB")*6+COUNTIF(C6:AK6,"AF")*6</f>
        <v>108</v>
      </c>
      <c r="AM6" s="53">
        <f>SUM(AL6-108)</f>
        <v>0</v>
      </c>
      <c r="AN6" s="284"/>
      <c r="AO6" s="616"/>
      <c r="AP6" s="616"/>
      <c r="AQ6" s="616"/>
      <c r="AR6" s="616"/>
    </row>
    <row r="7" spans="1:44" ht="16.5" customHeight="1">
      <c r="A7" s="211" t="s">
        <v>28</v>
      </c>
      <c r="B7" s="104" t="s">
        <v>36</v>
      </c>
      <c r="C7" s="46" t="s">
        <v>38</v>
      </c>
      <c r="D7" s="44" t="s">
        <v>12</v>
      </c>
      <c r="E7" s="246"/>
      <c r="F7" s="253" t="s">
        <v>144</v>
      </c>
      <c r="G7" s="255" t="s">
        <v>114</v>
      </c>
      <c r="H7" s="255" t="s">
        <v>114</v>
      </c>
      <c r="I7" s="253" t="s">
        <v>114</v>
      </c>
      <c r="J7" s="253" t="s">
        <v>144</v>
      </c>
      <c r="K7" s="246"/>
      <c r="L7" s="246"/>
      <c r="M7" s="253" t="s">
        <v>114</v>
      </c>
      <c r="N7" s="253" t="s">
        <v>114</v>
      </c>
      <c r="O7" s="253" t="s">
        <v>114</v>
      </c>
      <c r="P7" s="246"/>
      <c r="Q7" s="253" t="s">
        <v>114</v>
      </c>
      <c r="R7" s="246"/>
      <c r="S7" s="246"/>
      <c r="T7" s="253" t="s">
        <v>114</v>
      </c>
      <c r="U7" s="253" t="s">
        <v>114</v>
      </c>
      <c r="V7" s="253" t="s">
        <v>114</v>
      </c>
      <c r="W7" s="253" t="s">
        <v>114</v>
      </c>
      <c r="X7" s="253" t="s">
        <v>114</v>
      </c>
      <c r="Y7" s="246" t="s">
        <v>114</v>
      </c>
      <c r="Z7" s="246"/>
      <c r="AA7" s="253" t="s">
        <v>144</v>
      </c>
      <c r="AB7" s="253" t="s">
        <v>114</v>
      </c>
      <c r="AC7" s="253" t="s">
        <v>144</v>
      </c>
      <c r="AD7" s="253" t="s">
        <v>114</v>
      </c>
      <c r="AE7" s="253" t="s">
        <v>114</v>
      </c>
      <c r="AF7" s="246"/>
      <c r="AG7" s="246"/>
      <c r="AH7" s="253" t="s">
        <v>114</v>
      </c>
      <c r="AI7" s="253" t="s">
        <v>114</v>
      </c>
      <c r="AJ7" s="246"/>
      <c r="AK7" s="87">
        <v>126</v>
      </c>
      <c r="AL7" s="86">
        <f>COUNTIF(C7:AK7,"T")*6+COUNTIF(C7:AK7,"P")*12+COUNTIF(C7:AK7,"M")*6+COUNTIF(C7:AK7,"I")*6+COUNTIF(C7:AK7,"N")*12+COUNTIF(C7:AK7,"TI")*11+COUNTIF(C7:AK7,"MT")*12+COUNTIF(C7:AK7,"MN")*18+COUNTIF(C7:AK7,"PI")*17+COUNTIF(C7:AK7,"NA")*6+COUNTIF(C7:AK7,"NB")*6+COUNTIF(C7:AK7,"AF")*6</f>
        <v>156</v>
      </c>
      <c r="AM7" s="53">
        <f>SUM(AL7-126)</f>
        <v>30</v>
      </c>
      <c r="AN7" s="284"/>
      <c r="AO7" s="617"/>
      <c r="AP7" s="617"/>
      <c r="AQ7" s="617"/>
      <c r="AR7" s="617"/>
    </row>
    <row r="8" spans="1:44" ht="16.5" customHeight="1">
      <c r="A8" s="212" t="s">
        <v>23</v>
      </c>
      <c r="B8" s="104" t="s">
        <v>31</v>
      </c>
      <c r="C8" s="199" t="s">
        <v>139</v>
      </c>
      <c r="D8" s="44" t="s">
        <v>12</v>
      </c>
      <c r="E8" s="246"/>
      <c r="F8" s="253" t="s">
        <v>114</v>
      </c>
      <c r="G8" s="253" t="s">
        <v>114</v>
      </c>
      <c r="H8" s="253" t="s">
        <v>114</v>
      </c>
      <c r="I8" s="253" t="s">
        <v>114</v>
      </c>
      <c r="J8" s="253" t="s">
        <v>114</v>
      </c>
      <c r="K8" s="246"/>
      <c r="L8" s="246"/>
      <c r="M8" s="255" t="s">
        <v>116</v>
      </c>
      <c r="N8" s="253" t="s">
        <v>114</v>
      </c>
      <c r="O8" s="253" t="s">
        <v>114</v>
      </c>
      <c r="P8" s="246"/>
      <c r="Q8" s="253" t="s">
        <v>114</v>
      </c>
      <c r="R8" s="246"/>
      <c r="S8" s="246"/>
      <c r="T8" s="255" t="s">
        <v>116</v>
      </c>
      <c r="U8" s="253" t="s">
        <v>114</v>
      </c>
      <c r="V8" s="253" t="s">
        <v>114</v>
      </c>
      <c r="W8" s="253" t="s">
        <v>114</v>
      </c>
      <c r="X8" s="253" t="s">
        <v>114</v>
      </c>
      <c r="Y8" s="246"/>
      <c r="Z8" s="246"/>
      <c r="AA8" s="253" t="s">
        <v>116</v>
      </c>
      <c r="AB8" s="253" t="s">
        <v>114</v>
      </c>
      <c r="AC8" s="253" t="s">
        <v>114</v>
      </c>
      <c r="AD8" s="253" t="s">
        <v>114</v>
      </c>
      <c r="AE8" s="253" t="s">
        <v>114</v>
      </c>
      <c r="AF8" s="246"/>
      <c r="AG8" s="246"/>
      <c r="AH8" s="255" t="s">
        <v>116</v>
      </c>
      <c r="AI8" s="253" t="s">
        <v>114</v>
      </c>
      <c r="AJ8" s="246"/>
      <c r="AK8" s="87">
        <v>126</v>
      </c>
      <c r="AL8" s="86">
        <f>COUNTIF(C8:AK8,"T")*6+COUNTIF(C8:AK8,"P")*12+COUNTIF(C8:AK8,"M")*6+COUNTIF(C8:AK8,"I")*6+COUNTIF(C8:AK8,"N")*12+COUNTIF(C8:AK8,"TI")*11+COUNTIF(C8:AK8,"MT")*12+COUNTIF(C8:AK8,"MN")*18+COUNTIF(C8:AK8,"PI")*17+COUNTIF(C8:AK8,"NA")*6+COUNTIF(C8:AK8,"NB")*6+COUNTIF(C8:AK8,"AF")*6</f>
        <v>150</v>
      </c>
      <c r="AM8" s="53">
        <f>SUM(AL8-126)</f>
        <v>24</v>
      </c>
      <c r="AN8" s="284"/>
      <c r="AO8" s="288"/>
      <c r="AP8" s="288"/>
      <c r="AQ8" s="288"/>
      <c r="AR8" s="288"/>
    </row>
    <row r="9" spans="1:44" ht="16.5" customHeight="1">
      <c r="A9" s="633" t="s">
        <v>118</v>
      </c>
      <c r="B9" s="618" t="s">
        <v>1</v>
      </c>
      <c r="C9" s="203" t="s">
        <v>2</v>
      </c>
      <c r="D9" s="618" t="s">
        <v>3</v>
      </c>
      <c r="E9" s="249">
        <v>1</v>
      </c>
      <c r="F9" s="249">
        <v>2</v>
      </c>
      <c r="G9" s="249">
        <v>3</v>
      </c>
      <c r="H9" s="249">
        <v>4</v>
      </c>
      <c r="I9" s="249">
        <v>5</v>
      </c>
      <c r="J9" s="249">
        <v>6</v>
      </c>
      <c r="K9" s="249">
        <v>7</v>
      </c>
      <c r="L9" s="249">
        <v>8</v>
      </c>
      <c r="M9" s="249">
        <v>9</v>
      </c>
      <c r="N9" s="249">
        <v>10</v>
      </c>
      <c r="O9" s="249">
        <v>11</v>
      </c>
      <c r="P9" s="249">
        <v>12</v>
      </c>
      <c r="Q9" s="249">
        <v>13</v>
      </c>
      <c r="R9" s="249">
        <v>14</v>
      </c>
      <c r="S9" s="249">
        <v>15</v>
      </c>
      <c r="T9" s="249">
        <v>16</v>
      </c>
      <c r="U9" s="249">
        <v>17</v>
      </c>
      <c r="V9" s="249">
        <v>18</v>
      </c>
      <c r="W9" s="249">
        <v>19</v>
      </c>
      <c r="X9" s="249">
        <v>20</v>
      </c>
      <c r="Y9" s="249">
        <v>21</v>
      </c>
      <c r="Z9" s="249">
        <v>22</v>
      </c>
      <c r="AA9" s="249">
        <v>23</v>
      </c>
      <c r="AB9" s="249">
        <v>24</v>
      </c>
      <c r="AC9" s="249">
        <v>25</v>
      </c>
      <c r="AD9" s="249">
        <v>26</v>
      </c>
      <c r="AE9" s="249">
        <v>27</v>
      </c>
      <c r="AF9" s="249">
        <v>28</v>
      </c>
      <c r="AG9" s="249">
        <v>29</v>
      </c>
      <c r="AH9" s="256">
        <v>30</v>
      </c>
      <c r="AI9" s="249">
        <v>30</v>
      </c>
      <c r="AJ9" s="227">
        <v>31</v>
      </c>
      <c r="AK9" s="204"/>
      <c r="AL9" s="205"/>
      <c r="AM9" s="53"/>
      <c r="AN9" s="284"/>
      <c r="AO9" s="288"/>
      <c r="AP9" s="288"/>
      <c r="AQ9" s="288"/>
      <c r="AR9" s="288"/>
    </row>
    <row r="10" spans="1:44" ht="16.5" customHeight="1">
      <c r="A10" s="633"/>
      <c r="B10" s="618"/>
      <c r="C10" s="203"/>
      <c r="D10" s="618"/>
      <c r="E10" s="105" t="s">
        <v>9</v>
      </c>
      <c r="F10" s="105" t="s">
        <v>8</v>
      </c>
      <c r="G10" s="105" t="s">
        <v>10</v>
      </c>
      <c r="H10" s="105" t="s">
        <v>7</v>
      </c>
      <c r="I10" s="105" t="s">
        <v>7</v>
      </c>
      <c r="J10" s="105" t="s">
        <v>8</v>
      </c>
      <c r="K10" s="105" t="s">
        <v>8</v>
      </c>
      <c r="L10" s="105" t="s">
        <v>9</v>
      </c>
      <c r="M10" s="105" t="s">
        <v>8</v>
      </c>
      <c r="N10" s="105" t="s">
        <v>10</v>
      </c>
      <c r="O10" s="105" t="s">
        <v>7</v>
      </c>
      <c r="P10" s="105" t="s">
        <v>7</v>
      </c>
      <c r="Q10" s="105" t="s">
        <v>8</v>
      </c>
      <c r="R10" s="105" t="s">
        <v>8</v>
      </c>
      <c r="S10" s="105" t="s">
        <v>9</v>
      </c>
      <c r="T10" s="105" t="s">
        <v>8</v>
      </c>
      <c r="U10" s="105" t="s">
        <v>10</v>
      </c>
      <c r="V10" s="105" t="s">
        <v>7</v>
      </c>
      <c r="W10" s="105" t="s">
        <v>7</v>
      </c>
      <c r="X10" s="105" t="s">
        <v>8</v>
      </c>
      <c r="Y10" s="105" t="s">
        <v>8</v>
      </c>
      <c r="Z10" s="105" t="s">
        <v>9</v>
      </c>
      <c r="AA10" s="105" t="s">
        <v>8</v>
      </c>
      <c r="AB10" s="105" t="s">
        <v>10</v>
      </c>
      <c r="AC10" s="105" t="s">
        <v>7</v>
      </c>
      <c r="AD10" s="105" t="s">
        <v>7</v>
      </c>
      <c r="AE10" s="105" t="s">
        <v>8</v>
      </c>
      <c r="AF10" s="105" t="s">
        <v>8</v>
      </c>
      <c r="AG10" s="105" t="s">
        <v>9</v>
      </c>
      <c r="AH10" s="105" t="s">
        <v>8</v>
      </c>
      <c r="AI10" s="105" t="s">
        <v>10</v>
      </c>
      <c r="AJ10" s="240" t="s">
        <v>9</v>
      </c>
      <c r="AK10" s="87"/>
      <c r="AL10" s="54"/>
      <c r="AM10" s="53"/>
      <c r="AN10" s="284"/>
      <c r="AO10" s="288"/>
      <c r="AP10" s="288"/>
      <c r="AQ10" s="288"/>
      <c r="AR10" s="288"/>
    </row>
    <row r="11" spans="1:44" ht="16.5" customHeight="1">
      <c r="A11" s="211" t="s">
        <v>27</v>
      </c>
      <c r="B11" s="104" t="s">
        <v>35</v>
      </c>
      <c r="C11" s="149" t="s">
        <v>37</v>
      </c>
      <c r="D11" s="44" t="s">
        <v>12</v>
      </c>
      <c r="E11" s="246" t="s">
        <v>116</v>
      </c>
      <c r="F11" s="253" t="s">
        <v>114</v>
      </c>
      <c r="G11" s="253" t="s">
        <v>114</v>
      </c>
      <c r="H11" s="253" t="s">
        <v>114</v>
      </c>
      <c r="I11" s="253" t="s">
        <v>114</v>
      </c>
      <c r="J11" s="253" t="s">
        <v>114</v>
      </c>
      <c r="K11" s="246"/>
      <c r="L11" s="246"/>
      <c r="M11" s="253" t="s">
        <v>114</v>
      </c>
      <c r="N11" s="253" t="s">
        <v>114</v>
      </c>
      <c r="O11" s="253" t="s">
        <v>116</v>
      </c>
      <c r="P11" s="247" t="s">
        <v>114</v>
      </c>
      <c r="Q11" s="253" t="s">
        <v>114</v>
      </c>
      <c r="R11" s="246" t="s">
        <v>116</v>
      </c>
      <c r="S11" s="246"/>
      <c r="T11" s="253" t="s">
        <v>114</v>
      </c>
      <c r="U11" s="253" t="s">
        <v>114</v>
      </c>
      <c r="V11" s="253" t="s">
        <v>114</v>
      </c>
      <c r="W11" s="253" t="s">
        <v>114</v>
      </c>
      <c r="X11" s="253" t="s">
        <v>140</v>
      </c>
      <c r="Y11" s="246" t="s">
        <v>140</v>
      </c>
      <c r="Z11" s="246" t="s">
        <v>140</v>
      </c>
      <c r="AA11" s="607" t="s">
        <v>143</v>
      </c>
      <c r="AB11" s="608"/>
      <c r="AC11" s="608"/>
      <c r="AD11" s="608"/>
      <c r="AE11" s="608"/>
      <c r="AF11" s="608"/>
      <c r="AG11" s="608"/>
      <c r="AH11" s="608"/>
      <c r="AI11" s="609"/>
      <c r="AJ11" s="58"/>
      <c r="AK11" s="87">
        <v>84</v>
      </c>
      <c r="AL11" s="86">
        <f>COUNTIF(C11:AK11,"T")*6+COUNTIF(C11:AK11,"P")*12+COUNTIF(C11:AK11,"M")*6+COUNTIF(C11:AK11,"I")*6+COUNTIF(C11:AK11,"N")*12+COUNTIF(C11:AK11,"TI")*11+COUNTIF(C11:AK11,"MT")*12+COUNTIF(C11:AK11,"MN")*18+COUNTIF(C11:AK11,"PI")*17+COUNTIF(C11:AK11,"NA")*6+COUNTIF(C11:AK11,"NB")*6+COUNTIF(C11:AK11,"AF")*6</f>
        <v>114</v>
      </c>
      <c r="AM11" s="53">
        <f>SUM(AL11-84)</f>
        <v>30</v>
      </c>
      <c r="AN11" s="284"/>
      <c r="AO11" s="288"/>
      <c r="AP11" s="288"/>
      <c r="AQ11" s="288"/>
      <c r="AR11" s="288"/>
    </row>
    <row r="12" spans="1:44" ht="16.5" customHeight="1">
      <c r="A12" s="212" t="s">
        <v>20</v>
      </c>
      <c r="B12" s="104" t="s">
        <v>29</v>
      </c>
      <c r="C12" s="149" t="s">
        <v>37</v>
      </c>
      <c r="D12" s="44" t="s">
        <v>12</v>
      </c>
      <c r="E12" s="246"/>
      <c r="F12" s="255" t="s">
        <v>114</v>
      </c>
      <c r="G12" s="255" t="s">
        <v>114</v>
      </c>
      <c r="H12" s="255" t="s">
        <v>114</v>
      </c>
      <c r="I12" s="255" t="s">
        <v>114</v>
      </c>
      <c r="J12" s="255" t="s">
        <v>114</v>
      </c>
      <c r="K12" s="246"/>
      <c r="L12" s="246" t="s">
        <v>116</v>
      </c>
      <c r="M12" s="253" t="s">
        <v>114</v>
      </c>
      <c r="N12" s="253" t="s">
        <v>114</v>
      </c>
      <c r="O12" s="253" t="s">
        <v>114</v>
      </c>
      <c r="P12" s="247" t="s">
        <v>140</v>
      </c>
      <c r="Q12" s="253" t="s">
        <v>140</v>
      </c>
      <c r="R12" s="246" t="s">
        <v>140</v>
      </c>
      <c r="S12" s="246" t="s">
        <v>140</v>
      </c>
      <c r="T12" s="253" t="s">
        <v>114</v>
      </c>
      <c r="U12" s="253" t="s">
        <v>114</v>
      </c>
      <c r="V12" s="253" t="s">
        <v>114</v>
      </c>
      <c r="W12" s="253" t="s">
        <v>114</v>
      </c>
      <c r="X12" s="253" t="s">
        <v>114</v>
      </c>
      <c r="Y12" s="246"/>
      <c r="Z12" s="246" t="s">
        <v>116</v>
      </c>
      <c r="AA12" s="253" t="s">
        <v>114</v>
      </c>
      <c r="AB12" s="253" t="s">
        <v>114</v>
      </c>
      <c r="AC12" s="253" t="s">
        <v>114</v>
      </c>
      <c r="AD12" s="253" t="s">
        <v>114</v>
      </c>
      <c r="AE12" s="253" t="s">
        <v>114</v>
      </c>
      <c r="AF12" s="246" t="s">
        <v>116</v>
      </c>
      <c r="AG12" s="246"/>
      <c r="AH12" s="253" t="s">
        <v>114</v>
      </c>
      <c r="AI12" s="253" t="s">
        <v>114</v>
      </c>
      <c r="AJ12" s="58"/>
      <c r="AK12" s="87">
        <v>126</v>
      </c>
      <c r="AL12" s="86">
        <f>COUNTIF(C12:AK12,"T")*6+COUNTIF(C12:AK12,"P")*12+COUNTIF(C12:AK12,"M")*6+COUNTIF(C12:AK12,"I")*6+COUNTIF(C12:AK12,"N")*12+COUNTIF(C12:AK12,"TI")*11+COUNTIF(C12:AK12,"MT")*12+COUNTIF(C12:AK12,"MN")*18+COUNTIF(C12:AK12,"PI")*17+COUNTIF(C12:AK12,"NA")*6+COUNTIF(C12:AK12,"NB")*6+COUNTIF(C12:AK12,"AF")*6</f>
        <v>156</v>
      </c>
      <c r="AM12" s="53">
        <f>SUM(AL12-126)</f>
        <v>30</v>
      </c>
      <c r="AN12" s="284"/>
      <c r="AO12" s="288"/>
      <c r="AP12" s="288"/>
      <c r="AQ12" s="288"/>
      <c r="AR12" s="288"/>
    </row>
    <row r="13" spans="1:44" ht="16.5" customHeight="1">
      <c r="A13" s="633" t="s">
        <v>118</v>
      </c>
      <c r="B13" s="618" t="s">
        <v>1</v>
      </c>
      <c r="C13" s="203" t="s">
        <v>2</v>
      </c>
      <c r="D13" s="618" t="s">
        <v>3</v>
      </c>
      <c r="E13" s="227">
        <v>1</v>
      </c>
      <c r="F13" s="227">
        <v>2</v>
      </c>
      <c r="G13" s="227">
        <v>3</v>
      </c>
      <c r="H13" s="227">
        <v>4</v>
      </c>
      <c r="I13" s="227">
        <v>5</v>
      </c>
      <c r="J13" s="227">
        <v>6</v>
      </c>
      <c r="K13" s="227">
        <v>7</v>
      </c>
      <c r="L13" s="227">
        <v>8</v>
      </c>
      <c r="M13" s="227">
        <v>9</v>
      </c>
      <c r="N13" s="227">
        <v>10</v>
      </c>
      <c r="O13" s="227">
        <v>11</v>
      </c>
      <c r="P13" s="227">
        <v>12</v>
      </c>
      <c r="Q13" s="227">
        <v>13</v>
      </c>
      <c r="R13" s="227">
        <v>14</v>
      </c>
      <c r="S13" s="227">
        <v>15</v>
      </c>
      <c r="T13" s="227">
        <v>16</v>
      </c>
      <c r="U13" s="227">
        <v>17</v>
      </c>
      <c r="V13" s="227">
        <v>18</v>
      </c>
      <c r="W13" s="227">
        <v>19</v>
      </c>
      <c r="X13" s="227">
        <v>20</v>
      </c>
      <c r="Y13" s="227">
        <v>21</v>
      </c>
      <c r="Z13" s="227">
        <v>22</v>
      </c>
      <c r="AA13" s="227">
        <v>23</v>
      </c>
      <c r="AB13" s="227">
        <v>24</v>
      </c>
      <c r="AC13" s="227">
        <v>25</v>
      </c>
      <c r="AD13" s="227">
        <v>26</v>
      </c>
      <c r="AE13" s="227">
        <v>27</v>
      </c>
      <c r="AF13" s="227">
        <v>28</v>
      </c>
      <c r="AG13" s="227">
        <v>29</v>
      </c>
      <c r="AH13" s="256">
        <v>30</v>
      </c>
      <c r="AI13" s="277">
        <v>31</v>
      </c>
      <c r="AJ13" s="227">
        <v>31</v>
      </c>
      <c r="AK13" s="147"/>
      <c r="AL13" s="80"/>
      <c r="AM13" s="53"/>
      <c r="AN13" s="284"/>
      <c r="AO13" s="288"/>
      <c r="AP13" s="288"/>
      <c r="AQ13" s="288"/>
      <c r="AR13" s="288"/>
    </row>
    <row r="14" spans="1:44" ht="16.5" customHeight="1">
      <c r="A14" s="633"/>
      <c r="B14" s="618"/>
      <c r="C14" s="203"/>
      <c r="D14" s="618"/>
      <c r="E14" s="105" t="s">
        <v>9</v>
      </c>
      <c r="F14" s="105" t="s">
        <v>8</v>
      </c>
      <c r="G14" s="105" t="s">
        <v>10</v>
      </c>
      <c r="H14" s="105" t="s">
        <v>7</v>
      </c>
      <c r="I14" s="105" t="s">
        <v>7</v>
      </c>
      <c r="J14" s="105" t="s">
        <v>8</v>
      </c>
      <c r="K14" s="105" t="s">
        <v>8</v>
      </c>
      <c r="L14" s="105" t="s">
        <v>9</v>
      </c>
      <c r="M14" s="105" t="s">
        <v>8</v>
      </c>
      <c r="N14" s="105" t="s">
        <v>10</v>
      </c>
      <c r="O14" s="105" t="s">
        <v>7</v>
      </c>
      <c r="P14" s="105" t="s">
        <v>7</v>
      </c>
      <c r="Q14" s="105" t="s">
        <v>8</v>
      </c>
      <c r="R14" s="105" t="s">
        <v>8</v>
      </c>
      <c r="S14" s="105" t="s">
        <v>9</v>
      </c>
      <c r="T14" s="105" t="s">
        <v>8</v>
      </c>
      <c r="U14" s="105" t="s">
        <v>10</v>
      </c>
      <c r="V14" s="105" t="s">
        <v>7</v>
      </c>
      <c r="W14" s="105" t="s">
        <v>7</v>
      </c>
      <c r="X14" s="105" t="s">
        <v>8</v>
      </c>
      <c r="Y14" s="105" t="s">
        <v>8</v>
      </c>
      <c r="Z14" s="105" t="s">
        <v>9</v>
      </c>
      <c r="AA14" s="105" t="s">
        <v>8</v>
      </c>
      <c r="AB14" s="105" t="s">
        <v>10</v>
      </c>
      <c r="AC14" s="105" t="s">
        <v>7</v>
      </c>
      <c r="AD14" s="105" t="s">
        <v>7</v>
      </c>
      <c r="AE14" s="105" t="s">
        <v>8</v>
      </c>
      <c r="AF14" s="105" t="s">
        <v>8</v>
      </c>
      <c r="AG14" s="105" t="s">
        <v>9</v>
      </c>
      <c r="AH14" s="105" t="s">
        <v>8</v>
      </c>
      <c r="AI14" s="105" t="s">
        <v>10</v>
      </c>
      <c r="AJ14" s="240" t="s">
        <v>9</v>
      </c>
      <c r="AK14" s="87"/>
      <c r="AL14" s="54"/>
      <c r="AM14" s="53"/>
      <c r="AN14" s="284"/>
      <c r="AO14" s="288"/>
      <c r="AP14" s="288"/>
      <c r="AQ14" s="288"/>
      <c r="AR14" s="288"/>
    </row>
    <row r="15" spans="1:44" ht="16.5" customHeight="1">
      <c r="A15" s="224">
        <v>103586</v>
      </c>
      <c r="B15" s="223" t="s">
        <v>137</v>
      </c>
      <c r="C15" s="149" t="s">
        <v>37</v>
      </c>
      <c r="D15" s="254" t="s">
        <v>138</v>
      </c>
      <c r="E15" s="246" t="s">
        <v>116</v>
      </c>
      <c r="F15" s="251" t="s">
        <v>10</v>
      </c>
      <c r="G15" s="251" t="s">
        <v>10</v>
      </c>
      <c r="H15" s="251" t="s">
        <v>10</v>
      </c>
      <c r="I15" s="251" t="s">
        <v>10</v>
      </c>
      <c r="J15" s="251" t="s">
        <v>10</v>
      </c>
      <c r="K15" s="246"/>
      <c r="L15" s="246"/>
      <c r="M15" s="251" t="s">
        <v>10</v>
      </c>
      <c r="N15" s="251" t="s">
        <v>10</v>
      </c>
      <c r="O15" s="251" t="s">
        <v>140</v>
      </c>
      <c r="P15" s="247" t="s">
        <v>10</v>
      </c>
      <c r="Q15" s="251" t="s">
        <v>10</v>
      </c>
      <c r="R15" s="246"/>
      <c r="S15" s="246" t="s">
        <v>116</v>
      </c>
      <c r="T15" s="251" t="s">
        <v>10</v>
      </c>
      <c r="U15" s="251" t="s">
        <v>10</v>
      </c>
      <c r="V15" s="251" t="s">
        <v>10</v>
      </c>
      <c r="W15" s="251" t="s">
        <v>10</v>
      </c>
      <c r="X15" s="251" t="s">
        <v>10</v>
      </c>
      <c r="Y15" s="246"/>
      <c r="Z15" s="246" t="s">
        <v>10</v>
      </c>
      <c r="AA15" s="251" t="s">
        <v>10</v>
      </c>
      <c r="AB15" s="251" t="s">
        <v>10</v>
      </c>
      <c r="AC15" s="251" t="s">
        <v>10</v>
      </c>
      <c r="AD15" s="251" t="s">
        <v>10</v>
      </c>
      <c r="AE15" s="251" t="s">
        <v>10</v>
      </c>
      <c r="AF15" s="246"/>
      <c r="AG15" s="246"/>
      <c r="AH15" s="251" t="s">
        <v>10</v>
      </c>
      <c r="AI15" s="251" t="s">
        <v>10</v>
      </c>
      <c r="AJ15" s="240"/>
      <c r="AK15" s="87">
        <v>126</v>
      </c>
      <c r="AL15" s="86">
        <f>COUNTIF(C15:AK15,"T")*6+COUNTIF(C15:AK15,"P")*12+COUNTIF(C15:AK15,"M")*6+COUNTIF(C15:AK15,"I")*6+COUNTIF(C15:AK15,"N")*12+COUNTIF(C15:AK15,"TI")*11+COUNTIF(C15:AK15,"MT")*12+COUNTIF(C15:AK15,"MN")*18+COUNTIF(C15:AK15,"PI")*17+COUNTIF(C15:AK15,"NA")*6+COUNTIF(C15:AK15,"NB")*6+COUNTIF(C15:AK15,"AF")*6</f>
        <v>156</v>
      </c>
      <c r="AM15" s="53">
        <f>SUM(AL15-126)</f>
        <v>30</v>
      </c>
      <c r="AN15" s="284"/>
      <c r="AO15" s="288"/>
      <c r="AP15" s="288"/>
      <c r="AQ15" s="288"/>
      <c r="AR15" s="288"/>
    </row>
    <row r="16" spans="1:44" ht="16.5" customHeight="1">
      <c r="A16" s="211" t="s">
        <v>22</v>
      </c>
      <c r="B16" s="104" t="s">
        <v>30</v>
      </c>
      <c r="C16" s="149" t="s">
        <v>37</v>
      </c>
      <c r="D16" s="254" t="s">
        <v>138</v>
      </c>
      <c r="E16" s="246"/>
      <c r="F16" s="251" t="s">
        <v>114</v>
      </c>
      <c r="G16" s="251" t="s">
        <v>114</v>
      </c>
      <c r="H16" s="251" t="s">
        <v>114</v>
      </c>
      <c r="I16" s="251" t="s">
        <v>114</v>
      </c>
      <c r="J16" s="251" t="s">
        <v>114</v>
      </c>
      <c r="K16" s="246"/>
      <c r="L16" s="246" t="s">
        <v>114</v>
      </c>
      <c r="M16" s="251" t="s">
        <v>10</v>
      </c>
      <c r="N16" s="251" t="s">
        <v>10</v>
      </c>
      <c r="O16" s="251" t="s">
        <v>10</v>
      </c>
      <c r="P16" s="247" t="s">
        <v>114</v>
      </c>
      <c r="Q16" s="251" t="s">
        <v>116</v>
      </c>
      <c r="R16" s="246"/>
      <c r="S16" s="246"/>
      <c r="T16" s="251" t="s">
        <v>10</v>
      </c>
      <c r="U16" s="251" t="s">
        <v>10</v>
      </c>
      <c r="V16" s="251" t="s">
        <v>10</v>
      </c>
      <c r="W16" s="251" t="s">
        <v>10</v>
      </c>
      <c r="X16" s="251" t="s">
        <v>116</v>
      </c>
      <c r="Y16" s="246"/>
      <c r="Z16" s="246"/>
      <c r="AA16" s="251" t="s">
        <v>114</v>
      </c>
      <c r="AB16" s="251" t="s">
        <v>114</v>
      </c>
      <c r="AC16" s="251" t="s">
        <v>114</v>
      </c>
      <c r="AD16" s="251" t="s">
        <v>114</v>
      </c>
      <c r="AE16" s="251" t="s">
        <v>114</v>
      </c>
      <c r="AF16" s="246"/>
      <c r="AG16" s="246"/>
      <c r="AH16" s="251" t="s">
        <v>114</v>
      </c>
      <c r="AI16" s="251" t="s">
        <v>116</v>
      </c>
      <c r="AJ16" s="58"/>
      <c r="AK16" s="87">
        <v>126</v>
      </c>
      <c r="AL16" s="86">
        <f>COUNTIF(C16:AK16,"T")*6+COUNTIF(C16:AK16,"P")*12+COUNTIF(C16:AK16,"M")*6+COUNTIF(C16:AK16,"I")*6+COUNTIF(C16:AK16,"N")*12+COUNTIF(C16:AK16,"TI")*11+COUNTIF(C16:AK16,"MT")*12+COUNTIF(C16:AK16,"MN")*18+COUNTIF(C16:AK16,"PI")*17+COUNTIF(C16:AK16,"NA")*6+COUNTIF(C16:AK16,"NB")*6+COUNTIF(C16:AK16,"AF")*6</f>
        <v>156</v>
      </c>
      <c r="AM16" s="53">
        <f>SUM(AL16-126)</f>
        <v>30</v>
      </c>
      <c r="AN16" s="284"/>
      <c r="AO16" s="288"/>
      <c r="AP16" s="288"/>
      <c r="AQ16" s="288"/>
      <c r="AR16" s="288"/>
    </row>
    <row r="17" spans="1:44" ht="16.5" customHeight="1">
      <c r="A17" s="633" t="s">
        <v>118</v>
      </c>
      <c r="B17" s="618" t="s">
        <v>1</v>
      </c>
      <c r="C17" s="203" t="s">
        <v>2</v>
      </c>
      <c r="D17" s="618" t="s">
        <v>3</v>
      </c>
      <c r="E17" s="227">
        <v>1</v>
      </c>
      <c r="F17" s="227">
        <v>2</v>
      </c>
      <c r="G17" s="227">
        <v>3</v>
      </c>
      <c r="H17" s="227">
        <v>4</v>
      </c>
      <c r="I17" s="227">
        <v>5</v>
      </c>
      <c r="J17" s="227">
        <v>6</v>
      </c>
      <c r="K17" s="227">
        <v>7</v>
      </c>
      <c r="L17" s="227">
        <v>8</v>
      </c>
      <c r="M17" s="227">
        <v>9</v>
      </c>
      <c r="N17" s="227">
        <v>10</v>
      </c>
      <c r="O17" s="227">
        <v>11</v>
      </c>
      <c r="P17" s="227">
        <v>12</v>
      </c>
      <c r="Q17" s="227">
        <v>13</v>
      </c>
      <c r="R17" s="227">
        <v>14</v>
      </c>
      <c r="S17" s="227">
        <v>15</v>
      </c>
      <c r="T17" s="227">
        <v>16</v>
      </c>
      <c r="U17" s="227">
        <v>17</v>
      </c>
      <c r="V17" s="227">
        <v>18</v>
      </c>
      <c r="W17" s="227">
        <v>19</v>
      </c>
      <c r="X17" s="227">
        <v>20</v>
      </c>
      <c r="Y17" s="227">
        <v>21</v>
      </c>
      <c r="Z17" s="227">
        <v>22</v>
      </c>
      <c r="AA17" s="227">
        <v>23</v>
      </c>
      <c r="AB17" s="227">
        <v>24</v>
      </c>
      <c r="AC17" s="227">
        <v>25</v>
      </c>
      <c r="AD17" s="227">
        <v>26</v>
      </c>
      <c r="AE17" s="227">
        <v>27</v>
      </c>
      <c r="AF17" s="227">
        <v>28</v>
      </c>
      <c r="AG17" s="227">
        <v>29</v>
      </c>
      <c r="AH17" s="256">
        <v>30</v>
      </c>
      <c r="AI17" s="277">
        <v>31</v>
      </c>
      <c r="AJ17" s="227">
        <v>31</v>
      </c>
      <c r="AK17" s="147"/>
      <c r="AL17" s="80"/>
      <c r="AM17" s="53"/>
      <c r="AN17" s="284"/>
      <c r="AO17" s="288"/>
      <c r="AP17" s="288"/>
      <c r="AQ17" s="288"/>
      <c r="AR17" s="288"/>
    </row>
    <row r="18" spans="1:44" ht="16.5" customHeight="1">
      <c r="A18" s="633"/>
      <c r="B18" s="618"/>
      <c r="C18" s="203"/>
      <c r="D18" s="618"/>
      <c r="E18" s="105" t="s">
        <v>9</v>
      </c>
      <c r="F18" s="105" t="s">
        <v>8</v>
      </c>
      <c r="G18" s="105" t="s">
        <v>10</v>
      </c>
      <c r="H18" s="105" t="s">
        <v>7</v>
      </c>
      <c r="I18" s="105" t="s">
        <v>7</v>
      </c>
      <c r="J18" s="105" t="s">
        <v>8</v>
      </c>
      <c r="K18" s="105" t="s">
        <v>8</v>
      </c>
      <c r="L18" s="105" t="s">
        <v>9</v>
      </c>
      <c r="M18" s="105" t="s">
        <v>8</v>
      </c>
      <c r="N18" s="105" t="s">
        <v>10</v>
      </c>
      <c r="O18" s="105" t="s">
        <v>7</v>
      </c>
      <c r="P18" s="105" t="s">
        <v>7</v>
      </c>
      <c r="Q18" s="105" t="s">
        <v>8</v>
      </c>
      <c r="R18" s="105" t="s">
        <v>8</v>
      </c>
      <c r="S18" s="105" t="s">
        <v>9</v>
      </c>
      <c r="T18" s="105" t="s">
        <v>8</v>
      </c>
      <c r="U18" s="105" t="s">
        <v>10</v>
      </c>
      <c r="V18" s="105" t="s">
        <v>7</v>
      </c>
      <c r="W18" s="105" t="s">
        <v>7</v>
      </c>
      <c r="X18" s="105" t="s">
        <v>8</v>
      </c>
      <c r="Y18" s="105" t="s">
        <v>8</v>
      </c>
      <c r="Z18" s="105" t="s">
        <v>9</v>
      </c>
      <c r="AA18" s="105" t="s">
        <v>8</v>
      </c>
      <c r="AB18" s="105" t="s">
        <v>10</v>
      </c>
      <c r="AC18" s="105" t="s">
        <v>7</v>
      </c>
      <c r="AD18" s="105" t="s">
        <v>7</v>
      </c>
      <c r="AE18" s="105" t="s">
        <v>8</v>
      </c>
      <c r="AF18" s="105" t="s">
        <v>8</v>
      </c>
      <c r="AG18" s="105" t="s">
        <v>9</v>
      </c>
      <c r="AH18" s="105" t="s">
        <v>8</v>
      </c>
      <c r="AI18" s="105" t="s">
        <v>10</v>
      </c>
      <c r="AJ18" s="240" t="s">
        <v>9</v>
      </c>
      <c r="AK18" s="87"/>
      <c r="AL18" s="54"/>
      <c r="AM18" s="53"/>
      <c r="AN18" s="284"/>
      <c r="AO18" s="288"/>
      <c r="AP18" s="288"/>
      <c r="AQ18" s="288"/>
      <c r="AR18" s="288"/>
    </row>
    <row r="19" spans="1:44" ht="16.5" customHeight="1">
      <c r="A19" s="212" t="s">
        <v>25</v>
      </c>
      <c r="B19" s="83" t="s">
        <v>33</v>
      </c>
      <c r="C19" s="149" t="s">
        <v>37</v>
      </c>
      <c r="D19" s="45" t="s">
        <v>11</v>
      </c>
      <c r="E19" s="248" t="s">
        <v>115</v>
      </c>
      <c r="F19" s="253"/>
      <c r="G19" s="253"/>
      <c r="H19" s="259" t="s">
        <v>115</v>
      </c>
      <c r="I19" s="259"/>
      <c r="J19" s="259"/>
      <c r="K19" s="248" t="s">
        <v>115</v>
      </c>
      <c r="L19" s="248"/>
      <c r="M19" s="259"/>
      <c r="N19" s="259" t="s">
        <v>115</v>
      </c>
      <c r="O19" s="259"/>
      <c r="P19" s="248"/>
      <c r="Q19" s="259" t="s">
        <v>115</v>
      </c>
      <c r="R19" s="248"/>
      <c r="S19" s="248"/>
      <c r="T19" s="259" t="s">
        <v>115</v>
      </c>
      <c r="U19" s="259"/>
      <c r="V19" s="259"/>
      <c r="W19" s="259" t="s">
        <v>115</v>
      </c>
      <c r="X19" s="259"/>
      <c r="Y19" s="248"/>
      <c r="Z19" s="248" t="s">
        <v>115</v>
      </c>
      <c r="AA19" s="259"/>
      <c r="AB19" s="259"/>
      <c r="AC19" s="259" t="s">
        <v>115</v>
      </c>
      <c r="AD19" s="259"/>
      <c r="AE19" s="259"/>
      <c r="AF19" s="248" t="s">
        <v>115</v>
      </c>
      <c r="AG19" s="248"/>
      <c r="AH19" s="259"/>
      <c r="AI19" s="259" t="s">
        <v>115</v>
      </c>
      <c r="AJ19" s="248"/>
      <c r="AK19" s="87">
        <v>126</v>
      </c>
      <c r="AL19" s="86">
        <f>COUNTIF(C19:AK19,"T")*6+COUNTIF(C19:AK19,"P")*12+COUNTIF(C19:AK19,"M")*6+COUNTIF(C19:AK19,"I")*6+COUNTIF(C19:AK19,"N")*12+COUNTIF(C19:AK19,"TI")*11+COUNTIF(C19:AK19,"MT")*12+COUNTIF(C19:AK19,"MN")*18+COUNTIF(C19:AK19,"PI")*17+COUNTIF(C19:AK19,"NA")*6+COUNTIF(C19:AK19,"NB")*6+COUNTIF(C19:AK19,"AF")*6</f>
        <v>132</v>
      </c>
      <c r="AM19" s="53">
        <f aca="true" t="shared" si="0" ref="AM19:AM24">SUM(AL19-126)</f>
        <v>6</v>
      </c>
      <c r="AN19" s="284"/>
      <c r="AO19" s="288"/>
      <c r="AP19" s="288"/>
      <c r="AQ19" s="288"/>
      <c r="AR19" s="288"/>
    </row>
    <row r="20" spans="1:44" ht="16.5" customHeight="1">
      <c r="A20" s="212" t="s">
        <v>90</v>
      </c>
      <c r="B20" s="83" t="s">
        <v>91</v>
      </c>
      <c r="C20" s="149" t="s">
        <v>37</v>
      </c>
      <c r="D20" s="45" t="s">
        <v>92</v>
      </c>
      <c r="E20" s="263" t="s">
        <v>145</v>
      </c>
      <c r="F20" s="251"/>
      <c r="G20" s="251"/>
      <c r="H20" s="58" t="s">
        <v>115</v>
      </c>
      <c r="I20" s="58"/>
      <c r="J20" s="58"/>
      <c r="K20" s="246" t="s">
        <v>148</v>
      </c>
      <c r="L20" s="246"/>
      <c r="M20" s="58"/>
      <c r="N20" s="58" t="s">
        <v>115</v>
      </c>
      <c r="O20" s="58"/>
      <c r="P20" s="246" t="s">
        <v>140</v>
      </c>
      <c r="Q20" s="58" t="s">
        <v>115</v>
      </c>
      <c r="R20" s="246" t="s">
        <v>114</v>
      </c>
      <c r="S20" s="246"/>
      <c r="T20" s="58" t="s">
        <v>115</v>
      </c>
      <c r="U20" s="58"/>
      <c r="V20" s="58"/>
      <c r="W20" s="58" t="s">
        <v>115</v>
      </c>
      <c r="X20" s="58"/>
      <c r="Y20" s="246" t="s">
        <v>10</v>
      </c>
      <c r="Z20" s="246" t="s">
        <v>115</v>
      </c>
      <c r="AA20" s="58"/>
      <c r="AB20" s="58"/>
      <c r="AC20" s="58" t="s">
        <v>115</v>
      </c>
      <c r="AD20" s="58"/>
      <c r="AE20" s="58"/>
      <c r="AF20" s="246" t="s">
        <v>115</v>
      </c>
      <c r="AG20" s="246" t="s">
        <v>114</v>
      </c>
      <c r="AH20" s="58"/>
      <c r="AI20" s="58" t="s">
        <v>115</v>
      </c>
      <c r="AJ20" s="246"/>
      <c r="AK20" s="87">
        <v>120</v>
      </c>
      <c r="AL20" s="86">
        <f>COUNTIF(C20:AK20,"T")*6+COUNTIF(C20:AK20,"P")*12+COUNTIF(C20:AK20,"M")*6+COUNTIF(C20:AK20,"I")*6+COUNTIF(C20:AK20,"N")*12+COUNTIF(C20:AK20,"TN")*18+COUNTIF(C20:AK20,"MT")*12+COUNTIF(C20:AK20,"MN")*18+COUNTIF(C20:AK20,"PI")*17+COUNTIF(C20:AK20,"AT")*12+COUNTIF(C20:AK20,"NB")*6+COUNTIF(C20:AK20,"AF")*6</f>
        <v>156</v>
      </c>
      <c r="AM20" s="53">
        <f t="shared" si="0"/>
        <v>30</v>
      </c>
      <c r="AN20" s="284"/>
      <c r="AO20" s="288"/>
      <c r="AP20" s="288"/>
      <c r="AQ20" s="288"/>
      <c r="AR20" s="288"/>
    </row>
    <row r="21" spans="1:44" ht="16.5" customHeight="1">
      <c r="A21" s="212" t="s">
        <v>24</v>
      </c>
      <c r="B21" s="83" t="s">
        <v>32</v>
      </c>
      <c r="C21" s="149" t="s">
        <v>37</v>
      </c>
      <c r="D21" s="45" t="s">
        <v>11</v>
      </c>
      <c r="E21" s="246" t="s">
        <v>115</v>
      </c>
      <c r="F21" s="251" t="s">
        <v>115</v>
      </c>
      <c r="G21" s="251"/>
      <c r="H21" s="58"/>
      <c r="I21" s="58" t="s">
        <v>115</v>
      </c>
      <c r="J21" s="58"/>
      <c r="K21" s="246"/>
      <c r="L21" s="246" t="s">
        <v>115</v>
      </c>
      <c r="M21" s="58"/>
      <c r="N21" s="58"/>
      <c r="O21" s="58" t="s">
        <v>115</v>
      </c>
      <c r="P21" s="246"/>
      <c r="Q21" s="58"/>
      <c r="R21" s="246" t="s">
        <v>115</v>
      </c>
      <c r="S21" s="246" t="s">
        <v>114</v>
      </c>
      <c r="T21" s="58"/>
      <c r="U21" s="58" t="s">
        <v>115</v>
      </c>
      <c r="V21" s="58"/>
      <c r="W21" s="58"/>
      <c r="X21" s="58" t="s">
        <v>115</v>
      </c>
      <c r="Y21" s="246"/>
      <c r="Z21" s="246"/>
      <c r="AA21" s="58" t="s">
        <v>115</v>
      </c>
      <c r="AB21" s="58"/>
      <c r="AC21" s="58"/>
      <c r="AD21" s="58" t="s">
        <v>148</v>
      </c>
      <c r="AE21" s="58"/>
      <c r="AF21" s="246" t="s">
        <v>116</v>
      </c>
      <c r="AG21" s="246" t="s">
        <v>115</v>
      </c>
      <c r="AH21" s="58"/>
      <c r="AI21" s="58"/>
      <c r="AJ21" s="246"/>
      <c r="AK21" s="87">
        <v>126</v>
      </c>
      <c r="AL21" s="86">
        <f>COUNTIF(C21:AK21,"T")*6+COUNTIF(C21:AK21,"P")*12+COUNTIF(C21:AK21,"M")*6+COUNTIF(C21:AK21,"I")*6+COUNTIF(C21:AK21,"N")*12+COUNTIF(C21:AK21,"TN")*18+COUNTIF(C21:AK21,"MT")*12+COUNTIF(C21:AK21,"MN")*18+COUNTIF(C21:AK21,"N1")*18+COUNTIF(C21:AK21,"NA")*6+COUNTIF(C21:AK21,"NB")*6+COUNTIF(C21:AK21,"AF")*6</f>
        <v>156</v>
      </c>
      <c r="AM21" s="53">
        <f t="shared" si="0"/>
        <v>30</v>
      </c>
      <c r="AN21" s="284"/>
      <c r="AO21" s="288"/>
      <c r="AP21" s="288"/>
      <c r="AQ21" s="288"/>
      <c r="AR21" s="288"/>
    </row>
    <row r="22" spans="1:44" ht="16.5" customHeight="1">
      <c r="A22" s="213" t="s">
        <v>41</v>
      </c>
      <c r="B22" s="104" t="s">
        <v>40</v>
      </c>
      <c r="C22" s="149" t="s">
        <v>37</v>
      </c>
      <c r="D22" s="45" t="s">
        <v>11</v>
      </c>
      <c r="E22" s="246"/>
      <c r="F22" s="251" t="s">
        <v>115</v>
      </c>
      <c r="G22" s="251"/>
      <c r="H22" s="58"/>
      <c r="I22" s="58" t="s">
        <v>148</v>
      </c>
      <c r="J22" s="58"/>
      <c r="K22" s="246" t="s">
        <v>116</v>
      </c>
      <c r="L22" s="246" t="s">
        <v>115</v>
      </c>
      <c r="M22" s="58"/>
      <c r="N22" s="58"/>
      <c r="O22" s="58" t="s">
        <v>115</v>
      </c>
      <c r="P22" s="246" t="s">
        <v>140</v>
      </c>
      <c r="Q22" s="58"/>
      <c r="R22" s="246" t="s">
        <v>148</v>
      </c>
      <c r="S22" s="246"/>
      <c r="T22" s="58"/>
      <c r="U22" s="58" t="s">
        <v>115</v>
      </c>
      <c r="V22" s="58"/>
      <c r="W22" s="58"/>
      <c r="X22" s="58" t="s">
        <v>115</v>
      </c>
      <c r="Y22" s="246" t="s">
        <v>114</v>
      </c>
      <c r="Z22" s="246"/>
      <c r="AA22" s="58" t="s">
        <v>115</v>
      </c>
      <c r="AB22" s="58"/>
      <c r="AC22" s="58"/>
      <c r="AD22" s="58" t="s">
        <v>115</v>
      </c>
      <c r="AE22" s="58"/>
      <c r="AF22" s="246"/>
      <c r="AG22" s="246" t="s">
        <v>148</v>
      </c>
      <c r="AH22" s="58"/>
      <c r="AI22" s="58"/>
      <c r="AJ22" s="246"/>
      <c r="AK22" s="87">
        <v>126</v>
      </c>
      <c r="AL22" s="86">
        <f>COUNTIF(C22:AK22,"T")*6+COUNTIF(C22:AK22,"P")*12+COUNTIF(C22:AK22,"M")*6+COUNTIF(C22:AK22,"I")*6+COUNTIF(C22:AK22,"N")*12+COUNTIF(C22:AK22,"TI")*11+COUNTIF(C22:AK22,"MT")*12+COUNTIF(C22:AK22,"MN")*18+COUNTIF(C22:AK22,"TN")*18+COUNTIF(C22:AK22,"NA")*6+COUNTIF(C22:AK22,"NB")*6</f>
        <v>156</v>
      </c>
      <c r="AM22" s="53">
        <f t="shared" si="0"/>
        <v>30</v>
      </c>
      <c r="AN22" s="284"/>
      <c r="AO22" s="288"/>
      <c r="AP22" s="288"/>
      <c r="AQ22" s="288"/>
      <c r="AR22" s="288"/>
    </row>
    <row r="23" spans="1:44" ht="16.5" customHeight="1">
      <c r="A23" s="212" t="s">
        <v>26</v>
      </c>
      <c r="B23" s="83" t="s">
        <v>34</v>
      </c>
      <c r="C23" s="149" t="s">
        <v>37</v>
      </c>
      <c r="D23" s="45" t="s">
        <v>11</v>
      </c>
      <c r="E23" s="247"/>
      <c r="F23" s="252"/>
      <c r="G23" s="252" t="s">
        <v>148</v>
      </c>
      <c r="H23" s="260"/>
      <c r="I23" s="260"/>
      <c r="J23" s="260" t="s">
        <v>115</v>
      </c>
      <c r="K23" s="247" t="s">
        <v>114</v>
      </c>
      <c r="L23" s="247"/>
      <c r="M23" s="260" t="s">
        <v>115</v>
      </c>
      <c r="N23" s="260"/>
      <c r="O23" s="260"/>
      <c r="P23" s="247" t="s">
        <v>115</v>
      </c>
      <c r="Q23" s="260"/>
      <c r="R23" s="247"/>
      <c r="S23" s="247" t="s">
        <v>115</v>
      </c>
      <c r="T23" s="260"/>
      <c r="U23" s="260"/>
      <c r="V23" s="260" t="s">
        <v>115</v>
      </c>
      <c r="W23" s="260"/>
      <c r="X23" s="260"/>
      <c r="Y23" s="247" t="s">
        <v>148</v>
      </c>
      <c r="Z23" s="247"/>
      <c r="AA23" s="260"/>
      <c r="AB23" s="260" t="s">
        <v>148</v>
      </c>
      <c r="AC23" s="260"/>
      <c r="AD23" s="260"/>
      <c r="AE23" s="260" t="s">
        <v>148</v>
      </c>
      <c r="AF23" s="247"/>
      <c r="AG23" s="247" t="s">
        <v>116</v>
      </c>
      <c r="AH23" s="260" t="s">
        <v>115</v>
      </c>
      <c r="AI23" s="260"/>
      <c r="AJ23" s="246"/>
      <c r="AK23" s="87">
        <v>126</v>
      </c>
      <c r="AL23" s="123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162</v>
      </c>
      <c r="AM23" s="53">
        <f t="shared" si="0"/>
        <v>36</v>
      </c>
      <c r="AN23" s="284"/>
      <c r="AO23" s="288"/>
      <c r="AP23" s="288"/>
      <c r="AQ23" s="288"/>
      <c r="AR23" s="288"/>
    </row>
    <row r="24" spans="1:44" s="239" customFormat="1" ht="16.5" customHeight="1">
      <c r="A24" s="211" t="s">
        <v>21</v>
      </c>
      <c r="B24" s="104" t="s">
        <v>78</v>
      </c>
      <c r="C24" s="149" t="s">
        <v>37</v>
      </c>
      <c r="D24" s="45" t="s">
        <v>89</v>
      </c>
      <c r="E24" s="247"/>
      <c r="F24" s="252"/>
      <c r="G24" s="252" t="s">
        <v>115</v>
      </c>
      <c r="H24" s="260" t="s">
        <v>10</v>
      </c>
      <c r="I24" s="260"/>
      <c r="J24" s="260" t="s">
        <v>115</v>
      </c>
      <c r="K24" s="247"/>
      <c r="L24" s="247" t="s">
        <v>10</v>
      </c>
      <c r="M24" s="260" t="s">
        <v>115</v>
      </c>
      <c r="N24" s="260"/>
      <c r="O24" s="260"/>
      <c r="P24" s="247" t="s">
        <v>148</v>
      </c>
      <c r="Q24" s="260"/>
      <c r="R24" s="247"/>
      <c r="S24" s="247" t="s">
        <v>148</v>
      </c>
      <c r="T24" s="260"/>
      <c r="U24" s="260"/>
      <c r="V24" s="260" t="s">
        <v>115</v>
      </c>
      <c r="W24" s="260"/>
      <c r="X24" s="260"/>
      <c r="Y24" s="247" t="s">
        <v>115</v>
      </c>
      <c r="Z24" s="247" t="s">
        <v>114</v>
      </c>
      <c r="AA24" s="260"/>
      <c r="AB24" s="260" t="s">
        <v>115</v>
      </c>
      <c r="AC24" s="260"/>
      <c r="AD24" s="260"/>
      <c r="AE24" s="260" t="s">
        <v>115</v>
      </c>
      <c r="AF24" s="247"/>
      <c r="AG24" s="247"/>
      <c r="AH24" s="260" t="s">
        <v>148</v>
      </c>
      <c r="AI24" s="260"/>
      <c r="AJ24" s="246"/>
      <c r="AK24" s="87">
        <v>126</v>
      </c>
      <c r="AL24" s="123">
        <f>COUNTIF(C24:AK24,"T")*6+COUNTIF(C24:AK24,"P")*12+COUNTIF(C24:AK24,"M")*6+COUNTIF(C24:AK24,"I")*6+COUNTIF(C24:AK24,"N")*12+COUNTIF(C24:AK24,"TI")*11+COUNTIF(C24:AK24,"MT")*12+COUNTIF(C24:AK24,"MN")*18+COUNTIF(C24:AK24,"PI")*17+COUNTIF(C24:AK24,"TN")*18+COUNTIF(C24:AK24,"NB")*6+COUNTIF(C24:AK24,"AF")*6</f>
        <v>156</v>
      </c>
      <c r="AM24" s="53">
        <f t="shared" si="0"/>
        <v>30</v>
      </c>
      <c r="AN24" s="286"/>
      <c r="AO24" s="289"/>
      <c r="AP24" s="289"/>
      <c r="AQ24" s="289"/>
      <c r="AR24" s="289"/>
    </row>
    <row r="25" spans="1:44" ht="16.5" customHeight="1">
      <c r="A25" s="633" t="s">
        <v>118</v>
      </c>
      <c r="B25" s="618" t="s">
        <v>1</v>
      </c>
      <c r="C25" s="203" t="s">
        <v>2</v>
      </c>
      <c r="D25" s="618" t="s">
        <v>3</v>
      </c>
      <c r="E25" s="227">
        <v>1</v>
      </c>
      <c r="F25" s="227">
        <v>2</v>
      </c>
      <c r="G25" s="227">
        <v>3</v>
      </c>
      <c r="H25" s="227">
        <v>4</v>
      </c>
      <c r="I25" s="227">
        <v>5</v>
      </c>
      <c r="J25" s="227">
        <v>6</v>
      </c>
      <c r="K25" s="227">
        <v>7</v>
      </c>
      <c r="L25" s="227">
        <v>8</v>
      </c>
      <c r="M25" s="227">
        <v>9</v>
      </c>
      <c r="N25" s="227">
        <v>10</v>
      </c>
      <c r="O25" s="227">
        <v>11</v>
      </c>
      <c r="P25" s="227">
        <v>12</v>
      </c>
      <c r="Q25" s="227">
        <v>13</v>
      </c>
      <c r="R25" s="227">
        <v>14</v>
      </c>
      <c r="S25" s="227">
        <v>15</v>
      </c>
      <c r="T25" s="227">
        <v>16</v>
      </c>
      <c r="U25" s="227">
        <v>17</v>
      </c>
      <c r="V25" s="227">
        <v>18</v>
      </c>
      <c r="W25" s="227">
        <v>19</v>
      </c>
      <c r="X25" s="227">
        <v>20</v>
      </c>
      <c r="Y25" s="227">
        <v>21</v>
      </c>
      <c r="Z25" s="227">
        <v>22</v>
      </c>
      <c r="AA25" s="227">
        <v>23</v>
      </c>
      <c r="AB25" s="227">
        <v>24</v>
      </c>
      <c r="AC25" s="227">
        <v>25</v>
      </c>
      <c r="AD25" s="227">
        <v>26</v>
      </c>
      <c r="AE25" s="227">
        <v>27</v>
      </c>
      <c r="AF25" s="276">
        <v>28</v>
      </c>
      <c r="AG25" s="276">
        <v>29</v>
      </c>
      <c r="AH25" s="256">
        <v>30</v>
      </c>
      <c r="AI25" s="277">
        <v>31</v>
      </c>
      <c r="AJ25" s="227">
        <v>31</v>
      </c>
      <c r="AK25" s="148"/>
      <c r="AL25" s="124"/>
      <c r="AM25" s="126"/>
      <c r="AN25" s="284"/>
      <c r="AO25" s="288"/>
      <c r="AP25" s="288"/>
      <c r="AQ25" s="288"/>
      <c r="AR25" s="288"/>
    </row>
    <row r="26" spans="1:44" ht="16.5" customHeight="1">
      <c r="A26" s="633"/>
      <c r="B26" s="618"/>
      <c r="C26" s="203"/>
      <c r="D26" s="618"/>
      <c r="E26" s="105" t="s">
        <v>9</v>
      </c>
      <c r="F26" s="105" t="s">
        <v>8</v>
      </c>
      <c r="G26" s="105" t="s">
        <v>10</v>
      </c>
      <c r="H26" s="105" t="s">
        <v>7</v>
      </c>
      <c r="I26" s="105" t="s">
        <v>7</v>
      </c>
      <c r="J26" s="105" t="s">
        <v>8</v>
      </c>
      <c r="K26" s="105" t="s">
        <v>8</v>
      </c>
      <c r="L26" s="105" t="s">
        <v>9</v>
      </c>
      <c r="M26" s="105" t="s">
        <v>8</v>
      </c>
      <c r="N26" s="105" t="s">
        <v>10</v>
      </c>
      <c r="O26" s="105" t="s">
        <v>7</v>
      </c>
      <c r="P26" s="105" t="s">
        <v>7</v>
      </c>
      <c r="Q26" s="105" t="s">
        <v>8</v>
      </c>
      <c r="R26" s="105" t="s">
        <v>8</v>
      </c>
      <c r="S26" s="105" t="s">
        <v>9</v>
      </c>
      <c r="T26" s="105" t="s">
        <v>8</v>
      </c>
      <c r="U26" s="105" t="s">
        <v>10</v>
      </c>
      <c r="V26" s="105" t="s">
        <v>7</v>
      </c>
      <c r="W26" s="105" t="s">
        <v>7</v>
      </c>
      <c r="X26" s="105" t="s">
        <v>8</v>
      </c>
      <c r="Y26" s="105" t="s">
        <v>8</v>
      </c>
      <c r="Z26" s="105" t="s">
        <v>9</v>
      </c>
      <c r="AA26" s="105" t="s">
        <v>8</v>
      </c>
      <c r="AB26" s="105" t="s">
        <v>10</v>
      </c>
      <c r="AC26" s="105" t="s">
        <v>7</v>
      </c>
      <c r="AD26" s="105" t="s">
        <v>7</v>
      </c>
      <c r="AE26" s="105" t="s">
        <v>8</v>
      </c>
      <c r="AF26" s="105" t="s">
        <v>8</v>
      </c>
      <c r="AG26" s="105" t="s">
        <v>9</v>
      </c>
      <c r="AH26" s="105" t="s">
        <v>8</v>
      </c>
      <c r="AI26" s="105" t="s">
        <v>10</v>
      </c>
      <c r="AJ26" s="240" t="s">
        <v>9</v>
      </c>
      <c r="AK26" s="87"/>
      <c r="AL26" s="54"/>
      <c r="AM26" s="53"/>
      <c r="AN26" s="284"/>
      <c r="AO26" s="288"/>
      <c r="AP26" s="288"/>
      <c r="AQ26" s="288"/>
      <c r="AR26" s="288"/>
    </row>
    <row r="27" spans="1:44" ht="16.5" customHeight="1">
      <c r="A27" s="211"/>
      <c r="B27" s="104"/>
      <c r="C27" s="46"/>
      <c r="D27" s="44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246"/>
      <c r="AK27" s="87">
        <v>0</v>
      </c>
      <c r="AL27" s="86">
        <f aca="true" t="shared" si="1" ref="AL27:AM29">COUNTIF(C27:AK27,"T")*6+COUNTIF(C27:AK27,"P")*12+COUNTIF(C27:AK27,"M")*6+COUNTIF(C27:AK27,"I")*6+COUNTIF(C27:AK27,"N")*12+COUNTIF(C27:AK27,"TI")*11+COUNTIF(C27:AK27,"MT")*12+COUNTIF(C27:AK27,"MN")*18+COUNTIF(C27:AK27,"PI")*17+COUNTIF(C27:AK27,"TN")*18+COUNTIF(C27:AK27,"NB")*6+COUNTIF(C27:AK27,"AF")*6</f>
        <v>0</v>
      </c>
      <c r="AM27" s="53">
        <f t="shared" si="1"/>
        <v>0</v>
      </c>
      <c r="AN27" s="284"/>
      <c r="AO27" s="288"/>
      <c r="AP27" s="288"/>
      <c r="AQ27" s="288"/>
      <c r="AR27" s="288"/>
    </row>
    <row r="28" spans="1:44" ht="16.5" customHeight="1">
      <c r="A28" s="213"/>
      <c r="B28" s="104"/>
      <c r="C28" s="46"/>
      <c r="D28" s="44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246"/>
      <c r="AK28" s="87">
        <v>0</v>
      </c>
      <c r="AL28" s="86">
        <f t="shared" si="1"/>
        <v>0</v>
      </c>
      <c r="AM28" s="53">
        <f t="shared" si="1"/>
        <v>0</v>
      </c>
      <c r="AN28" s="284"/>
      <c r="AO28" s="288"/>
      <c r="AP28" s="288"/>
      <c r="AQ28" s="288"/>
      <c r="AR28" s="288"/>
    </row>
    <row r="29" spans="1:44" ht="16.5" customHeight="1">
      <c r="A29" s="213"/>
      <c r="B29" s="104"/>
      <c r="C29" s="46"/>
      <c r="D29" s="44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246"/>
      <c r="AK29" s="87">
        <v>0</v>
      </c>
      <c r="AL29" s="86">
        <f t="shared" si="1"/>
        <v>0</v>
      </c>
      <c r="AM29" s="53">
        <f t="shared" si="1"/>
        <v>0</v>
      </c>
      <c r="AN29" s="284"/>
      <c r="AO29" s="288"/>
      <c r="AP29" s="288"/>
      <c r="AQ29" s="288"/>
      <c r="AR29" s="288"/>
    </row>
    <row r="30" spans="1:44" ht="16.5" customHeight="1">
      <c r="A30" s="215"/>
      <c r="B30" s="104"/>
      <c r="C30" s="46"/>
      <c r="D30" s="44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246"/>
      <c r="AK30" s="206"/>
      <c r="AL30" s="86"/>
      <c r="AM30" s="53"/>
      <c r="AN30" s="284"/>
      <c r="AO30" s="288"/>
      <c r="AP30" s="288"/>
      <c r="AQ30" s="288"/>
      <c r="AR30" s="288"/>
    </row>
    <row r="31" spans="1:44" ht="16.5" customHeight="1">
      <c r="A31" s="214"/>
      <c r="B31" s="104"/>
      <c r="C31" s="200"/>
      <c r="D31" s="20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246"/>
      <c r="AK31" s="206"/>
      <c r="AL31" s="86"/>
      <c r="AM31" s="53"/>
      <c r="AN31" s="284"/>
      <c r="AO31" s="288"/>
      <c r="AP31" s="288"/>
      <c r="AQ31" s="288"/>
      <c r="AR31" s="288"/>
    </row>
    <row r="32" spans="1:44" ht="16.5" customHeight="1">
      <c r="A32" s="214"/>
      <c r="B32" s="104"/>
      <c r="C32" s="200"/>
      <c r="D32" s="20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246"/>
      <c r="AK32" s="206"/>
      <c r="AL32" s="86"/>
      <c r="AM32" s="53"/>
      <c r="AN32" s="284"/>
      <c r="AO32" s="288"/>
      <c r="AP32" s="288"/>
      <c r="AQ32" s="288"/>
      <c r="AR32" s="288"/>
    </row>
    <row r="33" spans="1:44" ht="16.5" customHeight="1">
      <c r="A33" s="214"/>
      <c r="B33" s="104"/>
      <c r="C33" s="200"/>
      <c r="D33" s="20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246"/>
      <c r="AK33" s="206"/>
      <c r="AL33" s="86"/>
      <c r="AM33" s="53"/>
      <c r="AN33" s="284"/>
      <c r="AO33" s="288"/>
      <c r="AP33" s="288"/>
      <c r="AQ33" s="288"/>
      <c r="AR33" s="288"/>
    </row>
    <row r="34" spans="1:44" ht="16.5" customHeight="1">
      <c r="A34" s="213"/>
      <c r="B34" s="104"/>
      <c r="C34" s="209"/>
      <c r="D34" s="21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246"/>
      <c r="AK34" s="206"/>
      <c r="AL34" s="86"/>
      <c r="AM34" s="53"/>
      <c r="AN34" s="284"/>
      <c r="AO34" s="288"/>
      <c r="AP34" s="288"/>
      <c r="AQ34" s="288"/>
      <c r="AR34" s="288"/>
    </row>
    <row r="35" spans="1:44" ht="16.5" customHeight="1">
      <c r="A35" s="82"/>
      <c r="B35" s="208" t="s">
        <v>77</v>
      </c>
      <c r="C35" s="136"/>
      <c r="D35" s="228" t="s">
        <v>120</v>
      </c>
      <c r="E35" s="229"/>
      <c r="F35" s="229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1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84"/>
      <c r="AL35" s="85"/>
      <c r="AM35" s="103"/>
      <c r="AN35" s="284"/>
      <c r="AO35" s="288"/>
      <c r="AP35" s="288"/>
      <c r="AQ35" s="288"/>
      <c r="AR35" s="288"/>
    </row>
    <row r="36" spans="1:44" ht="15" customHeight="1">
      <c r="A36" s="47"/>
      <c r="B36" s="133" t="s">
        <v>42</v>
      </c>
      <c r="C36" s="137"/>
      <c r="D36" s="142" t="s">
        <v>163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43"/>
      <c r="S36" s="9"/>
      <c r="T36" s="636"/>
      <c r="U36" s="636"/>
      <c r="V36" s="610" t="s">
        <v>72</v>
      </c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10"/>
      <c r="AL36" s="6"/>
      <c r="AM36" s="7"/>
      <c r="AN36" s="284"/>
      <c r="AO36" s="288"/>
      <c r="AP36" s="288"/>
      <c r="AQ36" s="288"/>
      <c r="AR36" s="288"/>
    </row>
    <row r="37" spans="1:44" s="2" customFormat="1" ht="15" customHeight="1">
      <c r="A37" s="48"/>
      <c r="B37" s="134" t="s">
        <v>43</v>
      </c>
      <c r="C37" s="138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6"/>
      <c r="S37" s="9"/>
      <c r="T37" s="636"/>
      <c r="U37" s="636"/>
      <c r="V37" s="257"/>
      <c r="W37" s="615" t="s">
        <v>141</v>
      </c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10"/>
      <c r="AL37" s="6"/>
      <c r="AM37" s="7"/>
      <c r="AN37" s="287"/>
      <c r="AO37" s="288"/>
      <c r="AP37" s="288"/>
      <c r="AQ37" s="288"/>
      <c r="AR37" s="288"/>
    </row>
    <row r="38" spans="1:44" s="2" customFormat="1" ht="15" customHeight="1">
      <c r="A38" s="49"/>
      <c r="B38" s="134" t="s">
        <v>44</v>
      </c>
      <c r="C38" s="138"/>
      <c r="D38" s="611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3"/>
      <c r="S38" s="9"/>
      <c r="T38" s="614"/>
      <c r="U38" s="614"/>
      <c r="V38" s="258"/>
      <c r="W38" s="634" t="s">
        <v>142</v>
      </c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10"/>
      <c r="AL38" s="6"/>
      <c r="AM38" s="7"/>
      <c r="AN38" s="287"/>
      <c r="AO38" s="288"/>
      <c r="AP38" s="288"/>
      <c r="AQ38" s="288"/>
      <c r="AR38" s="288"/>
    </row>
    <row r="39" spans="1:44" ht="15" customHeight="1">
      <c r="A39" s="131"/>
      <c r="B39" s="135" t="s">
        <v>45</v>
      </c>
      <c r="C39" s="139"/>
      <c r="D39" s="14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3"/>
      <c r="S39" s="234"/>
      <c r="T39" s="234"/>
      <c r="U39" s="234"/>
      <c r="V39" s="258"/>
      <c r="W39" s="634" t="s">
        <v>73</v>
      </c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"/>
      <c r="AL39" s="6"/>
      <c r="AM39" s="7"/>
      <c r="AN39" s="284"/>
      <c r="AO39" s="288"/>
      <c r="AP39" s="288"/>
      <c r="AQ39" s="288"/>
      <c r="AR39" s="287"/>
    </row>
    <row r="40" spans="1:44" ht="15" customHeight="1" thickBot="1">
      <c r="A40" s="132"/>
      <c r="B40" s="140"/>
      <c r="C40" s="140"/>
      <c r="D40" s="140"/>
      <c r="E40" s="235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51"/>
      <c r="AL40" s="51"/>
      <c r="AM40" s="52"/>
      <c r="AN40" s="284"/>
      <c r="AO40" s="288"/>
      <c r="AP40" s="288"/>
      <c r="AQ40" s="288"/>
      <c r="AR40" s="287"/>
    </row>
    <row r="41" spans="1:44" ht="15">
      <c r="A41" s="31"/>
      <c r="B41" s="3"/>
      <c r="C41" s="31"/>
      <c r="D41" s="237"/>
      <c r="E41" s="238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4"/>
      <c r="AL41" s="4"/>
      <c r="AM41" s="163">
        <f>SUM(AM6:AM40)</f>
        <v>336</v>
      </c>
      <c r="AN41" s="284"/>
      <c r="AO41" s="288"/>
      <c r="AP41" s="288"/>
      <c r="AQ41" s="288"/>
      <c r="AR41" s="287"/>
    </row>
    <row r="42" spans="1:44" ht="15">
      <c r="A42" s="291"/>
      <c r="B42" s="234"/>
      <c r="C42" s="291"/>
      <c r="D42" s="23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4"/>
      <c r="AL42" s="4"/>
      <c r="AM42" s="4"/>
      <c r="AN42" s="284"/>
      <c r="AO42" s="288"/>
      <c r="AP42" s="288"/>
      <c r="AQ42" s="288"/>
      <c r="AR42" s="287"/>
    </row>
    <row r="43" spans="1:44" ht="15">
      <c r="A43" s="291"/>
      <c r="B43" s="234"/>
      <c r="C43" s="291"/>
      <c r="D43" s="234"/>
      <c r="E43" s="238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4"/>
      <c r="AL43" s="4"/>
      <c r="AM43" s="4"/>
      <c r="AN43" s="284"/>
      <c r="AO43" s="288"/>
      <c r="AP43" s="288"/>
      <c r="AQ43" s="288"/>
      <c r="AR43" s="287"/>
    </row>
    <row r="44" spans="1:44" ht="15">
      <c r="A44" s="635"/>
      <c r="B44" s="635"/>
      <c r="C44" s="291"/>
      <c r="D44" s="234"/>
      <c r="E44" s="245"/>
      <c r="F44" s="245"/>
      <c r="G44" s="234"/>
      <c r="H44" s="234"/>
      <c r="I44" s="234"/>
      <c r="J44" s="234"/>
      <c r="K44" s="234"/>
      <c r="L44" s="234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4"/>
      <c r="AL44" s="4"/>
      <c r="AM44" s="4"/>
      <c r="AN44" s="284"/>
      <c r="AO44" s="288"/>
      <c r="AP44" s="288"/>
      <c r="AQ44" s="288"/>
      <c r="AR44" s="287"/>
    </row>
    <row r="45" spans="1:44" ht="15">
      <c r="A45" s="291"/>
      <c r="B45" s="234"/>
      <c r="C45" s="291"/>
      <c r="D45" s="234"/>
      <c r="E45" s="238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4"/>
      <c r="AL45" s="4"/>
      <c r="AM45" s="4"/>
      <c r="AN45" s="284"/>
      <c r="AO45" s="288"/>
      <c r="AP45" s="288"/>
      <c r="AQ45" s="288"/>
      <c r="AR45" s="287"/>
    </row>
    <row r="46" spans="1:44" ht="15">
      <c r="A46" s="31"/>
      <c r="B46" s="3"/>
      <c r="C46" s="31"/>
      <c r="D46" s="237"/>
      <c r="E46" s="238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4"/>
      <c r="AL46" s="4"/>
      <c r="AM46" s="4"/>
      <c r="AN46" s="284"/>
      <c r="AO46" s="288"/>
      <c r="AP46" s="288"/>
      <c r="AQ46" s="288"/>
      <c r="AR46" s="287"/>
    </row>
    <row r="47" spans="1:44" ht="15">
      <c r="A47" s="31"/>
      <c r="B47" s="3"/>
      <c r="C47" s="31"/>
      <c r="D47" s="237"/>
      <c r="E47" s="238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4"/>
      <c r="AL47" s="4"/>
      <c r="AM47" s="4"/>
      <c r="AN47" s="284"/>
      <c r="AO47" s="288"/>
      <c r="AP47" s="288"/>
      <c r="AQ47" s="288"/>
      <c r="AR47" s="287"/>
    </row>
    <row r="48" spans="1:44" ht="15">
      <c r="A48" s="31"/>
      <c r="B48" s="3"/>
      <c r="C48" s="31"/>
      <c r="D48" s="237"/>
      <c r="E48" s="238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4"/>
      <c r="AL48" s="4"/>
      <c r="AM48" s="4"/>
      <c r="AN48" s="284"/>
      <c r="AO48" s="288"/>
      <c r="AP48" s="288"/>
      <c r="AQ48" s="288"/>
      <c r="AR48" s="287"/>
    </row>
    <row r="49" spans="1:44" ht="15">
      <c r="A49" s="31"/>
      <c r="B49" s="3"/>
      <c r="C49" s="31"/>
      <c r="D49" s="237"/>
      <c r="E49" s="238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4"/>
      <c r="AL49" s="4"/>
      <c r="AM49" s="4"/>
      <c r="AN49" s="284"/>
      <c r="AO49" s="288"/>
      <c r="AP49" s="288"/>
      <c r="AQ49" s="288"/>
      <c r="AR49" s="287"/>
    </row>
    <row r="50" spans="1:44" ht="15">
      <c r="A50" s="31"/>
      <c r="B50" s="3"/>
      <c r="C50" s="31"/>
      <c r="D50" s="237"/>
      <c r="E50" s="238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4"/>
      <c r="AL50" s="4"/>
      <c r="AM50" s="4"/>
      <c r="AN50" s="284"/>
      <c r="AO50" s="288"/>
      <c r="AP50" s="288"/>
      <c r="AQ50" s="288"/>
      <c r="AR50" s="287"/>
    </row>
    <row r="51" spans="1:44" ht="15">
      <c r="A51" s="31"/>
      <c r="B51" s="3"/>
      <c r="C51" s="31"/>
      <c r="D51" s="237"/>
      <c r="E51" s="238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4"/>
      <c r="AL51" s="4"/>
      <c r="AM51" s="4"/>
      <c r="AN51" s="284"/>
      <c r="AO51" s="288"/>
      <c r="AP51" s="288"/>
      <c r="AQ51" s="288"/>
      <c r="AR51" s="287"/>
    </row>
    <row r="52" spans="1:44" ht="15">
      <c r="A52" s="31"/>
      <c r="B52" s="3"/>
      <c r="C52" s="31"/>
      <c r="D52" s="237"/>
      <c r="E52" s="238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4"/>
      <c r="AL52" s="4"/>
      <c r="AM52" s="4"/>
      <c r="AN52" s="284"/>
      <c r="AO52" s="288"/>
      <c r="AP52" s="288"/>
      <c r="AQ52" s="288"/>
      <c r="AR52" s="287"/>
    </row>
    <row r="53" spans="1:44" ht="15">
      <c r="A53" s="31"/>
      <c r="B53" s="3"/>
      <c r="C53" s="31"/>
      <c r="D53" s="237"/>
      <c r="E53" s="238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4"/>
      <c r="AL53" s="4"/>
      <c r="AM53" s="4"/>
      <c r="AN53" s="284"/>
      <c r="AO53" s="288"/>
      <c r="AP53" s="288"/>
      <c r="AQ53" s="288"/>
      <c r="AR53" s="287"/>
    </row>
    <row r="54" spans="1:44" ht="15">
      <c r="A54" s="31"/>
      <c r="B54" s="3"/>
      <c r="C54" s="31"/>
      <c r="D54" s="237"/>
      <c r="E54" s="238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4"/>
      <c r="AL54" s="4"/>
      <c r="AM54" s="4"/>
      <c r="AN54" s="284"/>
      <c r="AO54" s="288"/>
      <c r="AP54" s="288"/>
      <c r="AQ54" s="288"/>
      <c r="AR54" s="287"/>
    </row>
    <row r="55" spans="1:44" ht="15">
      <c r="A55" s="31"/>
      <c r="B55" s="3"/>
      <c r="C55" s="31"/>
      <c r="D55" s="237"/>
      <c r="E55" s="238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4"/>
      <c r="AL55" s="4"/>
      <c r="AM55" s="4"/>
      <c r="AN55" s="284"/>
      <c r="AO55" s="288"/>
      <c r="AP55" s="288"/>
      <c r="AQ55" s="288"/>
      <c r="AR55" s="287"/>
    </row>
    <row r="56" spans="1:44" ht="15">
      <c r="A56" s="31"/>
      <c r="B56" s="3"/>
      <c r="C56" s="31"/>
      <c r="D56" s="237"/>
      <c r="E56" s="238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4"/>
      <c r="AL56" s="4"/>
      <c r="AM56" s="4"/>
      <c r="AN56" s="284"/>
      <c r="AO56" s="288"/>
      <c r="AP56" s="288"/>
      <c r="AQ56" s="288"/>
      <c r="AR56" s="287"/>
    </row>
    <row r="57" spans="1:44" ht="15">
      <c r="A57" s="31"/>
      <c r="B57" s="3"/>
      <c r="C57" s="31"/>
      <c r="D57" s="237"/>
      <c r="E57" s="238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4"/>
      <c r="AL57" s="4"/>
      <c r="AM57" s="4"/>
      <c r="AN57" s="284"/>
      <c r="AO57" s="288"/>
      <c r="AP57" s="288"/>
      <c r="AQ57" s="288"/>
      <c r="AR57" s="287"/>
    </row>
    <row r="58" spans="1:44" ht="15">
      <c r="A58" s="31"/>
      <c r="B58" s="3"/>
      <c r="C58" s="31"/>
      <c r="D58" s="237"/>
      <c r="E58" s="238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4"/>
      <c r="AL58" s="4"/>
      <c r="AM58" s="4"/>
      <c r="AN58" s="284"/>
      <c r="AO58" s="288"/>
      <c r="AP58" s="288"/>
      <c r="AQ58" s="288"/>
      <c r="AR58" s="287"/>
    </row>
    <row r="59" spans="1:44" ht="15">
      <c r="A59" s="31"/>
      <c r="B59" s="3"/>
      <c r="C59" s="31"/>
      <c r="D59" s="237"/>
      <c r="E59" s="238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4"/>
      <c r="AL59" s="4"/>
      <c r="AM59" s="4"/>
      <c r="AN59" s="284"/>
      <c r="AO59" s="288"/>
      <c r="AP59" s="288"/>
      <c r="AQ59" s="288"/>
      <c r="AR59" s="287"/>
    </row>
    <row r="60" spans="1:44" ht="15">
      <c r="A60" s="31"/>
      <c r="B60" s="3"/>
      <c r="C60" s="31"/>
      <c r="D60" s="237"/>
      <c r="E60" s="238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4"/>
      <c r="AL60" s="4"/>
      <c r="AM60" s="4"/>
      <c r="AN60" s="284"/>
      <c r="AO60" s="288"/>
      <c r="AP60" s="288"/>
      <c r="AQ60" s="288"/>
      <c r="AR60" s="287"/>
    </row>
    <row r="61" spans="1:44" ht="15">
      <c r="A61" s="31"/>
      <c r="B61" s="3"/>
      <c r="C61" s="31"/>
      <c r="D61" s="237"/>
      <c r="E61" s="238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4"/>
      <c r="AL61" s="4"/>
      <c r="AM61" s="4"/>
      <c r="AN61" s="284"/>
      <c r="AO61" s="288"/>
      <c r="AP61" s="288"/>
      <c r="AQ61" s="288"/>
      <c r="AR61" s="287"/>
    </row>
    <row r="62" spans="1:44" ht="15">
      <c r="A62" s="31"/>
      <c r="B62" s="3"/>
      <c r="C62" s="31"/>
      <c r="D62" s="237"/>
      <c r="E62" s="238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8"/>
      <c r="AL62" s="238"/>
      <c r="AM62" s="238"/>
      <c r="AN62" s="284"/>
      <c r="AO62" s="288"/>
      <c r="AP62" s="288"/>
      <c r="AQ62" s="288"/>
      <c r="AR62" s="287"/>
    </row>
    <row r="63" spans="1:44" ht="15">
      <c r="A63" s="31"/>
      <c r="B63" s="3"/>
      <c r="C63" s="31"/>
      <c r="D63" s="237"/>
      <c r="E63" s="238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8"/>
      <c r="AL63" s="238"/>
      <c r="AM63" s="238"/>
      <c r="AN63" s="284"/>
      <c r="AO63" s="288"/>
      <c r="AP63" s="288"/>
      <c r="AQ63" s="288"/>
      <c r="AR63" s="287"/>
    </row>
    <row r="64" spans="1:44" ht="15">
      <c r="A64" s="31"/>
      <c r="B64" s="3"/>
      <c r="C64" s="31"/>
      <c r="D64" s="237"/>
      <c r="E64" s="238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8"/>
      <c r="AL64" s="238"/>
      <c r="AM64" s="238"/>
      <c r="AN64" s="284"/>
      <c r="AO64" s="288"/>
      <c r="AP64" s="288"/>
      <c r="AQ64" s="288"/>
      <c r="AR64" s="287"/>
    </row>
    <row r="65" spans="1:44" ht="15">
      <c r="A65" s="31"/>
      <c r="B65" s="3"/>
      <c r="C65" s="31"/>
      <c r="D65" s="237"/>
      <c r="E65" s="238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8"/>
      <c r="AL65" s="238"/>
      <c r="AM65" s="238"/>
      <c r="AN65" s="284"/>
      <c r="AO65" s="288"/>
      <c r="AP65" s="288"/>
      <c r="AQ65" s="288"/>
      <c r="AR65" s="287"/>
    </row>
    <row r="66" spans="1:44" ht="15">
      <c r="A66" s="31"/>
      <c r="B66" s="3"/>
      <c r="C66" s="31"/>
      <c r="D66" s="237"/>
      <c r="E66" s="238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8"/>
      <c r="AL66" s="238"/>
      <c r="AM66" s="238"/>
      <c r="AN66" s="284"/>
      <c r="AO66" s="288"/>
      <c r="AP66" s="288"/>
      <c r="AQ66" s="288"/>
      <c r="AR66" s="287"/>
    </row>
    <row r="67" spans="1:44" ht="15">
      <c r="A67" s="31"/>
      <c r="B67" s="3"/>
      <c r="C67" s="31"/>
      <c r="D67" s="237"/>
      <c r="E67" s="238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8"/>
      <c r="AL67" s="238"/>
      <c r="AM67" s="238"/>
      <c r="AN67" s="284"/>
      <c r="AO67" s="288"/>
      <c r="AP67" s="288"/>
      <c r="AQ67" s="288"/>
      <c r="AR67" s="287"/>
    </row>
    <row r="68" spans="1:44" ht="15">
      <c r="A68" s="31"/>
      <c r="B68" s="3"/>
      <c r="C68" s="31"/>
      <c r="D68" s="237"/>
      <c r="E68" s="238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8"/>
      <c r="AL68" s="238"/>
      <c r="AM68" s="238"/>
      <c r="AN68" s="284"/>
      <c r="AO68" s="288"/>
      <c r="AP68" s="288"/>
      <c r="AQ68" s="288"/>
      <c r="AR68" s="287"/>
    </row>
    <row r="69" spans="1:44" ht="15">
      <c r="A69" s="31"/>
      <c r="B69" s="3"/>
      <c r="C69" s="31"/>
      <c r="D69" s="237"/>
      <c r="E69" s="238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8"/>
      <c r="AL69" s="238"/>
      <c r="AM69" s="238"/>
      <c r="AN69" s="284"/>
      <c r="AO69" s="288"/>
      <c r="AP69" s="288"/>
      <c r="AQ69" s="288"/>
      <c r="AR69" s="287"/>
    </row>
    <row r="70" spans="1:44" ht="15">
      <c r="A70" s="31"/>
      <c r="B70" s="3"/>
      <c r="C70" s="31"/>
      <c r="D70" s="237"/>
      <c r="E70" s="238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8"/>
      <c r="AL70" s="238"/>
      <c r="AM70" s="238"/>
      <c r="AN70" s="284"/>
      <c r="AO70" s="288"/>
      <c r="AP70" s="288"/>
      <c r="AQ70" s="288"/>
      <c r="AR70" s="287"/>
    </row>
    <row r="71" spans="1:44" ht="15">
      <c r="A71" s="31"/>
      <c r="B71" s="3"/>
      <c r="C71" s="31"/>
      <c r="D71" s="237"/>
      <c r="E71" s="238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8"/>
      <c r="AL71" s="238"/>
      <c r="AM71" s="238"/>
      <c r="AN71" s="284"/>
      <c r="AO71" s="288"/>
      <c r="AP71" s="288"/>
      <c r="AQ71" s="288"/>
      <c r="AR71" s="287"/>
    </row>
    <row r="72" spans="1:44" ht="15">
      <c r="A72" s="31"/>
      <c r="B72" s="3"/>
      <c r="C72" s="31"/>
      <c r="D72" s="3"/>
      <c r="E72" s="238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8"/>
      <c r="AL72" s="238"/>
      <c r="AM72" s="238"/>
      <c r="AN72" s="284"/>
      <c r="AO72" s="288"/>
      <c r="AP72" s="288"/>
      <c r="AQ72" s="288"/>
      <c r="AR72" s="287"/>
    </row>
    <row r="73" spans="1:44" ht="15">
      <c r="A73" s="31"/>
      <c r="B73" s="3"/>
      <c r="C73" s="31"/>
      <c r="D73" s="3"/>
      <c r="E73" s="238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8"/>
      <c r="AL73" s="238"/>
      <c r="AM73" s="238"/>
      <c r="AN73" s="284"/>
      <c r="AO73" s="288"/>
      <c r="AP73" s="288"/>
      <c r="AQ73" s="288"/>
      <c r="AR73" s="287"/>
    </row>
    <row r="74" spans="1:44" ht="15">
      <c r="A74" s="31"/>
      <c r="B74" s="3"/>
      <c r="C74" s="31"/>
      <c r="D74" s="3"/>
      <c r="E74" s="238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8"/>
      <c r="AL74" s="238"/>
      <c r="AM74" s="238"/>
      <c r="AN74" s="284"/>
      <c r="AO74" s="288"/>
      <c r="AP74" s="288"/>
      <c r="AQ74" s="288"/>
      <c r="AR74" s="287"/>
    </row>
    <row r="75" spans="1:44" ht="15">
      <c r="A75" s="31"/>
      <c r="B75" s="3"/>
      <c r="C75" s="31"/>
      <c r="D75" s="3"/>
      <c r="E75" s="238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8"/>
      <c r="AL75" s="238"/>
      <c r="AM75" s="238"/>
      <c r="AN75" s="284"/>
      <c r="AO75" s="288"/>
      <c r="AP75" s="288"/>
      <c r="AQ75" s="288"/>
      <c r="AR75" s="287"/>
    </row>
    <row r="76" spans="1:44" ht="15">
      <c r="A76" s="31"/>
      <c r="B76" s="3"/>
      <c r="C76" s="31"/>
      <c r="D76" s="3"/>
      <c r="E76" s="238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8"/>
      <c r="AL76" s="238"/>
      <c r="AM76" s="238"/>
      <c r="AN76" s="284"/>
      <c r="AO76" s="288"/>
      <c r="AP76" s="288"/>
      <c r="AQ76" s="288"/>
      <c r="AR76" s="287"/>
    </row>
    <row r="77" spans="1:44" ht="15">
      <c r="A77" s="31"/>
      <c r="B77" s="3"/>
      <c r="C77" s="31"/>
      <c r="D77" s="3"/>
      <c r="E77" s="238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8"/>
      <c r="AL77" s="238"/>
      <c r="AM77" s="238"/>
      <c r="AN77" s="284"/>
      <c r="AO77" s="288"/>
      <c r="AP77" s="288"/>
      <c r="AQ77" s="288"/>
      <c r="AR77" s="287"/>
    </row>
    <row r="78" spans="1:44" ht="15">
      <c r="A78" s="31"/>
      <c r="B78" s="3"/>
      <c r="C78" s="31"/>
      <c r="D78" s="3"/>
      <c r="E78" s="238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8"/>
      <c r="AL78" s="238"/>
      <c r="AM78" s="238"/>
      <c r="AN78" s="284"/>
      <c r="AO78" s="288"/>
      <c r="AP78" s="288"/>
      <c r="AQ78" s="288"/>
      <c r="AR78" s="287"/>
    </row>
    <row r="79" spans="1:44" ht="15">
      <c r="A79" s="31"/>
      <c r="B79" s="3"/>
      <c r="C79" s="31"/>
      <c r="D79" s="3"/>
      <c r="E79" s="238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8"/>
      <c r="AL79" s="238"/>
      <c r="AM79" s="238"/>
      <c r="AN79" s="284"/>
      <c r="AO79" s="288"/>
      <c r="AP79" s="288"/>
      <c r="AQ79" s="288"/>
      <c r="AR79" s="287"/>
    </row>
    <row r="80" spans="1:44" ht="15">
      <c r="A80" s="31"/>
      <c r="B80" s="3"/>
      <c r="C80" s="31"/>
      <c r="D80" s="3"/>
      <c r="E80" s="238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8"/>
      <c r="AL80" s="238"/>
      <c r="AM80" s="238"/>
      <c r="AN80" s="284"/>
      <c r="AO80" s="288"/>
      <c r="AP80" s="288"/>
      <c r="AQ80" s="288"/>
      <c r="AR80" s="287"/>
    </row>
    <row r="81" spans="1:44" ht="15">
      <c r="A81" s="31"/>
      <c r="B81" s="3"/>
      <c r="C81" s="31"/>
      <c r="D81" s="3"/>
      <c r="E81" s="238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8"/>
      <c r="AL81" s="238"/>
      <c r="AM81" s="238"/>
      <c r="AN81" s="284"/>
      <c r="AO81" s="288"/>
      <c r="AP81" s="288"/>
      <c r="AQ81" s="288"/>
      <c r="AR81" s="287"/>
    </row>
    <row r="82" spans="1:44" ht="15">
      <c r="A82" s="31"/>
      <c r="B82" s="3"/>
      <c r="C82" s="31"/>
      <c r="D82" s="3"/>
      <c r="E82" s="238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8"/>
      <c r="AL82" s="238"/>
      <c r="AM82" s="238"/>
      <c r="AN82" s="284"/>
      <c r="AO82" s="288"/>
      <c r="AP82" s="288"/>
      <c r="AQ82" s="288"/>
      <c r="AR82" s="287"/>
    </row>
    <row r="83" spans="1:44" ht="15">
      <c r="A83" s="31"/>
      <c r="B83" s="3"/>
      <c r="C83" s="31"/>
      <c r="D83" s="3"/>
      <c r="E83" s="238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8"/>
      <c r="AL83" s="238"/>
      <c r="AM83" s="238"/>
      <c r="AN83" s="284"/>
      <c r="AO83" s="288"/>
      <c r="AP83" s="288"/>
      <c r="AQ83" s="288"/>
      <c r="AR83" s="287"/>
    </row>
    <row r="84" spans="1:44" ht="15">
      <c r="A84" s="31"/>
      <c r="B84" s="3"/>
      <c r="C84" s="31"/>
      <c r="D84" s="3"/>
      <c r="E84" s="238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8"/>
      <c r="AL84" s="238"/>
      <c r="AM84" s="238"/>
      <c r="AN84" s="284"/>
      <c r="AO84" s="288"/>
      <c r="AP84" s="288"/>
      <c r="AQ84" s="288"/>
      <c r="AR84" s="287"/>
    </row>
    <row r="85" spans="1:44" ht="15">
      <c r="A85" s="31"/>
      <c r="B85" s="3"/>
      <c r="C85" s="31"/>
      <c r="D85" s="3"/>
      <c r="E85" s="238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8"/>
      <c r="AL85" s="238"/>
      <c r="AM85" s="238"/>
      <c r="AN85" s="284"/>
      <c r="AO85" s="288"/>
      <c r="AP85" s="288"/>
      <c r="AQ85" s="288"/>
      <c r="AR85" s="287"/>
    </row>
    <row r="86" spans="1:44" ht="15">
      <c r="A86" s="31"/>
      <c r="B86" s="3"/>
      <c r="C86" s="31"/>
      <c r="D86" s="3"/>
      <c r="E86" s="238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8"/>
      <c r="AL86" s="238"/>
      <c r="AM86" s="238"/>
      <c r="AN86" s="284"/>
      <c r="AO86" s="288"/>
      <c r="AP86" s="288"/>
      <c r="AQ86" s="288"/>
      <c r="AR86" s="287"/>
    </row>
    <row r="87" spans="1:44" ht="15">
      <c r="A87" s="31"/>
      <c r="B87" s="3"/>
      <c r="C87" s="31"/>
      <c r="D87" s="3"/>
      <c r="E87" s="238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8"/>
      <c r="AL87" s="238"/>
      <c r="AM87" s="238"/>
      <c r="AN87" s="284"/>
      <c r="AO87" s="288"/>
      <c r="AP87" s="288"/>
      <c r="AQ87" s="288"/>
      <c r="AR87" s="287"/>
    </row>
    <row r="88" spans="1:44" ht="15">
      <c r="A88" s="31"/>
      <c r="B88" s="3"/>
      <c r="C88" s="31"/>
      <c r="D88" s="3"/>
      <c r="E88" s="238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8"/>
      <c r="AL88" s="238"/>
      <c r="AM88" s="238"/>
      <c r="AN88" s="284"/>
      <c r="AO88" s="288"/>
      <c r="AP88" s="288"/>
      <c r="AQ88" s="288"/>
      <c r="AR88" s="287"/>
    </row>
    <row r="89" spans="1:44" ht="15">
      <c r="A89" s="31"/>
      <c r="B89" s="3"/>
      <c r="C89" s="31"/>
      <c r="D89" s="3"/>
      <c r="E89" s="238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8"/>
      <c r="AL89" s="238"/>
      <c r="AM89" s="238"/>
      <c r="AN89" s="284"/>
      <c r="AO89" s="288"/>
      <c r="AP89" s="288"/>
      <c r="AQ89" s="288"/>
      <c r="AR89" s="287"/>
    </row>
    <row r="90" spans="1:44" ht="15">
      <c r="A90" s="31"/>
      <c r="B90" s="3"/>
      <c r="C90" s="31"/>
      <c r="D90" s="3"/>
      <c r="E90" s="238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8"/>
      <c r="AL90" s="238"/>
      <c r="AM90" s="238"/>
      <c r="AN90" s="284"/>
      <c r="AO90" s="288"/>
      <c r="AP90" s="288"/>
      <c r="AQ90" s="288"/>
      <c r="AR90" s="287"/>
    </row>
    <row r="91" spans="1:44" ht="15">
      <c r="A91" s="31"/>
      <c r="B91" s="3"/>
      <c r="C91" s="31"/>
      <c r="D91" s="3"/>
      <c r="E91" s="238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8"/>
      <c r="AL91" s="238"/>
      <c r="AM91" s="238"/>
      <c r="AN91" s="284"/>
      <c r="AO91" s="288"/>
      <c r="AP91" s="288"/>
      <c r="AQ91" s="288"/>
      <c r="AR91" s="287"/>
    </row>
    <row r="92" spans="1:44" ht="15">
      <c r="A92" s="31"/>
      <c r="B92" s="3"/>
      <c r="C92" s="31"/>
      <c r="D92" s="3"/>
      <c r="E92" s="238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8"/>
      <c r="AL92" s="238"/>
      <c r="AM92" s="238"/>
      <c r="AN92" s="284"/>
      <c r="AO92" s="288"/>
      <c r="AP92" s="288"/>
      <c r="AQ92" s="288"/>
      <c r="AR92" s="287"/>
    </row>
    <row r="93" spans="1:44" ht="15">
      <c r="A93" s="31"/>
      <c r="B93" s="3"/>
      <c r="C93" s="31"/>
      <c r="D93" s="3"/>
      <c r="E93" s="238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8"/>
      <c r="AL93" s="238"/>
      <c r="AM93" s="238"/>
      <c r="AN93" s="284"/>
      <c r="AO93" s="288"/>
      <c r="AP93" s="288"/>
      <c r="AQ93" s="288"/>
      <c r="AR93" s="287"/>
    </row>
    <row r="94" spans="1:44" ht="15">
      <c r="A94" s="31"/>
      <c r="B94" s="3"/>
      <c r="C94" s="31"/>
      <c r="D94" s="3"/>
      <c r="E94" s="238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8"/>
      <c r="AL94" s="238"/>
      <c r="AM94" s="238"/>
      <c r="AN94" s="284"/>
      <c r="AO94" s="288"/>
      <c r="AP94" s="288"/>
      <c r="AQ94" s="288"/>
      <c r="AR94" s="287"/>
    </row>
    <row r="95" spans="1:44" ht="15">
      <c r="A95" s="31"/>
      <c r="B95" s="3"/>
      <c r="C95" s="31"/>
      <c r="D95" s="3"/>
      <c r="E95" s="238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8"/>
      <c r="AL95" s="238"/>
      <c r="AM95" s="238"/>
      <c r="AN95" s="284"/>
      <c r="AO95" s="288"/>
      <c r="AP95" s="288"/>
      <c r="AQ95" s="288"/>
      <c r="AR95" s="287"/>
    </row>
    <row r="96" spans="1:44" ht="15">
      <c r="A96" s="31"/>
      <c r="B96" s="3"/>
      <c r="C96" s="31"/>
      <c r="D96" s="3"/>
      <c r="E96" s="238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8"/>
      <c r="AL96" s="238"/>
      <c r="AM96" s="238"/>
      <c r="AN96" s="284"/>
      <c r="AO96" s="288"/>
      <c r="AP96" s="288"/>
      <c r="AQ96" s="288"/>
      <c r="AR96" s="287"/>
    </row>
    <row r="97" spans="1:44" ht="15">
      <c r="A97" s="31"/>
      <c r="B97" s="3"/>
      <c r="C97" s="31"/>
      <c r="D97" s="3"/>
      <c r="E97" s="238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8"/>
      <c r="AL97" s="238"/>
      <c r="AM97" s="238"/>
      <c r="AN97" s="284"/>
      <c r="AO97" s="288"/>
      <c r="AP97" s="288"/>
      <c r="AQ97" s="288"/>
      <c r="AR97" s="287"/>
    </row>
    <row r="98" spans="1:44" ht="15">
      <c r="A98" s="31"/>
      <c r="B98" s="3"/>
      <c r="C98" s="31"/>
      <c r="D98" s="3"/>
      <c r="E98" s="238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8"/>
      <c r="AL98" s="238"/>
      <c r="AM98" s="238"/>
      <c r="AN98" s="284"/>
      <c r="AO98" s="288"/>
      <c r="AP98" s="288"/>
      <c r="AQ98" s="288"/>
      <c r="AR98" s="287"/>
    </row>
    <row r="99" spans="1:44" ht="15">
      <c r="A99" s="31"/>
      <c r="B99" s="3"/>
      <c r="C99" s="31"/>
      <c r="D99" s="3"/>
      <c r="E99" s="238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8"/>
      <c r="AL99" s="238"/>
      <c r="AM99" s="238"/>
      <c r="AN99" s="284"/>
      <c r="AO99" s="288"/>
      <c r="AP99" s="288"/>
      <c r="AQ99" s="288"/>
      <c r="AR99" s="287"/>
    </row>
    <row r="100" spans="1:44" ht="15">
      <c r="A100" s="31"/>
      <c r="B100" s="3"/>
      <c r="C100" s="31"/>
      <c r="D100" s="3"/>
      <c r="E100" s="238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8"/>
      <c r="AL100" s="238"/>
      <c r="AM100" s="238"/>
      <c r="AN100" s="284"/>
      <c r="AO100" s="288"/>
      <c r="AP100" s="288"/>
      <c r="AQ100" s="288"/>
      <c r="AR100" s="287"/>
    </row>
    <row r="101" spans="1:44" ht="15">
      <c r="A101" s="31"/>
      <c r="B101" s="3"/>
      <c r="C101" s="31"/>
      <c r="D101" s="3"/>
      <c r="E101" s="238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8"/>
      <c r="AL101" s="238"/>
      <c r="AM101" s="238"/>
      <c r="AN101" s="284"/>
      <c r="AO101" s="288"/>
      <c r="AP101" s="288"/>
      <c r="AQ101" s="288"/>
      <c r="AR101" s="287"/>
    </row>
    <row r="102" spans="1:44" ht="15">
      <c r="A102" s="31"/>
      <c r="B102" s="3"/>
      <c r="C102" s="31"/>
      <c r="D102" s="3"/>
      <c r="E102" s="238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8"/>
      <c r="AL102" s="238"/>
      <c r="AM102" s="238"/>
      <c r="AN102" s="284"/>
      <c r="AO102" s="288"/>
      <c r="AP102" s="288"/>
      <c r="AQ102" s="288"/>
      <c r="AR102" s="287"/>
    </row>
    <row r="103" spans="1:44" ht="15">
      <c r="A103" s="31"/>
      <c r="B103" s="3"/>
      <c r="C103" s="31"/>
      <c r="D103" s="3"/>
      <c r="E103" s="238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8"/>
      <c r="AL103" s="238"/>
      <c r="AM103" s="238"/>
      <c r="AN103" s="284"/>
      <c r="AO103" s="288"/>
      <c r="AP103" s="288"/>
      <c r="AQ103" s="288"/>
      <c r="AR103" s="287"/>
    </row>
    <row r="104" spans="1:44" ht="15">
      <c r="A104" s="31"/>
      <c r="B104" s="3"/>
      <c r="C104" s="31"/>
      <c r="D104" s="3"/>
      <c r="E104" s="238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8"/>
      <c r="AL104" s="238"/>
      <c r="AM104" s="238"/>
      <c r="AN104" s="284"/>
      <c r="AO104" s="288"/>
      <c r="AP104" s="288"/>
      <c r="AQ104" s="288"/>
      <c r="AR104" s="287"/>
    </row>
    <row r="105" spans="1:44" ht="15">
      <c r="A105" s="31"/>
      <c r="B105" s="3"/>
      <c r="C105" s="31"/>
      <c r="D105" s="3"/>
      <c r="E105" s="238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8"/>
      <c r="AL105" s="238"/>
      <c r="AM105" s="238"/>
      <c r="AN105" s="284"/>
      <c r="AO105" s="288"/>
      <c r="AP105" s="288"/>
      <c r="AQ105" s="288"/>
      <c r="AR105" s="287"/>
    </row>
    <row r="106" spans="1:44" ht="15">
      <c r="A106" s="31"/>
      <c r="B106" s="3"/>
      <c r="C106" s="31"/>
      <c r="D106" s="3"/>
      <c r="E106" s="238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8"/>
      <c r="AL106" s="238"/>
      <c r="AM106" s="238"/>
      <c r="AN106" s="284"/>
      <c r="AO106" s="285"/>
      <c r="AP106" s="285"/>
      <c r="AQ106" s="285"/>
      <c r="AR106" s="284"/>
    </row>
    <row r="107" spans="1:44" ht="15">
      <c r="A107" s="31"/>
      <c r="B107" s="3"/>
      <c r="C107" s="31"/>
      <c r="D107" s="3"/>
      <c r="E107" s="238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8"/>
      <c r="AL107" s="238"/>
      <c r="AM107" s="238"/>
      <c r="AN107" s="284"/>
      <c r="AO107" s="285"/>
      <c r="AP107" s="285"/>
      <c r="AQ107" s="285"/>
      <c r="AR107" s="284"/>
    </row>
    <row r="108" spans="1:44" ht="15">
      <c r="A108" s="31"/>
      <c r="B108" s="3"/>
      <c r="C108" s="31"/>
      <c r="D108" s="3"/>
      <c r="E108" s="238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8"/>
      <c r="AL108" s="238"/>
      <c r="AM108" s="238"/>
      <c r="AN108" s="284"/>
      <c r="AO108" s="285"/>
      <c r="AP108" s="285"/>
      <c r="AQ108" s="285"/>
      <c r="AR108" s="284"/>
    </row>
    <row r="109" spans="1:44" ht="15">
      <c r="A109" s="31"/>
      <c r="B109" s="3"/>
      <c r="C109" s="31"/>
      <c r="D109" s="3"/>
      <c r="E109" s="238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8"/>
      <c r="AL109" s="238"/>
      <c r="AM109" s="238"/>
      <c r="AN109" s="284"/>
      <c r="AO109" s="285"/>
      <c r="AP109" s="285"/>
      <c r="AQ109" s="285"/>
      <c r="AR109" s="284"/>
    </row>
    <row r="110" spans="1:44" ht="15">
      <c r="A110" s="31"/>
      <c r="B110" s="3"/>
      <c r="C110" s="31"/>
      <c r="D110" s="3"/>
      <c r="E110" s="238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8"/>
      <c r="AL110" s="238"/>
      <c r="AM110" s="238"/>
      <c r="AN110" s="284"/>
      <c r="AO110" s="285"/>
      <c r="AP110" s="285"/>
      <c r="AQ110" s="285"/>
      <c r="AR110" s="284"/>
    </row>
    <row r="111" spans="1:44" ht="15">
      <c r="A111" s="31"/>
      <c r="B111" s="3"/>
      <c r="C111" s="31"/>
      <c r="D111" s="3"/>
      <c r="E111" s="238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8"/>
      <c r="AL111" s="238"/>
      <c r="AM111" s="238"/>
      <c r="AN111" s="284"/>
      <c r="AO111" s="285"/>
      <c r="AP111" s="285"/>
      <c r="AQ111" s="285"/>
      <c r="AR111" s="284"/>
    </row>
    <row r="112" spans="1:44" ht="15">
      <c r="A112" s="31"/>
      <c r="B112" s="3"/>
      <c r="C112" s="31"/>
      <c r="D112" s="3"/>
      <c r="E112" s="238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8"/>
      <c r="AL112" s="238"/>
      <c r="AM112" s="238"/>
      <c r="AN112" s="284"/>
      <c r="AO112" s="285"/>
      <c r="AP112" s="285"/>
      <c r="AQ112" s="285"/>
      <c r="AR112" s="284"/>
    </row>
    <row r="113" spans="1:44" ht="15">
      <c r="A113" s="31"/>
      <c r="B113" s="3"/>
      <c r="C113" s="31"/>
      <c r="D113" s="3"/>
      <c r="E113" s="238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8"/>
      <c r="AL113" s="238"/>
      <c r="AM113" s="238"/>
      <c r="AN113" s="284"/>
      <c r="AO113" s="285"/>
      <c r="AP113" s="285"/>
      <c r="AQ113" s="285"/>
      <c r="AR113" s="284"/>
    </row>
    <row r="114" spans="1:44" ht="15">
      <c r="A114" s="31"/>
      <c r="B114" s="3"/>
      <c r="C114" s="31"/>
      <c r="D114" s="3"/>
      <c r="E114" s="238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8"/>
      <c r="AL114" s="238"/>
      <c r="AM114" s="238"/>
      <c r="AN114" s="284"/>
      <c r="AO114" s="285"/>
      <c r="AP114" s="285"/>
      <c r="AQ114" s="285"/>
      <c r="AR114" s="284"/>
    </row>
    <row r="115" spans="1:44" ht="15">
      <c r="A115" s="31"/>
      <c r="B115" s="3"/>
      <c r="C115" s="31"/>
      <c r="D115" s="3"/>
      <c r="E115" s="238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8"/>
      <c r="AL115" s="238"/>
      <c r="AM115" s="238"/>
      <c r="AN115" s="284"/>
      <c r="AO115" s="285"/>
      <c r="AP115" s="285"/>
      <c r="AQ115" s="285"/>
      <c r="AR115" s="284"/>
    </row>
    <row r="116" spans="1:44" ht="15">
      <c r="A116" s="31"/>
      <c r="B116" s="3"/>
      <c r="C116" s="31"/>
      <c r="D116" s="3"/>
      <c r="E116" s="238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8"/>
      <c r="AL116" s="238"/>
      <c r="AM116" s="238"/>
      <c r="AN116" s="284"/>
      <c r="AO116" s="285"/>
      <c r="AP116" s="285"/>
      <c r="AQ116" s="285"/>
      <c r="AR116" s="284"/>
    </row>
    <row r="117" spans="1:44" ht="15">
      <c r="A117" s="31"/>
      <c r="B117" s="3"/>
      <c r="C117" s="31"/>
      <c r="D117" s="3"/>
      <c r="E117" s="238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8"/>
      <c r="AL117" s="238"/>
      <c r="AM117" s="238"/>
      <c r="AN117" s="284"/>
      <c r="AO117" s="285"/>
      <c r="AP117" s="285"/>
      <c r="AQ117" s="285"/>
      <c r="AR117" s="284"/>
    </row>
    <row r="118" spans="1:44" ht="15">
      <c r="A118" s="31"/>
      <c r="B118" s="3"/>
      <c r="C118" s="31"/>
      <c r="D118" s="3"/>
      <c r="E118" s="238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8"/>
      <c r="AL118" s="238"/>
      <c r="AM118" s="238"/>
      <c r="AN118" s="284"/>
      <c r="AO118" s="285"/>
      <c r="AP118" s="285"/>
      <c r="AQ118" s="285"/>
      <c r="AR118" s="284"/>
    </row>
    <row r="119" spans="1:44" ht="15">
      <c r="A119" s="31"/>
      <c r="B119" s="3"/>
      <c r="C119" s="31"/>
      <c r="D119" s="3"/>
      <c r="E119" s="238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8"/>
      <c r="AL119" s="238"/>
      <c r="AM119" s="238"/>
      <c r="AN119" s="284"/>
      <c r="AO119" s="285"/>
      <c r="AP119" s="285"/>
      <c r="AQ119" s="285"/>
      <c r="AR119" s="284"/>
    </row>
    <row r="120" spans="1:44" ht="15">
      <c r="A120" s="31"/>
      <c r="B120" s="3"/>
      <c r="C120" s="31"/>
      <c r="D120" s="3"/>
      <c r="E120" s="238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8"/>
      <c r="AL120" s="238"/>
      <c r="AM120" s="238"/>
      <c r="AN120" s="284"/>
      <c r="AO120" s="285"/>
      <c r="AP120" s="285"/>
      <c r="AQ120" s="285"/>
      <c r="AR120" s="284"/>
    </row>
    <row r="121" spans="1:44" ht="15">
      <c r="A121" s="31"/>
      <c r="B121" s="3"/>
      <c r="C121" s="31"/>
      <c r="D121" s="3"/>
      <c r="E121" s="238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8"/>
      <c r="AL121" s="238"/>
      <c r="AM121" s="238"/>
      <c r="AN121" s="284"/>
      <c r="AO121" s="285"/>
      <c r="AP121" s="285"/>
      <c r="AQ121" s="285"/>
      <c r="AR121" s="284"/>
    </row>
    <row r="122" spans="1:44" ht="15">
      <c r="A122" s="31"/>
      <c r="B122" s="3"/>
      <c r="C122" s="31"/>
      <c r="D122" s="3"/>
      <c r="E122" s="238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8"/>
      <c r="AL122" s="238"/>
      <c r="AM122" s="238"/>
      <c r="AN122" s="284"/>
      <c r="AO122" s="285"/>
      <c r="AP122" s="285"/>
      <c r="AQ122" s="285"/>
      <c r="AR122" s="284"/>
    </row>
    <row r="123" spans="1:44" ht="15">
      <c r="A123" s="31"/>
      <c r="B123" s="3"/>
      <c r="C123" s="31"/>
      <c r="D123" s="3"/>
      <c r="E123" s="238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8"/>
      <c r="AL123" s="238"/>
      <c r="AM123" s="238"/>
      <c r="AN123" s="284"/>
      <c r="AO123" s="285"/>
      <c r="AP123" s="285"/>
      <c r="AQ123" s="285"/>
      <c r="AR123" s="284"/>
    </row>
    <row r="124" spans="1:44" ht="15">
      <c r="A124" s="31"/>
      <c r="B124" s="3"/>
      <c r="C124" s="31"/>
      <c r="D124" s="3"/>
      <c r="E124" s="238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8"/>
      <c r="AL124" s="238"/>
      <c r="AM124" s="238"/>
      <c r="AN124" s="284"/>
      <c r="AO124" s="285"/>
      <c r="AP124" s="285"/>
      <c r="AQ124" s="285"/>
      <c r="AR124" s="284"/>
    </row>
    <row r="125" spans="1:44" ht="15">
      <c r="A125" s="31"/>
      <c r="B125" s="3"/>
      <c r="C125" s="31"/>
      <c r="D125" s="3"/>
      <c r="E125" s="238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8"/>
      <c r="AL125" s="238"/>
      <c r="AM125" s="238"/>
      <c r="AN125" s="284"/>
      <c r="AO125" s="285"/>
      <c r="AP125" s="285"/>
      <c r="AQ125" s="285"/>
      <c r="AR125" s="284"/>
    </row>
    <row r="126" spans="1:44" ht="15">
      <c r="A126" s="31"/>
      <c r="B126" s="3"/>
      <c r="C126" s="31"/>
      <c r="D126" s="3"/>
      <c r="E126" s="238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8"/>
      <c r="AL126" s="238"/>
      <c r="AM126" s="238"/>
      <c r="AN126" s="284"/>
      <c r="AO126" s="285"/>
      <c r="AP126" s="285"/>
      <c r="AQ126" s="285"/>
      <c r="AR126" s="284"/>
    </row>
    <row r="127" spans="1:44" ht="15">
      <c r="A127" s="31"/>
      <c r="B127" s="3"/>
      <c r="C127" s="31"/>
      <c r="D127" s="3"/>
      <c r="E127" s="238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8"/>
      <c r="AL127" s="238"/>
      <c r="AM127" s="238"/>
      <c r="AN127" s="284"/>
      <c r="AO127" s="285"/>
      <c r="AP127" s="285"/>
      <c r="AQ127" s="285"/>
      <c r="AR127" s="284"/>
    </row>
    <row r="128" spans="1:44" ht="15">
      <c r="A128" s="31"/>
      <c r="B128" s="3"/>
      <c r="C128" s="31"/>
      <c r="D128" s="3"/>
      <c r="E128" s="238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8"/>
      <c r="AL128" s="238"/>
      <c r="AM128" s="238"/>
      <c r="AN128" s="284"/>
      <c r="AO128" s="285"/>
      <c r="AP128" s="285"/>
      <c r="AQ128" s="285"/>
      <c r="AR128" s="284"/>
    </row>
    <row r="129" spans="1:44" ht="15">
      <c r="A129" s="31"/>
      <c r="B129" s="3"/>
      <c r="C129" s="31"/>
      <c r="D129" s="3"/>
      <c r="E129" s="238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8"/>
      <c r="AL129" s="238"/>
      <c r="AM129" s="238"/>
      <c r="AN129" s="284"/>
      <c r="AO129" s="285"/>
      <c r="AP129" s="285"/>
      <c r="AQ129" s="285"/>
      <c r="AR129" s="284"/>
    </row>
    <row r="130" spans="1:44" ht="15">
      <c r="A130" s="31"/>
      <c r="B130" s="3"/>
      <c r="C130" s="31"/>
      <c r="D130" s="3"/>
      <c r="E130" s="238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8"/>
      <c r="AL130" s="238"/>
      <c r="AM130" s="238"/>
      <c r="AN130" s="284"/>
      <c r="AO130" s="285"/>
      <c r="AP130" s="285"/>
      <c r="AQ130" s="285"/>
      <c r="AR130" s="284"/>
    </row>
    <row r="131" spans="1:44" ht="15">
      <c r="A131" s="31"/>
      <c r="B131" s="3"/>
      <c r="C131" s="31"/>
      <c r="D131" s="3"/>
      <c r="E131" s="238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8"/>
      <c r="AL131" s="238"/>
      <c r="AM131" s="238"/>
      <c r="AN131" s="284"/>
      <c r="AO131" s="285"/>
      <c r="AP131" s="285"/>
      <c r="AQ131" s="285"/>
      <c r="AR131" s="284"/>
    </row>
    <row r="132" spans="1:44" ht="15">
      <c r="A132" s="31"/>
      <c r="B132" s="3"/>
      <c r="C132" s="31"/>
      <c r="D132" s="3"/>
      <c r="E132" s="238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8"/>
      <c r="AL132" s="238"/>
      <c r="AM132" s="238"/>
      <c r="AN132" s="284"/>
      <c r="AO132" s="285"/>
      <c r="AP132" s="285"/>
      <c r="AQ132" s="285"/>
      <c r="AR132" s="284"/>
    </row>
    <row r="133" spans="1:44" ht="15">
      <c r="A133" s="31"/>
      <c r="B133" s="3"/>
      <c r="C133" s="31"/>
      <c r="D133" s="3"/>
      <c r="E133" s="238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8"/>
      <c r="AL133" s="238"/>
      <c r="AM133" s="238"/>
      <c r="AN133" s="284"/>
      <c r="AO133" s="285"/>
      <c r="AP133" s="285"/>
      <c r="AQ133" s="285"/>
      <c r="AR133" s="284"/>
    </row>
    <row r="134" spans="1:44" ht="15">
      <c r="A134" s="31"/>
      <c r="B134" s="3"/>
      <c r="C134" s="31"/>
      <c r="D134" s="3"/>
      <c r="E134" s="238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8"/>
      <c r="AL134" s="238"/>
      <c r="AM134" s="238"/>
      <c r="AN134" s="284"/>
      <c r="AO134" s="285"/>
      <c r="AP134" s="285"/>
      <c r="AQ134" s="285"/>
      <c r="AR134" s="284"/>
    </row>
    <row r="135" spans="1:44" ht="15">
      <c r="A135" s="31"/>
      <c r="B135" s="3"/>
      <c r="C135" s="31"/>
      <c r="D135" s="3"/>
      <c r="E135" s="238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8"/>
      <c r="AL135" s="238"/>
      <c r="AM135" s="238"/>
      <c r="AN135" s="284"/>
      <c r="AO135" s="285"/>
      <c r="AP135" s="285"/>
      <c r="AQ135" s="285"/>
      <c r="AR135" s="284"/>
    </row>
    <row r="136" spans="1:44" ht="15">
      <c r="A136" s="31"/>
      <c r="B136" s="3"/>
      <c r="C136" s="31"/>
      <c r="D136" s="3"/>
      <c r="E136" s="238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8"/>
      <c r="AL136" s="238"/>
      <c r="AM136" s="238"/>
      <c r="AN136" s="284"/>
      <c r="AO136" s="285"/>
      <c r="AP136" s="285"/>
      <c r="AQ136" s="285"/>
      <c r="AR136" s="284"/>
    </row>
    <row r="137" spans="1:44" ht="15">
      <c r="A137" s="31"/>
      <c r="B137" s="3"/>
      <c r="C137" s="31"/>
      <c r="D137" s="3"/>
      <c r="E137" s="238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8"/>
      <c r="AL137" s="238"/>
      <c r="AM137" s="238"/>
      <c r="AN137" s="284"/>
      <c r="AO137" s="285"/>
      <c r="AP137" s="285"/>
      <c r="AQ137" s="285"/>
      <c r="AR137" s="284"/>
    </row>
    <row r="138" spans="1:44" ht="15">
      <c r="A138" s="31"/>
      <c r="B138" s="3"/>
      <c r="C138" s="31"/>
      <c r="D138" s="3"/>
      <c r="E138" s="238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8"/>
      <c r="AL138" s="238"/>
      <c r="AM138" s="238"/>
      <c r="AN138" s="284"/>
      <c r="AO138" s="285"/>
      <c r="AP138" s="285"/>
      <c r="AQ138" s="285"/>
      <c r="AR138" s="284"/>
    </row>
    <row r="139" spans="1:44" ht="15">
      <c r="A139" s="31"/>
      <c r="B139" s="3"/>
      <c r="C139" s="31"/>
      <c r="D139" s="3"/>
      <c r="E139" s="238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8"/>
      <c r="AL139" s="238"/>
      <c r="AM139" s="238"/>
      <c r="AN139" s="284"/>
      <c r="AO139" s="285"/>
      <c r="AP139" s="285"/>
      <c r="AQ139" s="285"/>
      <c r="AR139" s="284"/>
    </row>
    <row r="140" spans="1:44" ht="15">
      <c r="A140" s="31"/>
      <c r="B140" s="3"/>
      <c r="C140" s="31"/>
      <c r="D140" s="3"/>
      <c r="E140" s="238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8"/>
      <c r="AL140" s="238"/>
      <c r="AM140" s="238"/>
      <c r="AN140" s="284"/>
      <c r="AO140" s="285"/>
      <c r="AP140" s="285"/>
      <c r="AQ140" s="285"/>
      <c r="AR140" s="284"/>
    </row>
    <row r="141" spans="1:44" ht="15">
      <c r="A141" s="31"/>
      <c r="B141" s="3"/>
      <c r="C141" s="31"/>
      <c r="D141" s="3"/>
      <c r="E141" s="238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8"/>
      <c r="AL141" s="238"/>
      <c r="AM141" s="238"/>
      <c r="AN141" s="284"/>
      <c r="AO141" s="285"/>
      <c r="AP141" s="285"/>
      <c r="AQ141" s="285"/>
      <c r="AR141" s="284"/>
    </row>
    <row r="142" spans="1:44" ht="15">
      <c r="A142" s="31"/>
      <c r="B142" s="3"/>
      <c r="C142" s="31"/>
      <c r="D142" s="3"/>
      <c r="E142" s="238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8"/>
      <c r="AL142" s="238"/>
      <c r="AM142" s="238"/>
      <c r="AN142" s="284"/>
      <c r="AO142" s="285"/>
      <c r="AP142" s="285"/>
      <c r="AQ142" s="285"/>
      <c r="AR142" s="284"/>
    </row>
    <row r="143" spans="1:44" ht="15">
      <c r="A143" s="31"/>
      <c r="B143" s="3"/>
      <c r="C143" s="31"/>
      <c r="D143" s="3"/>
      <c r="E143" s="238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8"/>
      <c r="AL143" s="238"/>
      <c r="AM143" s="238"/>
      <c r="AN143" s="284"/>
      <c r="AO143" s="285"/>
      <c r="AP143" s="285"/>
      <c r="AQ143" s="285"/>
      <c r="AR143" s="284"/>
    </row>
    <row r="144" spans="1:44" ht="15">
      <c r="A144" s="31"/>
      <c r="B144" s="3"/>
      <c r="C144" s="31"/>
      <c r="D144" s="3"/>
      <c r="E144" s="238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8"/>
      <c r="AL144" s="238"/>
      <c r="AM144" s="238"/>
      <c r="AN144" s="284"/>
      <c r="AO144" s="285"/>
      <c r="AP144" s="285"/>
      <c r="AQ144" s="285"/>
      <c r="AR144" s="284"/>
    </row>
    <row r="145" spans="1:41" ht="15">
      <c r="A145" s="31"/>
      <c r="B145" s="3"/>
      <c r="C145" s="31"/>
      <c r="D145" s="3"/>
      <c r="E145" s="238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8"/>
      <c r="AL145" s="238"/>
      <c r="AM145" s="238"/>
      <c r="AN145" s="284"/>
      <c r="AO145" s="285"/>
    </row>
    <row r="146" spans="1:41" ht="15">
      <c r="A146" s="31"/>
      <c r="B146" s="3"/>
      <c r="C146" s="31"/>
      <c r="D146" s="3"/>
      <c r="E146" s="238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8"/>
      <c r="AL146" s="238"/>
      <c r="AM146" s="238"/>
      <c r="AN146" s="284"/>
      <c r="AO146" s="285"/>
    </row>
    <row r="147" spans="1:41" ht="15">
      <c r="A147" s="31"/>
      <c r="B147" s="3"/>
      <c r="C147" s="31"/>
      <c r="D147" s="3"/>
      <c r="E147" s="238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8"/>
      <c r="AL147" s="238"/>
      <c r="AM147" s="238"/>
      <c r="AN147" s="284"/>
      <c r="AO147" s="285"/>
    </row>
    <row r="148" spans="1:41" ht="15">
      <c r="A148" s="31"/>
      <c r="B148" s="3"/>
      <c r="C148" s="31"/>
      <c r="D148" s="3"/>
      <c r="E148" s="238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8"/>
      <c r="AL148" s="238"/>
      <c r="AM148" s="238"/>
      <c r="AN148" s="284"/>
      <c r="AO148" s="285"/>
    </row>
    <row r="149" spans="1:41" ht="15">
      <c r="A149" s="31"/>
      <c r="B149" s="3"/>
      <c r="C149" s="31"/>
      <c r="D149" s="3"/>
      <c r="E149" s="238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8"/>
      <c r="AL149" s="238"/>
      <c r="AM149" s="238"/>
      <c r="AN149" s="284"/>
      <c r="AO149" s="285"/>
    </row>
    <row r="150" spans="1:41" ht="15">
      <c r="A150" s="31"/>
      <c r="B150" s="3"/>
      <c r="C150" s="31"/>
      <c r="D150" s="3"/>
      <c r="E150" s="238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8"/>
      <c r="AL150" s="238"/>
      <c r="AM150" s="238"/>
      <c r="AN150" s="284"/>
      <c r="AO150" s="285"/>
    </row>
    <row r="151" spans="1:41" ht="15">
      <c r="A151" s="31"/>
      <c r="B151" s="3"/>
      <c r="C151" s="31"/>
      <c r="D151" s="3"/>
      <c r="E151" s="238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8"/>
      <c r="AL151" s="238"/>
      <c r="AM151" s="238"/>
      <c r="AN151" s="284"/>
      <c r="AO151" s="285"/>
    </row>
    <row r="152" spans="1:41" ht="15">
      <c r="A152" s="31"/>
      <c r="B152" s="3"/>
      <c r="C152" s="31"/>
      <c r="D152" s="3"/>
      <c r="E152" s="238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8"/>
      <c r="AL152" s="238"/>
      <c r="AM152" s="238"/>
      <c r="AN152" s="284"/>
      <c r="AO152" s="285"/>
    </row>
    <row r="153" spans="1:41" ht="15">
      <c r="A153" s="31"/>
      <c r="B153" s="3"/>
      <c r="C153" s="31"/>
      <c r="D153" s="3"/>
      <c r="E153" s="238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8"/>
      <c r="AL153" s="238"/>
      <c r="AM153" s="238"/>
      <c r="AN153" s="284"/>
      <c r="AO153" s="285"/>
    </row>
    <row r="154" spans="1:41" ht="15">
      <c r="A154" s="31"/>
      <c r="B154" s="3"/>
      <c r="C154" s="31"/>
      <c r="D154" s="3"/>
      <c r="E154" s="238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8"/>
      <c r="AL154" s="238"/>
      <c r="AM154" s="238"/>
      <c r="AN154" s="284"/>
      <c r="AO154" s="285"/>
    </row>
    <row r="155" spans="1:41" ht="15">
      <c r="A155" s="31"/>
      <c r="B155" s="3"/>
      <c r="C155" s="31"/>
      <c r="D155" s="3"/>
      <c r="E155" s="238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8"/>
      <c r="AL155" s="238"/>
      <c r="AM155" s="238"/>
      <c r="AN155" s="284"/>
      <c r="AO155" s="285"/>
    </row>
    <row r="156" spans="1:41" ht="15">
      <c r="A156" s="31"/>
      <c r="B156" s="3"/>
      <c r="C156" s="31"/>
      <c r="D156" s="3"/>
      <c r="E156" s="238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8"/>
      <c r="AL156" s="238"/>
      <c r="AM156" s="238"/>
      <c r="AN156" s="284"/>
      <c r="AO156" s="285"/>
    </row>
    <row r="157" spans="1:41" ht="15">
      <c r="A157" s="31"/>
      <c r="B157" s="3"/>
      <c r="C157" s="31"/>
      <c r="D157" s="3"/>
      <c r="E157" s="238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8"/>
      <c r="AL157" s="238"/>
      <c r="AM157" s="238"/>
      <c r="AN157" s="284"/>
      <c r="AO157" s="285"/>
    </row>
    <row r="158" spans="1:41" ht="15">
      <c r="A158" s="31"/>
      <c r="B158" s="3"/>
      <c r="C158" s="31"/>
      <c r="D158" s="3"/>
      <c r="E158" s="238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8"/>
      <c r="AL158" s="238"/>
      <c r="AM158" s="238"/>
      <c r="AN158" s="284"/>
      <c r="AO158" s="285"/>
    </row>
    <row r="159" spans="1:41" ht="15">
      <c r="A159" s="31"/>
      <c r="B159" s="3"/>
      <c r="C159" s="31"/>
      <c r="D159" s="3"/>
      <c r="E159" s="238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8"/>
      <c r="AL159" s="238"/>
      <c r="AM159" s="238"/>
      <c r="AN159" s="284"/>
      <c r="AO159" s="285"/>
    </row>
    <row r="160" spans="1:41" ht="15">
      <c r="A160" s="31"/>
      <c r="B160" s="3"/>
      <c r="C160" s="31"/>
      <c r="D160" s="3"/>
      <c r="E160" s="238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8"/>
      <c r="AL160" s="238"/>
      <c r="AM160" s="238"/>
      <c r="AN160" s="284"/>
      <c r="AO160" s="285"/>
    </row>
    <row r="161" spans="1:41" ht="15">
      <c r="A161" s="31"/>
      <c r="B161" s="3"/>
      <c r="C161" s="31"/>
      <c r="D161" s="3"/>
      <c r="E161" s="238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8"/>
      <c r="AL161" s="238"/>
      <c r="AM161" s="238"/>
      <c r="AN161" s="284"/>
      <c r="AO161" s="285"/>
    </row>
    <row r="162" spans="1:41" ht="15">
      <c r="A162" s="31"/>
      <c r="B162" s="3"/>
      <c r="C162" s="31"/>
      <c r="D162" s="3"/>
      <c r="E162" s="238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8"/>
      <c r="AL162" s="238"/>
      <c r="AM162" s="238"/>
      <c r="AN162" s="284"/>
      <c r="AO162" s="285"/>
    </row>
    <row r="163" spans="1:41" ht="15">
      <c r="A163" s="31"/>
      <c r="B163" s="3"/>
      <c r="C163" s="31"/>
      <c r="D163" s="3"/>
      <c r="E163" s="238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8"/>
      <c r="AL163" s="238"/>
      <c r="AM163" s="238"/>
      <c r="AN163" s="284"/>
      <c r="AO163" s="285"/>
    </row>
    <row r="164" spans="1:41" ht="15">
      <c r="A164" s="31"/>
      <c r="B164" s="3"/>
      <c r="C164" s="31"/>
      <c r="D164" s="3"/>
      <c r="E164" s="238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8"/>
      <c r="AL164" s="238"/>
      <c r="AM164" s="238"/>
      <c r="AN164" s="284"/>
      <c r="AO164" s="285"/>
    </row>
    <row r="165" spans="5:41" ht="15">
      <c r="E165" s="292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93"/>
      <c r="AG165" s="293"/>
      <c r="AH165" s="293"/>
      <c r="AI165" s="293"/>
      <c r="AJ165" s="293"/>
      <c r="AK165" s="294"/>
      <c r="AL165" s="294"/>
      <c r="AM165" s="294"/>
      <c r="AN165" s="284"/>
      <c r="AO165" s="285"/>
    </row>
    <row r="166" spans="5:41" ht="15">
      <c r="E166" s="292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93"/>
      <c r="AG166" s="293"/>
      <c r="AH166" s="293"/>
      <c r="AI166" s="293"/>
      <c r="AJ166" s="293"/>
      <c r="AK166" s="294"/>
      <c r="AL166" s="294"/>
      <c r="AM166" s="294"/>
      <c r="AN166" s="284"/>
      <c r="AO166" s="285"/>
    </row>
    <row r="167" spans="5:41" ht="15">
      <c r="E167" s="292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93"/>
      <c r="AG167" s="293"/>
      <c r="AH167" s="293"/>
      <c r="AI167" s="293"/>
      <c r="AJ167" s="293"/>
      <c r="AK167" s="294"/>
      <c r="AL167" s="294"/>
      <c r="AM167" s="294"/>
      <c r="AN167" s="284"/>
      <c r="AO167" s="285"/>
    </row>
    <row r="168" spans="5:41" ht="15">
      <c r="E168" s="292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93"/>
      <c r="AG168" s="293"/>
      <c r="AH168" s="293"/>
      <c r="AI168" s="293"/>
      <c r="AJ168" s="293"/>
      <c r="AK168" s="294"/>
      <c r="AL168" s="294"/>
      <c r="AM168" s="294"/>
      <c r="AN168" s="284"/>
      <c r="AO168" s="285"/>
    </row>
    <row r="169" spans="5:41" ht="15">
      <c r="E169" s="292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93"/>
      <c r="AG169" s="293"/>
      <c r="AH169" s="293"/>
      <c r="AI169" s="293"/>
      <c r="AJ169" s="293"/>
      <c r="AK169" s="294"/>
      <c r="AL169" s="294"/>
      <c r="AM169" s="294"/>
      <c r="AN169" s="284"/>
      <c r="AO169" s="285"/>
    </row>
    <row r="170" spans="5:41" ht="15">
      <c r="E170" s="292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93"/>
      <c r="AG170" s="293"/>
      <c r="AH170" s="293"/>
      <c r="AI170" s="293"/>
      <c r="AJ170" s="293"/>
      <c r="AK170" s="294"/>
      <c r="AL170" s="294"/>
      <c r="AM170" s="294"/>
      <c r="AN170" s="284"/>
      <c r="AO170" s="285"/>
    </row>
    <row r="171" spans="5:41" ht="15">
      <c r="E171" s="292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93"/>
      <c r="AG171" s="293"/>
      <c r="AH171" s="293"/>
      <c r="AI171" s="293"/>
      <c r="AJ171" s="293"/>
      <c r="AK171" s="294"/>
      <c r="AL171" s="294"/>
      <c r="AM171" s="294"/>
      <c r="AN171" s="284"/>
      <c r="AO171" s="285"/>
    </row>
    <row r="172" spans="5:41" ht="15">
      <c r="E172" s="292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93"/>
      <c r="AG172" s="293"/>
      <c r="AH172" s="293"/>
      <c r="AI172" s="293"/>
      <c r="AJ172" s="293"/>
      <c r="AK172" s="294"/>
      <c r="AL172" s="294"/>
      <c r="AM172" s="294"/>
      <c r="AN172" s="284"/>
      <c r="AO172" s="285"/>
    </row>
    <row r="173" spans="5:41" ht="15">
      <c r="E173" s="292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93"/>
      <c r="AG173" s="293"/>
      <c r="AH173" s="293"/>
      <c r="AI173" s="293"/>
      <c r="AJ173" s="293"/>
      <c r="AK173" s="294"/>
      <c r="AL173" s="294"/>
      <c r="AM173" s="294"/>
      <c r="AN173" s="284"/>
      <c r="AO173" s="285"/>
    </row>
    <row r="174" spans="5:41" ht="15">
      <c r="E174" s="292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93"/>
      <c r="AG174" s="293"/>
      <c r="AH174" s="293"/>
      <c r="AI174" s="293"/>
      <c r="AJ174" s="293"/>
      <c r="AK174" s="294"/>
      <c r="AL174" s="294"/>
      <c r="AM174" s="294"/>
      <c r="AN174" s="284"/>
      <c r="AO174" s="285"/>
    </row>
    <row r="175" spans="5:41" ht="15">
      <c r="E175" s="292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93"/>
      <c r="AG175" s="293"/>
      <c r="AH175" s="293"/>
      <c r="AI175" s="293"/>
      <c r="AJ175" s="293"/>
      <c r="AK175" s="294"/>
      <c r="AL175" s="294"/>
      <c r="AM175" s="294"/>
      <c r="AN175" s="284"/>
      <c r="AO175" s="285"/>
    </row>
    <row r="176" spans="5:41" ht="15">
      <c r="E176" s="292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93"/>
      <c r="AG176" s="293"/>
      <c r="AH176" s="293"/>
      <c r="AI176" s="293"/>
      <c r="AJ176" s="293"/>
      <c r="AK176" s="294"/>
      <c r="AL176" s="294"/>
      <c r="AM176" s="294"/>
      <c r="AN176" s="284"/>
      <c r="AO176" s="285"/>
    </row>
    <row r="177" spans="5:41" ht="15">
      <c r="E177" s="292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93"/>
      <c r="AG177" s="293"/>
      <c r="AH177" s="293"/>
      <c r="AI177" s="293"/>
      <c r="AJ177" s="293"/>
      <c r="AK177" s="294"/>
      <c r="AL177" s="294"/>
      <c r="AM177" s="294"/>
      <c r="AN177" s="284"/>
      <c r="AO177" s="285"/>
    </row>
    <row r="178" spans="5:41" ht="15">
      <c r="E178" s="292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93"/>
      <c r="AG178" s="293"/>
      <c r="AH178" s="293"/>
      <c r="AI178" s="293"/>
      <c r="AJ178" s="293"/>
      <c r="AK178" s="294"/>
      <c r="AL178" s="294"/>
      <c r="AM178" s="294"/>
      <c r="AN178" s="284"/>
      <c r="AO178" s="285"/>
    </row>
    <row r="179" spans="5:41" ht="15">
      <c r="E179" s="292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93"/>
      <c r="AG179" s="293"/>
      <c r="AH179" s="293"/>
      <c r="AI179" s="293"/>
      <c r="AJ179" s="293"/>
      <c r="AK179" s="294"/>
      <c r="AL179" s="294"/>
      <c r="AM179" s="294"/>
      <c r="AN179" s="284"/>
      <c r="AO179" s="285"/>
    </row>
    <row r="180" spans="5:41" ht="15">
      <c r="E180" s="292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93"/>
      <c r="AG180" s="293"/>
      <c r="AH180" s="293"/>
      <c r="AI180" s="293"/>
      <c r="AJ180" s="293"/>
      <c r="AK180" s="294"/>
      <c r="AL180" s="294"/>
      <c r="AM180" s="294"/>
      <c r="AN180" s="284"/>
      <c r="AO180" s="285"/>
    </row>
    <row r="181" spans="5:41" ht="15">
      <c r="E181" s="292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93"/>
      <c r="AG181" s="293"/>
      <c r="AH181" s="293"/>
      <c r="AI181" s="293"/>
      <c r="AJ181" s="293"/>
      <c r="AK181" s="294"/>
      <c r="AL181" s="294"/>
      <c r="AM181" s="294"/>
      <c r="AN181" s="284"/>
      <c r="AO181" s="285"/>
    </row>
    <row r="182" spans="5:41" ht="15">
      <c r="E182" s="292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93"/>
      <c r="AG182" s="293"/>
      <c r="AH182" s="293"/>
      <c r="AI182" s="293"/>
      <c r="AJ182" s="293"/>
      <c r="AK182" s="294"/>
      <c r="AL182" s="294"/>
      <c r="AM182" s="294"/>
      <c r="AN182" s="284"/>
      <c r="AO182" s="285"/>
    </row>
    <row r="183" spans="5:41" ht="15">
      <c r="E183" s="292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93"/>
      <c r="AG183" s="293"/>
      <c r="AH183" s="293"/>
      <c r="AI183" s="293"/>
      <c r="AJ183" s="293"/>
      <c r="AK183" s="294"/>
      <c r="AL183" s="294"/>
      <c r="AM183" s="294"/>
      <c r="AN183" s="284"/>
      <c r="AO183" s="285"/>
    </row>
    <row r="184" spans="5:41" ht="15">
      <c r="E184" s="292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93"/>
      <c r="AG184" s="293"/>
      <c r="AH184" s="293"/>
      <c r="AI184" s="293"/>
      <c r="AJ184" s="293"/>
      <c r="AK184" s="294"/>
      <c r="AL184" s="294"/>
      <c r="AM184" s="294"/>
      <c r="AN184" s="284"/>
      <c r="AO184" s="285"/>
    </row>
    <row r="185" spans="5:41" ht="15">
      <c r="E185" s="292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93"/>
      <c r="AG185" s="293"/>
      <c r="AH185" s="293"/>
      <c r="AI185" s="293"/>
      <c r="AJ185" s="293"/>
      <c r="AK185" s="294"/>
      <c r="AL185" s="294"/>
      <c r="AM185" s="294"/>
      <c r="AN185" s="284"/>
      <c r="AO185" s="285"/>
    </row>
    <row r="186" spans="5:41" ht="15">
      <c r="E186" s="292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93"/>
      <c r="AG186" s="293"/>
      <c r="AH186" s="293"/>
      <c r="AI186" s="293"/>
      <c r="AJ186" s="293"/>
      <c r="AK186" s="294"/>
      <c r="AL186" s="294"/>
      <c r="AM186" s="294"/>
      <c r="AN186" s="284"/>
      <c r="AO186" s="285"/>
    </row>
    <row r="187" spans="5:41" ht="15">
      <c r="E187" s="292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93"/>
      <c r="AG187" s="293"/>
      <c r="AH187" s="293"/>
      <c r="AI187" s="293"/>
      <c r="AJ187" s="293"/>
      <c r="AK187" s="294"/>
      <c r="AL187" s="294"/>
      <c r="AM187" s="294"/>
      <c r="AN187" s="284"/>
      <c r="AO187" s="285"/>
    </row>
    <row r="188" spans="5:41" ht="15">
      <c r="E188" s="292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93"/>
      <c r="AG188" s="293"/>
      <c r="AH188" s="293"/>
      <c r="AI188" s="293"/>
      <c r="AJ188" s="293"/>
      <c r="AK188" s="294"/>
      <c r="AL188" s="294"/>
      <c r="AM188" s="294"/>
      <c r="AN188" s="284"/>
      <c r="AO188" s="285"/>
    </row>
    <row r="189" spans="5:41" ht="15">
      <c r="E189" s="292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93"/>
      <c r="AG189" s="293"/>
      <c r="AH189" s="293"/>
      <c r="AI189" s="293"/>
      <c r="AJ189" s="293"/>
      <c r="AK189" s="294"/>
      <c r="AL189" s="294"/>
      <c r="AM189" s="294"/>
      <c r="AN189" s="284"/>
      <c r="AO189" s="285"/>
    </row>
    <row r="190" spans="5:41" ht="15">
      <c r="E190" s="292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93"/>
      <c r="AG190" s="293"/>
      <c r="AH190" s="293"/>
      <c r="AI190" s="293"/>
      <c r="AJ190" s="293"/>
      <c r="AK190" s="294"/>
      <c r="AL190" s="294"/>
      <c r="AM190" s="294"/>
      <c r="AN190" s="284"/>
      <c r="AO190" s="285"/>
    </row>
    <row r="191" spans="5:41" ht="15">
      <c r="E191" s="292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93"/>
      <c r="AG191" s="293"/>
      <c r="AH191" s="293"/>
      <c r="AI191" s="293"/>
      <c r="AJ191" s="293"/>
      <c r="AK191" s="294"/>
      <c r="AL191" s="294"/>
      <c r="AM191" s="294"/>
      <c r="AN191" s="284"/>
      <c r="AO191" s="285"/>
    </row>
    <row r="192" spans="5:41" ht="15">
      <c r="E192" s="292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93"/>
      <c r="AG192" s="293"/>
      <c r="AH192" s="293"/>
      <c r="AI192" s="293"/>
      <c r="AJ192" s="293"/>
      <c r="AK192" s="294"/>
      <c r="AL192" s="294"/>
      <c r="AM192" s="294"/>
      <c r="AN192" s="284"/>
      <c r="AO192" s="285"/>
    </row>
    <row r="193" spans="5:41" ht="15">
      <c r="E193" s="292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93"/>
      <c r="AG193" s="293"/>
      <c r="AH193" s="293"/>
      <c r="AI193" s="293"/>
      <c r="AJ193" s="293"/>
      <c r="AK193" s="294"/>
      <c r="AL193" s="294"/>
      <c r="AM193" s="294"/>
      <c r="AN193" s="284"/>
      <c r="AO193" s="285"/>
    </row>
    <row r="194" spans="5:41" ht="15">
      <c r="E194" s="292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93"/>
      <c r="AG194" s="293"/>
      <c r="AH194" s="293"/>
      <c r="AI194" s="293"/>
      <c r="AJ194" s="293"/>
      <c r="AK194" s="294"/>
      <c r="AL194" s="294"/>
      <c r="AM194" s="294"/>
      <c r="AN194" s="284"/>
      <c r="AO194" s="285"/>
    </row>
    <row r="195" spans="5:41" ht="15">
      <c r="E195" s="292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93"/>
      <c r="AG195" s="293"/>
      <c r="AH195" s="293"/>
      <c r="AI195" s="293"/>
      <c r="AJ195" s="293"/>
      <c r="AK195" s="294"/>
      <c r="AL195" s="294"/>
      <c r="AM195" s="294"/>
      <c r="AN195" s="284"/>
      <c r="AO195" s="285"/>
    </row>
    <row r="196" spans="5:41" ht="15">
      <c r="E196" s="292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93"/>
      <c r="AG196" s="293"/>
      <c r="AH196" s="293"/>
      <c r="AI196" s="293"/>
      <c r="AJ196" s="293"/>
      <c r="AK196" s="294"/>
      <c r="AL196" s="294"/>
      <c r="AM196" s="294"/>
      <c r="AN196" s="284"/>
      <c r="AO196" s="285"/>
    </row>
    <row r="197" spans="5:41" ht="15">
      <c r="E197" s="292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93"/>
      <c r="AG197" s="293"/>
      <c r="AH197" s="293"/>
      <c r="AI197" s="293"/>
      <c r="AJ197" s="293"/>
      <c r="AK197" s="294"/>
      <c r="AL197" s="294"/>
      <c r="AM197" s="294"/>
      <c r="AN197" s="284"/>
      <c r="AO197" s="285"/>
    </row>
    <row r="198" spans="5:41" ht="15">
      <c r="E198" s="292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93"/>
      <c r="AG198" s="293"/>
      <c r="AH198" s="293"/>
      <c r="AI198" s="293"/>
      <c r="AJ198" s="293"/>
      <c r="AK198" s="294"/>
      <c r="AL198" s="294"/>
      <c r="AM198" s="294"/>
      <c r="AN198" s="284"/>
      <c r="AO198" s="285"/>
    </row>
    <row r="199" spans="5:41" ht="15">
      <c r="E199" s="292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93"/>
      <c r="AG199" s="293"/>
      <c r="AH199" s="293"/>
      <c r="AI199" s="293"/>
      <c r="AJ199" s="293"/>
      <c r="AK199" s="294"/>
      <c r="AL199" s="294"/>
      <c r="AM199" s="294"/>
      <c r="AN199" s="284"/>
      <c r="AO199" s="285"/>
    </row>
    <row r="200" spans="5:41" ht="15">
      <c r="E200" s="292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93"/>
      <c r="AG200" s="293"/>
      <c r="AH200" s="293"/>
      <c r="AI200" s="293"/>
      <c r="AJ200" s="293"/>
      <c r="AK200" s="294"/>
      <c r="AL200" s="294"/>
      <c r="AM200" s="294"/>
      <c r="AN200" s="284"/>
      <c r="AO200" s="285"/>
    </row>
    <row r="201" spans="5:41" ht="15">
      <c r="E201" s="292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93"/>
      <c r="AG201" s="293"/>
      <c r="AH201" s="293"/>
      <c r="AI201" s="293"/>
      <c r="AJ201" s="293"/>
      <c r="AK201" s="294"/>
      <c r="AL201" s="294"/>
      <c r="AM201" s="294"/>
      <c r="AN201" s="284"/>
      <c r="AO201" s="285"/>
    </row>
    <row r="202" spans="5:41" ht="15">
      <c r="E202" s="292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93"/>
      <c r="AG202" s="293"/>
      <c r="AH202" s="293"/>
      <c r="AI202" s="293"/>
      <c r="AJ202" s="293"/>
      <c r="AK202" s="294"/>
      <c r="AL202" s="294"/>
      <c r="AM202" s="294"/>
      <c r="AN202" s="284"/>
      <c r="AO202" s="285"/>
    </row>
    <row r="203" spans="5:41" ht="15">
      <c r="E203" s="292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93"/>
      <c r="AG203" s="293"/>
      <c r="AH203" s="293"/>
      <c r="AI203" s="293"/>
      <c r="AJ203" s="293"/>
      <c r="AK203" s="294"/>
      <c r="AL203" s="294"/>
      <c r="AM203" s="294"/>
      <c r="AN203" s="284"/>
      <c r="AO203" s="285"/>
    </row>
    <row r="204" spans="5:41" ht="15">
      <c r="E204" s="292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93"/>
      <c r="AG204" s="293"/>
      <c r="AH204" s="293"/>
      <c r="AI204" s="293"/>
      <c r="AJ204" s="293"/>
      <c r="AK204" s="294"/>
      <c r="AL204" s="294"/>
      <c r="AM204" s="294"/>
      <c r="AN204" s="284"/>
      <c r="AO204" s="285"/>
    </row>
    <row r="205" spans="5:41" ht="15">
      <c r="E205" s="292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93"/>
      <c r="AG205" s="293"/>
      <c r="AH205" s="293"/>
      <c r="AI205" s="293"/>
      <c r="AJ205" s="293"/>
      <c r="AK205" s="294"/>
      <c r="AL205" s="294"/>
      <c r="AM205" s="294"/>
      <c r="AN205" s="284"/>
      <c r="AO205" s="285"/>
    </row>
    <row r="206" spans="5:41" ht="15">
      <c r="E206" s="292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93"/>
      <c r="AG206" s="293"/>
      <c r="AH206" s="293"/>
      <c r="AI206" s="293"/>
      <c r="AJ206" s="293"/>
      <c r="AK206" s="294"/>
      <c r="AL206" s="294"/>
      <c r="AM206" s="294"/>
      <c r="AN206" s="284"/>
      <c r="AO206" s="285"/>
    </row>
    <row r="207" spans="5:41" ht="15">
      <c r="E207" s="292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93"/>
      <c r="AG207" s="293"/>
      <c r="AH207" s="293"/>
      <c r="AI207" s="293"/>
      <c r="AJ207" s="293"/>
      <c r="AK207" s="294"/>
      <c r="AL207" s="294"/>
      <c r="AM207" s="294"/>
      <c r="AN207" s="284"/>
      <c r="AO207" s="285"/>
    </row>
    <row r="208" spans="5:41" ht="15">
      <c r="E208" s="292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93"/>
      <c r="AG208" s="293"/>
      <c r="AH208" s="293"/>
      <c r="AI208" s="293"/>
      <c r="AJ208" s="293"/>
      <c r="AK208" s="294"/>
      <c r="AL208" s="294"/>
      <c r="AM208" s="294"/>
      <c r="AN208" s="284"/>
      <c r="AO208" s="285"/>
    </row>
    <row r="209" spans="5:41" ht="15">
      <c r="E209" s="292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93"/>
      <c r="AG209" s="293"/>
      <c r="AH209" s="293"/>
      <c r="AI209" s="293"/>
      <c r="AJ209" s="293"/>
      <c r="AK209" s="294"/>
      <c r="AL209" s="294"/>
      <c r="AM209" s="294"/>
      <c r="AN209" s="284"/>
      <c r="AO209" s="285"/>
    </row>
    <row r="210" spans="5:41" ht="15">
      <c r="E210" s="292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93"/>
      <c r="AG210" s="293"/>
      <c r="AH210" s="293"/>
      <c r="AI210" s="293"/>
      <c r="AJ210" s="293"/>
      <c r="AK210" s="294"/>
      <c r="AL210" s="294"/>
      <c r="AM210" s="294"/>
      <c r="AN210" s="284"/>
      <c r="AO210" s="285"/>
    </row>
    <row r="211" spans="5:41" ht="15">
      <c r="E211" s="292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  <c r="AF211" s="293"/>
      <c r="AG211" s="293"/>
      <c r="AH211" s="293"/>
      <c r="AI211" s="293"/>
      <c r="AJ211" s="293"/>
      <c r="AK211" s="294"/>
      <c r="AL211" s="294"/>
      <c r="AM211" s="294"/>
      <c r="AN211" s="284"/>
      <c r="AO211" s="285"/>
    </row>
    <row r="212" spans="5:41" ht="15">
      <c r="E212" s="292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93"/>
      <c r="AG212" s="293"/>
      <c r="AH212" s="293"/>
      <c r="AI212" s="293"/>
      <c r="AJ212" s="293"/>
      <c r="AK212" s="294"/>
      <c r="AL212" s="294"/>
      <c r="AM212" s="294"/>
      <c r="AN212" s="284"/>
      <c r="AO212" s="285"/>
    </row>
    <row r="213" spans="5:41" ht="15">
      <c r="E213" s="292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4"/>
      <c r="AD213" s="284"/>
      <c r="AE213" s="284"/>
      <c r="AF213" s="293"/>
      <c r="AG213" s="293"/>
      <c r="AH213" s="293"/>
      <c r="AI213" s="293"/>
      <c r="AJ213" s="293"/>
      <c r="AK213" s="294"/>
      <c r="AL213" s="294"/>
      <c r="AM213" s="294"/>
      <c r="AN213" s="284"/>
      <c r="AO213" s="285"/>
    </row>
    <row r="214" spans="5:41" ht="15">
      <c r="E214" s="292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93"/>
      <c r="AG214" s="293"/>
      <c r="AH214" s="293"/>
      <c r="AI214" s="293"/>
      <c r="AJ214" s="293"/>
      <c r="AK214" s="294"/>
      <c r="AL214" s="294"/>
      <c r="AM214" s="294"/>
      <c r="AN214" s="284"/>
      <c r="AO214" s="285"/>
    </row>
    <row r="215" spans="5:41" ht="15">
      <c r="E215" s="292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93"/>
      <c r="AG215" s="293"/>
      <c r="AH215" s="293"/>
      <c r="AI215" s="293"/>
      <c r="AJ215" s="293"/>
      <c r="AK215" s="294"/>
      <c r="AL215" s="294"/>
      <c r="AM215" s="294"/>
      <c r="AN215" s="284"/>
      <c r="AO215" s="285"/>
    </row>
    <row r="216" spans="5:41" ht="15">
      <c r="E216" s="292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4"/>
      <c r="AA216" s="284"/>
      <c r="AB216" s="284"/>
      <c r="AC216" s="284"/>
      <c r="AD216" s="284"/>
      <c r="AE216" s="284"/>
      <c r="AF216" s="293"/>
      <c r="AG216" s="293"/>
      <c r="AH216" s="293"/>
      <c r="AI216" s="293"/>
      <c r="AJ216" s="293"/>
      <c r="AK216" s="294"/>
      <c r="AL216" s="294"/>
      <c r="AM216" s="294"/>
      <c r="AN216" s="284"/>
      <c r="AO216" s="285"/>
    </row>
    <row r="217" spans="5:41" ht="15">
      <c r="E217" s="292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93"/>
      <c r="AG217" s="293"/>
      <c r="AH217" s="293"/>
      <c r="AI217" s="293"/>
      <c r="AJ217" s="293"/>
      <c r="AK217" s="294"/>
      <c r="AL217" s="294"/>
      <c r="AM217" s="294"/>
      <c r="AN217" s="284"/>
      <c r="AO217" s="285"/>
    </row>
    <row r="218" spans="5:41" ht="15">
      <c r="E218" s="292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93"/>
      <c r="AG218" s="293"/>
      <c r="AH218" s="293"/>
      <c r="AI218" s="293"/>
      <c r="AJ218" s="293"/>
      <c r="AK218" s="294"/>
      <c r="AL218" s="294"/>
      <c r="AM218" s="294"/>
      <c r="AN218" s="284"/>
      <c r="AO218" s="285"/>
    </row>
    <row r="219" spans="5:41" ht="15">
      <c r="E219" s="292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93"/>
      <c r="AG219" s="293"/>
      <c r="AH219" s="293"/>
      <c r="AI219" s="293"/>
      <c r="AJ219" s="293"/>
      <c r="AK219" s="294"/>
      <c r="AL219" s="294"/>
      <c r="AM219" s="294"/>
      <c r="AN219" s="284"/>
      <c r="AO219" s="285"/>
    </row>
    <row r="220" spans="5:41" ht="15">
      <c r="E220" s="292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  <c r="AA220" s="284"/>
      <c r="AB220" s="284"/>
      <c r="AC220" s="284"/>
      <c r="AD220" s="284"/>
      <c r="AE220" s="284"/>
      <c r="AF220" s="293"/>
      <c r="AG220" s="293"/>
      <c r="AH220" s="293"/>
      <c r="AI220" s="293"/>
      <c r="AJ220" s="293"/>
      <c r="AK220" s="294"/>
      <c r="AL220" s="294"/>
      <c r="AM220" s="294"/>
      <c r="AN220" s="284"/>
      <c r="AO220" s="285"/>
    </row>
    <row r="221" spans="5:41" ht="15">
      <c r="E221" s="292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93"/>
      <c r="AG221" s="293"/>
      <c r="AH221" s="293"/>
      <c r="AI221" s="293"/>
      <c r="AJ221" s="293"/>
      <c r="AK221" s="294"/>
      <c r="AL221" s="294"/>
      <c r="AM221" s="294"/>
      <c r="AN221" s="284"/>
      <c r="AO221" s="285"/>
    </row>
    <row r="222" spans="5:41" ht="15">
      <c r="E222" s="292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93"/>
      <c r="AG222" s="293"/>
      <c r="AH222" s="293"/>
      <c r="AI222" s="293"/>
      <c r="AJ222" s="293"/>
      <c r="AK222" s="294"/>
      <c r="AL222" s="294"/>
      <c r="AM222" s="294"/>
      <c r="AN222" s="284"/>
      <c r="AO222" s="285"/>
    </row>
    <row r="223" spans="5:41" ht="15">
      <c r="E223" s="292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4"/>
      <c r="AA223" s="284"/>
      <c r="AB223" s="284"/>
      <c r="AC223" s="284"/>
      <c r="AD223" s="284"/>
      <c r="AE223" s="284"/>
      <c r="AF223" s="293"/>
      <c r="AG223" s="293"/>
      <c r="AH223" s="293"/>
      <c r="AI223" s="293"/>
      <c r="AJ223" s="293"/>
      <c r="AK223" s="294"/>
      <c r="AL223" s="294"/>
      <c r="AM223" s="294"/>
      <c r="AN223" s="284"/>
      <c r="AO223" s="285"/>
    </row>
    <row r="224" spans="5:41" ht="15">
      <c r="E224" s="292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93"/>
      <c r="AG224" s="293"/>
      <c r="AH224" s="293"/>
      <c r="AI224" s="293"/>
      <c r="AJ224" s="293"/>
      <c r="AK224" s="294"/>
      <c r="AL224" s="294"/>
      <c r="AM224" s="294"/>
      <c r="AN224" s="284"/>
      <c r="AO224" s="285"/>
    </row>
    <row r="225" spans="5:41" ht="15">
      <c r="E225" s="292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93"/>
      <c r="AG225" s="293"/>
      <c r="AH225" s="293"/>
      <c r="AI225" s="293"/>
      <c r="AJ225" s="293"/>
      <c r="AK225" s="294"/>
      <c r="AL225" s="294"/>
      <c r="AM225" s="294"/>
      <c r="AN225" s="284"/>
      <c r="AO225" s="285"/>
    </row>
    <row r="226" spans="5:41" ht="15">
      <c r="E226" s="292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93"/>
      <c r="AG226" s="293"/>
      <c r="AH226" s="293"/>
      <c r="AI226" s="293"/>
      <c r="AJ226" s="293"/>
      <c r="AK226" s="294"/>
      <c r="AL226" s="294"/>
      <c r="AM226" s="294"/>
      <c r="AN226" s="284"/>
      <c r="AO226" s="285"/>
    </row>
    <row r="227" spans="5:41" ht="15">
      <c r="E227" s="292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93"/>
      <c r="AG227" s="293"/>
      <c r="AH227" s="293"/>
      <c r="AI227" s="293"/>
      <c r="AJ227" s="293"/>
      <c r="AK227" s="294"/>
      <c r="AL227" s="294"/>
      <c r="AM227" s="294"/>
      <c r="AN227" s="284"/>
      <c r="AO227" s="285"/>
    </row>
    <row r="228" spans="5:41" ht="15">
      <c r="E228" s="292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  <c r="AA228" s="284"/>
      <c r="AB228" s="284"/>
      <c r="AC228" s="284"/>
      <c r="AD228" s="284"/>
      <c r="AE228" s="284"/>
      <c r="AF228" s="293"/>
      <c r="AG228" s="293"/>
      <c r="AH228" s="293"/>
      <c r="AI228" s="293"/>
      <c r="AJ228" s="293"/>
      <c r="AK228" s="294"/>
      <c r="AL228" s="294"/>
      <c r="AM228" s="294"/>
      <c r="AN228" s="284"/>
      <c r="AO228" s="285"/>
    </row>
    <row r="229" spans="5:41" ht="15">
      <c r="E229" s="292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93"/>
      <c r="AG229" s="293"/>
      <c r="AH229" s="293"/>
      <c r="AI229" s="293"/>
      <c r="AJ229" s="293"/>
      <c r="AK229" s="294"/>
      <c r="AL229" s="294"/>
      <c r="AM229" s="294"/>
      <c r="AN229" s="284"/>
      <c r="AO229" s="285"/>
    </row>
    <row r="230" spans="5:41" ht="15">
      <c r="E230" s="292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93"/>
      <c r="AG230" s="293"/>
      <c r="AH230" s="293"/>
      <c r="AI230" s="293"/>
      <c r="AJ230" s="293"/>
      <c r="AK230" s="294"/>
      <c r="AL230" s="294"/>
      <c r="AM230" s="294"/>
      <c r="AN230" s="284"/>
      <c r="AO230" s="285"/>
    </row>
    <row r="231" spans="5:41" ht="15">
      <c r="E231" s="292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284"/>
      <c r="AB231" s="284"/>
      <c r="AC231" s="284"/>
      <c r="AD231" s="284"/>
      <c r="AE231" s="284"/>
      <c r="AF231" s="293"/>
      <c r="AG231" s="293"/>
      <c r="AH231" s="293"/>
      <c r="AI231" s="293"/>
      <c r="AJ231" s="293"/>
      <c r="AK231" s="294"/>
      <c r="AL231" s="294"/>
      <c r="AM231" s="294"/>
      <c r="AN231" s="284"/>
      <c r="AO231" s="285"/>
    </row>
    <row r="232" spans="5:41" ht="15">
      <c r="E232" s="292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4"/>
      <c r="AA232" s="284"/>
      <c r="AB232" s="284"/>
      <c r="AC232" s="284"/>
      <c r="AD232" s="284"/>
      <c r="AE232" s="284"/>
      <c r="AF232" s="293"/>
      <c r="AG232" s="293"/>
      <c r="AH232" s="293"/>
      <c r="AI232" s="293"/>
      <c r="AJ232" s="293"/>
      <c r="AK232" s="294"/>
      <c r="AL232" s="294"/>
      <c r="AM232" s="294"/>
      <c r="AN232" s="284"/>
      <c r="AO232" s="285"/>
    </row>
    <row r="233" spans="5:41" ht="15">
      <c r="E233" s="292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4"/>
      <c r="AA233" s="284"/>
      <c r="AB233" s="284"/>
      <c r="AC233" s="284"/>
      <c r="AD233" s="284"/>
      <c r="AE233" s="284"/>
      <c r="AF233" s="293"/>
      <c r="AG233" s="293"/>
      <c r="AH233" s="293"/>
      <c r="AI233" s="293"/>
      <c r="AJ233" s="293"/>
      <c r="AK233" s="294"/>
      <c r="AL233" s="294"/>
      <c r="AM233" s="294"/>
      <c r="AN233" s="284"/>
      <c r="AO233" s="285"/>
    </row>
    <row r="234" spans="5:41" ht="15">
      <c r="E234" s="292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  <c r="AA234" s="284"/>
      <c r="AB234" s="284"/>
      <c r="AC234" s="284"/>
      <c r="AD234" s="284"/>
      <c r="AE234" s="284"/>
      <c r="AF234" s="293"/>
      <c r="AG234" s="293"/>
      <c r="AH234" s="293"/>
      <c r="AI234" s="293"/>
      <c r="AJ234" s="293"/>
      <c r="AK234" s="294"/>
      <c r="AL234" s="294"/>
      <c r="AM234" s="294"/>
      <c r="AN234" s="284"/>
      <c r="AO234" s="285"/>
    </row>
    <row r="235" spans="5:41" ht="15">
      <c r="E235" s="292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293"/>
      <c r="AG235" s="293"/>
      <c r="AH235" s="293"/>
      <c r="AI235" s="293"/>
      <c r="AJ235" s="293"/>
      <c r="AK235" s="294"/>
      <c r="AL235" s="294"/>
      <c r="AM235" s="294"/>
      <c r="AN235" s="284"/>
      <c r="AO235" s="285"/>
    </row>
    <row r="236" spans="5:41" ht="15">
      <c r="E236" s="292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  <c r="AA236" s="284"/>
      <c r="AB236" s="284"/>
      <c r="AC236" s="284"/>
      <c r="AD236" s="284"/>
      <c r="AE236" s="284"/>
      <c r="AF236" s="293"/>
      <c r="AG236" s="293"/>
      <c r="AH236" s="293"/>
      <c r="AI236" s="293"/>
      <c r="AJ236" s="293"/>
      <c r="AK236" s="294"/>
      <c r="AL236" s="294"/>
      <c r="AM236" s="294"/>
      <c r="AN236" s="284"/>
      <c r="AO236" s="285"/>
    </row>
    <row r="237" spans="5:41" ht="15">
      <c r="E237" s="292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93"/>
      <c r="AG237" s="293"/>
      <c r="AH237" s="293"/>
      <c r="AI237" s="293"/>
      <c r="AJ237" s="293"/>
      <c r="AK237" s="294"/>
      <c r="AL237" s="294"/>
      <c r="AM237" s="294"/>
      <c r="AN237" s="284"/>
      <c r="AO237" s="285"/>
    </row>
    <row r="238" spans="5:41" ht="15">
      <c r="E238" s="292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  <c r="AA238" s="284"/>
      <c r="AB238" s="284"/>
      <c r="AC238" s="284"/>
      <c r="AD238" s="284"/>
      <c r="AE238" s="284"/>
      <c r="AF238" s="293"/>
      <c r="AG238" s="293"/>
      <c r="AH238" s="293"/>
      <c r="AI238" s="293"/>
      <c r="AJ238" s="293"/>
      <c r="AK238" s="294"/>
      <c r="AL238" s="294"/>
      <c r="AM238" s="294"/>
      <c r="AN238" s="284"/>
      <c r="AO238" s="285"/>
    </row>
    <row r="239" spans="5:41" ht="15">
      <c r="E239" s="292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284"/>
      <c r="AF239" s="293"/>
      <c r="AG239" s="293"/>
      <c r="AH239" s="293"/>
      <c r="AI239" s="293"/>
      <c r="AJ239" s="293"/>
      <c r="AK239" s="294"/>
      <c r="AL239" s="294"/>
      <c r="AM239" s="294"/>
      <c r="AN239" s="284"/>
      <c r="AO239" s="285"/>
    </row>
    <row r="240" spans="5:41" ht="15">
      <c r="E240" s="292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  <c r="AA240" s="284"/>
      <c r="AB240" s="284"/>
      <c r="AC240" s="284"/>
      <c r="AD240" s="284"/>
      <c r="AE240" s="284"/>
      <c r="AF240" s="293"/>
      <c r="AG240" s="293"/>
      <c r="AH240" s="293"/>
      <c r="AI240" s="293"/>
      <c r="AJ240" s="293"/>
      <c r="AK240" s="294"/>
      <c r="AL240" s="294"/>
      <c r="AM240" s="294"/>
      <c r="AN240" s="284"/>
      <c r="AO240" s="285"/>
    </row>
    <row r="241" spans="5:41" ht="15">
      <c r="E241" s="292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93"/>
      <c r="AG241" s="293"/>
      <c r="AH241" s="293"/>
      <c r="AI241" s="293"/>
      <c r="AJ241" s="293"/>
      <c r="AK241" s="294"/>
      <c r="AL241" s="294"/>
      <c r="AM241" s="294"/>
      <c r="AN241" s="284"/>
      <c r="AO241" s="285"/>
    </row>
    <row r="242" spans="5:41" ht="15">
      <c r="E242" s="292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84"/>
      <c r="AD242" s="284"/>
      <c r="AE242" s="284"/>
      <c r="AF242" s="293"/>
      <c r="AG242" s="293"/>
      <c r="AH242" s="293"/>
      <c r="AI242" s="293"/>
      <c r="AJ242" s="293"/>
      <c r="AK242" s="294"/>
      <c r="AL242" s="294"/>
      <c r="AM242" s="294"/>
      <c r="AN242" s="284"/>
      <c r="AO242" s="285"/>
    </row>
    <row r="243" spans="5:41" ht="15">
      <c r="E243" s="292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84"/>
      <c r="AD243" s="284"/>
      <c r="AE243" s="284"/>
      <c r="AF243" s="293"/>
      <c r="AG243" s="293"/>
      <c r="AH243" s="293"/>
      <c r="AI243" s="293"/>
      <c r="AJ243" s="293"/>
      <c r="AK243" s="294"/>
      <c r="AL243" s="294"/>
      <c r="AM243" s="294"/>
      <c r="AN243" s="284"/>
      <c r="AO243" s="285"/>
    </row>
    <row r="244" spans="5:41" ht="15">
      <c r="E244" s="292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93"/>
      <c r="AG244" s="293"/>
      <c r="AH244" s="293"/>
      <c r="AI244" s="293"/>
      <c r="AJ244" s="293"/>
      <c r="AK244" s="294"/>
      <c r="AL244" s="294"/>
      <c r="AM244" s="294"/>
      <c r="AN244" s="284"/>
      <c r="AO244" s="285"/>
    </row>
    <row r="245" spans="5:41" ht="15">
      <c r="E245" s="292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93"/>
      <c r="AG245" s="293"/>
      <c r="AH245" s="293"/>
      <c r="AI245" s="293"/>
      <c r="AJ245" s="293"/>
      <c r="AK245" s="294"/>
      <c r="AL245" s="294"/>
      <c r="AM245" s="294"/>
      <c r="AN245" s="284"/>
      <c r="AO245" s="285"/>
    </row>
    <row r="246" spans="5:41" ht="15">
      <c r="E246" s="292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93"/>
      <c r="AG246" s="293"/>
      <c r="AH246" s="293"/>
      <c r="AI246" s="293"/>
      <c r="AJ246" s="293"/>
      <c r="AK246" s="294"/>
      <c r="AL246" s="294"/>
      <c r="AM246" s="294"/>
      <c r="AN246" s="284"/>
      <c r="AO246" s="285"/>
    </row>
    <row r="247" spans="5:41" ht="15">
      <c r="E247" s="292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  <c r="AA247" s="284"/>
      <c r="AB247" s="284"/>
      <c r="AC247" s="284"/>
      <c r="AD247" s="284"/>
      <c r="AE247" s="284"/>
      <c r="AF247" s="293"/>
      <c r="AG247" s="293"/>
      <c r="AH247" s="293"/>
      <c r="AI247" s="293"/>
      <c r="AJ247" s="293"/>
      <c r="AK247" s="294"/>
      <c r="AL247" s="294"/>
      <c r="AM247" s="294"/>
      <c r="AN247" s="284"/>
      <c r="AO247" s="285"/>
    </row>
    <row r="248" spans="5:41" ht="15">
      <c r="E248" s="292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93"/>
      <c r="AG248" s="293"/>
      <c r="AH248" s="293"/>
      <c r="AI248" s="293"/>
      <c r="AJ248" s="293"/>
      <c r="AK248" s="294"/>
      <c r="AL248" s="294"/>
      <c r="AM248" s="294"/>
      <c r="AN248" s="284"/>
      <c r="AO248" s="285"/>
    </row>
    <row r="249" spans="5:41" ht="15">
      <c r="E249" s="292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93"/>
      <c r="AG249" s="293"/>
      <c r="AH249" s="293"/>
      <c r="AI249" s="293"/>
      <c r="AJ249" s="293"/>
      <c r="AK249" s="294"/>
      <c r="AL249" s="294"/>
      <c r="AM249" s="294"/>
      <c r="AN249" s="284"/>
      <c r="AO249" s="285"/>
    </row>
    <row r="250" spans="5:41" ht="15">
      <c r="E250" s="292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93"/>
      <c r="AG250" s="293"/>
      <c r="AH250" s="293"/>
      <c r="AI250" s="293"/>
      <c r="AJ250" s="293"/>
      <c r="AK250" s="294"/>
      <c r="AL250" s="294"/>
      <c r="AM250" s="294"/>
      <c r="AN250" s="284"/>
      <c r="AO250" s="285"/>
    </row>
    <row r="251" spans="5:41" ht="15">
      <c r="E251" s="292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93"/>
      <c r="AG251" s="293"/>
      <c r="AH251" s="293"/>
      <c r="AI251" s="293"/>
      <c r="AJ251" s="293"/>
      <c r="AK251" s="294"/>
      <c r="AL251" s="294"/>
      <c r="AM251" s="294"/>
      <c r="AN251" s="284"/>
      <c r="AO251" s="285"/>
    </row>
    <row r="252" spans="5:41" ht="15">
      <c r="E252" s="292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4"/>
      <c r="AE252" s="284"/>
      <c r="AF252" s="293"/>
      <c r="AG252" s="293"/>
      <c r="AH252" s="293"/>
      <c r="AI252" s="293"/>
      <c r="AJ252" s="293"/>
      <c r="AK252" s="294"/>
      <c r="AL252" s="294"/>
      <c r="AM252" s="294"/>
      <c r="AN252" s="284"/>
      <c r="AO252" s="285"/>
    </row>
    <row r="253" spans="5:41" ht="15">
      <c r="E253" s="292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  <c r="Z253" s="284"/>
      <c r="AA253" s="284"/>
      <c r="AB253" s="284"/>
      <c r="AC253" s="284"/>
      <c r="AD253" s="284"/>
      <c r="AE253" s="284"/>
      <c r="AF253" s="293"/>
      <c r="AG253" s="293"/>
      <c r="AH253" s="293"/>
      <c r="AI253" s="293"/>
      <c r="AJ253" s="293"/>
      <c r="AK253" s="294"/>
      <c r="AL253" s="294"/>
      <c r="AM253" s="294"/>
      <c r="AN253" s="284"/>
      <c r="AO253" s="285"/>
    </row>
    <row r="254" spans="5:41" ht="15">
      <c r="E254" s="292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  <c r="AA254" s="284"/>
      <c r="AB254" s="284"/>
      <c r="AC254" s="284"/>
      <c r="AD254" s="284"/>
      <c r="AE254" s="284"/>
      <c r="AF254" s="293"/>
      <c r="AG254" s="293"/>
      <c r="AH254" s="293"/>
      <c r="AI254" s="293"/>
      <c r="AJ254" s="293"/>
      <c r="AK254" s="294"/>
      <c r="AL254" s="294"/>
      <c r="AM254" s="294"/>
      <c r="AN254" s="284"/>
      <c r="AO254" s="285"/>
    </row>
    <row r="255" spans="5:41" ht="15">
      <c r="E255" s="292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  <c r="Z255" s="284"/>
      <c r="AA255" s="284"/>
      <c r="AB255" s="284"/>
      <c r="AC255" s="284"/>
      <c r="AD255" s="284"/>
      <c r="AE255" s="284"/>
      <c r="AF255" s="293"/>
      <c r="AG255" s="293"/>
      <c r="AH255" s="293"/>
      <c r="AI255" s="293"/>
      <c r="AJ255" s="293"/>
      <c r="AK255" s="294"/>
      <c r="AL255" s="294"/>
      <c r="AM255" s="294"/>
      <c r="AN255" s="284"/>
      <c r="AO255" s="285"/>
    </row>
    <row r="256" spans="5:41" ht="15">
      <c r="E256" s="292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  <c r="Z256" s="284"/>
      <c r="AA256" s="284"/>
      <c r="AB256" s="284"/>
      <c r="AC256" s="284"/>
      <c r="AD256" s="284"/>
      <c r="AE256" s="284"/>
      <c r="AF256" s="293"/>
      <c r="AG256" s="293"/>
      <c r="AH256" s="293"/>
      <c r="AI256" s="293"/>
      <c r="AJ256" s="293"/>
      <c r="AK256" s="294"/>
      <c r="AL256" s="294"/>
      <c r="AM256" s="294"/>
      <c r="AN256" s="284"/>
      <c r="AO256" s="285"/>
    </row>
    <row r="257" spans="5:41" ht="15">
      <c r="E257" s="292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  <c r="AA257" s="284"/>
      <c r="AB257" s="284"/>
      <c r="AC257" s="284"/>
      <c r="AD257" s="284"/>
      <c r="AE257" s="284"/>
      <c r="AF257" s="293"/>
      <c r="AG257" s="293"/>
      <c r="AH257" s="293"/>
      <c r="AI257" s="293"/>
      <c r="AJ257" s="293"/>
      <c r="AK257" s="294"/>
      <c r="AL257" s="294"/>
      <c r="AM257" s="294"/>
      <c r="AN257" s="284"/>
      <c r="AO257" s="285"/>
    </row>
    <row r="258" spans="5:41" ht="15">
      <c r="E258" s="292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93"/>
      <c r="AG258" s="293"/>
      <c r="AH258" s="293"/>
      <c r="AI258" s="293"/>
      <c r="AJ258" s="293"/>
      <c r="AK258" s="294"/>
      <c r="AL258" s="294"/>
      <c r="AM258" s="294"/>
      <c r="AN258" s="284"/>
      <c r="AO258" s="285"/>
    </row>
    <row r="259" spans="5:41" ht="15">
      <c r="E259" s="292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  <c r="AA259" s="284"/>
      <c r="AB259" s="284"/>
      <c r="AC259" s="284"/>
      <c r="AD259" s="284"/>
      <c r="AE259" s="284"/>
      <c r="AF259" s="293"/>
      <c r="AG259" s="293"/>
      <c r="AH259" s="293"/>
      <c r="AI259" s="293"/>
      <c r="AJ259" s="293"/>
      <c r="AK259" s="294"/>
      <c r="AL259" s="294"/>
      <c r="AM259" s="294"/>
      <c r="AN259" s="284"/>
      <c r="AO259" s="285"/>
    </row>
    <row r="260" spans="5:41" ht="15">
      <c r="E260" s="292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93"/>
      <c r="AG260" s="293"/>
      <c r="AH260" s="293"/>
      <c r="AI260" s="293"/>
      <c r="AJ260" s="293"/>
      <c r="AK260" s="294"/>
      <c r="AL260" s="294"/>
      <c r="AM260" s="294"/>
      <c r="AN260" s="284"/>
      <c r="AO260" s="285"/>
    </row>
    <row r="261" spans="5:41" ht="15">
      <c r="E261" s="292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  <c r="AA261" s="284"/>
      <c r="AB261" s="284"/>
      <c r="AC261" s="284"/>
      <c r="AD261" s="284"/>
      <c r="AE261" s="284"/>
      <c r="AF261" s="293"/>
      <c r="AG261" s="293"/>
      <c r="AH261" s="293"/>
      <c r="AI261" s="293"/>
      <c r="AJ261" s="293"/>
      <c r="AK261" s="294"/>
      <c r="AL261" s="294"/>
      <c r="AM261" s="294"/>
      <c r="AN261" s="284"/>
      <c r="AO261" s="285"/>
    </row>
    <row r="262" spans="5:41" ht="15">
      <c r="E262" s="292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  <c r="AA262" s="284"/>
      <c r="AB262" s="284"/>
      <c r="AC262" s="284"/>
      <c r="AD262" s="284"/>
      <c r="AE262" s="284"/>
      <c r="AF262" s="293"/>
      <c r="AG262" s="293"/>
      <c r="AH262" s="293"/>
      <c r="AI262" s="293"/>
      <c r="AJ262" s="293"/>
      <c r="AK262" s="294"/>
      <c r="AL262" s="294"/>
      <c r="AM262" s="294"/>
      <c r="AN262" s="284"/>
      <c r="AO262" s="285"/>
    </row>
    <row r="263" spans="5:41" ht="15">
      <c r="E263" s="292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  <c r="AA263" s="284"/>
      <c r="AB263" s="284"/>
      <c r="AC263" s="284"/>
      <c r="AD263" s="284"/>
      <c r="AE263" s="284"/>
      <c r="AF263" s="293"/>
      <c r="AG263" s="293"/>
      <c r="AH263" s="293"/>
      <c r="AI263" s="293"/>
      <c r="AJ263" s="293"/>
      <c r="AK263" s="294"/>
      <c r="AL263" s="294"/>
      <c r="AM263" s="294"/>
      <c r="AN263" s="284"/>
      <c r="AO263" s="285"/>
    </row>
    <row r="264" spans="5:41" ht="15">
      <c r="E264" s="292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284"/>
      <c r="AD264" s="284"/>
      <c r="AE264" s="284"/>
      <c r="AF264" s="293"/>
      <c r="AG264" s="293"/>
      <c r="AH264" s="293"/>
      <c r="AI264" s="293"/>
      <c r="AJ264" s="293"/>
      <c r="AK264" s="294"/>
      <c r="AL264" s="294"/>
      <c r="AM264" s="294"/>
      <c r="AN264" s="284"/>
      <c r="AO264" s="285"/>
    </row>
    <row r="265" spans="5:41" ht="15">
      <c r="E265" s="292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  <c r="AA265" s="284"/>
      <c r="AB265" s="284"/>
      <c r="AC265" s="284"/>
      <c r="AD265" s="284"/>
      <c r="AE265" s="284"/>
      <c r="AF265" s="293"/>
      <c r="AG265" s="293"/>
      <c r="AH265" s="293"/>
      <c r="AI265" s="293"/>
      <c r="AJ265" s="293"/>
      <c r="AK265" s="294"/>
      <c r="AL265" s="294"/>
      <c r="AM265" s="294"/>
      <c r="AN265" s="284"/>
      <c r="AO265" s="285"/>
    </row>
    <row r="266" spans="5:41" ht="15">
      <c r="E266" s="292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  <c r="AA266" s="284"/>
      <c r="AB266" s="284"/>
      <c r="AC266" s="284"/>
      <c r="AD266" s="284"/>
      <c r="AE266" s="284"/>
      <c r="AF266" s="293"/>
      <c r="AG266" s="293"/>
      <c r="AH266" s="293"/>
      <c r="AI266" s="293"/>
      <c r="AJ266" s="293"/>
      <c r="AK266" s="294"/>
      <c r="AL266" s="294"/>
      <c r="AM266" s="294"/>
      <c r="AN266" s="284"/>
      <c r="AO266" s="285"/>
    </row>
    <row r="267" spans="5:41" ht="15">
      <c r="E267" s="292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84"/>
      <c r="AB267" s="284"/>
      <c r="AC267" s="284"/>
      <c r="AD267" s="284"/>
      <c r="AE267" s="284"/>
      <c r="AF267" s="293"/>
      <c r="AG267" s="293"/>
      <c r="AH267" s="293"/>
      <c r="AI267" s="293"/>
      <c r="AJ267" s="293"/>
      <c r="AK267" s="294"/>
      <c r="AL267" s="294"/>
      <c r="AM267" s="294"/>
      <c r="AN267" s="284"/>
      <c r="AO267" s="285"/>
    </row>
    <row r="268" spans="5:41" ht="15">
      <c r="E268" s="292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  <c r="AA268" s="284"/>
      <c r="AB268" s="284"/>
      <c r="AC268" s="284"/>
      <c r="AD268" s="284"/>
      <c r="AE268" s="284"/>
      <c r="AF268" s="293"/>
      <c r="AG268" s="293"/>
      <c r="AH268" s="293"/>
      <c r="AI268" s="293"/>
      <c r="AJ268" s="293"/>
      <c r="AK268" s="294"/>
      <c r="AL268" s="294"/>
      <c r="AM268" s="294"/>
      <c r="AN268" s="284"/>
      <c r="AO268" s="285"/>
    </row>
    <row r="269" spans="5:41" ht="15">
      <c r="E269" s="292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  <c r="AA269" s="284"/>
      <c r="AB269" s="284"/>
      <c r="AC269" s="284"/>
      <c r="AD269" s="284"/>
      <c r="AE269" s="284"/>
      <c r="AF269" s="293"/>
      <c r="AG269" s="293"/>
      <c r="AH269" s="293"/>
      <c r="AI269" s="293"/>
      <c r="AJ269" s="293"/>
      <c r="AK269" s="294"/>
      <c r="AL269" s="294"/>
      <c r="AM269" s="294"/>
      <c r="AN269" s="284"/>
      <c r="AO269" s="285"/>
    </row>
    <row r="270" spans="5:41" ht="15">
      <c r="E270" s="292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  <c r="Z270" s="284"/>
      <c r="AA270" s="284"/>
      <c r="AB270" s="284"/>
      <c r="AC270" s="284"/>
      <c r="AD270" s="284"/>
      <c r="AE270" s="284"/>
      <c r="AF270" s="293"/>
      <c r="AG270" s="293"/>
      <c r="AH270" s="293"/>
      <c r="AI270" s="293"/>
      <c r="AJ270" s="293"/>
      <c r="AK270" s="294"/>
      <c r="AL270" s="294"/>
      <c r="AM270" s="294"/>
      <c r="AN270" s="284"/>
      <c r="AO270" s="285"/>
    </row>
    <row r="271" spans="5:41" ht="15">
      <c r="E271" s="292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93"/>
      <c r="AG271" s="293"/>
      <c r="AH271" s="293"/>
      <c r="AI271" s="293"/>
      <c r="AJ271" s="293"/>
      <c r="AK271" s="294"/>
      <c r="AL271" s="294"/>
      <c r="AM271" s="294"/>
      <c r="AN271" s="284"/>
      <c r="AO271" s="285"/>
    </row>
    <row r="272" spans="5:41" ht="15">
      <c r="E272" s="292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  <c r="AA272" s="284"/>
      <c r="AB272" s="284"/>
      <c r="AC272" s="284"/>
      <c r="AD272" s="284"/>
      <c r="AE272" s="284"/>
      <c r="AF272" s="293"/>
      <c r="AG272" s="293"/>
      <c r="AH272" s="293"/>
      <c r="AI272" s="293"/>
      <c r="AJ272" s="293"/>
      <c r="AK272" s="294"/>
      <c r="AL272" s="294"/>
      <c r="AM272" s="294"/>
      <c r="AN272" s="284"/>
      <c r="AO272" s="285"/>
    </row>
  </sheetData>
  <sheetProtection/>
  <mergeCells count="33">
    <mergeCell ref="W38:AJ38"/>
    <mergeCell ref="W39:AJ39"/>
    <mergeCell ref="A44:B44"/>
    <mergeCell ref="A17:A18"/>
    <mergeCell ref="B17:B18"/>
    <mergeCell ref="A25:A26"/>
    <mergeCell ref="B25:B26"/>
    <mergeCell ref="T37:U37"/>
    <mergeCell ref="T36:U36"/>
    <mergeCell ref="D25:D26"/>
    <mergeCell ref="D9:D10"/>
    <mergeCell ref="A4:A5"/>
    <mergeCell ref="B4:B5"/>
    <mergeCell ref="A9:A10"/>
    <mergeCell ref="B9:B10"/>
    <mergeCell ref="A13:A14"/>
    <mergeCell ref="B13:B14"/>
    <mergeCell ref="E6:H6"/>
    <mergeCell ref="A1:AM3"/>
    <mergeCell ref="D4:D5"/>
    <mergeCell ref="AK4:AK5"/>
    <mergeCell ref="AL4:AL5"/>
    <mergeCell ref="AM4:AM5"/>
    <mergeCell ref="AA11:AI11"/>
    <mergeCell ref="V36:AJ36"/>
    <mergeCell ref="D38:R38"/>
    <mergeCell ref="T38:U38"/>
    <mergeCell ref="W37:AJ37"/>
    <mergeCell ref="AO6:AR6"/>
    <mergeCell ref="AO7:AP7"/>
    <mergeCell ref="AQ7:AR7"/>
    <mergeCell ref="D13:D14"/>
    <mergeCell ref="D17:D18"/>
  </mergeCells>
  <printOptions/>
  <pageMargins left="0.511811024" right="0.511811024" top="0.787401575" bottom="0.787401575" header="0.31496062" footer="0.31496062"/>
  <pageSetup fitToWidth="0" fitToHeight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tabSelected="1" zoomScale="75" zoomScaleNormal="75" zoomScaleSheetLayoutView="75" zoomScalePageLayoutView="0" workbookViewId="0" topLeftCell="A1">
      <selection activeCell="Q20" sqref="Q20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5.00390625" style="11" customWidth="1"/>
    <col min="4" max="4" width="10.57421875" style="11" customWidth="1"/>
    <col min="5" max="5" width="12.8515625" style="19" customWidth="1"/>
    <col min="6" max="6" width="5.7109375" style="202" customWidth="1"/>
    <col min="7" max="36" width="5.7109375" style="11" customWidth="1"/>
    <col min="37" max="37" width="7.8515625" style="18" customWidth="1"/>
    <col min="38" max="38" width="5.7109375" style="18" customWidth="1"/>
    <col min="39" max="39" width="7.8515625" style="18" customWidth="1"/>
    <col min="40" max="243" width="9.140625" style="11" customWidth="1"/>
  </cols>
  <sheetData>
    <row r="1" spans="1:41" s="12" customFormat="1" ht="9.75" customHeight="1">
      <c r="A1" s="650" t="s">
        <v>162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2"/>
      <c r="AN1" s="27"/>
      <c r="AO1" s="28"/>
    </row>
    <row r="2" spans="1:41" s="12" customFormat="1" ht="9.75" customHeight="1">
      <c r="A2" s="653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5"/>
      <c r="AN2" s="29"/>
      <c r="AO2" s="30"/>
    </row>
    <row r="3" spans="1:41" s="13" customFormat="1" ht="24" customHeight="1">
      <c r="A3" s="656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8"/>
      <c r="AN3" s="29"/>
      <c r="AO3" s="30"/>
    </row>
    <row r="4" spans="1:41" s="13" customFormat="1" ht="21.75" customHeight="1">
      <c r="A4" s="189" t="s">
        <v>0</v>
      </c>
      <c r="B4" s="190" t="s">
        <v>1</v>
      </c>
      <c r="C4" s="190" t="s">
        <v>13</v>
      </c>
      <c r="D4" s="190" t="s">
        <v>2</v>
      </c>
      <c r="E4" s="659" t="s">
        <v>3</v>
      </c>
      <c r="F4" s="216">
        <v>1</v>
      </c>
      <c r="G4" s="216">
        <v>2</v>
      </c>
      <c r="H4" s="216">
        <v>3</v>
      </c>
      <c r="I4" s="216">
        <v>4</v>
      </c>
      <c r="J4" s="216">
        <v>5</v>
      </c>
      <c r="K4" s="216">
        <v>6</v>
      </c>
      <c r="L4" s="216">
        <v>7</v>
      </c>
      <c r="M4" s="216">
        <v>8</v>
      </c>
      <c r="N4" s="216">
        <v>9</v>
      </c>
      <c r="O4" s="216">
        <v>10</v>
      </c>
      <c r="P4" s="216">
        <v>11</v>
      </c>
      <c r="Q4" s="216">
        <v>12</v>
      </c>
      <c r="R4" s="216">
        <v>13</v>
      </c>
      <c r="S4" s="216">
        <v>14</v>
      </c>
      <c r="T4" s="216">
        <v>15</v>
      </c>
      <c r="U4" s="216">
        <v>16</v>
      </c>
      <c r="V4" s="216">
        <v>17</v>
      </c>
      <c r="W4" s="216">
        <v>18</v>
      </c>
      <c r="X4" s="216">
        <v>19</v>
      </c>
      <c r="Y4" s="216">
        <v>20</v>
      </c>
      <c r="Z4" s="216">
        <v>21</v>
      </c>
      <c r="AA4" s="216">
        <v>22</v>
      </c>
      <c r="AB4" s="216">
        <v>23</v>
      </c>
      <c r="AC4" s="216">
        <v>24</v>
      </c>
      <c r="AD4" s="216">
        <v>25</v>
      </c>
      <c r="AE4" s="216">
        <v>26</v>
      </c>
      <c r="AF4" s="216">
        <v>27</v>
      </c>
      <c r="AG4" s="216">
        <v>28</v>
      </c>
      <c r="AH4" s="216">
        <v>29</v>
      </c>
      <c r="AI4" s="226">
        <v>30</v>
      </c>
      <c r="AJ4" s="216">
        <v>31</v>
      </c>
      <c r="AK4" s="660" t="s">
        <v>4</v>
      </c>
      <c r="AL4" s="661" t="s">
        <v>5</v>
      </c>
      <c r="AM4" s="662" t="s">
        <v>6</v>
      </c>
      <c r="AN4" s="12"/>
      <c r="AO4" s="12"/>
    </row>
    <row r="5" spans="1:41" s="13" customFormat="1" ht="21.75" customHeight="1">
      <c r="A5" s="189"/>
      <c r="B5" s="190" t="s">
        <v>16</v>
      </c>
      <c r="C5" s="190"/>
      <c r="D5" s="190"/>
      <c r="E5" s="659"/>
      <c r="F5" s="240" t="s">
        <v>9</v>
      </c>
      <c r="G5" s="240" t="s">
        <v>8</v>
      </c>
      <c r="H5" s="240" t="s">
        <v>10</v>
      </c>
      <c r="I5" s="240" t="s">
        <v>7</v>
      </c>
      <c r="J5" s="240" t="s">
        <v>7</v>
      </c>
      <c r="K5" s="240" t="s">
        <v>8</v>
      </c>
      <c r="L5" s="240" t="s">
        <v>8</v>
      </c>
      <c r="M5" s="240" t="s">
        <v>9</v>
      </c>
      <c r="N5" s="240" t="s">
        <v>8</v>
      </c>
      <c r="O5" s="240" t="s">
        <v>10</v>
      </c>
      <c r="P5" s="240" t="s">
        <v>7</v>
      </c>
      <c r="Q5" s="240" t="s">
        <v>7</v>
      </c>
      <c r="R5" s="240" t="s">
        <v>8</v>
      </c>
      <c r="S5" s="240" t="s">
        <v>8</v>
      </c>
      <c r="T5" s="240" t="s">
        <v>9</v>
      </c>
      <c r="U5" s="240" t="s">
        <v>8</v>
      </c>
      <c r="V5" s="240" t="s">
        <v>10</v>
      </c>
      <c r="W5" s="240" t="s">
        <v>7</v>
      </c>
      <c r="X5" s="240" t="s">
        <v>7</v>
      </c>
      <c r="Y5" s="240" t="s">
        <v>8</v>
      </c>
      <c r="Z5" s="240" t="s">
        <v>8</v>
      </c>
      <c r="AA5" s="240" t="s">
        <v>9</v>
      </c>
      <c r="AB5" s="240" t="s">
        <v>8</v>
      </c>
      <c r="AC5" s="240" t="s">
        <v>10</v>
      </c>
      <c r="AD5" s="240" t="s">
        <v>7</v>
      </c>
      <c r="AE5" s="240" t="s">
        <v>7</v>
      </c>
      <c r="AF5" s="240" t="s">
        <v>8</v>
      </c>
      <c r="AG5" s="240" t="s">
        <v>8</v>
      </c>
      <c r="AH5" s="240" t="s">
        <v>9</v>
      </c>
      <c r="AI5" s="240" t="s">
        <v>8</v>
      </c>
      <c r="AJ5" s="240" t="s">
        <v>9</v>
      </c>
      <c r="AK5" s="660"/>
      <c r="AL5" s="661"/>
      <c r="AM5" s="662"/>
      <c r="AN5" s="12"/>
      <c r="AO5" s="12"/>
    </row>
    <row r="6" spans="1:39" s="13" customFormat="1" ht="21.75" customHeight="1">
      <c r="A6" s="179" t="s">
        <v>51</v>
      </c>
      <c r="B6" s="180" t="s">
        <v>47</v>
      </c>
      <c r="C6" s="181">
        <v>1378</v>
      </c>
      <c r="D6" s="188" t="s">
        <v>56</v>
      </c>
      <c r="E6" s="182" t="s">
        <v>17</v>
      </c>
      <c r="F6" s="264"/>
      <c r="G6" s="265" t="s">
        <v>167</v>
      </c>
      <c r="H6" s="265" t="s">
        <v>114</v>
      </c>
      <c r="I6" s="265" t="s">
        <v>166</v>
      </c>
      <c r="J6" s="265" t="s">
        <v>166</v>
      </c>
      <c r="K6" s="266" t="s">
        <v>114</v>
      </c>
      <c r="L6" s="267"/>
      <c r="M6" s="267"/>
      <c r="N6" s="266" t="s">
        <v>166</v>
      </c>
      <c r="O6" s="266" t="s">
        <v>114</v>
      </c>
      <c r="P6" s="266" t="s">
        <v>114</v>
      </c>
      <c r="Q6" s="267" t="s">
        <v>443</v>
      </c>
      <c r="R6" s="266" t="s">
        <v>114</v>
      </c>
      <c r="S6" s="267"/>
      <c r="T6" s="267"/>
      <c r="U6" s="266" t="s">
        <v>114</v>
      </c>
      <c r="V6" s="266" t="s">
        <v>166</v>
      </c>
      <c r="W6" s="266" t="s">
        <v>114</v>
      </c>
      <c r="X6" s="266" t="s">
        <v>166</v>
      </c>
      <c r="Y6" s="266" t="s">
        <v>114</v>
      </c>
      <c r="Z6" s="267"/>
      <c r="AA6" s="267" t="s">
        <v>114</v>
      </c>
      <c r="AB6" s="266" t="s">
        <v>114</v>
      </c>
      <c r="AC6" s="266" t="s">
        <v>114</v>
      </c>
      <c r="AD6" s="266" t="s">
        <v>114</v>
      </c>
      <c r="AE6" s="266" t="s">
        <v>167</v>
      </c>
      <c r="AF6" s="266" t="s">
        <v>114</v>
      </c>
      <c r="AG6" s="267"/>
      <c r="AH6" s="267"/>
      <c r="AI6" s="266" t="s">
        <v>167</v>
      </c>
      <c r="AJ6" s="266" t="s">
        <v>114</v>
      </c>
      <c r="AK6" s="191">
        <v>96</v>
      </c>
      <c r="AL6" s="268">
        <f>COUNTIF(D6:AK6,"T")*5+COUNTIF(D6:AK6,"P")*12+COUNTIF(D6:AK6,"M")*5+COUNTIF(D6:AK6,"D2")*6+COUNTIF(D6:AK6,"N")*12+COUNTIF(D6:AK6,"T1")*5+COUNTIF(D6:AK6,"D1N")*18+COUNTIF(D6:AK6,"MN")*16+COUNTIF(D6:AK6,"D1")*6+COUNTIF(D6:AK6,"MT1")*10</f>
        <v>174</v>
      </c>
      <c r="AM6" s="269">
        <f>SUM(AL6-96)</f>
        <v>78</v>
      </c>
    </row>
    <row r="7" spans="1:40" s="13" customFormat="1" ht="21.75" customHeight="1">
      <c r="A7" s="183" t="s">
        <v>0</v>
      </c>
      <c r="B7" s="262" t="s">
        <v>1</v>
      </c>
      <c r="C7" s="262" t="s">
        <v>13</v>
      </c>
      <c r="D7" s="262" t="s">
        <v>2</v>
      </c>
      <c r="E7" s="640" t="s">
        <v>3</v>
      </c>
      <c r="F7" s="261">
        <v>1</v>
      </c>
      <c r="G7" s="261">
        <v>2</v>
      </c>
      <c r="H7" s="261">
        <v>3</v>
      </c>
      <c r="I7" s="261">
        <v>4</v>
      </c>
      <c r="J7" s="261">
        <v>5</v>
      </c>
      <c r="K7" s="261">
        <v>6</v>
      </c>
      <c r="L7" s="261">
        <v>7</v>
      </c>
      <c r="M7" s="261">
        <v>8</v>
      </c>
      <c r="N7" s="261">
        <v>9</v>
      </c>
      <c r="O7" s="261">
        <v>10</v>
      </c>
      <c r="P7" s="261">
        <v>11</v>
      </c>
      <c r="Q7" s="261">
        <v>12</v>
      </c>
      <c r="R7" s="261">
        <v>13</v>
      </c>
      <c r="S7" s="261">
        <v>14</v>
      </c>
      <c r="T7" s="261">
        <v>15</v>
      </c>
      <c r="U7" s="261">
        <v>16</v>
      </c>
      <c r="V7" s="261">
        <v>17</v>
      </c>
      <c r="W7" s="261">
        <v>18</v>
      </c>
      <c r="X7" s="261">
        <v>19</v>
      </c>
      <c r="Y7" s="261">
        <v>20</v>
      </c>
      <c r="Z7" s="261">
        <v>21</v>
      </c>
      <c r="AA7" s="261">
        <v>22</v>
      </c>
      <c r="AB7" s="261">
        <v>23</v>
      </c>
      <c r="AC7" s="261">
        <v>24</v>
      </c>
      <c r="AD7" s="261">
        <v>25</v>
      </c>
      <c r="AE7" s="261">
        <v>26</v>
      </c>
      <c r="AF7" s="261">
        <v>27</v>
      </c>
      <c r="AG7" s="261">
        <v>28</v>
      </c>
      <c r="AH7" s="261">
        <v>29</v>
      </c>
      <c r="AI7" s="261">
        <v>30</v>
      </c>
      <c r="AJ7" s="261">
        <v>31</v>
      </c>
      <c r="AK7" s="637" t="s">
        <v>4</v>
      </c>
      <c r="AL7" s="639" t="s">
        <v>5</v>
      </c>
      <c r="AM7" s="638" t="s">
        <v>6</v>
      </c>
      <c r="AN7" s="102"/>
    </row>
    <row r="8" spans="1:41" s="13" customFormat="1" ht="21.75" customHeight="1">
      <c r="A8" s="183"/>
      <c r="B8" s="262" t="s">
        <v>16</v>
      </c>
      <c r="C8" s="262"/>
      <c r="D8" s="262"/>
      <c r="E8" s="640"/>
      <c r="F8" s="270" t="s">
        <v>9</v>
      </c>
      <c r="G8" s="270" t="s">
        <v>8</v>
      </c>
      <c r="H8" s="270" t="s">
        <v>10</v>
      </c>
      <c r="I8" s="270" t="s">
        <v>7</v>
      </c>
      <c r="J8" s="270" t="s">
        <v>7</v>
      </c>
      <c r="K8" s="270" t="s">
        <v>8</v>
      </c>
      <c r="L8" s="270" t="s">
        <v>8</v>
      </c>
      <c r="M8" s="270" t="s">
        <v>9</v>
      </c>
      <c r="N8" s="270" t="s">
        <v>8</v>
      </c>
      <c r="O8" s="270" t="s">
        <v>10</v>
      </c>
      <c r="P8" s="270" t="s">
        <v>7</v>
      </c>
      <c r="Q8" s="270" t="s">
        <v>7</v>
      </c>
      <c r="R8" s="270" t="s">
        <v>8</v>
      </c>
      <c r="S8" s="270" t="s">
        <v>8</v>
      </c>
      <c r="T8" s="270" t="s">
        <v>9</v>
      </c>
      <c r="U8" s="270" t="s">
        <v>8</v>
      </c>
      <c r="V8" s="270" t="s">
        <v>10</v>
      </c>
      <c r="W8" s="270" t="s">
        <v>7</v>
      </c>
      <c r="X8" s="270" t="s">
        <v>7</v>
      </c>
      <c r="Y8" s="270" t="s">
        <v>8</v>
      </c>
      <c r="Z8" s="270" t="s">
        <v>8</v>
      </c>
      <c r="AA8" s="270" t="s">
        <v>9</v>
      </c>
      <c r="AB8" s="270" t="s">
        <v>8</v>
      </c>
      <c r="AC8" s="270" t="s">
        <v>10</v>
      </c>
      <c r="AD8" s="270" t="s">
        <v>7</v>
      </c>
      <c r="AE8" s="270" t="s">
        <v>7</v>
      </c>
      <c r="AF8" s="270" t="s">
        <v>8</v>
      </c>
      <c r="AG8" s="270" t="s">
        <v>8</v>
      </c>
      <c r="AH8" s="270" t="s">
        <v>9</v>
      </c>
      <c r="AI8" s="270" t="s">
        <v>8</v>
      </c>
      <c r="AJ8" s="270" t="s">
        <v>7</v>
      </c>
      <c r="AK8" s="637"/>
      <c r="AL8" s="639"/>
      <c r="AM8" s="638"/>
      <c r="AN8" s="12"/>
      <c r="AO8" s="12"/>
    </row>
    <row r="9" spans="1:39" s="13" customFormat="1" ht="21.75" customHeight="1">
      <c r="A9" s="184" t="s">
        <v>52</v>
      </c>
      <c r="B9" s="185" t="s">
        <v>76</v>
      </c>
      <c r="C9" s="186" t="s">
        <v>75</v>
      </c>
      <c r="D9" s="188" t="s">
        <v>56</v>
      </c>
      <c r="E9" s="182" t="s">
        <v>18</v>
      </c>
      <c r="F9" s="267" t="s">
        <v>116</v>
      </c>
      <c r="G9" s="647" t="s">
        <v>136</v>
      </c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9"/>
      <c r="AA9" s="271"/>
      <c r="AB9" s="185" t="s">
        <v>168</v>
      </c>
      <c r="AC9" s="185" t="s">
        <v>168</v>
      </c>
      <c r="AD9" s="185" t="s">
        <v>168</v>
      </c>
      <c r="AE9" s="185" t="s">
        <v>168</v>
      </c>
      <c r="AF9" s="185" t="s">
        <v>168</v>
      </c>
      <c r="AG9" s="271"/>
      <c r="AH9" s="271"/>
      <c r="AI9" s="185" t="s">
        <v>168</v>
      </c>
      <c r="AJ9" s="185" t="s">
        <v>168</v>
      </c>
      <c r="AK9" s="191">
        <v>96</v>
      </c>
      <c r="AL9" s="268">
        <f>COUNTIF(D9:AK9,"T")*5+COUNTIF(D9:AK9,"P")*12+COUNTIF(D9:AK9,"M")*5+COUNTIF(D9:AK9,"D2")*6+COUNTIF(D9:AK9,"N")*12+COUNTIF(D9:AK9,"T1")*5+COUNTIF(D9:AK9,"D1N")*18+COUNTIF(D9:AK9,"MN")*16+COUNTIF(D9:AK9,"D1")*6+COUNTIF(D9:AK9,"MT1")*10</f>
        <v>47</v>
      </c>
      <c r="AM9" s="269">
        <f>SUM(AL9-96)</f>
        <v>-49</v>
      </c>
    </row>
    <row r="10" spans="1:39" s="13" customFormat="1" ht="21.75" customHeight="1">
      <c r="A10" s="183" t="s">
        <v>0</v>
      </c>
      <c r="B10" s="262" t="s">
        <v>1</v>
      </c>
      <c r="C10" s="262" t="s">
        <v>13</v>
      </c>
      <c r="D10" s="262" t="s">
        <v>2</v>
      </c>
      <c r="E10" s="640" t="s">
        <v>3</v>
      </c>
      <c r="F10" s="261">
        <v>1</v>
      </c>
      <c r="G10" s="261">
        <v>2</v>
      </c>
      <c r="H10" s="261">
        <v>3</v>
      </c>
      <c r="I10" s="261">
        <v>4</v>
      </c>
      <c r="J10" s="261">
        <v>5</v>
      </c>
      <c r="K10" s="261">
        <v>6</v>
      </c>
      <c r="L10" s="261">
        <v>7</v>
      </c>
      <c r="M10" s="261">
        <v>8</v>
      </c>
      <c r="N10" s="261">
        <v>9</v>
      </c>
      <c r="O10" s="261">
        <v>10</v>
      </c>
      <c r="P10" s="261">
        <v>11</v>
      </c>
      <c r="Q10" s="261">
        <v>12</v>
      </c>
      <c r="R10" s="261">
        <v>13</v>
      </c>
      <c r="S10" s="261">
        <v>14</v>
      </c>
      <c r="T10" s="261">
        <v>15</v>
      </c>
      <c r="U10" s="261">
        <v>16</v>
      </c>
      <c r="V10" s="261">
        <v>17</v>
      </c>
      <c r="W10" s="261">
        <v>18</v>
      </c>
      <c r="X10" s="261">
        <v>19</v>
      </c>
      <c r="Y10" s="261">
        <v>20</v>
      </c>
      <c r="Z10" s="261">
        <v>21</v>
      </c>
      <c r="AA10" s="261">
        <v>22</v>
      </c>
      <c r="AB10" s="261">
        <v>23</v>
      </c>
      <c r="AC10" s="261">
        <v>24</v>
      </c>
      <c r="AD10" s="261">
        <v>25</v>
      </c>
      <c r="AE10" s="261">
        <v>26</v>
      </c>
      <c r="AF10" s="261">
        <v>27</v>
      </c>
      <c r="AG10" s="261">
        <v>28</v>
      </c>
      <c r="AH10" s="261">
        <v>29</v>
      </c>
      <c r="AI10" s="261">
        <v>30</v>
      </c>
      <c r="AJ10" s="261">
        <v>31</v>
      </c>
      <c r="AK10" s="637" t="s">
        <v>4</v>
      </c>
      <c r="AL10" s="639" t="s">
        <v>5</v>
      </c>
      <c r="AM10" s="638" t="s">
        <v>6</v>
      </c>
    </row>
    <row r="11" spans="1:41" s="13" customFormat="1" ht="21.75" customHeight="1">
      <c r="A11" s="183"/>
      <c r="B11" s="262" t="s">
        <v>16</v>
      </c>
      <c r="C11" s="262"/>
      <c r="D11" s="262"/>
      <c r="E11" s="640"/>
      <c r="F11" s="270" t="s">
        <v>9</v>
      </c>
      <c r="G11" s="270" t="s">
        <v>8</v>
      </c>
      <c r="H11" s="270" t="s">
        <v>10</v>
      </c>
      <c r="I11" s="270" t="s">
        <v>7</v>
      </c>
      <c r="J11" s="270" t="s">
        <v>7</v>
      </c>
      <c r="K11" s="270" t="s">
        <v>8</v>
      </c>
      <c r="L11" s="270" t="s">
        <v>8</v>
      </c>
      <c r="M11" s="270" t="s">
        <v>9</v>
      </c>
      <c r="N11" s="270" t="s">
        <v>8</v>
      </c>
      <c r="O11" s="270" t="s">
        <v>10</v>
      </c>
      <c r="P11" s="270" t="s">
        <v>7</v>
      </c>
      <c r="Q11" s="270" t="s">
        <v>7</v>
      </c>
      <c r="R11" s="270" t="s">
        <v>8</v>
      </c>
      <c r="S11" s="270" t="s">
        <v>8</v>
      </c>
      <c r="T11" s="270" t="s">
        <v>9</v>
      </c>
      <c r="U11" s="270" t="s">
        <v>8</v>
      </c>
      <c r="V11" s="270" t="s">
        <v>10</v>
      </c>
      <c r="W11" s="270" t="s">
        <v>7</v>
      </c>
      <c r="X11" s="270" t="s">
        <v>7</v>
      </c>
      <c r="Y11" s="270" t="s">
        <v>8</v>
      </c>
      <c r="Z11" s="270" t="s">
        <v>8</v>
      </c>
      <c r="AA11" s="270" t="s">
        <v>9</v>
      </c>
      <c r="AB11" s="270" t="s">
        <v>8</v>
      </c>
      <c r="AC11" s="270" t="s">
        <v>10</v>
      </c>
      <c r="AD11" s="270" t="s">
        <v>7</v>
      </c>
      <c r="AE11" s="270" t="s">
        <v>7</v>
      </c>
      <c r="AF11" s="270" t="s">
        <v>8</v>
      </c>
      <c r="AG11" s="270" t="s">
        <v>8</v>
      </c>
      <c r="AH11" s="270" t="s">
        <v>9</v>
      </c>
      <c r="AI11" s="270" t="s">
        <v>8</v>
      </c>
      <c r="AJ11" s="270" t="s">
        <v>7</v>
      </c>
      <c r="AK11" s="637"/>
      <c r="AL11" s="639"/>
      <c r="AM11" s="638"/>
      <c r="AN11" s="12"/>
      <c r="AO11" s="12">
        <f>4.8</f>
        <v>4.8</v>
      </c>
    </row>
    <row r="12" spans="1:39" s="13" customFormat="1" ht="21.75" customHeight="1">
      <c r="A12" s="179" t="s">
        <v>53</v>
      </c>
      <c r="B12" s="187" t="s">
        <v>48</v>
      </c>
      <c r="C12" s="188" t="s">
        <v>66</v>
      </c>
      <c r="D12" s="188" t="s">
        <v>56</v>
      </c>
      <c r="E12" s="182" t="s">
        <v>19</v>
      </c>
      <c r="F12" s="267"/>
      <c r="G12" s="266"/>
      <c r="H12" s="266" t="s">
        <v>115</v>
      </c>
      <c r="I12" s="266"/>
      <c r="J12" s="266" t="s">
        <v>115</v>
      </c>
      <c r="K12" s="266"/>
      <c r="L12" s="267"/>
      <c r="M12" s="267" t="s">
        <v>115</v>
      </c>
      <c r="N12" s="266"/>
      <c r="O12" s="266"/>
      <c r="P12" s="266" t="s">
        <v>115</v>
      </c>
      <c r="Q12" s="267"/>
      <c r="R12" s="266"/>
      <c r="S12" s="267"/>
      <c r="T12" s="267"/>
      <c r="U12" s="266" t="s">
        <v>115</v>
      </c>
      <c r="V12" s="266"/>
      <c r="W12" s="266"/>
      <c r="X12" s="266"/>
      <c r="Y12" s="266" t="s">
        <v>115</v>
      </c>
      <c r="Z12" s="267"/>
      <c r="AA12" s="271"/>
      <c r="AB12" s="185"/>
      <c r="AC12" s="185" t="s">
        <v>115</v>
      </c>
      <c r="AD12" s="185"/>
      <c r="AE12" s="185"/>
      <c r="AF12" s="185"/>
      <c r="AG12" s="271" t="s">
        <v>115</v>
      </c>
      <c r="AH12" s="271"/>
      <c r="AI12" s="266"/>
      <c r="AJ12" s="266"/>
      <c r="AK12" s="191">
        <v>96</v>
      </c>
      <c r="AL12" s="268">
        <f>COUNTIF(D12:AK12,"T")*5+COUNTIF(D12:AK12,"P")*12+COUNTIF(D12:AK12,"M")*4+COUNTIF(D12:AK12,"D2")*6+COUNTIF(D12:AK12,"N")*12+COUNTIF(D12:AK12,"T1")*5+COUNTIF(D12:AK12,"D1N")*18+COUNTIF(D12:AK12,"MN")*16+COUNTIF(D12:AK12,"D1")*6+COUNTIF(D12:AK12,"N1")*5</f>
        <v>96</v>
      </c>
      <c r="AM12" s="269">
        <f>SUM(AL12-96)</f>
        <v>0</v>
      </c>
    </row>
    <row r="13" spans="1:39" s="13" customFormat="1" ht="21.75" customHeight="1">
      <c r="A13" s="179" t="s">
        <v>54</v>
      </c>
      <c r="B13" s="187" t="s">
        <v>49</v>
      </c>
      <c r="C13" s="188">
        <v>65</v>
      </c>
      <c r="D13" s="188" t="s">
        <v>56</v>
      </c>
      <c r="E13" s="182" t="s">
        <v>19</v>
      </c>
      <c r="F13" s="644" t="s">
        <v>136</v>
      </c>
      <c r="G13" s="645"/>
      <c r="H13" s="645"/>
      <c r="I13" s="645"/>
      <c r="J13" s="645"/>
      <c r="K13" s="645"/>
      <c r="L13" s="645"/>
      <c r="M13" s="645"/>
      <c r="N13" s="645"/>
      <c r="O13" s="646"/>
      <c r="P13" s="266"/>
      <c r="Q13" s="267"/>
      <c r="R13" s="266" t="s">
        <v>115</v>
      </c>
      <c r="S13" s="267"/>
      <c r="T13" s="267" t="s">
        <v>115</v>
      </c>
      <c r="U13" s="266"/>
      <c r="V13" s="266"/>
      <c r="W13" s="266"/>
      <c r="X13" s="266"/>
      <c r="Y13" s="185"/>
      <c r="Z13" s="271" t="s">
        <v>115</v>
      </c>
      <c r="AA13" s="271"/>
      <c r="AB13" s="185"/>
      <c r="AC13" s="185"/>
      <c r="AD13" s="185" t="s">
        <v>115</v>
      </c>
      <c r="AE13" s="185"/>
      <c r="AF13" s="185" t="s">
        <v>115</v>
      </c>
      <c r="AG13" s="271"/>
      <c r="AH13" s="271" t="s">
        <v>115</v>
      </c>
      <c r="AI13" s="266"/>
      <c r="AJ13" s="266"/>
      <c r="AK13" s="191">
        <v>96</v>
      </c>
      <c r="AL13" s="268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72</v>
      </c>
      <c r="AM13" s="269">
        <f>SUM(AL13-96)</f>
        <v>-24</v>
      </c>
    </row>
    <row r="14" spans="1:39" s="13" customFormat="1" ht="21.75" customHeight="1">
      <c r="A14" s="184" t="s">
        <v>55</v>
      </c>
      <c r="B14" s="185" t="s">
        <v>50</v>
      </c>
      <c r="C14" s="188" t="s">
        <v>67</v>
      </c>
      <c r="D14" s="188" t="s">
        <v>56</v>
      </c>
      <c r="E14" s="182" t="s">
        <v>19</v>
      </c>
      <c r="F14" s="267" t="s">
        <v>115</v>
      </c>
      <c r="G14" s="266"/>
      <c r="H14" s="266" t="s">
        <v>10</v>
      </c>
      <c r="I14" s="266" t="s">
        <v>115</v>
      </c>
      <c r="J14" s="266"/>
      <c r="K14" s="266" t="s">
        <v>115</v>
      </c>
      <c r="L14" s="267"/>
      <c r="M14" s="267"/>
      <c r="N14" s="266" t="s">
        <v>115</v>
      </c>
      <c r="O14" s="266" t="s">
        <v>115</v>
      </c>
      <c r="P14" s="266"/>
      <c r="Q14" s="267" t="s">
        <v>115</v>
      </c>
      <c r="R14" s="266" t="s">
        <v>168</v>
      </c>
      <c r="S14" s="267" t="s">
        <v>115</v>
      </c>
      <c r="T14" s="267"/>
      <c r="U14" s="266" t="s">
        <v>10</v>
      </c>
      <c r="V14" s="266" t="s">
        <v>115</v>
      </c>
      <c r="W14" s="266" t="s">
        <v>115</v>
      </c>
      <c r="X14" s="266" t="s">
        <v>115</v>
      </c>
      <c r="Y14" s="641" t="s">
        <v>136</v>
      </c>
      <c r="Z14" s="642"/>
      <c r="AA14" s="642"/>
      <c r="AB14" s="642"/>
      <c r="AC14" s="642"/>
      <c r="AD14" s="642"/>
      <c r="AE14" s="642"/>
      <c r="AF14" s="642"/>
      <c r="AG14" s="642"/>
      <c r="AH14" s="642"/>
      <c r="AI14" s="643"/>
      <c r="AJ14" s="266"/>
      <c r="AK14" s="191">
        <v>96</v>
      </c>
      <c r="AL14" s="268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134</v>
      </c>
      <c r="AM14" s="269">
        <f>SUM(AL14-96)</f>
        <v>38</v>
      </c>
    </row>
    <row r="15" spans="1:39" s="13" customFormat="1" ht="21.75" customHeight="1">
      <c r="A15" s="183" t="s">
        <v>0</v>
      </c>
      <c r="B15" s="262" t="s">
        <v>1</v>
      </c>
      <c r="C15" s="262" t="s">
        <v>13</v>
      </c>
      <c r="D15" s="262" t="s">
        <v>2</v>
      </c>
      <c r="E15" s="640" t="s">
        <v>3</v>
      </c>
      <c r="F15" s="261">
        <v>1</v>
      </c>
      <c r="G15" s="261">
        <v>2</v>
      </c>
      <c r="H15" s="261">
        <v>3</v>
      </c>
      <c r="I15" s="261">
        <v>4</v>
      </c>
      <c r="J15" s="261">
        <v>5</v>
      </c>
      <c r="K15" s="261">
        <v>6</v>
      </c>
      <c r="L15" s="261">
        <v>7</v>
      </c>
      <c r="M15" s="261">
        <v>8</v>
      </c>
      <c r="N15" s="261">
        <v>9</v>
      </c>
      <c r="O15" s="261">
        <v>10</v>
      </c>
      <c r="P15" s="261">
        <v>11</v>
      </c>
      <c r="Q15" s="261">
        <v>12</v>
      </c>
      <c r="R15" s="261">
        <v>13</v>
      </c>
      <c r="S15" s="261">
        <v>14</v>
      </c>
      <c r="T15" s="261">
        <v>15</v>
      </c>
      <c r="U15" s="261">
        <v>16</v>
      </c>
      <c r="V15" s="261">
        <v>17</v>
      </c>
      <c r="W15" s="261">
        <v>18</v>
      </c>
      <c r="X15" s="261">
        <v>19</v>
      </c>
      <c r="Y15" s="261">
        <v>20</v>
      </c>
      <c r="Z15" s="261">
        <v>21</v>
      </c>
      <c r="AA15" s="261">
        <v>22</v>
      </c>
      <c r="AB15" s="261">
        <v>23</v>
      </c>
      <c r="AC15" s="261">
        <v>24</v>
      </c>
      <c r="AD15" s="261">
        <v>25</v>
      </c>
      <c r="AE15" s="261">
        <v>26</v>
      </c>
      <c r="AF15" s="261">
        <v>27</v>
      </c>
      <c r="AG15" s="261">
        <v>28</v>
      </c>
      <c r="AH15" s="261">
        <v>29</v>
      </c>
      <c r="AI15" s="261">
        <v>30</v>
      </c>
      <c r="AJ15" s="261">
        <v>31</v>
      </c>
      <c r="AK15" s="637" t="s">
        <v>4</v>
      </c>
      <c r="AL15" s="639" t="s">
        <v>5</v>
      </c>
      <c r="AM15" s="638" t="s">
        <v>6</v>
      </c>
    </row>
    <row r="16" spans="1:39" s="13" customFormat="1" ht="21.75" customHeight="1">
      <c r="A16" s="183"/>
      <c r="B16" s="262" t="s">
        <v>16</v>
      </c>
      <c r="C16" s="262"/>
      <c r="D16" s="262"/>
      <c r="E16" s="640"/>
      <c r="F16" s="270" t="s">
        <v>9</v>
      </c>
      <c r="G16" s="270" t="s">
        <v>8</v>
      </c>
      <c r="H16" s="270" t="s">
        <v>10</v>
      </c>
      <c r="I16" s="270" t="s">
        <v>7</v>
      </c>
      <c r="J16" s="270" t="s">
        <v>7</v>
      </c>
      <c r="K16" s="270" t="s">
        <v>8</v>
      </c>
      <c r="L16" s="270" t="s">
        <v>8</v>
      </c>
      <c r="M16" s="270" t="s">
        <v>9</v>
      </c>
      <c r="N16" s="270" t="s">
        <v>8</v>
      </c>
      <c r="O16" s="270" t="s">
        <v>10</v>
      </c>
      <c r="P16" s="270" t="s">
        <v>7</v>
      </c>
      <c r="Q16" s="270" t="s">
        <v>7</v>
      </c>
      <c r="R16" s="270" t="s">
        <v>8</v>
      </c>
      <c r="S16" s="270" t="s">
        <v>8</v>
      </c>
      <c r="T16" s="270" t="s">
        <v>9</v>
      </c>
      <c r="U16" s="270" t="s">
        <v>8</v>
      </c>
      <c r="V16" s="270" t="s">
        <v>10</v>
      </c>
      <c r="W16" s="270" t="s">
        <v>7</v>
      </c>
      <c r="X16" s="270" t="s">
        <v>7</v>
      </c>
      <c r="Y16" s="270" t="s">
        <v>8</v>
      </c>
      <c r="Z16" s="270" t="s">
        <v>8</v>
      </c>
      <c r="AA16" s="270" t="s">
        <v>9</v>
      </c>
      <c r="AB16" s="270" t="s">
        <v>8</v>
      </c>
      <c r="AC16" s="270" t="s">
        <v>10</v>
      </c>
      <c r="AD16" s="270" t="s">
        <v>7</v>
      </c>
      <c r="AE16" s="270" t="s">
        <v>7</v>
      </c>
      <c r="AF16" s="270" t="s">
        <v>8</v>
      </c>
      <c r="AG16" s="270" t="s">
        <v>8</v>
      </c>
      <c r="AH16" s="270" t="s">
        <v>9</v>
      </c>
      <c r="AI16" s="270" t="s">
        <v>8</v>
      </c>
      <c r="AJ16" s="270" t="s">
        <v>7</v>
      </c>
      <c r="AK16" s="637"/>
      <c r="AL16" s="639"/>
      <c r="AM16" s="638"/>
    </row>
    <row r="17" spans="1:39" s="13" customFormat="1" ht="21.75" customHeight="1">
      <c r="A17" s="184">
        <v>150525</v>
      </c>
      <c r="B17" s="185" t="s">
        <v>58</v>
      </c>
      <c r="C17" s="188" t="s">
        <v>68</v>
      </c>
      <c r="D17" s="188" t="s">
        <v>56</v>
      </c>
      <c r="E17" s="182" t="s">
        <v>57</v>
      </c>
      <c r="F17" s="267" t="s">
        <v>140</v>
      </c>
      <c r="G17" s="266"/>
      <c r="H17" s="266"/>
      <c r="I17" s="266"/>
      <c r="J17" s="266"/>
      <c r="K17" s="266"/>
      <c r="L17" s="267" t="s">
        <v>116</v>
      </c>
      <c r="M17" s="267" t="s">
        <v>116</v>
      </c>
      <c r="N17" s="266"/>
      <c r="O17" s="266"/>
      <c r="P17" s="266"/>
      <c r="Q17" s="267"/>
      <c r="R17" s="266"/>
      <c r="S17" s="267" t="s">
        <v>116</v>
      </c>
      <c r="T17" s="267" t="s">
        <v>116</v>
      </c>
      <c r="U17" s="266"/>
      <c r="V17" s="266"/>
      <c r="W17" s="266"/>
      <c r="X17" s="266"/>
      <c r="Y17" s="185"/>
      <c r="Z17" s="271" t="s">
        <v>116</v>
      </c>
      <c r="AA17" s="271" t="s">
        <v>116</v>
      </c>
      <c r="AB17" s="185"/>
      <c r="AC17" s="185"/>
      <c r="AD17" s="185"/>
      <c r="AE17" s="185"/>
      <c r="AF17" s="181"/>
      <c r="AG17" s="272" t="s">
        <v>116</v>
      </c>
      <c r="AH17" s="272" t="s">
        <v>116</v>
      </c>
      <c r="AI17" s="181"/>
      <c r="AJ17" s="181"/>
      <c r="AK17" s="191">
        <v>96</v>
      </c>
      <c r="AL17" s="268">
        <f>COUNTIF(D17:AK17,"T")*5+COUNTIF(D17:AK17,"P")*12+COUNTIF(D17:AK17,"M")*4+COUNTIF(D17:AK17,"D1")*6+COUNTIF(D17:AK17,"N")*12+COUNTIF(D17:AK17,"T1")*4+COUNTIF(D17:AK17,"T1.")*5+COUNTIF(D17:AK17,"MN")*16+COUNTIF(D17:AK17,"M1")*5</f>
        <v>96</v>
      </c>
      <c r="AM17" s="269">
        <f>SUM(AL17-96)</f>
        <v>0</v>
      </c>
    </row>
    <row r="18" spans="1:39" s="13" customFormat="1" ht="21.75" customHeight="1">
      <c r="A18" s="183" t="s">
        <v>0</v>
      </c>
      <c r="B18" s="262" t="s">
        <v>1</v>
      </c>
      <c r="C18" s="262" t="s">
        <v>13</v>
      </c>
      <c r="D18" s="262" t="s">
        <v>2</v>
      </c>
      <c r="E18" s="640" t="s">
        <v>3</v>
      </c>
      <c r="F18" s="261">
        <v>1</v>
      </c>
      <c r="G18" s="261">
        <v>2</v>
      </c>
      <c r="H18" s="261">
        <v>3</v>
      </c>
      <c r="I18" s="261">
        <v>4</v>
      </c>
      <c r="J18" s="261">
        <v>5</v>
      </c>
      <c r="K18" s="261">
        <v>6</v>
      </c>
      <c r="L18" s="261">
        <v>7</v>
      </c>
      <c r="M18" s="261">
        <v>8</v>
      </c>
      <c r="N18" s="261">
        <v>9</v>
      </c>
      <c r="O18" s="261">
        <v>10</v>
      </c>
      <c r="P18" s="261">
        <v>11</v>
      </c>
      <c r="Q18" s="261">
        <v>12</v>
      </c>
      <c r="R18" s="261">
        <v>13</v>
      </c>
      <c r="S18" s="261">
        <v>14</v>
      </c>
      <c r="T18" s="261">
        <v>15</v>
      </c>
      <c r="U18" s="261">
        <v>16</v>
      </c>
      <c r="V18" s="261">
        <v>17</v>
      </c>
      <c r="W18" s="261">
        <v>18</v>
      </c>
      <c r="X18" s="261">
        <v>19</v>
      </c>
      <c r="Y18" s="261">
        <v>20</v>
      </c>
      <c r="Z18" s="261">
        <v>21</v>
      </c>
      <c r="AA18" s="261">
        <v>22</v>
      </c>
      <c r="AB18" s="261">
        <v>23</v>
      </c>
      <c r="AC18" s="261">
        <v>24</v>
      </c>
      <c r="AD18" s="261">
        <v>25</v>
      </c>
      <c r="AE18" s="261">
        <v>26</v>
      </c>
      <c r="AF18" s="261">
        <v>27</v>
      </c>
      <c r="AG18" s="261">
        <v>28</v>
      </c>
      <c r="AH18" s="261">
        <v>29</v>
      </c>
      <c r="AI18" s="261">
        <v>30</v>
      </c>
      <c r="AJ18" s="261">
        <v>31</v>
      </c>
      <c r="AK18" s="637" t="s">
        <v>4</v>
      </c>
      <c r="AL18" s="639" t="s">
        <v>5</v>
      </c>
      <c r="AM18" s="638" t="s">
        <v>6</v>
      </c>
    </row>
    <row r="19" spans="1:39" s="13" customFormat="1" ht="21.75" customHeight="1">
      <c r="A19" s="183"/>
      <c r="B19" s="262" t="s">
        <v>16</v>
      </c>
      <c r="C19" s="262"/>
      <c r="D19" s="262"/>
      <c r="E19" s="640"/>
      <c r="F19" s="270" t="s">
        <v>9</v>
      </c>
      <c r="G19" s="270" t="s">
        <v>8</v>
      </c>
      <c r="H19" s="270" t="s">
        <v>10</v>
      </c>
      <c r="I19" s="270" t="s">
        <v>7</v>
      </c>
      <c r="J19" s="270" t="s">
        <v>7</v>
      </c>
      <c r="K19" s="270" t="s">
        <v>8</v>
      </c>
      <c r="L19" s="270" t="s">
        <v>8</v>
      </c>
      <c r="M19" s="270" t="s">
        <v>9</v>
      </c>
      <c r="N19" s="270" t="s">
        <v>8</v>
      </c>
      <c r="O19" s="270" t="s">
        <v>10</v>
      </c>
      <c r="P19" s="270" t="s">
        <v>7</v>
      </c>
      <c r="Q19" s="270" t="s">
        <v>7</v>
      </c>
      <c r="R19" s="270" t="s">
        <v>8</v>
      </c>
      <c r="S19" s="270" t="s">
        <v>8</v>
      </c>
      <c r="T19" s="270" t="s">
        <v>9</v>
      </c>
      <c r="U19" s="270" t="s">
        <v>8</v>
      </c>
      <c r="V19" s="270" t="s">
        <v>10</v>
      </c>
      <c r="W19" s="270" t="s">
        <v>7</v>
      </c>
      <c r="X19" s="270" t="s">
        <v>7</v>
      </c>
      <c r="Y19" s="270" t="s">
        <v>8</v>
      </c>
      <c r="Z19" s="270" t="s">
        <v>8</v>
      </c>
      <c r="AA19" s="270" t="s">
        <v>9</v>
      </c>
      <c r="AB19" s="270" t="s">
        <v>8</v>
      </c>
      <c r="AC19" s="270" t="s">
        <v>10</v>
      </c>
      <c r="AD19" s="270" t="s">
        <v>7</v>
      </c>
      <c r="AE19" s="270" t="s">
        <v>7</v>
      </c>
      <c r="AF19" s="270" t="s">
        <v>8</v>
      </c>
      <c r="AG19" s="270" t="s">
        <v>8</v>
      </c>
      <c r="AH19" s="270" t="s">
        <v>9</v>
      </c>
      <c r="AI19" s="270" t="s">
        <v>8</v>
      </c>
      <c r="AJ19" s="270" t="s">
        <v>7</v>
      </c>
      <c r="AK19" s="637"/>
      <c r="AL19" s="639"/>
      <c r="AM19" s="638"/>
    </row>
    <row r="20" spans="1:39" s="13" customFormat="1" ht="21.75" customHeight="1">
      <c r="A20" s="184" t="s">
        <v>100</v>
      </c>
      <c r="B20" s="185" t="s">
        <v>103</v>
      </c>
      <c r="C20" s="188">
        <v>3291</v>
      </c>
      <c r="D20" s="188"/>
      <c r="E20" s="182"/>
      <c r="F20" s="267"/>
      <c r="G20" s="266"/>
      <c r="H20" s="266" t="s">
        <v>168</v>
      </c>
      <c r="I20" s="266"/>
      <c r="J20" s="266"/>
      <c r="K20" s="266"/>
      <c r="L20" s="267" t="s">
        <v>115</v>
      </c>
      <c r="M20" s="267"/>
      <c r="N20" s="266" t="s">
        <v>10</v>
      </c>
      <c r="O20" s="266"/>
      <c r="P20" s="266" t="s">
        <v>10</v>
      </c>
      <c r="Q20" s="267" t="s">
        <v>444</v>
      </c>
      <c r="R20" s="266" t="s">
        <v>10</v>
      </c>
      <c r="S20" s="267"/>
      <c r="T20" s="267"/>
      <c r="U20" s="266"/>
      <c r="V20" s="266"/>
      <c r="W20" s="266"/>
      <c r="X20" s="266" t="s">
        <v>10</v>
      </c>
      <c r="Y20" s="185"/>
      <c r="Z20" s="271"/>
      <c r="AA20" s="271"/>
      <c r="AB20" s="185" t="s">
        <v>115</v>
      </c>
      <c r="AC20" s="185"/>
      <c r="AD20" s="185" t="s">
        <v>10</v>
      </c>
      <c r="AE20" s="185"/>
      <c r="AF20" s="185" t="s">
        <v>10</v>
      </c>
      <c r="AG20" s="271"/>
      <c r="AH20" s="271"/>
      <c r="AI20" s="181"/>
      <c r="AJ20" s="181" t="s">
        <v>115</v>
      </c>
      <c r="AK20" s="191"/>
      <c r="AL20" s="268"/>
      <c r="AM20" s="273">
        <f>COUNTIF(E20:AL20,"T")*5+COUNTIF(E20:AL20,"P")*12+COUNTIF(E20:AL20,"M")*4+COUNTIF(E20:AL20,"D2")*6+COUNTIF(E20:AL20,"N")*12+COUNTIF(E20:AL20,"T1")*4+COUNTIF(E20:AL20,"T1.")*5+COUNTIF(E20:AL20,"MN")*16+COUNTIF(E20:AL20,"M1")*5</f>
        <v>76</v>
      </c>
    </row>
    <row r="21" spans="1:39" s="13" customFormat="1" ht="21.75" customHeight="1">
      <c r="A21" s="184" t="s">
        <v>101</v>
      </c>
      <c r="B21" s="185" t="s">
        <v>102</v>
      </c>
      <c r="C21" s="188" t="s">
        <v>104</v>
      </c>
      <c r="D21" s="188"/>
      <c r="E21" s="182"/>
      <c r="F21" s="267"/>
      <c r="G21" s="266"/>
      <c r="H21" s="266"/>
      <c r="I21" s="266"/>
      <c r="J21" s="266"/>
      <c r="K21" s="266"/>
      <c r="L21" s="267"/>
      <c r="M21" s="267"/>
      <c r="N21" s="266"/>
      <c r="O21" s="266" t="s">
        <v>168</v>
      </c>
      <c r="P21" s="266"/>
      <c r="Q21" s="267"/>
      <c r="R21" s="266"/>
      <c r="S21" s="267"/>
      <c r="T21" s="267"/>
      <c r="U21" s="266" t="s">
        <v>168</v>
      </c>
      <c r="V21" s="266"/>
      <c r="W21" s="266" t="s">
        <v>168</v>
      </c>
      <c r="X21" s="266"/>
      <c r="Y21" s="185" t="s">
        <v>10</v>
      </c>
      <c r="Z21" s="271"/>
      <c r="AA21" s="271"/>
      <c r="AB21" s="185"/>
      <c r="AC21" s="185" t="s">
        <v>10</v>
      </c>
      <c r="AD21" s="185"/>
      <c r="AE21" s="185"/>
      <c r="AF21" s="185"/>
      <c r="AG21" s="271"/>
      <c r="AH21" s="271"/>
      <c r="AI21" s="181" t="s">
        <v>10</v>
      </c>
      <c r="AJ21" s="181"/>
      <c r="AK21" s="191"/>
      <c r="AL21" s="268"/>
      <c r="AM21" s="273">
        <f>COUNTIF(E21:AL21,"T")*5+COUNTIF(E21:AL21,"P")*12+COUNTIF(E21:AL21,"M")*4+COUNTIF(E21:AL21,"D1")*6+COUNTIF(E21:AL21,"N")*12+COUNTIF(E21:AL21,"T1")*4+COUNTIF(E21:AL21,"T1.")*5+COUNTIF(E21:AL21,"MN")*16+COUNTIF(E21:AL21,"M1")*5</f>
        <v>27</v>
      </c>
    </row>
    <row r="22" spans="1:39" s="13" customFormat="1" ht="21.75" customHeight="1">
      <c r="A22" s="184"/>
      <c r="B22" s="185" t="s">
        <v>130</v>
      </c>
      <c r="C22" s="188"/>
      <c r="D22" s="188"/>
      <c r="E22" s="182"/>
      <c r="F22" s="267"/>
      <c r="G22" s="266" t="s">
        <v>168</v>
      </c>
      <c r="H22" s="266"/>
      <c r="I22" s="266" t="s">
        <v>10</v>
      </c>
      <c r="J22" s="266" t="s">
        <v>10</v>
      </c>
      <c r="K22" s="266" t="s">
        <v>168</v>
      </c>
      <c r="L22" s="267"/>
      <c r="M22" s="267"/>
      <c r="N22" s="266"/>
      <c r="O22" s="266"/>
      <c r="P22" s="266" t="s">
        <v>168</v>
      </c>
      <c r="Q22" s="267"/>
      <c r="R22" s="266"/>
      <c r="S22" s="267"/>
      <c r="T22" s="267"/>
      <c r="U22" s="266"/>
      <c r="V22" s="266" t="s">
        <v>10</v>
      </c>
      <c r="W22" s="266" t="s">
        <v>10</v>
      </c>
      <c r="X22" s="266"/>
      <c r="Y22" s="185" t="s">
        <v>168</v>
      </c>
      <c r="Z22" s="271"/>
      <c r="AA22" s="271"/>
      <c r="AB22" s="185" t="s">
        <v>10</v>
      </c>
      <c r="AC22" s="185"/>
      <c r="AD22" s="185"/>
      <c r="AE22" s="185" t="s">
        <v>10</v>
      </c>
      <c r="AF22" s="185"/>
      <c r="AG22" s="271"/>
      <c r="AH22" s="271"/>
      <c r="AI22" s="181"/>
      <c r="AJ22" s="181" t="s">
        <v>10</v>
      </c>
      <c r="AK22" s="191"/>
      <c r="AL22" s="268"/>
      <c r="AM22" s="273">
        <f>COUNTIF(E22:AL22,"T")*5+COUNTIF(E22:AL22,"P")*12+COUNTIF(E22:AL22,"M")*4+COUNTIF(E22:AL22,"D1")*6+COUNTIF(E22:AL22,"N")*12+COUNTIF(E22:AL22,"TT1")*9+COUNTIF(E22:AL22,"T1.")*5+COUNTIF(E22:AL22,"MN")*16+COUNTIF(E22:AL22,"M1")*5</f>
        <v>35</v>
      </c>
    </row>
    <row r="23" spans="1:39" s="13" customFormat="1" ht="21.75" customHeight="1">
      <c r="A23" s="184"/>
      <c r="B23" s="185" t="s">
        <v>169</v>
      </c>
      <c r="C23" s="188"/>
      <c r="D23" s="188"/>
      <c r="E23" s="182"/>
      <c r="F23" s="267"/>
      <c r="G23" s="266" t="s">
        <v>10</v>
      </c>
      <c r="H23" s="266"/>
      <c r="I23" s="266"/>
      <c r="J23" s="266"/>
      <c r="K23" s="266" t="s">
        <v>10</v>
      </c>
      <c r="L23" s="267"/>
      <c r="M23" s="267"/>
      <c r="N23" s="266"/>
      <c r="O23" s="266" t="s">
        <v>10</v>
      </c>
      <c r="P23" s="266"/>
      <c r="Q23" s="267"/>
      <c r="R23" s="266"/>
      <c r="S23" s="267"/>
      <c r="T23" s="267"/>
      <c r="U23" s="266"/>
      <c r="V23" s="266"/>
      <c r="W23" s="266"/>
      <c r="X23" s="266"/>
      <c r="Y23" s="185"/>
      <c r="Z23" s="271"/>
      <c r="AA23" s="271"/>
      <c r="AB23" s="185"/>
      <c r="AC23" s="185"/>
      <c r="AD23" s="185"/>
      <c r="AE23" s="185"/>
      <c r="AF23" s="185"/>
      <c r="AG23" s="271"/>
      <c r="AH23" s="271"/>
      <c r="AI23" s="181"/>
      <c r="AJ23" s="181"/>
      <c r="AK23" s="191"/>
      <c r="AL23" s="268"/>
      <c r="AM23" s="273">
        <f>COUNTIF(E23:AL23,"T")*5+COUNTIF(E23:AL23,"P")*12+COUNTIF(E23:AL23,"M")*4+COUNTIF(E23:AL23,"D1")*6+COUNTIF(E23:AL23,"N")*12+COUNTIF(E23:AL23,"T1")*4+COUNTIF(E23:AL23,"T1.")*5+COUNTIF(E23:AL23,"MN")*16+COUNTIF(E23:AL23,"M1")*5</f>
        <v>15</v>
      </c>
    </row>
    <row r="24" spans="1:39" s="13" customFormat="1" ht="21.75" customHeight="1">
      <c r="A24" s="184"/>
      <c r="B24" s="185" t="s">
        <v>170</v>
      </c>
      <c r="C24" s="188"/>
      <c r="D24" s="188"/>
      <c r="E24" s="182"/>
      <c r="F24" s="267"/>
      <c r="G24" s="266"/>
      <c r="H24" s="266"/>
      <c r="I24" s="266"/>
      <c r="J24" s="266"/>
      <c r="K24" s="266"/>
      <c r="L24" s="267"/>
      <c r="M24" s="267"/>
      <c r="N24" s="266"/>
      <c r="O24" s="266"/>
      <c r="P24" s="266"/>
      <c r="Q24" s="267" t="s">
        <v>116</v>
      </c>
      <c r="R24" s="266"/>
      <c r="S24" s="267"/>
      <c r="T24" s="267"/>
      <c r="U24" s="266"/>
      <c r="V24" s="266"/>
      <c r="W24" s="266"/>
      <c r="X24" s="266"/>
      <c r="Y24" s="185"/>
      <c r="Z24" s="271"/>
      <c r="AA24" s="271"/>
      <c r="AB24" s="185"/>
      <c r="AC24" s="185"/>
      <c r="AD24" s="185"/>
      <c r="AE24" s="185"/>
      <c r="AF24" s="185"/>
      <c r="AG24" s="271"/>
      <c r="AH24" s="271"/>
      <c r="AI24" s="185"/>
      <c r="AJ24" s="181"/>
      <c r="AK24" s="191"/>
      <c r="AL24" s="268"/>
      <c r="AM24" s="273">
        <f>COUNTIF(E24:AL24,"T")*5+COUNTIF(E24:AL24,"P")*12+COUNTIF(E24:AL24,"M")*4+COUNTIF(E24:AL24,"I")*6+COUNTIF(E24:AL24,"N")*12+COUNTIF(E24:AL24,"T1")*4+COUNTIF(E24:AL24,"T1.")*5+COUNTIF(E24:AL24,"D2I")*10+COUNTIF(E24:AL24,"M1")*5</f>
        <v>12</v>
      </c>
    </row>
    <row r="25" spans="1:243" s="239" customFormat="1" ht="15">
      <c r="A25" s="60"/>
      <c r="B25" s="35"/>
      <c r="C25" s="35"/>
      <c r="D25" s="35"/>
      <c r="E25" s="35"/>
      <c r="F25" s="17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274"/>
      <c r="AM25" s="275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1:39" ht="16.5" thickBot="1">
      <c r="A26" s="62"/>
      <c r="B26" s="196" t="s">
        <v>14</v>
      </c>
      <c r="C26" s="34"/>
      <c r="D26" s="34"/>
      <c r="E26" s="35"/>
      <c r="F26" s="176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6"/>
      <c r="AM26" s="63"/>
    </row>
    <row r="27" spans="1:39" ht="21.75" customHeight="1">
      <c r="A27" s="64"/>
      <c r="B27" s="195" t="s">
        <v>86</v>
      </c>
      <c r="C27" s="37"/>
      <c r="D27" s="36"/>
      <c r="E27" s="197"/>
      <c r="F27" s="218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35"/>
      <c r="AL27" s="16"/>
      <c r="AM27" s="63"/>
    </row>
    <row r="28" spans="1:52" ht="21.75" customHeight="1">
      <c r="A28" s="64"/>
      <c r="B28" s="192" t="s">
        <v>87</v>
      </c>
      <c r="C28" s="37"/>
      <c r="D28" s="78"/>
      <c r="E28" s="670" t="s">
        <v>123</v>
      </c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197"/>
      <c r="R28" s="197"/>
      <c r="S28" s="197"/>
      <c r="T28" s="197"/>
      <c r="U28" s="197"/>
      <c r="V28" s="197"/>
      <c r="W28" s="667" t="s">
        <v>123</v>
      </c>
      <c r="X28" s="667"/>
      <c r="Y28" s="667"/>
      <c r="Z28" s="667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35"/>
      <c r="AL28" s="16"/>
      <c r="AM28" s="63"/>
      <c r="AO28" s="669" t="s">
        <v>123</v>
      </c>
      <c r="AP28" s="669"/>
      <c r="AQ28" s="669"/>
      <c r="AR28" s="669"/>
      <c r="AS28" s="669"/>
      <c r="AT28" s="669"/>
      <c r="AU28" s="669"/>
      <c r="AV28" s="669"/>
      <c r="AW28" s="669"/>
      <c r="AX28" s="669"/>
      <c r="AY28" s="669"/>
      <c r="AZ28" s="669"/>
    </row>
    <row r="29" spans="1:52" ht="21.75" customHeight="1">
      <c r="A29" s="65"/>
      <c r="B29" s="192" t="s">
        <v>88</v>
      </c>
      <c r="C29" s="38"/>
      <c r="D29" s="79"/>
      <c r="E29" s="665" t="s">
        <v>47</v>
      </c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198"/>
      <c r="R29" s="198"/>
      <c r="S29" s="198"/>
      <c r="T29" s="198"/>
      <c r="U29" s="198"/>
      <c r="V29" s="198"/>
      <c r="W29" s="666" t="s">
        <v>135</v>
      </c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6"/>
      <c r="AK29" s="16"/>
      <c r="AL29" s="16"/>
      <c r="AM29" s="63"/>
      <c r="AO29" s="663" t="s">
        <v>47</v>
      </c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</row>
    <row r="30" spans="1:52" ht="21.75" customHeight="1">
      <c r="A30" s="66"/>
      <c r="B30" s="192" t="s">
        <v>59</v>
      </c>
      <c r="C30" s="39"/>
      <c r="D30" s="79"/>
      <c r="E30" s="665" t="s">
        <v>124</v>
      </c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198"/>
      <c r="R30" s="198"/>
      <c r="S30" s="198"/>
      <c r="T30" s="198"/>
      <c r="U30" s="198"/>
      <c r="V30" s="198"/>
      <c r="W30" s="671" t="s">
        <v>119</v>
      </c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16"/>
      <c r="AL30" s="16"/>
      <c r="AM30" s="63"/>
      <c r="AO30" s="663" t="s">
        <v>124</v>
      </c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</row>
    <row r="31" spans="1:52" ht="21.75" customHeight="1">
      <c r="A31" s="67"/>
      <c r="B31" s="192" t="s">
        <v>60</v>
      </c>
      <c r="C31" s="39"/>
      <c r="D31" s="150"/>
      <c r="E31" s="665" t="s">
        <v>74</v>
      </c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198"/>
      <c r="R31" s="198"/>
      <c r="S31" s="198"/>
      <c r="T31" s="198"/>
      <c r="U31" s="198"/>
      <c r="V31" s="198"/>
      <c r="W31" s="668" t="s">
        <v>73</v>
      </c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16"/>
      <c r="AL31" s="16"/>
      <c r="AM31" s="63"/>
      <c r="AO31" s="663" t="s">
        <v>74</v>
      </c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</row>
    <row r="32" spans="1:39" ht="21.75" customHeight="1">
      <c r="A32" s="62"/>
      <c r="B32" s="193" t="s">
        <v>61</v>
      </c>
      <c r="C32" s="73"/>
      <c r="D32" s="17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6"/>
      <c r="AL32" s="16"/>
      <c r="AM32" s="63"/>
    </row>
    <row r="33" spans="1:39" ht="21.75" customHeight="1">
      <c r="A33" s="62" t="s">
        <v>79</v>
      </c>
      <c r="B33" s="194" t="s">
        <v>131</v>
      </c>
      <c r="C33" s="73"/>
      <c r="D33" s="17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63"/>
    </row>
    <row r="34" spans="1:39" ht="15.75" thickBot="1">
      <c r="A34" s="68"/>
      <c r="B34" s="69"/>
      <c r="C34" s="69"/>
      <c r="D34" s="69"/>
      <c r="E34" s="99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70"/>
      <c r="AM34" s="71"/>
    </row>
    <row r="35" spans="5:16" ht="15"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5:16" ht="15"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5:20" ht="15"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T37" s="11" t="e">
        <f>200/G6M</f>
        <v>#NAME?</v>
      </c>
    </row>
  </sheetData>
  <sheetProtection/>
  <mergeCells count="37">
    <mergeCell ref="AO28:AZ28"/>
    <mergeCell ref="AO29:AZ29"/>
    <mergeCell ref="AO30:AZ30"/>
    <mergeCell ref="AL15:AL16"/>
    <mergeCell ref="E28:P28"/>
    <mergeCell ref="W30:AJ30"/>
    <mergeCell ref="AL18:AL19"/>
    <mergeCell ref="E15:E16"/>
    <mergeCell ref="AK18:AK19"/>
    <mergeCell ref="AM18:AM19"/>
    <mergeCell ref="AO31:AZ31"/>
    <mergeCell ref="E33:P33"/>
    <mergeCell ref="AM10:AM11"/>
    <mergeCell ref="AK10:AK11"/>
    <mergeCell ref="E29:P29"/>
    <mergeCell ref="W29:AJ29"/>
    <mergeCell ref="W28:AJ28"/>
    <mergeCell ref="W31:AJ31"/>
    <mergeCell ref="E31:P31"/>
    <mergeCell ref="E30:P30"/>
    <mergeCell ref="G9:Z9"/>
    <mergeCell ref="AM7:AM8"/>
    <mergeCell ref="AK7:AK8"/>
    <mergeCell ref="E7:E8"/>
    <mergeCell ref="A1:AM3"/>
    <mergeCell ref="E4:E5"/>
    <mergeCell ref="AK4:AK5"/>
    <mergeCell ref="AL4:AL5"/>
    <mergeCell ref="AM4:AM5"/>
    <mergeCell ref="AL7:AL8"/>
    <mergeCell ref="AK15:AK16"/>
    <mergeCell ref="AM15:AM16"/>
    <mergeCell ref="AL10:AL11"/>
    <mergeCell ref="E18:E19"/>
    <mergeCell ref="Y14:AI14"/>
    <mergeCell ref="F13:O13"/>
    <mergeCell ref="E10:E11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6"/>
  <sheetViews>
    <sheetView workbookViewId="0" topLeftCell="A4">
      <selection activeCell="B16" sqref="B16"/>
    </sheetView>
  </sheetViews>
  <sheetFormatPr defaultColWidth="11.57421875" defaultRowHeight="15"/>
  <cols>
    <col min="1" max="1" width="8.28125" style="11" customWidth="1"/>
    <col min="2" max="2" width="21.7109375" style="11" customWidth="1"/>
    <col min="3" max="3" width="9.2812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650" t="s">
        <v>151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2"/>
      <c r="AM1" s="27"/>
      <c r="AN1" s="28"/>
    </row>
    <row r="2" spans="1:40" s="12" customFormat="1" ht="15" customHeight="1">
      <c r="A2" s="653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5"/>
      <c r="AM2" s="29"/>
      <c r="AN2" s="30"/>
    </row>
    <row r="3" spans="1:40" s="13" customFormat="1" ht="15" customHeight="1">
      <c r="A3" s="653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5"/>
      <c r="AM3" s="29"/>
      <c r="AN3" s="30"/>
    </row>
    <row r="4" spans="1:40" s="13" customFormat="1" ht="15" customHeight="1">
      <c r="A4" s="109" t="s">
        <v>0</v>
      </c>
      <c r="B4" s="107" t="s">
        <v>1</v>
      </c>
      <c r="C4" s="107" t="s">
        <v>2</v>
      </c>
      <c r="D4" s="675" t="s">
        <v>3</v>
      </c>
      <c r="E4" s="56">
        <v>1</v>
      </c>
      <c r="F4" s="56">
        <v>2</v>
      </c>
      <c r="G4" s="56">
        <v>3</v>
      </c>
      <c r="H4" s="56">
        <v>4</v>
      </c>
      <c r="I4" s="56">
        <v>5</v>
      </c>
      <c r="J4" s="56">
        <v>6</v>
      </c>
      <c r="K4" s="56">
        <v>7</v>
      </c>
      <c r="L4" s="56">
        <v>8</v>
      </c>
      <c r="M4" s="56">
        <v>9</v>
      </c>
      <c r="N4" s="56">
        <v>10</v>
      </c>
      <c r="O4" s="56">
        <v>11</v>
      </c>
      <c r="P4" s="56">
        <v>12</v>
      </c>
      <c r="Q4" s="56">
        <v>13</v>
      </c>
      <c r="R4" s="56">
        <v>14</v>
      </c>
      <c r="S4" s="56">
        <v>15</v>
      </c>
      <c r="T4" s="56">
        <v>16</v>
      </c>
      <c r="U4" s="56">
        <v>17</v>
      </c>
      <c r="V4" s="56">
        <v>18</v>
      </c>
      <c r="W4" s="56">
        <v>19</v>
      </c>
      <c r="X4" s="56">
        <v>20</v>
      </c>
      <c r="Y4" s="56">
        <v>21</v>
      </c>
      <c r="Z4" s="56">
        <v>22</v>
      </c>
      <c r="AA4" s="56">
        <v>23</v>
      </c>
      <c r="AB4" s="56">
        <v>24</v>
      </c>
      <c r="AC4" s="56">
        <v>25</v>
      </c>
      <c r="AD4" s="56">
        <v>26</v>
      </c>
      <c r="AE4" s="56">
        <v>27</v>
      </c>
      <c r="AF4" s="56">
        <v>28</v>
      </c>
      <c r="AG4" s="56">
        <v>29</v>
      </c>
      <c r="AH4" s="56">
        <v>30</v>
      </c>
      <c r="AI4" s="56">
        <v>31</v>
      </c>
      <c r="AJ4" s="618" t="s">
        <v>4</v>
      </c>
      <c r="AK4" s="672" t="s">
        <v>5</v>
      </c>
      <c r="AL4" s="676" t="s">
        <v>6</v>
      </c>
      <c r="AM4" s="12"/>
      <c r="AN4" s="12"/>
    </row>
    <row r="5" spans="1:40" s="13" customFormat="1" ht="15" customHeight="1">
      <c r="A5" s="109"/>
      <c r="B5" s="57" t="s">
        <v>69</v>
      </c>
      <c r="C5" s="107"/>
      <c r="D5" s="675"/>
      <c r="E5" s="240" t="s">
        <v>9</v>
      </c>
      <c r="F5" s="240" t="s">
        <v>8</v>
      </c>
      <c r="G5" s="240" t="s">
        <v>10</v>
      </c>
      <c r="H5" s="240" t="s">
        <v>7</v>
      </c>
      <c r="I5" s="240" t="s">
        <v>7</v>
      </c>
      <c r="J5" s="240" t="s">
        <v>8</v>
      </c>
      <c r="K5" s="240" t="s">
        <v>8</v>
      </c>
      <c r="L5" s="240" t="s">
        <v>9</v>
      </c>
      <c r="M5" s="240" t="s">
        <v>8</v>
      </c>
      <c r="N5" s="240" t="s">
        <v>10</v>
      </c>
      <c r="O5" s="240" t="s">
        <v>7</v>
      </c>
      <c r="P5" s="240" t="s">
        <v>7</v>
      </c>
      <c r="Q5" s="240" t="s">
        <v>8</v>
      </c>
      <c r="R5" s="240" t="s">
        <v>8</v>
      </c>
      <c r="S5" s="240" t="s">
        <v>9</v>
      </c>
      <c r="T5" s="240" t="s">
        <v>8</v>
      </c>
      <c r="U5" s="240" t="s">
        <v>10</v>
      </c>
      <c r="V5" s="240" t="s">
        <v>7</v>
      </c>
      <c r="W5" s="240" t="s">
        <v>7</v>
      </c>
      <c r="X5" s="240" t="s">
        <v>8</v>
      </c>
      <c r="Y5" s="240" t="s">
        <v>8</v>
      </c>
      <c r="Z5" s="240" t="s">
        <v>9</v>
      </c>
      <c r="AA5" s="240" t="s">
        <v>8</v>
      </c>
      <c r="AB5" s="240" t="s">
        <v>10</v>
      </c>
      <c r="AC5" s="240" t="s">
        <v>7</v>
      </c>
      <c r="AD5" s="240" t="s">
        <v>7</v>
      </c>
      <c r="AE5" s="240" t="s">
        <v>8</v>
      </c>
      <c r="AF5" s="240" t="s">
        <v>8</v>
      </c>
      <c r="AG5" s="240" t="s">
        <v>9</v>
      </c>
      <c r="AH5" s="240" t="s">
        <v>8</v>
      </c>
      <c r="AI5" s="240" t="s">
        <v>10</v>
      </c>
      <c r="AJ5" s="618"/>
      <c r="AK5" s="672"/>
      <c r="AL5" s="676"/>
      <c r="AM5" s="12"/>
      <c r="AN5" s="12"/>
    </row>
    <row r="6" spans="1:38" s="13" customFormat="1" ht="15" customHeight="1">
      <c r="A6" s="72"/>
      <c r="B6" s="33" t="s">
        <v>106</v>
      </c>
      <c r="C6" s="95" t="s">
        <v>70</v>
      </c>
      <c r="D6" s="96" t="s">
        <v>62</v>
      </c>
      <c r="E6" s="243" t="s">
        <v>116</v>
      </c>
      <c r="F6" s="115"/>
      <c r="G6" s="115" t="s">
        <v>116</v>
      </c>
      <c r="H6" s="115"/>
      <c r="I6" s="115" t="s">
        <v>116</v>
      </c>
      <c r="J6" s="115"/>
      <c r="K6" s="243" t="s">
        <v>116</v>
      </c>
      <c r="L6" s="243"/>
      <c r="M6" s="115" t="s">
        <v>116</v>
      </c>
      <c r="N6" s="115"/>
      <c r="O6" s="115" t="s">
        <v>116</v>
      </c>
      <c r="P6" s="115"/>
      <c r="Q6" s="115" t="s">
        <v>116</v>
      </c>
      <c r="R6" s="243"/>
      <c r="S6" s="243" t="s">
        <v>116</v>
      </c>
      <c r="T6" s="115"/>
      <c r="U6" s="115" t="s">
        <v>116</v>
      </c>
      <c r="V6" s="115"/>
      <c r="W6" s="115" t="s">
        <v>116</v>
      </c>
      <c r="X6" s="115"/>
      <c r="Y6" s="243" t="s">
        <v>116</v>
      </c>
      <c r="Z6" s="243"/>
      <c r="AA6" s="115" t="s">
        <v>116</v>
      </c>
      <c r="AB6" s="115"/>
      <c r="AC6" s="115" t="s">
        <v>116</v>
      </c>
      <c r="AD6" s="115"/>
      <c r="AE6" s="115" t="s">
        <v>116</v>
      </c>
      <c r="AF6" s="243"/>
      <c r="AG6" s="243" t="s">
        <v>116</v>
      </c>
      <c r="AH6" s="115"/>
      <c r="AI6" s="115" t="s">
        <v>116</v>
      </c>
      <c r="AJ6" s="53">
        <f>COUNTIF(C6:AI6,"T")*6+COUNTIF(C6:AI6,"P")*12+COUNTIF(C6:AI6,"M")*6+COUNTIF(C6:AI6,"I")*5+COUNTIF(C6:AI6,"N")*12+COUNTIF(C6:AI6,"TI")*11+COUNTIF(C6:AI6,"MT")*12+COUNTIF(C6:AI6,"MI")*11</f>
        <v>192</v>
      </c>
      <c r="AK6" s="55"/>
      <c r="AL6" s="59"/>
    </row>
    <row r="7" spans="1:38" s="13" customFormat="1" ht="15" customHeight="1">
      <c r="A7" s="110"/>
      <c r="B7" s="33" t="s">
        <v>158</v>
      </c>
      <c r="C7" s="95" t="s">
        <v>70</v>
      </c>
      <c r="D7" s="96" t="s">
        <v>62</v>
      </c>
      <c r="E7" s="243" t="s">
        <v>116</v>
      </c>
      <c r="F7" s="115"/>
      <c r="G7" s="115" t="s">
        <v>116</v>
      </c>
      <c r="H7" s="115"/>
      <c r="I7" s="115" t="s">
        <v>116</v>
      </c>
      <c r="J7" s="115"/>
      <c r="K7" s="243" t="s">
        <v>116</v>
      </c>
      <c r="L7" s="243"/>
      <c r="M7" s="115" t="s">
        <v>116</v>
      </c>
      <c r="N7" s="115"/>
      <c r="O7" s="115" t="s">
        <v>116</v>
      </c>
      <c r="P7" s="115"/>
      <c r="Q7" s="115" t="s">
        <v>116</v>
      </c>
      <c r="R7" s="243"/>
      <c r="S7" s="243" t="s">
        <v>116</v>
      </c>
      <c r="T7" s="115"/>
      <c r="U7" s="115" t="s">
        <v>116</v>
      </c>
      <c r="V7" s="115"/>
      <c r="W7" s="115" t="s">
        <v>116</v>
      </c>
      <c r="X7" s="115"/>
      <c r="Y7" s="243" t="s">
        <v>116</v>
      </c>
      <c r="Z7" s="243"/>
      <c r="AA7" s="115" t="s">
        <v>116</v>
      </c>
      <c r="AB7" s="115"/>
      <c r="AC7" s="115" t="s">
        <v>116</v>
      </c>
      <c r="AD7" s="115"/>
      <c r="AE7" s="115" t="s">
        <v>116</v>
      </c>
      <c r="AF7" s="243"/>
      <c r="AG7" s="243" t="s">
        <v>116</v>
      </c>
      <c r="AH7" s="115"/>
      <c r="AI7" s="115" t="s">
        <v>116</v>
      </c>
      <c r="AJ7" s="53">
        <f>COUNTIF(C7:AI7,"T")*6+COUNTIF(C7:AI7,"P")*12+COUNTIF(C7:AI7,"M")*6+COUNTIF(C7:AI7,"I")*5+COUNTIF(C7:AI7,"N")*12+COUNTIF(C7:AI7,"TI")*11+COUNTIF(C7:AI7,"MT")*12+COUNTIF(C7:AI7,"MI")*11</f>
        <v>192</v>
      </c>
      <c r="AK7" s="55"/>
      <c r="AL7" s="59"/>
    </row>
    <row r="8" spans="1:38" s="13" customFormat="1" ht="15" customHeight="1">
      <c r="A8" s="110"/>
      <c r="B8" s="33" t="s">
        <v>84</v>
      </c>
      <c r="C8" s="95" t="s">
        <v>70</v>
      </c>
      <c r="D8" s="96" t="s">
        <v>62</v>
      </c>
      <c r="E8" s="243" t="s">
        <v>116</v>
      </c>
      <c r="F8" s="115"/>
      <c r="G8" s="115" t="s">
        <v>116</v>
      </c>
      <c r="H8" s="115"/>
      <c r="I8" s="115" t="s">
        <v>116</v>
      </c>
      <c r="J8" s="115"/>
      <c r="K8" s="243" t="s">
        <v>116</v>
      </c>
      <c r="L8" s="243"/>
      <c r="M8" s="115" t="s">
        <v>116</v>
      </c>
      <c r="N8" s="115"/>
      <c r="O8" s="115" t="s">
        <v>116</v>
      </c>
      <c r="P8" s="115"/>
      <c r="Q8" s="115" t="s">
        <v>116</v>
      </c>
      <c r="R8" s="243"/>
      <c r="S8" s="243" t="s">
        <v>116</v>
      </c>
      <c r="T8" s="115"/>
      <c r="U8" s="115" t="s">
        <v>116</v>
      </c>
      <c r="V8" s="115"/>
      <c r="W8" s="115" t="s">
        <v>116</v>
      </c>
      <c r="X8" s="115"/>
      <c r="Y8" s="243" t="s">
        <v>116</v>
      </c>
      <c r="Z8" s="243"/>
      <c r="AA8" s="115" t="s">
        <v>116</v>
      </c>
      <c r="AB8" s="115"/>
      <c r="AC8" s="115" t="s">
        <v>116</v>
      </c>
      <c r="AD8" s="115"/>
      <c r="AE8" s="115" t="s">
        <v>116</v>
      </c>
      <c r="AF8" s="243"/>
      <c r="AG8" s="243" t="s">
        <v>116</v>
      </c>
      <c r="AH8" s="115"/>
      <c r="AI8" s="115" t="s">
        <v>116</v>
      </c>
      <c r="AJ8" s="53">
        <f>COUNTIF(C8:AI8,"T")*6+COUNTIF(C8:AI8,"P")*12+COUNTIF(C8:AI8,"M")*6+COUNTIF(C8:AI8,"I")*5+COUNTIF(C8:AI8,"N")*12+COUNTIF(C8:AI8,"TI")*11+COUNTIF(C8:AI8,"MT")*12+COUNTIF(C8:AI8,"MI")*11</f>
        <v>192</v>
      </c>
      <c r="AK8" s="55"/>
      <c r="AL8" s="59"/>
    </row>
    <row r="9" spans="1:38" s="13" customFormat="1" ht="15" customHeight="1">
      <c r="A9" s="111" t="s">
        <v>0</v>
      </c>
      <c r="B9" s="108" t="s">
        <v>1</v>
      </c>
      <c r="C9" s="107" t="s">
        <v>2</v>
      </c>
      <c r="D9" s="677" t="s">
        <v>3</v>
      </c>
      <c r="E9" s="106">
        <v>1</v>
      </c>
      <c r="F9" s="106">
        <v>2</v>
      </c>
      <c r="G9" s="106">
        <v>3</v>
      </c>
      <c r="H9" s="106">
        <v>4</v>
      </c>
      <c r="I9" s="106">
        <v>5</v>
      </c>
      <c r="J9" s="106">
        <v>6</v>
      </c>
      <c r="K9" s="106">
        <v>7</v>
      </c>
      <c r="L9" s="106">
        <v>8</v>
      </c>
      <c r="M9" s="106">
        <v>9</v>
      </c>
      <c r="N9" s="106">
        <v>10</v>
      </c>
      <c r="O9" s="106">
        <v>11</v>
      </c>
      <c r="P9" s="106">
        <v>12</v>
      </c>
      <c r="Q9" s="106">
        <v>13</v>
      </c>
      <c r="R9" s="106">
        <v>14</v>
      </c>
      <c r="S9" s="106">
        <v>15</v>
      </c>
      <c r="T9" s="106">
        <v>16</v>
      </c>
      <c r="U9" s="106">
        <v>17</v>
      </c>
      <c r="V9" s="106">
        <v>18</v>
      </c>
      <c r="W9" s="106">
        <v>19</v>
      </c>
      <c r="X9" s="106">
        <v>20</v>
      </c>
      <c r="Y9" s="106">
        <v>21</v>
      </c>
      <c r="Z9" s="106">
        <v>22</v>
      </c>
      <c r="AA9" s="106">
        <v>23</v>
      </c>
      <c r="AB9" s="106">
        <v>24</v>
      </c>
      <c r="AC9" s="106">
        <v>25</v>
      </c>
      <c r="AD9" s="106">
        <v>26</v>
      </c>
      <c r="AE9" s="106">
        <v>27</v>
      </c>
      <c r="AF9" s="106">
        <v>28</v>
      </c>
      <c r="AG9" s="106">
        <v>29</v>
      </c>
      <c r="AH9" s="125">
        <v>30</v>
      </c>
      <c r="AI9" s="106">
        <v>31</v>
      </c>
      <c r="AJ9" s="678" t="s">
        <v>4</v>
      </c>
      <c r="AK9" s="55"/>
      <c r="AL9" s="59"/>
    </row>
    <row r="10" spans="1:38" s="13" customFormat="1" ht="15" customHeight="1">
      <c r="A10" s="111"/>
      <c r="B10" s="57"/>
      <c r="C10" s="107"/>
      <c r="D10" s="677"/>
      <c r="E10" s="240" t="s">
        <v>9</v>
      </c>
      <c r="F10" s="240" t="s">
        <v>8</v>
      </c>
      <c r="G10" s="240" t="s">
        <v>10</v>
      </c>
      <c r="H10" s="240" t="s">
        <v>7</v>
      </c>
      <c r="I10" s="240" t="s">
        <v>7</v>
      </c>
      <c r="J10" s="240" t="s">
        <v>8</v>
      </c>
      <c r="K10" s="240" t="s">
        <v>8</v>
      </c>
      <c r="L10" s="240" t="s">
        <v>9</v>
      </c>
      <c r="M10" s="240" t="s">
        <v>8</v>
      </c>
      <c r="N10" s="240" t="s">
        <v>10</v>
      </c>
      <c r="O10" s="240" t="s">
        <v>7</v>
      </c>
      <c r="P10" s="240" t="s">
        <v>7</v>
      </c>
      <c r="Q10" s="240" t="s">
        <v>8</v>
      </c>
      <c r="R10" s="240" t="s">
        <v>8</v>
      </c>
      <c r="S10" s="240" t="s">
        <v>9</v>
      </c>
      <c r="T10" s="240" t="s">
        <v>8</v>
      </c>
      <c r="U10" s="240" t="s">
        <v>10</v>
      </c>
      <c r="V10" s="240" t="s">
        <v>7</v>
      </c>
      <c r="W10" s="240" t="s">
        <v>7</v>
      </c>
      <c r="X10" s="240" t="s">
        <v>8</v>
      </c>
      <c r="Y10" s="240" t="s">
        <v>8</v>
      </c>
      <c r="Z10" s="240" t="s">
        <v>9</v>
      </c>
      <c r="AA10" s="240" t="s">
        <v>8</v>
      </c>
      <c r="AB10" s="240" t="s">
        <v>10</v>
      </c>
      <c r="AC10" s="240" t="s">
        <v>7</v>
      </c>
      <c r="AD10" s="240" t="s">
        <v>7</v>
      </c>
      <c r="AE10" s="240" t="s">
        <v>8</v>
      </c>
      <c r="AF10" s="240" t="s">
        <v>8</v>
      </c>
      <c r="AG10" s="240" t="s">
        <v>9</v>
      </c>
      <c r="AH10" s="240" t="s">
        <v>8</v>
      </c>
      <c r="AI10" s="240" t="s">
        <v>10</v>
      </c>
      <c r="AJ10" s="678"/>
      <c r="AK10" s="55"/>
      <c r="AL10" s="59"/>
    </row>
    <row r="11" spans="1:38" s="13" customFormat="1" ht="15" customHeight="1">
      <c r="A11" s="110"/>
      <c r="B11" s="33" t="s">
        <v>159</v>
      </c>
      <c r="C11" s="95" t="s">
        <v>70</v>
      </c>
      <c r="D11" s="96" t="s">
        <v>62</v>
      </c>
      <c r="E11" s="243"/>
      <c r="F11" s="115" t="s">
        <v>116</v>
      </c>
      <c r="G11" s="115"/>
      <c r="H11" s="115" t="s">
        <v>116</v>
      </c>
      <c r="I11" s="115"/>
      <c r="J11" s="115" t="s">
        <v>116</v>
      </c>
      <c r="K11" s="243"/>
      <c r="L11" s="243" t="s">
        <v>116</v>
      </c>
      <c r="M11" s="115"/>
      <c r="N11" s="115" t="s">
        <v>116</v>
      </c>
      <c r="O11" s="115"/>
      <c r="P11" s="115" t="s">
        <v>116</v>
      </c>
      <c r="Q11" s="115"/>
      <c r="R11" s="243" t="s">
        <v>116</v>
      </c>
      <c r="S11" s="243"/>
      <c r="T11" s="115" t="s">
        <v>116</v>
      </c>
      <c r="U11" s="115"/>
      <c r="V11" s="115" t="s">
        <v>116</v>
      </c>
      <c r="W11" s="115"/>
      <c r="X11" s="115" t="s">
        <v>116</v>
      </c>
      <c r="Y11" s="243"/>
      <c r="Z11" s="243" t="s">
        <v>116</v>
      </c>
      <c r="AA11" s="115"/>
      <c r="AB11" s="115" t="s">
        <v>116</v>
      </c>
      <c r="AC11" s="115"/>
      <c r="AD11" s="115" t="s">
        <v>116</v>
      </c>
      <c r="AE11" s="115"/>
      <c r="AF11" s="243" t="s">
        <v>116</v>
      </c>
      <c r="AG11" s="243"/>
      <c r="AH11" s="115" t="s">
        <v>116</v>
      </c>
      <c r="AI11" s="115"/>
      <c r="AJ11" s="53">
        <f>COUNTIF(C11:AI11,"T")*6+COUNTIF(C11:AI11,"P")*12+COUNTIF(C11:AI11,"M")*6+COUNTIF(C11:AI11,"I")*5+COUNTIF(C11:AI11,"N")*12+COUNTIF(C11:AI11,"TI")*11+COUNTIF(C11:AI11,"MT")*12+COUNTIF(C11:AI11,"MI")*11</f>
        <v>180</v>
      </c>
      <c r="AK11" s="55"/>
      <c r="AL11" s="59"/>
    </row>
    <row r="12" spans="1:38" s="13" customFormat="1" ht="15" customHeight="1">
      <c r="A12" s="72"/>
      <c r="B12" s="33" t="s">
        <v>105</v>
      </c>
      <c r="C12" s="95" t="s">
        <v>70</v>
      </c>
      <c r="D12" s="96" t="s">
        <v>62</v>
      </c>
      <c r="E12" s="243"/>
      <c r="F12" s="115" t="s">
        <v>116</v>
      </c>
      <c r="G12" s="115"/>
      <c r="H12" s="115" t="s">
        <v>116</v>
      </c>
      <c r="I12" s="115"/>
      <c r="J12" s="115" t="s">
        <v>116</v>
      </c>
      <c r="K12" s="243"/>
      <c r="L12" s="243" t="s">
        <v>116</v>
      </c>
      <c r="M12" s="115"/>
      <c r="N12" s="115" t="s">
        <v>116</v>
      </c>
      <c r="O12" s="115"/>
      <c r="P12" s="115" t="s">
        <v>116</v>
      </c>
      <c r="Q12" s="115"/>
      <c r="R12" s="243" t="s">
        <v>116</v>
      </c>
      <c r="S12" s="243"/>
      <c r="T12" s="115" t="s">
        <v>116</v>
      </c>
      <c r="U12" s="115"/>
      <c r="V12" s="115" t="s">
        <v>116</v>
      </c>
      <c r="W12" s="115"/>
      <c r="X12" s="115" t="s">
        <v>116</v>
      </c>
      <c r="Y12" s="243"/>
      <c r="Z12" s="243" t="s">
        <v>116</v>
      </c>
      <c r="AA12" s="115"/>
      <c r="AB12" s="115" t="s">
        <v>116</v>
      </c>
      <c r="AC12" s="115"/>
      <c r="AD12" s="115" t="s">
        <v>116</v>
      </c>
      <c r="AE12" s="115"/>
      <c r="AF12" s="243" t="s">
        <v>116</v>
      </c>
      <c r="AG12" s="243"/>
      <c r="AH12" s="115" t="s">
        <v>116</v>
      </c>
      <c r="AI12" s="115"/>
      <c r="AJ12" s="53">
        <f>COUNTIF(C12:AI12,"T")*6+COUNTIF(C12:AI12,"P")*12+COUNTIF(C12:AI12,"M")*6+COUNTIF(C12:AI12,"I")*5+COUNTIF(C12:AI12,"N")*12+COUNTIF(C12:AI12,"TI")*11+COUNTIF(C12:AI12,"MT")*12+COUNTIF(C12:AI12,"MI")*11</f>
        <v>180</v>
      </c>
      <c r="AK12" s="55"/>
      <c r="AL12" s="59"/>
    </row>
    <row r="13" spans="1:38" s="13" customFormat="1" ht="15" customHeight="1">
      <c r="A13" s="72"/>
      <c r="B13" s="33" t="s">
        <v>160</v>
      </c>
      <c r="C13" s="95" t="s">
        <v>70</v>
      </c>
      <c r="D13" s="96" t="s">
        <v>62</v>
      </c>
      <c r="E13" s="243"/>
      <c r="F13" s="115" t="s">
        <v>116</v>
      </c>
      <c r="G13" s="115"/>
      <c r="H13" s="115" t="s">
        <v>116</v>
      </c>
      <c r="I13" s="115"/>
      <c r="J13" s="115" t="s">
        <v>116</v>
      </c>
      <c r="K13" s="243"/>
      <c r="L13" s="243" t="s">
        <v>116</v>
      </c>
      <c r="M13" s="115"/>
      <c r="N13" s="115" t="s">
        <v>116</v>
      </c>
      <c r="O13" s="115"/>
      <c r="P13" s="115" t="s">
        <v>116</v>
      </c>
      <c r="Q13" s="115"/>
      <c r="R13" s="243" t="s">
        <v>116</v>
      </c>
      <c r="S13" s="243"/>
      <c r="T13" s="115" t="s">
        <v>116</v>
      </c>
      <c r="U13" s="115"/>
      <c r="V13" s="115" t="s">
        <v>116</v>
      </c>
      <c r="W13" s="115"/>
      <c r="X13" s="115" t="s">
        <v>116</v>
      </c>
      <c r="Y13" s="243"/>
      <c r="Z13" s="243" t="s">
        <v>116</v>
      </c>
      <c r="AA13" s="115"/>
      <c r="AB13" s="115" t="s">
        <v>116</v>
      </c>
      <c r="AC13" s="115"/>
      <c r="AD13" s="115" t="s">
        <v>116</v>
      </c>
      <c r="AE13" s="115"/>
      <c r="AF13" s="243" t="s">
        <v>116</v>
      </c>
      <c r="AG13" s="243"/>
      <c r="AH13" s="115" t="s">
        <v>116</v>
      </c>
      <c r="AI13" s="115"/>
      <c r="AJ13" s="53">
        <f>COUNTIF(C13:AI13,"T")*6+COUNTIF(C13:AI13,"P")*12+COUNTIF(C13:AI13,"M")*6+COUNTIF(C13:AI13,"I")*5+COUNTIF(C13:AI13,"N")*12+COUNTIF(C13:AI13,"TI")*11+COUNTIF(C13:AI13,"MT")*12+COUNTIF(C13:AI13,"MI")*11</f>
        <v>180</v>
      </c>
      <c r="AK13" s="55"/>
      <c r="AL13" s="59"/>
    </row>
    <row r="14" spans="1:38" s="13" customFormat="1" ht="15" customHeight="1">
      <c r="A14" s="111" t="s">
        <v>0</v>
      </c>
      <c r="B14" s="108" t="s">
        <v>1</v>
      </c>
      <c r="C14" s="107" t="s">
        <v>2</v>
      </c>
      <c r="D14" s="677" t="s">
        <v>3</v>
      </c>
      <c r="E14" s="106">
        <v>1</v>
      </c>
      <c r="F14" s="106">
        <v>2</v>
      </c>
      <c r="G14" s="106">
        <v>3</v>
      </c>
      <c r="H14" s="106">
        <v>4</v>
      </c>
      <c r="I14" s="106">
        <v>5</v>
      </c>
      <c r="J14" s="106">
        <v>6</v>
      </c>
      <c r="K14" s="106">
        <v>7</v>
      </c>
      <c r="L14" s="106">
        <v>8</v>
      </c>
      <c r="M14" s="106">
        <v>9</v>
      </c>
      <c r="N14" s="106">
        <v>10</v>
      </c>
      <c r="O14" s="106">
        <v>11</v>
      </c>
      <c r="P14" s="106">
        <v>12</v>
      </c>
      <c r="Q14" s="106">
        <v>13</v>
      </c>
      <c r="R14" s="106">
        <v>14</v>
      </c>
      <c r="S14" s="106">
        <v>15</v>
      </c>
      <c r="T14" s="106">
        <v>16</v>
      </c>
      <c r="U14" s="106">
        <v>17</v>
      </c>
      <c r="V14" s="106">
        <v>18</v>
      </c>
      <c r="W14" s="106">
        <v>19</v>
      </c>
      <c r="X14" s="106">
        <v>20</v>
      </c>
      <c r="Y14" s="106">
        <v>21</v>
      </c>
      <c r="Z14" s="106">
        <v>22</v>
      </c>
      <c r="AA14" s="106">
        <v>23</v>
      </c>
      <c r="AB14" s="106">
        <v>24</v>
      </c>
      <c r="AC14" s="106">
        <v>25</v>
      </c>
      <c r="AD14" s="106">
        <v>26</v>
      </c>
      <c r="AE14" s="106">
        <v>27</v>
      </c>
      <c r="AF14" s="106">
        <v>28</v>
      </c>
      <c r="AG14" s="106">
        <v>29</v>
      </c>
      <c r="AH14" s="125">
        <v>30</v>
      </c>
      <c r="AI14" s="106">
        <v>31</v>
      </c>
      <c r="AJ14" s="679" t="s">
        <v>4</v>
      </c>
      <c r="AK14" s="55"/>
      <c r="AL14" s="59"/>
    </row>
    <row r="15" spans="1:38" s="13" customFormat="1" ht="15" customHeight="1">
      <c r="A15" s="111"/>
      <c r="B15" s="57"/>
      <c r="C15" s="107"/>
      <c r="D15" s="677"/>
      <c r="E15" s="240" t="s">
        <v>9</v>
      </c>
      <c r="F15" s="240" t="s">
        <v>8</v>
      </c>
      <c r="G15" s="240" t="s">
        <v>10</v>
      </c>
      <c r="H15" s="240" t="s">
        <v>7</v>
      </c>
      <c r="I15" s="240" t="s">
        <v>7</v>
      </c>
      <c r="J15" s="240" t="s">
        <v>8</v>
      </c>
      <c r="K15" s="240" t="s">
        <v>8</v>
      </c>
      <c r="L15" s="240" t="s">
        <v>9</v>
      </c>
      <c r="M15" s="240" t="s">
        <v>8</v>
      </c>
      <c r="N15" s="240" t="s">
        <v>10</v>
      </c>
      <c r="O15" s="240" t="s">
        <v>7</v>
      </c>
      <c r="P15" s="240" t="s">
        <v>7</v>
      </c>
      <c r="Q15" s="240" t="s">
        <v>8</v>
      </c>
      <c r="R15" s="240" t="s">
        <v>8</v>
      </c>
      <c r="S15" s="240" t="s">
        <v>9</v>
      </c>
      <c r="T15" s="240" t="s">
        <v>8</v>
      </c>
      <c r="U15" s="240" t="s">
        <v>10</v>
      </c>
      <c r="V15" s="240" t="s">
        <v>7</v>
      </c>
      <c r="W15" s="240" t="s">
        <v>7</v>
      </c>
      <c r="X15" s="240" t="s">
        <v>8</v>
      </c>
      <c r="Y15" s="240" t="s">
        <v>8</v>
      </c>
      <c r="Z15" s="240" t="s">
        <v>9</v>
      </c>
      <c r="AA15" s="240" t="s">
        <v>8</v>
      </c>
      <c r="AB15" s="240" t="s">
        <v>10</v>
      </c>
      <c r="AC15" s="240" t="s">
        <v>7</v>
      </c>
      <c r="AD15" s="240" t="s">
        <v>7</v>
      </c>
      <c r="AE15" s="240" t="s">
        <v>8</v>
      </c>
      <c r="AF15" s="240" t="s">
        <v>8</v>
      </c>
      <c r="AG15" s="240" t="s">
        <v>9</v>
      </c>
      <c r="AH15" s="240" t="s">
        <v>8</v>
      </c>
      <c r="AI15" s="240" t="s">
        <v>10</v>
      </c>
      <c r="AJ15" s="679"/>
      <c r="AK15" s="55"/>
      <c r="AL15" s="59"/>
    </row>
    <row r="16" spans="1:38" s="13" customFormat="1" ht="15" customHeight="1">
      <c r="A16" s="112"/>
      <c r="B16" s="33" t="s">
        <v>161</v>
      </c>
      <c r="C16" s="95" t="s">
        <v>70</v>
      </c>
      <c r="D16" s="97" t="s">
        <v>63</v>
      </c>
      <c r="E16" s="243" t="s">
        <v>115</v>
      </c>
      <c r="F16" s="115"/>
      <c r="G16" s="115" t="s">
        <v>115</v>
      </c>
      <c r="H16" s="115"/>
      <c r="I16" s="115" t="s">
        <v>115</v>
      </c>
      <c r="J16" s="115"/>
      <c r="K16" s="243" t="s">
        <v>115</v>
      </c>
      <c r="L16" s="243"/>
      <c r="M16" s="115" t="s">
        <v>115</v>
      </c>
      <c r="N16" s="115"/>
      <c r="O16" s="115" t="s">
        <v>115</v>
      </c>
      <c r="P16" s="115"/>
      <c r="Q16" s="115" t="s">
        <v>115</v>
      </c>
      <c r="R16" s="243"/>
      <c r="S16" s="243" t="s">
        <v>115</v>
      </c>
      <c r="T16" s="115"/>
      <c r="U16" s="115" t="s">
        <v>115</v>
      </c>
      <c r="V16" s="115"/>
      <c r="W16" s="115" t="s">
        <v>115</v>
      </c>
      <c r="X16" s="115"/>
      <c r="Y16" s="243" t="s">
        <v>115</v>
      </c>
      <c r="Z16" s="243"/>
      <c r="AA16" s="115" t="s">
        <v>115</v>
      </c>
      <c r="AB16" s="115"/>
      <c r="AC16" s="115" t="s">
        <v>115</v>
      </c>
      <c r="AD16" s="115"/>
      <c r="AE16" s="115" t="s">
        <v>115</v>
      </c>
      <c r="AF16" s="243"/>
      <c r="AG16" s="243" t="s">
        <v>115</v>
      </c>
      <c r="AH16" s="115"/>
      <c r="AI16" s="115" t="s">
        <v>115</v>
      </c>
      <c r="AJ16" s="53">
        <f>COUNTIF(C16:AI16,"T")*6+COUNTIF(C16:AI16,"P")*12+COUNTIF(C16:AI16,"M")*6+COUNTIF(C16:AI16,"I")*5+COUNTIF(C16:AI16,"N")*12+COUNTIF(C16:AI16,"TI")*11+COUNTIF(C16:AI16,"MT")*12+COUNTIF(C16:AI16,"MI")*11</f>
        <v>192</v>
      </c>
      <c r="AK16" s="55"/>
      <c r="AL16" s="59"/>
    </row>
    <row r="17" spans="1:38" s="13" customFormat="1" ht="15" customHeight="1">
      <c r="A17" s="111" t="s">
        <v>0</v>
      </c>
      <c r="B17" s="108" t="s">
        <v>1</v>
      </c>
      <c r="C17" s="107" t="s">
        <v>2</v>
      </c>
      <c r="D17" s="677" t="s">
        <v>3</v>
      </c>
      <c r="E17" s="106">
        <v>1</v>
      </c>
      <c r="F17" s="106">
        <v>2</v>
      </c>
      <c r="G17" s="106">
        <v>3</v>
      </c>
      <c r="H17" s="106">
        <v>4</v>
      </c>
      <c r="I17" s="106">
        <v>5</v>
      </c>
      <c r="J17" s="106">
        <v>6</v>
      </c>
      <c r="K17" s="106">
        <v>7</v>
      </c>
      <c r="L17" s="106">
        <v>8</v>
      </c>
      <c r="M17" s="106">
        <v>9</v>
      </c>
      <c r="N17" s="106">
        <v>10</v>
      </c>
      <c r="O17" s="106">
        <v>11</v>
      </c>
      <c r="P17" s="106">
        <v>12</v>
      </c>
      <c r="Q17" s="106">
        <v>13</v>
      </c>
      <c r="R17" s="106">
        <v>14</v>
      </c>
      <c r="S17" s="106">
        <v>15</v>
      </c>
      <c r="T17" s="106">
        <v>16</v>
      </c>
      <c r="U17" s="106">
        <v>17</v>
      </c>
      <c r="V17" s="106">
        <v>18</v>
      </c>
      <c r="W17" s="106">
        <v>19</v>
      </c>
      <c r="X17" s="106">
        <v>20</v>
      </c>
      <c r="Y17" s="106">
        <v>21</v>
      </c>
      <c r="Z17" s="106">
        <v>22</v>
      </c>
      <c r="AA17" s="106">
        <v>23</v>
      </c>
      <c r="AB17" s="106">
        <v>24</v>
      </c>
      <c r="AC17" s="106">
        <v>25</v>
      </c>
      <c r="AD17" s="106">
        <v>26</v>
      </c>
      <c r="AE17" s="106">
        <v>27</v>
      </c>
      <c r="AF17" s="106">
        <v>28</v>
      </c>
      <c r="AG17" s="106">
        <v>29</v>
      </c>
      <c r="AH17" s="125">
        <v>30</v>
      </c>
      <c r="AI17" s="106">
        <v>31</v>
      </c>
      <c r="AJ17" s="679" t="s">
        <v>4</v>
      </c>
      <c r="AK17" s="55"/>
      <c r="AL17" s="59"/>
    </row>
    <row r="18" spans="1:38" s="13" customFormat="1" ht="15" customHeight="1">
      <c r="A18" s="113"/>
      <c r="B18" s="57"/>
      <c r="C18" s="107"/>
      <c r="D18" s="677"/>
      <c r="E18" s="240" t="s">
        <v>9</v>
      </c>
      <c r="F18" s="240" t="s">
        <v>8</v>
      </c>
      <c r="G18" s="240" t="s">
        <v>10</v>
      </c>
      <c r="H18" s="240" t="s">
        <v>7</v>
      </c>
      <c r="I18" s="240" t="s">
        <v>7</v>
      </c>
      <c r="J18" s="240" t="s">
        <v>8</v>
      </c>
      <c r="K18" s="240" t="s">
        <v>8</v>
      </c>
      <c r="L18" s="240" t="s">
        <v>9</v>
      </c>
      <c r="M18" s="240" t="s">
        <v>8</v>
      </c>
      <c r="N18" s="240" t="s">
        <v>10</v>
      </c>
      <c r="O18" s="240" t="s">
        <v>7</v>
      </c>
      <c r="P18" s="240" t="s">
        <v>7</v>
      </c>
      <c r="Q18" s="240" t="s">
        <v>8</v>
      </c>
      <c r="R18" s="240" t="s">
        <v>8</v>
      </c>
      <c r="S18" s="240" t="s">
        <v>9</v>
      </c>
      <c r="T18" s="240" t="s">
        <v>8</v>
      </c>
      <c r="U18" s="240" t="s">
        <v>10</v>
      </c>
      <c r="V18" s="240" t="s">
        <v>7</v>
      </c>
      <c r="W18" s="240" t="s">
        <v>7</v>
      </c>
      <c r="X18" s="240" t="s">
        <v>8</v>
      </c>
      <c r="Y18" s="240" t="s">
        <v>8</v>
      </c>
      <c r="Z18" s="240" t="s">
        <v>9</v>
      </c>
      <c r="AA18" s="240" t="s">
        <v>8</v>
      </c>
      <c r="AB18" s="240" t="s">
        <v>10</v>
      </c>
      <c r="AC18" s="240" t="s">
        <v>7</v>
      </c>
      <c r="AD18" s="240" t="s">
        <v>7</v>
      </c>
      <c r="AE18" s="240" t="s">
        <v>8</v>
      </c>
      <c r="AF18" s="240" t="s">
        <v>8</v>
      </c>
      <c r="AG18" s="240" t="s">
        <v>9</v>
      </c>
      <c r="AH18" s="240" t="s">
        <v>8</v>
      </c>
      <c r="AI18" s="240" t="s">
        <v>10</v>
      </c>
      <c r="AJ18" s="679"/>
      <c r="AK18" s="55"/>
      <c r="AL18" s="59"/>
    </row>
    <row r="19" spans="1:38" s="13" customFormat="1" ht="15" customHeight="1">
      <c r="A19" s="114"/>
      <c r="B19" s="33" t="s">
        <v>93</v>
      </c>
      <c r="C19" s="95" t="s">
        <v>70</v>
      </c>
      <c r="D19" s="97" t="s">
        <v>63</v>
      </c>
      <c r="E19" s="243"/>
      <c r="F19" s="115" t="s">
        <v>115</v>
      </c>
      <c r="G19" s="115"/>
      <c r="H19" s="115" t="s">
        <v>115</v>
      </c>
      <c r="I19" s="115"/>
      <c r="J19" s="115" t="s">
        <v>115</v>
      </c>
      <c r="K19" s="243"/>
      <c r="L19" s="243" t="s">
        <v>115</v>
      </c>
      <c r="M19" s="115"/>
      <c r="N19" s="115" t="s">
        <v>115</v>
      </c>
      <c r="O19" s="115"/>
      <c r="P19" s="115" t="s">
        <v>115</v>
      </c>
      <c r="Q19" s="115"/>
      <c r="R19" s="243" t="s">
        <v>115</v>
      </c>
      <c r="S19" s="243"/>
      <c r="T19" s="115" t="s">
        <v>115</v>
      </c>
      <c r="U19" s="115"/>
      <c r="V19" s="115" t="s">
        <v>115</v>
      </c>
      <c r="W19" s="115"/>
      <c r="X19" s="115" t="s">
        <v>115</v>
      </c>
      <c r="Y19" s="243"/>
      <c r="Z19" s="243" t="s">
        <v>115</v>
      </c>
      <c r="AA19" s="115"/>
      <c r="AB19" s="115" t="s">
        <v>115</v>
      </c>
      <c r="AC19" s="115"/>
      <c r="AD19" s="115" t="s">
        <v>115</v>
      </c>
      <c r="AE19" s="115"/>
      <c r="AF19" s="243" t="s">
        <v>115</v>
      </c>
      <c r="AG19" s="243"/>
      <c r="AH19" s="115" t="s">
        <v>115</v>
      </c>
      <c r="AI19" s="115"/>
      <c r="AJ19" s="53">
        <f>COUNTIF(C19:AI19,"T")*6+COUNTIF(C19:AI19,"P")*12+COUNTIF(C19:AI19,"M")*6+COUNTIF(C19:AI19,"I")*5+COUNTIF(C19:AI19,"N")*12+COUNTIF(C19:AI19,"TI")*11+COUNTIF(C19:AI19,"MT")*12+COUNTIF(C19:AI19,"MI")*11</f>
        <v>180</v>
      </c>
      <c r="AK19" s="55"/>
      <c r="AL19" s="59"/>
    </row>
    <row r="20" spans="1:38" s="13" customFormat="1" ht="15" customHeight="1">
      <c r="A20" s="111" t="s">
        <v>0</v>
      </c>
      <c r="B20" s="108" t="s">
        <v>1</v>
      </c>
      <c r="C20" s="107" t="s">
        <v>2</v>
      </c>
      <c r="D20" s="677" t="s">
        <v>3</v>
      </c>
      <c r="E20" s="106">
        <v>1</v>
      </c>
      <c r="F20" s="106">
        <v>2</v>
      </c>
      <c r="G20" s="106">
        <v>3</v>
      </c>
      <c r="H20" s="106">
        <v>4</v>
      </c>
      <c r="I20" s="106">
        <v>5</v>
      </c>
      <c r="J20" s="106">
        <v>6</v>
      </c>
      <c r="K20" s="106">
        <v>7</v>
      </c>
      <c r="L20" s="106">
        <v>8</v>
      </c>
      <c r="M20" s="106">
        <v>9</v>
      </c>
      <c r="N20" s="106">
        <v>10</v>
      </c>
      <c r="O20" s="106">
        <v>11</v>
      </c>
      <c r="P20" s="106">
        <v>12</v>
      </c>
      <c r="Q20" s="106">
        <v>13</v>
      </c>
      <c r="R20" s="106">
        <v>14</v>
      </c>
      <c r="S20" s="106">
        <v>15</v>
      </c>
      <c r="T20" s="106">
        <v>16</v>
      </c>
      <c r="U20" s="106">
        <v>17</v>
      </c>
      <c r="V20" s="106">
        <v>18</v>
      </c>
      <c r="W20" s="106">
        <v>19</v>
      </c>
      <c r="X20" s="106">
        <v>20</v>
      </c>
      <c r="Y20" s="106">
        <v>21</v>
      </c>
      <c r="Z20" s="106">
        <v>22</v>
      </c>
      <c r="AA20" s="106">
        <v>23</v>
      </c>
      <c r="AB20" s="106">
        <v>24</v>
      </c>
      <c r="AC20" s="106">
        <v>25</v>
      </c>
      <c r="AD20" s="106">
        <v>26</v>
      </c>
      <c r="AE20" s="106">
        <v>27</v>
      </c>
      <c r="AF20" s="106">
        <v>28</v>
      </c>
      <c r="AG20" s="106">
        <v>29</v>
      </c>
      <c r="AH20" s="125">
        <v>30</v>
      </c>
      <c r="AI20" s="106">
        <v>31</v>
      </c>
      <c r="AJ20" s="122"/>
      <c r="AK20" s="55"/>
      <c r="AL20" s="59"/>
    </row>
    <row r="21" spans="1:38" s="13" customFormat="1" ht="15" customHeight="1">
      <c r="A21" s="113"/>
      <c r="B21" s="57"/>
      <c r="C21" s="107"/>
      <c r="D21" s="677"/>
      <c r="E21" s="240" t="s">
        <v>9</v>
      </c>
      <c r="F21" s="240" t="s">
        <v>8</v>
      </c>
      <c r="G21" s="240" t="s">
        <v>10</v>
      </c>
      <c r="H21" s="240" t="s">
        <v>7</v>
      </c>
      <c r="I21" s="240" t="s">
        <v>7</v>
      </c>
      <c r="J21" s="240" t="s">
        <v>8</v>
      </c>
      <c r="K21" s="240" t="s">
        <v>8</v>
      </c>
      <c r="L21" s="240" t="s">
        <v>9</v>
      </c>
      <c r="M21" s="240" t="s">
        <v>8</v>
      </c>
      <c r="N21" s="240" t="s">
        <v>10</v>
      </c>
      <c r="O21" s="240" t="s">
        <v>7</v>
      </c>
      <c r="P21" s="240" t="s">
        <v>7</v>
      </c>
      <c r="Q21" s="240" t="s">
        <v>8</v>
      </c>
      <c r="R21" s="240" t="s">
        <v>8</v>
      </c>
      <c r="S21" s="240" t="s">
        <v>9</v>
      </c>
      <c r="T21" s="240" t="s">
        <v>8</v>
      </c>
      <c r="U21" s="240" t="s">
        <v>10</v>
      </c>
      <c r="V21" s="240" t="s">
        <v>7</v>
      </c>
      <c r="W21" s="240" t="s">
        <v>7</v>
      </c>
      <c r="X21" s="240" t="s">
        <v>8</v>
      </c>
      <c r="Y21" s="240" t="s">
        <v>8</v>
      </c>
      <c r="Z21" s="240" t="s">
        <v>9</v>
      </c>
      <c r="AA21" s="240" t="s">
        <v>8</v>
      </c>
      <c r="AB21" s="240" t="s">
        <v>10</v>
      </c>
      <c r="AC21" s="240" t="s">
        <v>7</v>
      </c>
      <c r="AD21" s="240" t="s">
        <v>7</v>
      </c>
      <c r="AE21" s="240" t="s">
        <v>8</v>
      </c>
      <c r="AF21" s="240" t="s">
        <v>8</v>
      </c>
      <c r="AG21" s="240" t="s">
        <v>9</v>
      </c>
      <c r="AH21" s="240" t="s">
        <v>8</v>
      </c>
      <c r="AI21" s="240" t="s">
        <v>10</v>
      </c>
      <c r="AJ21" s="122"/>
      <c r="AK21" s="55"/>
      <c r="AL21" s="59"/>
    </row>
    <row r="22" spans="1:38" s="13" customFormat="1" ht="15" customHeight="1">
      <c r="A22" s="114" t="s">
        <v>83</v>
      </c>
      <c r="B22" s="121" t="s">
        <v>80</v>
      </c>
      <c r="C22" s="95" t="s">
        <v>70</v>
      </c>
      <c r="D22" s="97"/>
      <c r="E22" s="243"/>
      <c r="F22" s="115" t="s">
        <v>114</v>
      </c>
      <c r="G22" s="115" t="s">
        <v>114</v>
      </c>
      <c r="H22" s="115" t="s">
        <v>114</v>
      </c>
      <c r="I22" s="115" t="s">
        <v>114</v>
      </c>
      <c r="J22" s="115" t="s">
        <v>114</v>
      </c>
      <c r="K22" s="243"/>
      <c r="L22" s="243" t="s">
        <v>114</v>
      </c>
      <c r="M22" s="115" t="s">
        <v>114</v>
      </c>
      <c r="N22" s="115" t="s">
        <v>114</v>
      </c>
      <c r="O22" s="115" t="s">
        <v>114</v>
      </c>
      <c r="P22" s="115" t="s">
        <v>114</v>
      </c>
      <c r="Q22" s="115" t="s">
        <v>114</v>
      </c>
      <c r="R22" s="243" t="s">
        <v>114</v>
      </c>
      <c r="S22" s="279"/>
      <c r="T22" s="115" t="s">
        <v>114</v>
      </c>
      <c r="U22" s="115" t="s">
        <v>114</v>
      </c>
      <c r="V22" s="115" t="s">
        <v>114</v>
      </c>
      <c r="W22" s="115" t="s">
        <v>114</v>
      </c>
      <c r="X22" s="115" t="s">
        <v>114</v>
      </c>
      <c r="Y22" s="243" t="s">
        <v>114</v>
      </c>
      <c r="Z22" s="243"/>
      <c r="AA22" s="115" t="s">
        <v>114</v>
      </c>
      <c r="AB22" s="115" t="s">
        <v>114</v>
      </c>
      <c r="AC22" s="115" t="s">
        <v>114</v>
      </c>
      <c r="AD22" s="115" t="s">
        <v>114</v>
      </c>
      <c r="AE22" s="115" t="s">
        <v>114</v>
      </c>
      <c r="AF22" s="243" t="s">
        <v>114</v>
      </c>
      <c r="AG22" s="243" t="s">
        <v>114</v>
      </c>
      <c r="AH22" s="115" t="s">
        <v>114</v>
      </c>
      <c r="AI22" s="115" t="s">
        <v>114</v>
      </c>
      <c r="AJ22" s="127">
        <v>138</v>
      </c>
      <c r="AK22" s="8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162</v>
      </c>
      <c r="AL22" s="53">
        <f>SUM(AK22-138)</f>
        <v>24</v>
      </c>
    </row>
    <row r="23" spans="1:38" s="13" customFormat="1" ht="15" customHeight="1">
      <c r="A23" s="114" t="s">
        <v>155</v>
      </c>
      <c r="B23" s="121" t="s">
        <v>156</v>
      </c>
      <c r="C23" s="278" t="s">
        <v>157</v>
      </c>
      <c r="D23" s="97"/>
      <c r="E23" s="243" t="s">
        <v>114</v>
      </c>
      <c r="F23" s="115"/>
      <c r="G23" s="115"/>
      <c r="H23" s="115"/>
      <c r="I23" s="115"/>
      <c r="J23" s="115"/>
      <c r="K23" s="243"/>
      <c r="L23" s="243"/>
      <c r="M23" s="115"/>
      <c r="N23" s="115"/>
      <c r="O23" s="115"/>
      <c r="P23" s="115"/>
      <c r="Q23" s="115"/>
      <c r="R23" s="243"/>
      <c r="S23" s="279" t="s">
        <v>114</v>
      </c>
      <c r="T23" s="115"/>
      <c r="U23" s="115"/>
      <c r="V23" s="115"/>
      <c r="W23" s="115"/>
      <c r="X23" s="115"/>
      <c r="Y23" s="243"/>
      <c r="Z23" s="243"/>
      <c r="AA23" s="115"/>
      <c r="AB23" s="115"/>
      <c r="AC23" s="115"/>
      <c r="AD23" s="115"/>
      <c r="AE23" s="115"/>
      <c r="AF23" s="243"/>
      <c r="AG23" s="243"/>
      <c r="AH23" s="115"/>
      <c r="AI23" s="115"/>
      <c r="AJ23" s="127">
        <v>138</v>
      </c>
      <c r="AK23" s="86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12</v>
      </c>
      <c r="AL23" s="53"/>
    </row>
    <row r="24" spans="1:38" s="13" customFormat="1" ht="15" customHeight="1">
      <c r="A24" s="114" t="s">
        <v>153</v>
      </c>
      <c r="B24" s="121" t="s">
        <v>154</v>
      </c>
      <c r="C24" s="278" t="s">
        <v>157</v>
      </c>
      <c r="D24" s="97"/>
      <c r="E24" s="243"/>
      <c r="F24" s="115"/>
      <c r="G24" s="115"/>
      <c r="H24" s="115"/>
      <c r="I24" s="115"/>
      <c r="J24" s="115"/>
      <c r="K24" s="243" t="s">
        <v>114</v>
      </c>
      <c r="L24" s="243"/>
      <c r="M24" s="115"/>
      <c r="N24" s="115"/>
      <c r="O24" s="115"/>
      <c r="P24" s="115"/>
      <c r="Q24" s="115"/>
      <c r="R24" s="243"/>
      <c r="S24" s="279"/>
      <c r="T24" s="115"/>
      <c r="U24" s="115"/>
      <c r="V24" s="115"/>
      <c r="W24" s="115"/>
      <c r="X24" s="115"/>
      <c r="Y24" s="243"/>
      <c r="Z24" s="243" t="s">
        <v>114</v>
      </c>
      <c r="AA24" s="115"/>
      <c r="AB24" s="115"/>
      <c r="AC24" s="115"/>
      <c r="AD24" s="115"/>
      <c r="AE24" s="115"/>
      <c r="AF24" s="243"/>
      <c r="AG24" s="243"/>
      <c r="AH24" s="115"/>
      <c r="AI24" s="115"/>
      <c r="AJ24" s="127">
        <v>138</v>
      </c>
      <c r="AK24" s="86">
        <f>COUNTIF(C24:AJ24,"T")*6+COUNTIF(C24:AJ24,"P")*12+COUNTIF(C24:AJ24,"M")*6+COUNTIF(C24:AJ24,"I")*6+COUNTIF(C24:AJ24,"N")*12+COUNTIF(C24:AJ24,"TI")*11+COUNTIF(C24:AJ24,"MT")*12+COUNTIF(C24:AJ24,"MN")*18+COUNTIF(C24:AJ24,"PI")*17+COUNTIF(C24:AJ24,"TN")*18+COUNTIF(C24:AJ24,"NB")*6+COUNTIF(C24:AJ24,"AF")*6</f>
        <v>12</v>
      </c>
      <c r="AL24" s="53"/>
    </row>
    <row r="25" spans="1:38" s="13" customFormat="1" ht="15" customHeight="1" thickBot="1">
      <c r="A25" s="165" t="s">
        <v>85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6"/>
      <c r="AK25" s="166"/>
      <c r="AL25" s="168"/>
    </row>
    <row r="26" spans="1:242" ht="12" customHeight="1">
      <c r="A26" s="116"/>
      <c r="B26" s="91" t="s">
        <v>14</v>
      </c>
      <c r="C26" s="100"/>
      <c r="D26" s="10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74"/>
      <c r="AM26" s="21"/>
      <c r="AN26" s="21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17"/>
      <c r="B27" s="128" t="s">
        <v>107</v>
      </c>
      <c r="C27" s="14"/>
      <c r="D27" s="41"/>
      <c r="E27" s="15"/>
      <c r="F27" s="680"/>
      <c r="G27" s="680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23"/>
      <c r="T27" s="24"/>
      <c r="U27" s="25"/>
      <c r="V27" s="23"/>
      <c r="W27" s="610" t="s">
        <v>72</v>
      </c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169"/>
      <c r="AL27" s="170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118"/>
      <c r="B28" s="92" t="s">
        <v>64</v>
      </c>
      <c r="C28" s="22"/>
      <c r="D28" s="42"/>
      <c r="E28" s="23"/>
      <c r="F28" s="680"/>
      <c r="G28" s="680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81"/>
      <c r="T28" s="685"/>
      <c r="U28" s="685"/>
      <c r="V28" s="26"/>
      <c r="W28" s="615" t="s">
        <v>141</v>
      </c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H28" s="615"/>
      <c r="AI28" s="615"/>
      <c r="AJ28" s="615"/>
      <c r="AK28" s="50"/>
      <c r="AL28" s="61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>
      <c r="A29" s="119"/>
      <c r="B29" s="93" t="s">
        <v>71</v>
      </c>
      <c r="C29" s="88"/>
      <c r="D29" s="89"/>
      <c r="E29" s="75"/>
      <c r="F29" s="673"/>
      <c r="G29" s="673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81"/>
      <c r="T29" s="685"/>
      <c r="U29" s="685"/>
      <c r="V29" s="26"/>
      <c r="W29" s="634" t="s">
        <v>142</v>
      </c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50"/>
      <c r="AL29" s="61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2" customHeight="1" thickBot="1">
      <c r="A30" s="120"/>
      <c r="B30" s="94" t="s">
        <v>65</v>
      </c>
      <c r="C30" s="43"/>
      <c r="D30" s="90"/>
      <c r="E30" s="98"/>
      <c r="F30" s="682"/>
      <c r="G30" s="682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99"/>
      <c r="T30" s="684"/>
      <c r="U30" s="684"/>
      <c r="V30" s="99"/>
      <c r="W30" s="634" t="s">
        <v>73</v>
      </c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76"/>
      <c r="AL30" s="77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4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/>
      <c r="AL31">
        <f>SUM(AL6:AL30)</f>
        <v>24</v>
      </c>
      <c r="AM31"/>
      <c r="AN31"/>
    </row>
    <row r="32" spans="1:40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/>
      <c r="AL32"/>
      <c r="AM32"/>
      <c r="AN32"/>
    </row>
    <row r="33" spans="1:40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/>
      <c r="AL33"/>
      <c r="AM33"/>
      <c r="AN33"/>
    </row>
    <row r="34" spans="1:3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</sheetData>
  <sheetProtection/>
  <mergeCells count="27">
    <mergeCell ref="F30:G30"/>
    <mergeCell ref="H30:R30"/>
    <mergeCell ref="T30:U30"/>
    <mergeCell ref="W30:AJ30"/>
    <mergeCell ref="F28:G28"/>
    <mergeCell ref="H28:R28"/>
    <mergeCell ref="T28:U28"/>
    <mergeCell ref="W28:AJ28"/>
    <mergeCell ref="T29:U29"/>
    <mergeCell ref="W29:AJ29"/>
    <mergeCell ref="AJ14:AJ15"/>
    <mergeCell ref="D17:D18"/>
    <mergeCell ref="AJ17:AJ18"/>
    <mergeCell ref="D20:D21"/>
    <mergeCell ref="F27:G27"/>
    <mergeCell ref="H27:R27"/>
    <mergeCell ref="W27:AJ27"/>
    <mergeCell ref="A1:AL3"/>
    <mergeCell ref="AJ4:AJ5"/>
    <mergeCell ref="AK4:AK5"/>
    <mergeCell ref="F29:G29"/>
    <mergeCell ref="H29:R29"/>
    <mergeCell ref="D4:D5"/>
    <mergeCell ref="AL4:AL5"/>
    <mergeCell ref="D9:D10"/>
    <mergeCell ref="AJ9:AJ10"/>
    <mergeCell ref="D14:D1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zoomScalePageLayoutView="0" workbookViewId="0" topLeftCell="A1">
      <selection activeCell="AF10" sqref="AF10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8" customWidth="1"/>
    <col min="35" max="238" width="9.140625" style="11" customWidth="1"/>
  </cols>
  <sheetData>
    <row r="1" spans="1:36" s="12" customFormat="1" ht="9.75" customHeight="1">
      <c r="A1" s="650" t="s">
        <v>150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2"/>
      <c r="AI1" s="27"/>
      <c r="AJ1" s="28"/>
    </row>
    <row r="2" spans="1:36" s="12" customFormat="1" ht="9.75" customHeight="1">
      <c r="A2" s="653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5"/>
      <c r="AI2" s="29"/>
      <c r="AJ2" s="30"/>
    </row>
    <row r="3" spans="1:36" s="13" customFormat="1" ht="24" customHeight="1" thickBot="1">
      <c r="A3" s="656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8"/>
      <c r="AI3" s="29"/>
      <c r="AJ3" s="30"/>
    </row>
    <row r="4" spans="1:36" s="13" customFormat="1" ht="19.5" customHeight="1">
      <c r="A4" s="686" t="s">
        <v>0</v>
      </c>
      <c r="B4" s="688" t="s">
        <v>1</v>
      </c>
      <c r="C4" s="201">
        <v>1</v>
      </c>
      <c r="D4" s="201">
        <v>2</v>
      </c>
      <c r="E4" s="201">
        <v>3</v>
      </c>
      <c r="F4" s="201">
        <v>4</v>
      </c>
      <c r="G4" s="201">
        <v>5</v>
      </c>
      <c r="H4" s="201">
        <v>6</v>
      </c>
      <c r="I4" s="201">
        <v>7</v>
      </c>
      <c r="J4" s="201">
        <v>8</v>
      </c>
      <c r="K4" s="201">
        <v>9</v>
      </c>
      <c r="L4" s="201">
        <v>10</v>
      </c>
      <c r="M4" s="201">
        <v>11</v>
      </c>
      <c r="N4" s="201">
        <v>12</v>
      </c>
      <c r="O4" s="201">
        <v>13</v>
      </c>
      <c r="P4" s="201">
        <v>14</v>
      </c>
      <c r="Q4" s="201">
        <v>15</v>
      </c>
      <c r="R4" s="201">
        <v>16</v>
      </c>
      <c r="S4" s="201">
        <v>17</v>
      </c>
      <c r="T4" s="201">
        <v>18</v>
      </c>
      <c r="U4" s="201">
        <v>19</v>
      </c>
      <c r="V4" s="201">
        <v>20</v>
      </c>
      <c r="W4" s="201">
        <v>21</v>
      </c>
      <c r="X4" s="201">
        <v>22</v>
      </c>
      <c r="Y4" s="201">
        <v>23</v>
      </c>
      <c r="Z4" s="201">
        <v>24</v>
      </c>
      <c r="AA4" s="201">
        <v>25</v>
      </c>
      <c r="AB4" s="201">
        <v>26</v>
      </c>
      <c r="AC4" s="201">
        <v>27</v>
      </c>
      <c r="AD4" s="201">
        <v>28</v>
      </c>
      <c r="AE4" s="201">
        <v>29</v>
      </c>
      <c r="AF4" s="201">
        <v>30</v>
      </c>
      <c r="AG4" s="201">
        <v>31</v>
      </c>
      <c r="AH4" s="129" t="s">
        <v>6</v>
      </c>
      <c r="AI4" s="12"/>
      <c r="AJ4" s="12"/>
    </row>
    <row r="5" spans="1:34" s="13" customFormat="1" ht="19.5" customHeight="1">
      <c r="A5" s="687"/>
      <c r="B5" s="689"/>
      <c r="C5" s="240" t="s">
        <v>9</v>
      </c>
      <c r="D5" s="240" t="s">
        <v>8</v>
      </c>
      <c r="E5" s="240" t="s">
        <v>10</v>
      </c>
      <c r="F5" s="240" t="s">
        <v>7</v>
      </c>
      <c r="G5" s="240" t="s">
        <v>7</v>
      </c>
      <c r="H5" s="240" t="s">
        <v>8</v>
      </c>
      <c r="I5" s="240" t="s">
        <v>8</v>
      </c>
      <c r="J5" s="240" t="s">
        <v>9</v>
      </c>
      <c r="K5" s="240" t="s">
        <v>8</v>
      </c>
      <c r="L5" s="240" t="s">
        <v>10</v>
      </c>
      <c r="M5" s="240" t="s">
        <v>7</v>
      </c>
      <c r="N5" s="240" t="s">
        <v>7</v>
      </c>
      <c r="O5" s="240" t="s">
        <v>8</v>
      </c>
      <c r="P5" s="240" t="s">
        <v>8</v>
      </c>
      <c r="Q5" s="240" t="s">
        <v>9</v>
      </c>
      <c r="R5" s="240" t="s">
        <v>8</v>
      </c>
      <c r="S5" s="240" t="s">
        <v>10</v>
      </c>
      <c r="T5" s="240" t="s">
        <v>7</v>
      </c>
      <c r="U5" s="240" t="s">
        <v>7</v>
      </c>
      <c r="V5" s="240" t="s">
        <v>8</v>
      </c>
      <c r="W5" s="240" t="s">
        <v>8</v>
      </c>
      <c r="X5" s="240" t="s">
        <v>9</v>
      </c>
      <c r="Y5" s="240" t="s">
        <v>8</v>
      </c>
      <c r="Z5" s="240" t="s">
        <v>10</v>
      </c>
      <c r="AA5" s="240" t="s">
        <v>7</v>
      </c>
      <c r="AB5" s="240" t="s">
        <v>7</v>
      </c>
      <c r="AC5" s="240" t="s">
        <v>8</v>
      </c>
      <c r="AD5" s="240" t="s">
        <v>8</v>
      </c>
      <c r="AE5" s="240" t="s">
        <v>9</v>
      </c>
      <c r="AF5" s="240" t="s">
        <v>8</v>
      </c>
      <c r="AG5" s="240" t="s">
        <v>10</v>
      </c>
      <c r="AH5" s="105" t="s">
        <v>7</v>
      </c>
    </row>
    <row r="6" spans="1:34" s="13" customFormat="1" ht="19.5" customHeight="1">
      <c r="A6" s="178" t="s">
        <v>128</v>
      </c>
      <c r="B6" s="174" t="s">
        <v>127</v>
      </c>
      <c r="C6" s="241"/>
      <c r="D6" s="173"/>
      <c r="E6" s="173"/>
      <c r="F6" s="172"/>
      <c r="G6" s="173"/>
      <c r="H6" s="173"/>
      <c r="I6" s="241"/>
      <c r="J6" s="241"/>
      <c r="K6" s="173"/>
      <c r="L6" s="172" t="s">
        <v>152</v>
      </c>
      <c r="M6" s="173"/>
      <c r="N6" s="241"/>
      <c r="O6" s="173"/>
      <c r="P6" s="241"/>
      <c r="Q6" s="241"/>
      <c r="R6" s="172" t="s">
        <v>152</v>
      </c>
      <c r="S6" s="173"/>
      <c r="T6" s="173"/>
      <c r="U6" s="172"/>
      <c r="V6" s="173"/>
      <c r="W6" s="241"/>
      <c r="X6" s="242"/>
      <c r="Y6" s="173"/>
      <c r="Z6" s="173"/>
      <c r="AA6" s="172" t="s">
        <v>152</v>
      </c>
      <c r="AB6" s="173"/>
      <c r="AC6" s="173"/>
      <c r="AD6" s="241"/>
      <c r="AE6" s="241"/>
      <c r="AF6" s="173"/>
      <c r="AG6" s="172" t="s">
        <v>152</v>
      </c>
      <c r="AH6" s="130">
        <f>COUNTIF(C6:AG6,"T")*5+COUNTIF(C6:AG6,"P")*12+COUNTIF(C6:AG6,"M")*6+COUNTIF(C6:AG6,"D2")*6+COUNTIF(C6:AG6,"N")*12+COUNTIF(C6:AG6,"T1")*5+COUNTIF(C6:AG6,"N1")*9+COUNTIF(C6:AG6,"MN")*16+COUNTIF(C6:AG6,"D1")*6+COUNTIF(C6:AG6,"MT1")*10</f>
        <v>36</v>
      </c>
    </row>
    <row r="7" spans="1:37" s="13" customFormat="1" ht="19.5" customHeight="1">
      <c r="A7" s="152" t="s">
        <v>94</v>
      </c>
      <c r="B7" s="104" t="s">
        <v>95</v>
      </c>
      <c r="C7" s="242"/>
      <c r="D7" s="172"/>
      <c r="E7" s="172"/>
      <c r="F7" s="172"/>
      <c r="G7" s="172"/>
      <c r="H7" s="172"/>
      <c r="I7" s="242"/>
      <c r="J7" s="242"/>
      <c r="K7" s="172"/>
      <c r="L7" s="172"/>
      <c r="M7" s="172"/>
      <c r="N7" s="242" t="s">
        <v>115</v>
      </c>
      <c r="O7" s="172"/>
      <c r="P7" s="242" t="s">
        <v>115</v>
      </c>
      <c r="Q7" s="242"/>
      <c r="R7" s="172"/>
      <c r="S7" s="172"/>
      <c r="T7" s="172"/>
      <c r="U7" s="172"/>
      <c r="V7" s="172"/>
      <c r="W7" s="242"/>
      <c r="X7" s="242" t="s">
        <v>116</v>
      </c>
      <c r="Y7" s="172"/>
      <c r="Z7" s="172"/>
      <c r="AA7" s="172"/>
      <c r="AB7" s="172"/>
      <c r="AC7" s="172"/>
      <c r="AD7" s="242"/>
      <c r="AE7" s="242"/>
      <c r="AF7" s="172"/>
      <c r="AG7" s="172"/>
      <c r="AH7" s="130">
        <f aca="true" t="shared" si="0" ref="AH7:AH19">COUNTIF(C7:AG7,"T")*5+COUNTIF(C7:AG7,"P")*12+COUNTIF(C7:AG7,"M")*6+COUNTIF(C7:AG7,"D2")*6+COUNTIF(C7:AG7,"N")*12+COUNTIF(C7:AG7,"T1")*5+COUNTIF(C7:AG7,"N1")*9+COUNTIF(C7:AG7,"MN")*16+COUNTIF(C7:AG7,"D1")*6+COUNTIF(C7:AG7,"MT1")*10</f>
        <v>36</v>
      </c>
      <c r="AK7" s="13" t="s">
        <v>149</v>
      </c>
    </row>
    <row r="8" spans="1:37" s="13" customFormat="1" ht="19.5" customHeight="1">
      <c r="A8" s="152" t="s">
        <v>96</v>
      </c>
      <c r="B8" s="104" t="s">
        <v>97</v>
      </c>
      <c r="C8" s="242"/>
      <c r="D8" s="172"/>
      <c r="E8" s="172" t="s">
        <v>152</v>
      </c>
      <c r="F8" s="172"/>
      <c r="G8" s="172"/>
      <c r="H8" s="172"/>
      <c r="I8" s="242"/>
      <c r="J8" s="242"/>
      <c r="K8" s="172" t="s">
        <v>152</v>
      </c>
      <c r="L8" s="172"/>
      <c r="M8" s="172"/>
      <c r="N8" s="242"/>
      <c r="O8" s="172"/>
      <c r="P8" s="242"/>
      <c r="Q8" s="242"/>
      <c r="R8" s="172"/>
      <c r="S8" s="172"/>
      <c r="T8" s="172"/>
      <c r="U8" s="172"/>
      <c r="V8" s="172"/>
      <c r="W8" s="242"/>
      <c r="X8" s="242"/>
      <c r="Y8" s="172"/>
      <c r="Z8" s="172"/>
      <c r="AA8" s="172"/>
      <c r="AB8" s="172"/>
      <c r="AC8" s="172"/>
      <c r="AD8" s="242"/>
      <c r="AE8" s="242"/>
      <c r="AF8" s="172"/>
      <c r="AG8" s="172"/>
      <c r="AH8" s="130">
        <f t="shared" si="0"/>
        <v>18</v>
      </c>
      <c r="AK8" s="13">
        <v>15.22</v>
      </c>
    </row>
    <row r="9" spans="1:34" s="13" customFormat="1" ht="19.5" customHeight="1">
      <c r="A9" s="177">
        <v>121932</v>
      </c>
      <c r="B9" s="162" t="s">
        <v>129</v>
      </c>
      <c r="C9" s="242"/>
      <c r="D9" s="172" t="s">
        <v>152</v>
      </c>
      <c r="E9" s="172"/>
      <c r="F9" s="172"/>
      <c r="G9" s="172"/>
      <c r="H9" s="172"/>
      <c r="I9" s="242"/>
      <c r="J9" s="242"/>
      <c r="K9" s="172"/>
      <c r="L9" s="172"/>
      <c r="M9" s="172" t="s">
        <v>152</v>
      </c>
      <c r="N9" s="242"/>
      <c r="O9" s="172"/>
      <c r="P9" s="242"/>
      <c r="Q9" s="242"/>
      <c r="R9" s="172"/>
      <c r="S9" s="172"/>
      <c r="T9" s="172"/>
      <c r="U9" s="172"/>
      <c r="V9" s="172" t="s">
        <v>152</v>
      </c>
      <c r="W9" s="242"/>
      <c r="X9" s="242"/>
      <c r="Y9" s="172"/>
      <c r="Z9" s="172"/>
      <c r="AA9" s="172"/>
      <c r="AB9" s="172" t="s">
        <v>152</v>
      </c>
      <c r="AC9" s="172"/>
      <c r="AD9" s="242"/>
      <c r="AE9" s="242"/>
      <c r="AF9" s="172"/>
      <c r="AG9" s="172"/>
      <c r="AH9" s="130">
        <f t="shared" si="0"/>
        <v>36</v>
      </c>
    </row>
    <row r="10" spans="1:34" s="13" customFormat="1" ht="19.5" customHeight="1">
      <c r="A10" s="152" t="s">
        <v>110</v>
      </c>
      <c r="B10" s="104" t="s">
        <v>111</v>
      </c>
      <c r="C10" s="242" t="s">
        <v>115</v>
      </c>
      <c r="D10" s="172"/>
      <c r="E10" s="172"/>
      <c r="F10" s="172"/>
      <c r="G10" s="172"/>
      <c r="H10" s="172"/>
      <c r="I10" s="242"/>
      <c r="J10" s="242"/>
      <c r="K10" s="172"/>
      <c r="L10" s="172"/>
      <c r="M10" s="172"/>
      <c r="N10" s="242"/>
      <c r="O10" s="172" t="s">
        <v>152</v>
      </c>
      <c r="P10" s="242"/>
      <c r="Q10" s="242"/>
      <c r="R10" s="172"/>
      <c r="S10" s="172"/>
      <c r="T10" s="172"/>
      <c r="U10" s="172"/>
      <c r="V10" s="172"/>
      <c r="W10" s="242" t="s">
        <v>115</v>
      </c>
      <c r="X10" s="242"/>
      <c r="Y10" s="172"/>
      <c r="Z10" s="172"/>
      <c r="AA10" s="172"/>
      <c r="AB10" s="172"/>
      <c r="AC10" s="172"/>
      <c r="AD10" s="242"/>
      <c r="AE10" s="242" t="s">
        <v>115</v>
      </c>
      <c r="AF10" s="172"/>
      <c r="AG10" s="172"/>
      <c r="AH10" s="130">
        <f t="shared" si="0"/>
        <v>45</v>
      </c>
    </row>
    <row r="11" spans="1:34" s="13" customFormat="1" ht="19.5" customHeight="1">
      <c r="A11" s="152" t="s">
        <v>108</v>
      </c>
      <c r="B11" s="175" t="s">
        <v>109</v>
      </c>
      <c r="C11" s="242"/>
      <c r="D11" s="172"/>
      <c r="E11" s="172"/>
      <c r="F11" s="172" t="s">
        <v>152</v>
      </c>
      <c r="G11" s="172"/>
      <c r="H11" s="172"/>
      <c r="I11" s="242"/>
      <c r="J11" s="242" t="s">
        <v>115</v>
      </c>
      <c r="K11" s="172"/>
      <c r="L11" s="172"/>
      <c r="M11" s="172"/>
      <c r="N11" s="242"/>
      <c r="O11" s="172"/>
      <c r="P11" s="242"/>
      <c r="Q11" s="242"/>
      <c r="R11" s="172"/>
      <c r="S11" s="172"/>
      <c r="T11" s="172"/>
      <c r="U11" s="172"/>
      <c r="V11" s="172"/>
      <c r="W11" s="242"/>
      <c r="X11" s="242"/>
      <c r="Y11" s="172" t="s">
        <v>152</v>
      </c>
      <c r="Z11" s="172"/>
      <c r="AA11" s="172"/>
      <c r="AB11" s="172"/>
      <c r="AC11" s="172"/>
      <c r="AD11" s="242"/>
      <c r="AE11" s="242"/>
      <c r="AF11" s="172"/>
      <c r="AG11" s="172"/>
      <c r="AH11" s="130">
        <f t="shared" si="0"/>
        <v>30</v>
      </c>
    </row>
    <row r="12" spans="1:34" s="13" customFormat="1" ht="19.5" customHeight="1">
      <c r="A12" s="112" t="s">
        <v>81</v>
      </c>
      <c r="B12" s="104" t="s">
        <v>82</v>
      </c>
      <c r="C12" s="242"/>
      <c r="D12" s="172"/>
      <c r="E12" s="172"/>
      <c r="F12" s="172"/>
      <c r="G12" s="172"/>
      <c r="H12" s="172"/>
      <c r="I12" s="242"/>
      <c r="J12" s="242"/>
      <c r="K12" s="172"/>
      <c r="L12" s="172"/>
      <c r="M12" s="172"/>
      <c r="N12" s="242"/>
      <c r="O12" s="172"/>
      <c r="P12" s="242"/>
      <c r="Q12" s="242"/>
      <c r="R12" s="172"/>
      <c r="S12" s="172" t="s">
        <v>152</v>
      </c>
      <c r="T12" s="172"/>
      <c r="U12" s="172"/>
      <c r="V12" s="172"/>
      <c r="W12" s="242"/>
      <c r="X12" s="242"/>
      <c r="Y12" s="172"/>
      <c r="Z12" s="172"/>
      <c r="AA12" s="172"/>
      <c r="AB12" s="172"/>
      <c r="AC12" s="172"/>
      <c r="AD12" s="242"/>
      <c r="AE12" s="242"/>
      <c r="AF12" s="172"/>
      <c r="AG12" s="172"/>
      <c r="AH12" s="130">
        <f t="shared" si="0"/>
        <v>9</v>
      </c>
    </row>
    <row r="13" spans="1:34" s="13" customFormat="1" ht="19.5" customHeight="1">
      <c r="A13" s="152" t="s">
        <v>24</v>
      </c>
      <c r="B13" s="104" t="s">
        <v>32</v>
      </c>
      <c r="C13" s="242"/>
      <c r="D13" s="172"/>
      <c r="E13" s="172"/>
      <c r="F13" s="172"/>
      <c r="G13" s="172"/>
      <c r="H13" s="172" t="s">
        <v>152</v>
      </c>
      <c r="I13" s="242"/>
      <c r="J13" s="242"/>
      <c r="K13" s="172"/>
      <c r="L13" s="172"/>
      <c r="M13" s="172"/>
      <c r="N13" s="242"/>
      <c r="O13" s="172"/>
      <c r="P13" s="242"/>
      <c r="Q13" s="242" t="s">
        <v>115</v>
      </c>
      <c r="R13" s="172"/>
      <c r="S13" s="172"/>
      <c r="T13" s="172"/>
      <c r="U13" s="172" t="s">
        <v>152</v>
      </c>
      <c r="V13" s="172"/>
      <c r="W13" s="242"/>
      <c r="X13" s="242" t="s">
        <v>115</v>
      </c>
      <c r="Y13" s="172"/>
      <c r="Z13" s="172"/>
      <c r="AA13" s="172"/>
      <c r="AB13" s="172"/>
      <c r="AC13" s="172"/>
      <c r="AD13" s="242"/>
      <c r="AE13" s="242"/>
      <c r="AF13" s="172"/>
      <c r="AG13" s="172"/>
      <c r="AH13" s="130">
        <f t="shared" si="0"/>
        <v>42</v>
      </c>
    </row>
    <row r="14" spans="1:34" s="13" customFormat="1" ht="19.5" customHeight="1">
      <c r="A14" s="152" t="s">
        <v>90</v>
      </c>
      <c r="B14" s="104" t="s">
        <v>91</v>
      </c>
      <c r="C14" s="242"/>
      <c r="D14" s="172"/>
      <c r="E14" s="172"/>
      <c r="F14" s="172"/>
      <c r="G14" s="172"/>
      <c r="H14" s="172"/>
      <c r="I14" s="242"/>
      <c r="J14" s="242"/>
      <c r="K14" s="172"/>
      <c r="L14" s="172"/>
      <c r="M14" s="172"/>
      <c r="N14" s="242"/>
      <c r="O14" s="172"/>
      <c r="P14" s="242"/>
      <c r="Q14" s="242"/>
      <c r="R14" s="172"/>
      <c r="S14" s="172"/>
      <c r="T14" s="172"/>
      <c r="U14" s="172"/>
      <c r="V14" s="172"/>
      <c r="W14" s="242"/>
      <c r="X14" s="242"/>
      <c r="Y14" s="172"/>
      <c r="Z14" s="172"/>
      <c r="AA14" s="172"/>
      <c r="AB14" s="172"/>
      <c r="AC14" s="172"/>
      <c r="AD14" s="242"/>
      <c r="AE14" s="242"/>
      <c r="AF14" s="172"/>
      <c r="AG14" s="172"/>
      <c r="AH14" s="130">
        <f t="shared" si="0"/>
        <v>0</v>
      </c>
    </row>
    <row r="15" spans="1:34" s="13" customFormat="1" ht="19.5" customHeight="1">
      <c r="A15" s="152" t="s">
        <v>133</v>
      </c>
      <c r="B15" s="225" t="s">
        <v>134</v>
      </c>
      <c r="C15" s="242"/>
      <c r="D15" s="172"/>
      <c r="E15" s="172"/>
      <c r="F15" s="172"/>
      <c r="G15" s="172" t="s">
        <v>152</v>
      </c>
      <c r="H15" s="172"/>
      <c r="I15" s="242"/>
      <c r="J15" s="242"/>
      <c r="K15" s="172"/>
      <c r="L15" s="172"/>
      <c r="M15" s="172"/>
      <c r="N15" s="242"/>
      <c r="O15" s="172"/>
      <c r="P15" s="242"/>
      <c r="Q15" s="242"/>
      <c r="R15" s="172"/>
      <c r="S15" s="172"/>
      <c r="T15" s="172"/>
      <c r="U15" s="172"/>
      <c r="V15" s="172"/>
      <c r="W15" s="242"/>
      <c r="X15" s="242"/>
      <c r="Y15" s="172"/>
      <c r="Z15" s="172"/>
      <c r="AA15" s="172"/>
      <c r="AB15" s="172"/>
      <c r="AC15" s="172"/>
      <c r="AD15" s="242"/>
      <c r="AE15" s="242"/>
      <c r="AF15" s="172"/>
      <c r="AG15" s="172"/>
      <c r="AH15" s="130">
        <f t="shared" si="0"/>
        <v>9</v>
      </c>
    </row>
    <row r="16" spans="1:34" s="13" customFormat="1" ht="19.5" customHeight="1">
      <c r="A16" s="177" t="s">
        <v>98</v>
      </c>
      <c r="B16" s="162" t="s">
        <v>99</v>
      </c>
      <c r="C16" s="242"/>
      <c r="D16" s="172" t="s">
        <v>146</v>
      </c>
      <c r="E16" s="172" t="s">
        <v>146</v>
      </c>
      <c r="F16" s="172"/>
      <c r="G16" s="172" t="s">
        <v>116</v>
      </c>
      <c r="H16" s="172"/>
      <c r="I16" s="242"/>
      <c r="J16" s="242"/>
      <c r="K16" s="172" t="s">
        <v>146</v>
      </c>
      <c r="L16" s="172" t="s">
        <v>146</v>
      </c>
      <c r="M16" s="172"/>
      <c r="N16" s="242"/>
      <c r="O16" s="172" t="s">
        <v>146</v>
      </c>
      <c r="P16" s="242"/>
      <c r="Q16" s="242"/>
      <c r="R16" s="172" t="s">
        <v>146</v>
      </c>
      <c r="S16" s="172" t="s">
        <v>146</v>
      </c>
      <c r="T16" s="172"/>
      <c r="U16" s="172" t="s">
        <v>146</v>
      </c>
      <c r="V16" s="172"/>
      <c r="W16" s="242"/>
      <c r="X16" s="242"/>
      <c r="Y16" s="172" t="s">
        <v>146</v>
      </c>
      <c r="Z16" s="172" t="s">
        <v>146</v>
      </c>
      <c r="AA16" s="172"/>
      <c r="AB16" s="172" t="s">
        <v>146</v>
      </c>
      <c r="AC16" s="172"/>
      <c r="AD16" s="242"/>
      <c r="AE16" s="242"/>
      <c r="AF16" s="172" t="s">
        <v>146</v>
      </c>
      <c r="AG16" s="172" t="s">
        <v>146</v>
      </c>
      <c r="AH16" s="130">
        <f>COUNTIF(C16:AG16,"T")*5+COUNTIF(C16:AG16,"P")*12+COUNTIF(C16:AG16,"M")*6+COUNTIF(C16:AG16,"D2")*6+COUNTIF(C16:AG16,"N")*12+COUNTIF(C16:AG16,"M1")*3+COUNTIF(C16:AG16,"N1")*9+COUNTIF(C16:AG16,"MN")*16+COUNTIF(C16:AG16,"D1")*6+COUNTIF(C16:AG16,"MT1")*10</f>
        <v>51</v>
      </c>
    </row>
    <row r="17" spans="1:36" ht="16.5" customHeight="1">
      <c r="A17" s="177">
        <v>146749</v>
      </c>
      <c r="B17" s="162" t="s">
        <v>132</v>
      </c>
      <c r="C17" s="243"/>
      <c r="D17" s="115"/>
      <c r="E17" s="115"/>
      <c r="F17" s="172"/>
      <c r="G17" s="172"/>
      <c r="H17" s="115"/>
      <c r="I17" s="243" t="s">
        <v>115</v>
      </c>
      <c r="J17" s="243"/>
      <c r="K17" s="115"/>
      <c r="L17" s="115"/>
      <c r="M17" s="172"/>
      <c r="N17" s="242"/>
      <c r="O17" s="115"/>
      <c r="P17" s="243"/>
      <c r="Q17" s="243" t="s">
        <v>116</v>
      </c>
      <c r="R17" s="115"/>
      <c r="S17" s="115"/>
      <c r="T17" s="172"/>
      <c r="U17" s="172"/>
      <c r="V17" s="115"/>
      <c r="W17" s="243"/>
      <c r="X17" s="243"/>
      <c r="Y17" s="115"/>
      <c r="Z17" s="115"/>
      <c r="AA17" s="172"/>
      <c r="AB17" s="172"/>
      <c r="AC17" s="115"/>
      <c r="AD17" s="243" t="s">
        <v>115</v>
      </c>
      <c r="AE17" s="243"/>
      <c r="AF17" s="115"/>
      <c r="AG17" s="115"/>
      <c r="AH17" s="130">
        <f t="shared" si="0"/>
        <v>36</v>
      </c>
      <c r="AI17" s="13"/>
      <c r="AJ17"/>
    </row>
    <row r="18" spans="1:36" ht="16.5" customHeight="1">
      <c r="A18" s="213" t="s">
        <v>41</v>
      </c>
      <c r="B18" s="104" t="s">
        <v>40</v>
      </c>
      <c r="C18" s="243"/>
      <c r="D18" s="115"/>
      <c r="E18" s="115"/>
      <c r="F18" s="172"/>
      <c r="G18" s="172"/>
      <c r="H18" s="115"/>
      <c r="I18" s="243"/>
      <c r="J18" s="243"/>
      <c r="K18" s="115"/>
      <c r="L18" s="115"/>
      <c r="M18" s="172"/>
      <c r="N18" s="242"/>
      <c r="O18" s="115"/>
      <c r="P18" s="243"/>
      <c r="Q18" s="243"/>
      <c r="R18" s="115"/>
      <c r="S18" s="115"/>
      <c r="T18" s="172" t="s">
        <v>152</v>
      </c>
      <c r="U18" s="172"/>
      <c r="V18" s="115"/>
      <c r="W18" s="243"/>
      <c r="X18" s="243"/>
      <c r="Y18" s="115"/>
      <c r="Z18" s="115" t="s">
        <v>152</v>
      </c>
      <c r="AA18" s="172"/>
      <c r="AB18" s="172"/>
      <c r="AC18" s="115" t="s">
        <v>152</v>
      </c>
      <c r="AD18" s="280"/>
      <c r="AE18" s="243"/>
      <c r="AF18" s="115" t="s">
        <v>152</v>
      </c>
      <c r="AG18" s="115"/>
      <c r="AH18" s="130">
        <f>COUNTIF(C18:AG18,"T")*5+COUNTIF(C18:AG18,"P")*12+COUNTIF(C18:AG18,"M")*6+COUNTIF(C18:AG18,"D2")*6+COUNTIF(C18:AG18,"N")*12+COUNTIF(C18:AG18,"T1")*5+COUNTIF(C18:AG18,"N1")*9+COUNTIF(C18:AG18,"MN")*16+COUNTIF(C18:AG18,"D1")*6+COUNTIF(C18:AG18,"MT1")*10</f>
        <v>36</v>
      </c>
      <c r="AI18" s="13"/>
      <c r="AJ18"/>
    </row>
    <row r="19" spans="1:36" ht="16.5" customHeight="1">
      <c r="A19" s="177"/>
      <c r="B19" s="162"/>
      <c r="C19" s="243"/>
      <c r="D19" s="115"/>
      <c r="E19" s="115"/>
      <c r="F19" s="172"/>
      <c r="G19" s="172"/>
      <c r="H19" s="115"/>
      <c r="I19" s="243"/>
      <c r="J19" s="243"/>
      <c r="K19" s="115"/>
      <c r="L19" s="115"/>
      <c r="M19" s="172"/>
      <c r="N19" s="242"/>
      <c r="O19" s="115"/>
      <c r="P19" s="243"/>
      <c r="Q19" s="243"/>
      <c r="R19" s="115"/>
      <c r="S19" s="115"/>
      <c r="T19" s="172"/>
      <c r="U19" s="172"/>
      <c r="V19" s="115"/>
      <c r="W19" s="243"/>
      <c r="X19" s="243"/>
      <c r="Y19" s="115"/>
      <c r="Z19" s="115"/>
      <c r="AA19" s="172"/>
      <c r="AB19" s="172"/>
      <c r="AC19" s="115"/>
      <c r="AD19" s="243"/>
      <c r="AE19" s="243"/>
      <c r="AF19" s="115"/>
      <c r="AG19" s="115"/>
      <c r="AH19" s="130">
        <f t="shared" si="0"/>
        <v>0</v>
      </c>
      <c r="AI19" s="13"/>
      <c r="AJ19"/>
    </row>
    <row r="20" spans="1:34" ht="15.75" thickBot="1">
      <c r="A20" s="62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76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76"/>
      <c r="AC20" s="35"/>
      <c r="AD20" s="35"/>
      <c r="AE20" s="35"/>
      <c r="AF20" s="35"/>
      <c r="AG20" s="35"/>
      <c r="AH20" s="63"/>
    </row>
    <row r="21" spans="1:34" ht="15">
      <c r="A21" s="64"/>
      <c r="B21" s="155" t="s">
        <v>14</v>
      </c>
      <c r="C21" s="35"/>
      <c r="D21" s="35"/>
      <c r="E21" s="35"/>
      <c r="F21" s="35"/>
      <c r="G21" s="35"/>
      <c r="H21" s="35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63"/>
    </row>
    <row r="22" spans="1:34" ht="15">
      <c r="A22" s="64"/>
      <c r="B22" s="156" t="s">
        <v>112</v>
      </c>
      <c r="C22" s="153"/>
      <c r="D22" s="153"/>
      <c r="E22" s="153"/>
      <c r="F22" s="153"/>
      <c r="G22" s="35"/>
      <c r="H22" s="153"/>
      <c r="I22" s="151"/>
      <c r="J22" s="153"/>
      <c r="K22" s="153"/>
      <c r="L22" s="153"/>
      <c r="M22" s="153"/>
      <c r="N22" s="35"/>
      <c r="O22" s="35"/>
      <c r="P22" s="35"/>
      <c r="Q22" s="35"/>
      <c r="R22" s="35"/>
      <c r="S22" s="35"/>
      <c r="T22" s="690" t="s">
        <v>121</v>
      </c>
      <c r="U22" s="690"/>
      <c r="V22" s="690"/>
      <c r="W22" s="690"/>
      <c r="X22" s="690"/>
      <c r="Y22" s="690"/>
      <c r="Z22" s="690"/>
      <c r="AA22" s="690"/>
      <c r="AB22" s="690"/>
      <c r="AC22" s="690"/>
      <c r="AD22" s="690"/>
      <c r="AE22" s="690"/>
      <c r="AF22" s="690"/>
      <c r="AG22" s="690"/>
      <c r="AH22" s="63"/>
    </row>
    <row r="23" spans="1:34" ht="15.75" customHeight="1">
      <c r="A23" s="65"/>
      <c r="B23" s="156" t="s">
        <v>113</v>
      </c>
      <c r="C23" s="153"/>
      <c r="D23" s="153"/>
      <c r="E23" s="153"/>
      <c r="F23" s="153"/>
      <c r="G23" s="17"/>
      <c r="H23" s="153"/>
      <c r="I23" s="151"/>
      <c r="J23" s="153"/>
      <c r="K23" s="153"/>
      <c r="L23" s="153"/>
      <c r="M23" s="153"/>
      <c r="N23" s="17"/>
      <c r="O23" s="17"/>
      <c r="P23" s="17"/>
      <c r="Q23" s="17"/>
      <c r="R23" s="17"/>
      <c r="S23" s="17"/>
      <c r="T23" s="615" t="s">
        <v>141</v>
      </c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3"/>
    </row>
    <row r="24" spans="1:34" ht="15.75" customHeight="1">
      <c r="A24" s="66"/>
      <c r="B24" s="156" t="s">
        <v>164</v>
      </c>
      <c r="C24" s="37"/>
      <c r="D24" s="37"/>
      <c r="E24" s="37"/>
      <c r="F24" s="37"/>
      <c r="G24" s="37"/>
      <c r="H24" s="153"/>
      <c r="I24" s="153"/>
      <c r="J24" s="153"/>
      <c r="K24" s="153"/>
      <c r="L24" s="153"/>
      <c r="M24" s="153"/>
      <c r="N24" s="17"/>
      <c r="O24" s="17"/>
      <c r="P24" s="17"/>
      <c r="Q24" s="17"/>
      <c r="R24" s="17"/>
      <c r="S24" s="17"/>
      <c r="T24" s="634" t="s">
        <v>142</v>
      </c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"/>
    </row>
    <row r="25" spans="1:34" ht="15" customHeight="1" thickBot="1">
      <c r="A25" s="67"/>
      <c r="B25" s="282" t="s">
        <v>165</v>
      </c>
      <c r="O25" s="17"/>
      <c r="P25" s="17"/>
      <c r="Q25" s="17"/>
      <c r="R25" s="17"/>
      <c r="S25" s="17"/>
      <c r="T25" s="634" t="s">
        <v>73</v>
      </c>
      <c r="U25" s="634"/>
      <c r="V25" s="634"/>
      <c r="W25" s="634"/>
      <c r="X25" s="634"/>
      <c r="Y25" s="634"/>
      <c r="Z25" s="634"/>
      <c r="AA25" s="634"/>
      <c r="AB25" s="634"/>
      <c r="AC25" s="634"/>
      <c r="AD25" s="634"/>
      <c r="AE25" s="634"/>
      <c r="AF25" s="634"/>
      <c r="AG25" s="634"/>
      <c r="AH25" s="63"/>
    </row>
    <row r="26" spans="1:34" ht="15">
      <c r="A26" s="62"/>
      <c r="B26" s="281" t="s">
        <v>122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71"/>
      <c r="O26" s="154"/>
      <c r="P26" s="154"/>
      <c r="Q26" s="15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63"/>
    </row>
    <row r="27" spans="1:34" ht="15">
      <c r="A27" s="62" t="s">
        <v>79</v>
      </c>
      <c r="B27" s="158" t="s">
        <v>126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9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63"/>
    </row>
    <row r="28" spans="1:34" ht="15.75" thickBot="1">
      <c r="A28" s="68"/>
      <c r="B28" s="160" t="s">
        <v>125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61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1"/>
    </row>
    <row r="29" ht="15">
      <c r="AH29" s="164">
        <f>SUM(AH7:AH28)</f>
        <v>348</v>
      </c>
    </row>
  </sheetData>
  <sheetProtection/>
  <mergeCells count="7">
    <mergeCell ref="A4:A5"/>
    <mergeCell ref="B4:B5"/>
    <mergeCell ref="A1:AH3"/>
    <mergeCell ref="T25:AG25"/>
    <mergeCell ref="T22:AG22"/>
    <mergeCell ref="T23:AG23"/>
    <mergeCell ref="T24:AG2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710" t="s">
        <v>171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</row>
    <row r="2" spans="1:39" ht="12.75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</row>
    <row r="3" spans="1:39" ht="22.5" customHeight="1" thickBot="1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</row>
    <row r="4" spans="1:39" ht="15" customHeight="1" thickBot="1">
      <c r="A4" s="295"/>
      <c r="B4" s="296" t="s">
        <v>1</v>
      </c>
      <c r="C4" s="296"/>
      <c r="D4" s="297" t="s">
        <v>2</v>
      </c>
      <c r="E4" s="711" t="s">
        <v>3</v>
      </c>
      <c r="F4" s="298">
        <v>1</v>
      </c>
      <c r="G4" s="298">
        <v>2</v>
      </c>
      <c r="H4" s="298">
        <v>3</v>
      </c>
      <c r="I4" s="298">
        <v>4</v>
      </c>
      <c r="J4" s="298">
        <v>5</v>
      </c>
      <c r="K4" s="298">
        <v>6</v>
      </c>
      <c r="L4" s="298">
        <v>7</v>
      </c>
      <c r="M4" s="298">
        <v>8</v>
      </c>
      <c r="N4" s="298">
        <v>9</v>
      </c>
      <c r="O4" s="298">
        <v>10</v>
      </c>
      <c r="P4" s="298">
        <v>11</v>
      </c>
      <c r="Q4" s="298">
        <v>12</v>
      </c>
      <c r="R4" s="298">
        <v>13</v>
      </c>
      <c r="S4" s="298">
        <v>14</v>
      </c>
      <c r="T4" s="298">
        <v>15</v>
      </c>
      <c r="U4" s="298">
        <v>16</v>
      </c>
      <c r="V4" s="298">
        <v>17</v>
      </c>
      <c r="W4" s="298">
        <v>18</v>
      </c>
      <c r="X4" s="298">
        <v>19</v>
      </c>
      <c r="Y4" s="298">
        <v>20</v>
      </c>
      <c r="Z4" s="298">
        <v>21</v>
      </c>
      <c r="AA4" s="298">
        <v>22</v>
      </c>
      <c r="AB4" s="298">
        <v>23</v>
      </c>
      <c r="AC4" s="298">
        <v>24</v>
      </c>
      <c r="AD4" s="298">
        <v>25</v>
      </c>
      <c r="AE4" s="298">
        <v>26</v>
      </c>
      <c r="AF4" s="298">
        <v>27</v>
      </c>
      <c r="AG4" s="298">
        <v>28</v>
      </c>
      <c r="AH4" s="298">
        <v>29</v>
      </c>
      <c r="AI4" s="298">
        <v>30</v>
      </c>
      <c r="AJ4" s="298">
        <v>31</v>
      </c>
      <c r="AK4" s="712" t="s">
        <v>4</v>
      </c>
      <c r="AL4" s="713" t="s">
        <v>5</v>
      </c>
      <c r="AM4" s="714" t="s">
        <v>6</v>
      </c>
    </row>
    <row r="5" spans="1:39" ht="15" customHeight="1">
      <c r="A5" s="299"/>
      <c r="B5" s="300" t="s">
        <v>172</v>
      </c>
      <c r="C5" s="300" t="s">
        <v>173</v>
      </c>
      <c r="D5" s="301"/>
      <c r="E5" s="711"/>
      <c r="F5" s="302" t="s">
        <v>9</v>
      </c>
      <c r="G5" s="302" t="s">
        <v>8</v>
      </c>
      <c r="H5" s="302" t="s">
        <v>10</v>
      </c>
      <c r="I5" s="302" t="s">
        <v>7</v>
      </c>
      <c r="J5" s="302" t="s">
        <v>7</v>
      </c>
      <c r="K5" s="302" t="s">
        <v>8</v>
      </c>
      <c r="L5" s="302" t="s">
        <v>8</v>
      </c>
      <c r="M5" s="302" t="s">
        <v>9</v>
      </c>
      <c r="N5" s="302" t="s">
        <v>8</v>
      </c>
      <c r="O5" s="302" t="s">
        <v>10</v>
      </c>
      <c r="P5" s="302" t="s">
        <v>7</v>
      </c>
      <c r="Q5" s="302" t="s">
        <v>7</v>
      </c>
      <c r="R5" s="302" t="s">
        <v>8</v>
      </c>
      <c r="S5" s="302" t="s">
        <v>8</v>
      </c>
      <c r="T5" s="302" t="s">
        <v>9</v>
      </c>
      <c r="U5" s="302" t="s">
        <v>8</v>
      </c>
      <c r="V5" s="302" t="s">
        <v>10</v>
      </c>
      <c r="W5" s="302" t="s">
        <v>7</v>
      </c>
      <c r="X5" s="302" t="s">
        <v>7</v>
      </c>
      <c r="Y5" s="302" t="s">
        <v>8</v>
      </c>
      <c r="Z5" s="302" t="s">
        <v>8</v>
      </c>
      <c r="AA5" s="302" t="s">
        <v>9</v>
      </c>
      <c r="AB5" s="302" t="s">
        <v>8</v>
      </c>
      <c r="AC5" s="302" t="s">
        <v>10</v>
      </c>
      <c r="AD5" s="302" t="s">
        <v>7</v>
      </c>
      <c r="AE5" s="302" t="s">
        <v>7</v>
      </c>
      <c r="AF5" s="302" t="s">
        <v>8</v>
      </c>
      <c r="AG5" s="302" t="s">
        <v>8</v>
      </c>
      <c r="AH5" s="302" t="s">
        <v>9</v>
      </c>
      <c r="AI5" s="302" t="s">
        <v>8</v>
      </c>
      <c r="AJ5" s="302" t="s">
        <v>10</v>
      </c>
      <c r="AK5" s="702"/>
      <c r="AL5" s="704"/>
      <c r="AM5" s="706"/>
    </row>
    <row r="6" spans="1:39" ht="15" customHeight="1">
      <c r="A6" s="303">
        <v>145343</v>
      </c>
      <c r="B6" s="304" t="s">
        <v>174</v>
      </c>
      <c r="C6" s="305">
        <v>232053</v>
      </c>
      <c r="D6" s="306" t="s">
        <v>175</v>
      </c>
      <c r="E6" s="307" t="s">
        <v>176</v>
      </c>
      <c r="F6" s="308"/>
      <c r="G6" s="309"/>
      <c r="H6" s="310"/>
      <c r="I6" s="310"/>
      <c r="J6" s="310"/>
      <c r="K6" s="310"/>
      <c r="L6" s="311"/>
      <c r="M6" s="311"/>
      <c r="N6" s="310"/>
      <c r="O6" s="310"/>
      <c r="P6" s="310"/>
      <c r="Q6" s="311"/>
      <c r="R6" s="310"/>
      <c r="S6" s="311"/>
      <c r="T6" s="311"/>
      <c r="U6" s="310"/>
      <c r="V6" s="310"/>
      <c r="W6" s="310"/>
      <c r="X6" s="310"/>
      <c r="Y6" s="310"/>
      <c r="Z6" s="311"/>
      <c r="AA6" s="311"/>
      <c r="AB6" s="310"/>
      <c r="AC6" s="310"/>
      <c r="AD6" s="310"/>
      <c r="AE6" s="310"/>
      <c r="AF6" s="310"/>
      <c r="AG6" s="311"/>
      <c r="AH6" s="311"/>
      <c r="AI6" s="310"/>
      <c r="AJ6" s="310"/>
      <c r="AK6" s="312"/>
      <c r="AL6" s="313"/>
      <c r="AM6" s="314">
        <f>COUNTIF(F6:AL6,"T")*6+COUNTIF(F6:AL6,"P")*12+COUNTIF(F6:AL6,"M")*6+COUNTIF(F6:AL6,"I")*6+COUNTIF(F6:AL6,"N")*12+COUNTIF(F6:AL6,"TI")*11+COUNTIF(F6:AL6,"MT")*12+COUNTIF(F6:AL6,"MN")*18+COUNTIF(F6:AL6,"PI")*17+COUNTIF(F6:AL6,"TN")*18+COUNTIF(F6:AL6,"NB")*6+COUNTIF(F6:AL6,"AF")*6</f>
        <v>0</v>
      </c>
    </row>
    <row r="7" spans="1:39" ht="15" customHeight="1" thickBot="1">
      <c r="A7" s="299" t="s">
        <v>0</v>
      </c>
      <c r="B7" s="301" t="s">
        <v>1</v>
      </c>
      <c r="C7" s="301"/>
      <c r="D7" s="301" t="s">
        <v>2</v>
      </c>
      <c r="E7" s="715" t="s">
        <v>3</v>
      </c>
      <c r="F7" s="315">
        <v>1</v>
      </c>
      <c r="G7" s="315">
        <v>2</v>
      </c>
      <c r="H7" s="315">
        <v>3</v>
      </c>
      <c r="I7" s="315">
        <v>4</v>
      </c>
      <c r="J7" s="315">
        <v>5</v>
      </c>
      <c r="K7" s="315">
        <v>6</v>
      </c>
      <c r="L7" s="315">
        <v>7</v>
      </c>
      <c r="M7" s="315">
        <v>8</v>
      </c>
      <c r="N7" s="315">
        <v>9</v>
      </c>
      <c r="O7" s="315">
        <v>10</v>
      </c>
      <c r="P7" s="315">
        <v>11</v>
      </c>
      <c r="Q7" s="315">
        <v>12</v>
      </c>
      <c r="R7" s="315">
        <v>13</v>
      </c>
      <c r="S7" s="315">
        <v>14</v>
      </c>
      <c r="T7" s="315">
        <v>15</v>
      </c>
      <c r="U7" s="315">
        <v>16</v>
      </c>
      <c r="V7" s="315">
        <v>17</v>
      </c>
      <c r="W7" s="315">
        <v>18</v>
      </c>
      <c r="X7" s="315">
        <v>19</v>
      </c>
      <c r="Y7" s="315">
        <v>20</v>
      </c>
      <c r="Z7" s="315">
        <v>21</v>
      </c>
      <c r="AA7" s="315">
        <v>22</v>
      </c>
      <c r="AB7" s="315">
        <v>23</v>
      </c>
      <c r="AC7" s="315">
        <v>24</v>
      </c>
      <c r="AD7" s="315">
        <v>25</v>
      </c>
      <c r="AE7" s="315">
        <v>26</v>
      </c>
      <c r="AF7" s="315">
        <v>27</v>
      </c>
      <c r="AG7" s="315">
        <v>28</v>
      </c>
      <c r="AH7" s="315">
        <v>29</v>
      </c>
      <c r="AI7" s="315">
        <v>30</v>
      </c>
      <c r="AJ7" s="315">
        <v>31</v>
      </c>
      <c r="AK7" s="701" t="s">
        <v>4</v>
      </c>
      <c r="AL7" s="703" t="s">
        <v>5</v>
      </c>
      <c r="AM7" s="705" t="s">
        <v>6</v>
      </c>
    </row>
    <row r="8" spans="1:39" ht="15" customHeight="1">
      <c r="A8" s="299"/>
      <c r="B8" s="301" t="s">
        <v>172</v>
      </c>
      <c r="C8" s="301"/>
      <c r="D8" s="301"/>
      <c r="E8" s="715"/>
      <c r="F8" s="302" t="s">
        <v>9</v>
      </c>
      <c r="G8" s="302" t="s">
        <v>8</v>
      </c>
      <c r="H8" s="302" t="s">
        <v>10</v>
      </c>
      <c r="I8" s="302" t="s">
        <v>7</v>
      </c>
      <c r="J8" s="302" t="s">
        <v>7</v>
      </c>
      <c r="K8" s="302" t="s">
        <v>8</v>
      </c>
      <c r="L8" s="302" t="s">
        <v>8</v>
      </c>
      <c r="M8" s="302" t="s">
        <v>9</v>
      </c>
      <c r="N8" s="302" t="s">
        <v>8</v>
      </c>
      <c r="O8" s="302" t="s">
        <v>10</v>
      </c>
      <c r="P8" s="302" t="s">
        <v>7</v>
      </c>
      <c r="Q8" s="302" t="s">
        <v>7</v>
      </c>
      <c r="R8" s="302" t="s">
        <v>8</v>
      </c>
      <c r="S8" s="302" t="s">
        <v>8</v>
      </c>
      <c r="T8" s="302" t="s">
        <v>9</v>
      </c>
      <c r="U8" s="302" t="s">
        <v>8</v>
      </c>
      <c r="V8" s="302" t="s">
        <v>10</v>
      </c>
      <c r="W8" s="302" t="s">
        <v>7</v>
      </c>
      <c r="X8" s="302" t="s">
        <v>7</v>
      </c>
      <c r="Y8" s="302" t="s">
        <v>8</v>
      </c>
      <c r="Z8" s="302" t="s">
        <v>8</v>
      </c>
      <c r="AA8" s="302" t="s">
        <v>9</v>
      </c>
      <c r="AB8" s="302" t="s">
        <v>8</v>
      </c>
      <c r="AC8" s="302" t="s">
        <v>10</v>
      </c>
      <c r="AD8" s="302" t="s">
        <v>7</v>
      </c>
      <c r="AE8" s="302" t="s">
        <v>7</v>
      </c>
      <c r="AF8" s="302" t="s">
        <v>8</v>
      </c>
      <c r="AG8" s="302" t="s">
        <v>8</v>
      </c>
      <c r="AH8" s="302" t="s">
        <v>9</v>
      </c>
      <c r="AI8" s="302" t="s">
        <v>8</v>
      </c>
      <c r="AJ8" s="302" t="s">
        <v>10</v>
      </c>
      <c r="AK8" s="702"/>
      <c r="AL8" s="704"/>
      <c r="AM8" s="706"/>
    </row>
    <row r="9" spans="1:39" ht="15" customHeight="1">
      <c r="A9" s="303">
        <v>151971</v>
      </c>
      <c r="B9" s="304" t="s">
        <v>177</v>
      </c>
      <c r="C9" s="305">
        <v>452489</v>
      </c>
      <c r="D9" s="306" t="s">
        <v>178</v>
      </c>
      <c r="E9" s="316" t="s">
        <v>179</v>
      </c>
      <c r="F9" s="308"/>
      <c r="G9" s="309"/>
      <c r="H9" s="310" t="s">
        <v>116</v>
      </c>
      <c r="I9" s="310"/>
      <c r="J9" s="310"/>
      <c r="K9" s="310" t="s">
        <v>116</v>
      </c>
      <c r="L9" s="311"/>
      <c r="M9" s="311"/>
      <c r="N9" s="310" t="s">
        <v>116</v>
      </c>
      <c r="O9" s="310"/>
      <c r="P9" s="310"/>
      <c r="Q9" s="311" t="s">
        <v>116</v>
      </c>
      <c r="R9" s="310"/>
      <c r="S9" s="311"/>
      <c r="T9" s="311" t="s">
        <v>116</v>
      </c>
      <c r="U9" s="310"/>
      <c r="V9" s="310"/>
      <c r="W9" s="310" t="s">
        <v>116</v>
      </c>
      <c r="X9" s="310"/>
      <c r="Y9" s="310"/>
      <c r="Z9" s="311" t="s">
        <v>116</v>
      </c>
      <c r="AA9" s="311"/>
      <c r="AB9" s="310" t="s">
        <v>114</v>
      </c>
      <c r="AC9" s="310" t="s">
        <v>116</v>
      </c>
      <c r="AD9" s="310"/>
      <c r="AE9" s="310"/>
      <c r="AF9" s="310" t="s">
        <v>116</v>
      </c>
      <c r="AG9" s="311"/>
      <c r="AH9" s="311"/>
      <c r="AI9" s="310" t="s">
        <v>116</v>
      </c>
      <c r="AJ9" s="310"/>
      <c r="AK9" s="312">
        <v>126</v>
      </c>
      <c r="AL9" s="313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126</v>
      </c>
      <c r="AM9" s="317">
        <f>SUM(AL9-126)</f>
        <v>0</v>
      </c>
    </row>
    <row r="10" spans="1:39" ht="15" customHeight="1">
      <c r="A10" s="303">
        <v>145602</v>
      </c>
      <c r="B10" s="304" t="s">
        <v>180</v>
      </c>
      <c r="C10" s="305">
        <v>116808</v>
      </c>
      <c r="D10" s="306" t="s">
        <v>181</v>
      </c>
      <c r="E10" s="307" t="s">
        <v>179</v>
      </c>
      <c r="F10" s="308"/>
      <c r="G10" s="309" t="s">
        <v>114</v>
      </c>
      <c r="H10" s="310" t="s">
        <v>116</v>
      </c>
      <c r="I10" s="310"/>
      <c r="J10" s="310"/>
      <c r="K10" s="310" t="s">
        <v>116</v>
      </c>
      <c r="L10" s="311"/>
      <c r="M10" s="311"/>
      <c r="N10" s="310" t="s">
        <v>116</v>
      </c>
      <c r="O10" s="310"/>
      <c r="P10" s="310"/>
      <c r="Q10" s="311" t="s">
        <v>116</v>
      </c>
      <c r="R10" s="310"/>
      <c r="S10" s="311"/>
      <c r="T10" s="311" t="s">
        <v>116</v>
      </c>
      <c r="U10" s="310"/>
      <c r="V10" s="310"/>
      <c r="W10" s="310" t="s">
        <v>116</v>
      </c>
      <c r="X10" s="310"/>
      <c r="Y10" s="310"/>
      <c r="Z10" s="311" t="s">
        <v>116</v>
      </c>
      <c r="AA10" s="311"/>
      <c r="AB10" s="310"/>
      <c r="AC10" s="310" t="s">
        <v>116</v>
      </c>
      <c r="AD10" s="310"/>
      <c r="AE10" s="310"/>
      <c r="AF10" s="310" t="s">
        <v>116</v>
      </c>
      <c r="AG10" s="311"/>
      <c r="AH10" s="311"/>
      <c r="AI10" s="310" t="s">
        <v>116</v>
      </c>
      <c r="AJ10" s="310"/>
      <c r="AK10" s="312">
        <v>126</v>
      </c>
      <c r="AL10" s="313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126</v>
      </c>
      <c r="AM10" s="317">
        <f>SUM(AL10-126)</f>
        <v>0</v>
      </c>
    </row>
    <row r="11" spans="1:39" ht="15" customHeight="1" thickBot="1">
      <c r="A11" s="299" t="s">
        <v>0</v>
      </c>
      <c r="B11" s="301" t="s">
        <v>1</v>
      </c>
      <c r="C11" s="301"/>
      <c r="D11" s="301" t="s">
        <v>2</v>
      </c>
      <c r="E11" s="709" t="s">
        <v>3</v>
      </c>
      <c r="F11" s="315">
        <v>1</v>
      </c>
      <c r="G11" s="315">
        <v>2</v>
      </c>
      <c r="H11" s="315">
        <v>3</v>
      </c>
      <c r="I11" s="315">
        <v>4</v>
      </c>
      <c r="J11" s="315">
        <v>5</v>
      </c>
      <c r="K11" s="315">
        <v>6</v>
      </c>
      <c r="L11" s="315">
        <v>7</v>
      </c>
      <c r="M11" s="315">
        <v>8</v>
      </c>
      <c r="N11" s="315">
        <v>9</v>
      </c>
      <c r="O11" s="315">
        <v>10</v>
      </c>
      <c r="P11" s="315">
        <v>11</v>
      </c>
      <c r="Q11" s="315">
        <v>12</v>
      </c>
      <c r="R11" s="315">
        <v>13</v>
      </c>
      <c r="S11" s="315">
        <v>14</v>
      </c>
      <c r="T11" s="315">
        <v>15</v>
      </c>
      <c r="U11" s="315">
        <v>16</v>
      </c>
      <c r="V11" s="315">
        <v>17</v>
      </c>
      <c r="W11" s="315">
        <v>18</v>
      </c>
      <c r="X11" s="315">
        <v>19</v>
      </c>
      <c r="Y11" s="315">
        <v>20</v>
      </c>
      <c r="Z11" s="315">
        <v>21</v>
      </c>
      <c r="AA11" s="315">
        <v>22</v>
      </c>
      <c r="AB11" s="315">
        <v>23</v>
      </c>
      <c r="AC11" s="315">
        <v>24</v>
      </c>
      <c r="AD11" s="315">
        <v>25</v>
      </c>
      <c r="AE11" s="315">
        <v>26</v>
      </c>
      <c r="AF11" s="315">
        <v>27</v>
      </c>
      <c r="AG11" s="315">
        <v>28</v>
      </c>
      <c r="AH11" s="315">
        <v>29</v>
      </c>
      <c r="AI11" s="315">
        <v>30</v>
      </c>
      <c r="AJ11" s="315">
        <v>31</v>
      </c>
      <c r="AK11" s="701" t="s">
        <v>4</v>
      </c>
      <c r="AL11" s="703" t="s">
        <v>5</v>
      </c>
      <c r="AM11" s="705" t="s">
        <v>6</v>
      </c>
    </row>
    <row r="12" spans="1:39" ht="15" customHeight="1">
      <c r="A12" s="299"/>
      <c r="B12" s="301" t="s">
        <v>172</v>
      </c>
      <c r="C12" s="301"/>
      <c r="D12" s="301"/>
      <c r="E12" s="709"/>
      <c r="F12" s="302" t="s">
        <v>9</v>
      </c>
      <c r="G12" s="302" t="s">
        <v>8</v>
      </c>
      <c r="H12" s="302" t="s">
        <v>10</v>
      </c>
      <c r="I12" s="302" t="s">
        <v>7</v>
      </c>
      <c r="J12" s="302" t="s">
        <v>7</v>
      </c>
      <c r="K12" s="302" t="s">
        <v>8</v>
      </c>
      <c r="L12" s="302" t="s">
        <v>8</v>
      </c>
      <c r="M12" s="302" t="s">
        <v>9</v>
      </c>
      <c r="N12" s="302" t="s">
        <v>8</v>
      </c>
      <c r="O12" s="302" t="s">
        <v>10</v>
      </c>
      <c r="P12" s="302" t="s">
        <v>7</v>
      </c>
      <c r="Q12" s="302" t="s">
        <v>7</v>
      </c>
      <c r="R12" s="302" t="s">
        <v>8</v>
      </c>
      <c r="S12" s="302" t="s">
        <v>8</v>
      </c>
      <c r="T12" s="302" t="s">
        <v>9</v>
      </c>
      <c r="U12" s="302" t="s">
        <v>8</v>
      </c>
      <c r="V12" s="302" t="s">
        <v>10</v>
      </c>
      <c r="W12" s="302" t="s">
        <v>7</v>
      </c>
      <c r="X12" s="302" t="s">
        <v>7</v>
      </c>
      <c r="Y12" s="302" t="s">
        <v>8</v>
      </c>
      <c r="Z12" s="302" t="s">
        <v>8</v>
      </c>
      <c r="AA12" s="302" t="s">
        <v>9</v>
      </c>
      <c r="AB12" s="302" t="s">
        <v>8</v>
      </c>
      <c r="AC12" s="302" t="s">
        <v>10</v>
      </c>
      <c r="AD12" s="302" t="s">
        <v>7</v>
      </c>
      <c r="AE12" s="302" t="s">
        <v>7</v>
      </c>
      <c r="AF12" s="302" t="s">
        <v>8</v>
      </c>
      <c r="AG12" s="302" t="s">
        <v>8</v>
      </c>
      <c r="AH12" s="302" t="s">
        <v>9</v>
      </c>
      <c r="AI12" s="302" t="s">
        <v>8</v>
      </c>
      <c r="AJ12" s="302" t="s">
        <v>10</v>
      </c>
      <c r="AK12" s="702"/>
      <c r="AL12" s="704"/>
      <c r="AM12" s="706"/>
    </row>
    <row r="13" spans="1:39" ht="15" customHeight="1">
      <c r="A13" s="303">
        <v>153400</v>
      </c>
      <c r="B13" s="318" t="s">
        <v>182</v>
      </c>
      <c r="C13" s="319">
        <v>124770</v>
      </c>
      <c r="D13" s="306" t="s">
        <v>178</v>
      </c>
      <c r="E13" s="307" t="s">
        <v>179</v>
      </c>
      <c r="F13" s="308" t="s">
        <v>116</v>
      </c>
      <c r="G13" s="309"/>
      <c r="H13" s="310"/>
      <c r="I13" s="310" t="s">
        <v>116</v>
      </c>
      <c r="J13" s="310"/>
      <c r="K13" s="310"/>
      <c r="L13" s="311" t="s">
        <v>116</v>
      </c>
      <c r="M13" s="311"/>
      <c r="N13" s="310"/>
      <c r="O13" s="310" t="s">
        <v>114</v>
      </c>
      <c r="P13" s="310"/>
      <c r="Q13" s="311"/>
      <c r="R13" s="310" t="s">
        <v>116</v>
      </c>
      <c r="S13" s="311"/>
      <c r="T13" s="311"/>
      <c r="U13" s="310" t="s">
        <v>116</v>
      </c>
      <c r="V13" s="310"/>
      <c r="W13" s="310"/>
      <c r="X13" s="310" t="s">
        <v>116</v>
      </c>
      <c r="Y13" s="310"/>
      <c r="Z13" s="311"/>
      <c r="AA13" s="311" t="s">
        <v>116</v>
      </c>
      <c r="AB13" s="310"/>
      <c r="AC13" s="310"/>
      <c r="AD13" s="310" t="s">
        <v>116</v>
      </c>
      <c r="AE13" s="310"/>
      <c r="AF13" s="310"/>
      <c r="AG13" s="311" t="s">
        <v>116</v>
      </c>
      <c r="AH13" s="311"/>
      <c r="AI13" s="310"/>
      <c r="AJ13" s="310" t="s">
        <v>116</v>
      </c>
      <c r="AK13" s="312">
        <v>126</v>
      </c>
      <c r="AL13" s="313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126</v>
      </c>
      <c r="AM13" s="317">
        <f>SUM(AL13-126)</f>
        <v>0</v>
      </c>
    </row>
    <row r="14" spans="1:39" ht="15" customHeight="1">
      <c r="A14" s="320">
        <v>427942</v>
      </c>
      <c r="B14" s="304" t="s">
        <v>183</v>
      </c>
      <c r="C14" s="305">
        <v>97965</v>
      </c>
      <c r="D14" s="306" t="s">
        <v>181</v>
      </c>
      <c r="E14" s="307" t="s">
        <v>179</v>
      </c>
      <c r="F14" s="308" t="s">
        <v>116</v>
      </c>
      <c r="G14" s="309"/>
      <c r="H14" s="310"/>
      <c r="I14" s="310" t="s">
        <v>116</v>
      </c>
      <c r="J14" s="310"/>
      <c r="K14" s="310"/>
      <c r="L14" s="311" t="s">
        <v>116</v>
      </c>
      <c r="M14" s="311"/>
      <c r="N14" s="310"/>
      <c r="O14" s="310" t="s">
        <v>116</v>
      </c>
      <c r="P14" s="310"/>
      <c r="Q14" s="311"/>
      <c r="R14" s="310" t="s">
        <v>116</v>
      </c>
      <c r="S14" s="311"/>
      <c r="T14" s="311"/>
      <c r="U14" s="310" t="s">
        <v>116</v>
      </c>
      <c r="V14" s="310"/>
      <c r="W14" s="310"/>
      <c r="X14" s="310" t="s">
        <v>114</v>
      </c>
      <c r="Y14" s="310"/>
      <c r="Z14" s="311"/>
      <c r="AA14" s="311" t="s">
        <v>116</v>
      </c>
      <c r="AB14" s="310"/>
      <c r="AC14" s="310"/>
      <c r="AD14" s="310" t="s">
        <v>116</v>
      </c>
      <c r="AE14" s="310"/>
      <c r="AF14" s="310"/>
      <c r="AG14" s="311" t="s">
        <v>116</v>
      </c>
      <c r="AH14" s="311"/>
      <c r="AI14" s="310"/>
      <c r="AJ14" s="310" t="s">
        <v>116</v>
      </c>
      <c r="AK14" s="312">
        <v>126</v>
      </c>
      <c r="AL14" s="313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126</v>
      </c>
      <c r="AM14" s="317">
        <f>SUM(AL14-126)</f>
        <v>0</v>
      </c>
    </row>
    <row r="15" spans="1:39" ht="15" customHeight="1" thickBot="1">
      <c r="A15" s="299" t="s">
        <v>0</v>
      </c>
      <c r="B15" s="301" t="s">
        <v>1</v>
      </c>
      <c r="C15" s="301"/>
      <c r="D15" s="301" t="s">
        <v>2</v>
      </c>
      <c r="E15" s="709" t="s">
        <v>3</v>
      </c>
      <c r="F15" s="315">
        <v>1</v>
      </c>
      <c r="G15" s="315">
        <v>2</v>
      </c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5">
        <v>19</v>
      </c>
      <c r="Y15" s="315">
        <v>20</v>
      </c>
      <c r="Z15" s="315">
        <v>21</v>
      </c>
      <c r="AA15" s="315">
        <v>22</v>
      </c>
      <c r="AB15" s="315">
        <v>23</v>
      </c>
      <c r="AC15" s="315">
        <v>24</v>
      </c>
      <c r="AD15" s="315">
        <v>25</v>
      </c>
      <c r="AE15" s="315">
        <v>26</v>
      </c>
      <c r="AF15" s="315">
        <v>27</v>
      </c>
      <c r="AG15" s="315">
        <v>28</v>
      </c>
      <c r="AH15" s="315">
        <v>29</v>
      </c>
      <c r="AI15" s="315">
        <v>30</v>
      </c>
      <c r="AJ15" s="315">
        <v>31</v>
      </c>
      <c r="AK15" s="701" t="s">
        <v>4</v>
      </c>
      <c r="AL15" s="703" t="s">
        <v>5</v>
      </c>
      <c r="AM15" s="705" t="s">
        <v>6</v>
      </c>
    </row>
    <row r="16" spans="1:39" ht="15" customHeight="1">
      <c r="A16" s="299"/>
      <c r="B16" s="301" t="s">
        <v>172</v>
      </c>
      <c r="C16" s="301"/>
      <c r="D16" s="301"/>
      <c r="E16" s="709"/>
      <c r="F16" s="302" t="s">
        <v>9</v>
      </c>
      <c r="G16" s="302" t="s">
        <v>8</v>
      </c>
      <c r="H16" s="302" t="s">
        <v>10</v>
      </c>
      <c r="I16" s="302" t="s">
        <v>7</v>
      </c>
      <c r="J16" s="302" t="s">
        <v>7</v>
      </c>
      <c r="K16" s="302" t="s">
        <v>8</v>
      </c>
      <c r="L16" s="302" t="s">
        <v>8</v>
      </c>
      <c r="M16" s="302" t="s">
        <v>9</v>
      </c>
      <c r="N16" s="302" t="s">
        <v>8</v>
      </c>
      <c r="O16" s="302" t="s">
        <v>10</v>
      </c>
      <c r="P16" s="302" t="s">
        <v>7</v>
      </c>
      <c r="Q16" s="302" t="s">
        <v>7</v>
      </c>
      <c r="R16" s="302" t="s">
        <v>8</v>
      </c>
      <c r="S16" s="302" t="s">
        <v>8</v>
      </c>
      <c r="T16" s="302" t="s">
        <v>9</v>
      </c>
      <c r="U16" s="302" t="s">
        <v>8</v>
      </c>
      <c r="V16" s="302" t="s">
        <v>10</v>
      </c>
      <c r="W16" s="302" t="s">
        <v>7</v>
      </c>
      <c r="X16" s="302" t="s">
        <v>7</v>
      </c>
      <c r="Y16" s="302" t="s">
        <v>8</v>
      </c>
      <c r="Z16" s="302" t="s">
        <v>8</v>
      </c>
      <c r="AA16" s="302" t="s">
        <v>9</v>
      </c>
      <c r="AB16" s="302" t="s">
        <v>8</v>
      </c>
      <c r="AC16" s="302" t="s">
        <v>10</v>
      </c>
      <c r="AD16" s="302" t="s">
        <v>7</v>
      </c>
      <c r="AE16" s="302" t="s">
        <v>7</v>
      </c>
      <c r="AF16" s="302" t="s">
        <v>8</v>
      </c>
      <c r="AG16" s="302" t="s">
        <v>8</v>
      </c>
      <c r="AH16" s="302" t="s">
        <v>9</v>
      </c>
      <c r="AI16" s="302" t="s">
        <v>8</v>
      </c>
      <c r="AJ16" s="302" t="s">
        <v>10</v>
      </c>
      <c r="AK16" s="702"/>
      <c r="AL16" s="704"/>
      <c r="AM16" s="706"/>
    </row>
    <row r="17" spans="1:39" ht="15" customHeight="1">
      <c r="A17" s="303">
        <v>152986</v>
      </c>
      <c r="B17" s="304" t="s">
        <v>184</v>
      </c>
      <c r="C17" s="305">
        <v>108525</v>
      </c>
      <c r="D17" s="306" t="s">
        <v>178</v>
      </c>
      <c r="E17" s="307" t="s">
        <v>179</v>
      </c>
      <c r="F17" s="308"/>
      <c r="G17" s="309" t="s">
        <v>116</v>
      </c>
      <c r="H17" s="310"/>
      <c r="I17" s="310"/>
      <c r="J17" s="310" t="s">
        <v>116</v>
      </c>
      <c r="K17" s="310"/>
      <c r="L17" s="311"/>
      <c r="M17" s="311" t="s">
        <v>116</v>
      </c>
      <c r="N17" s="310"/>
      <c r="O17" s="310" t="s">
        <v>10</v>
      </c>
      <c r="P17" s="310" t="s">
        <v>116</v>
      </c>
      <c r="Q17" s="311"/>
      <c r="R17" s="310"/>
      <c r="S17" s="311" t="s">
        <v>116</v>
      </c>
      <c r="T17" s="311"/>
      <c r="U17" s="310"/>
      <c r="V17" s="310" t="s">
        <v>116</v>
      </c>
      <c r="W17" s="310"/>
      <c r="X17" s="310"/>
      <c r="Y17" s="310" t="s">
        <v>116</v>
      </c>
      <c r="Z17" s="311"/>
      <c r="AA17" s="311"/>
      <c r="AB17" s="310" t="s">
        <v>116</v>
      </c>
      <c r="AC17" s="310"/>
      <c r="AD17" s="310"/>
      <c r="AE17" s="310" t="s">
        <v>116</v>
      </c>
      <c r="AF17" s="310"/>
      <c r="AG17" s="311"/>
      <c r="AH17" s="311" t="s">
        <v>116</v>
      </c>
      <c r="AI17" s="310"/>
      <c r="AJ17" s="310"/>
      <c r="AK17" s="312">
        <v>126</v>
      </c>
      <c r="AL17" s="313">
        <f>COUNTIF(E17:AK17,"T")*6+COUNTIF(E17:AK17,"P")*12+COUNTIF(E17:AK17,"M")*6+COUNTIF(E17:AK17,"I")*6+COUNTIF(E17:AK17,"N")*12+COUNTIF(E17:AK17,"TI")*12+COUNTIF(E17:AK17,"MT")*12+COUNTIF(E17:AK17,"MN")*18+COUNTIF(E17:AK17,"PI")*18+COUNTIF(E17:AK17,"TN")*18+COUNTIF(E17:AK17,"NB")*6+COUNTIF(E17:AK17,"AF")*6</f>
        <v>126</v>
      </c>
      <c r="AM17" s="317">
        <f>SUM(AL17-126)</f>
        <v>0</v>
      </c>
    </row>
    <row r="18" spans="1:39" ht="15" customHeight="1">
      <c r="A18" s="303">
        <v>150711</v>
      </c>
      <c r="B18" s="304" t="s">
        <v>185</v>
      </c>
      <c r="C18" s="305">
        <v>118769</v>
      </c>
      <c r="D18" s="306" t="s">
        <v>181</v>
      </c>
      <c r="E18" s="307" t="s">
        <v>179</v>
      </c>
      <c r="F18" s="308"/>
      <c r="G18" s="309" t="s">
        <v>116</v>
      </c>
      <c r="H18" s="310"/>
      <c r="I18" s="310"/>
      <c r="J18" s="310" t="s">
        <v>116</v>
      </c>
      <c r="K18" s="310"/>
      <c r="L18" s="311"/>
      <c r="M18" s="311" t="s">
        <v>116</v>
      </c>
      <c r="N18" s="310"/>
      <c r="O18" s="310"/>
      <c r="P18" s="310" t="s">
        <v>116</v>
      </c>
      <c r="Q18" s="311"/>
      <c r="R18" s="310"/>
      <c r="S18" s="311" t="s">
        <v>116</v>
      </c>
      <c r="T18" s="311"/>
      <c r="U18" s="310"/>
      <c r="V18" s="310" t="s">
        <v>116</v>
      </c>
      <c r="W18" s="310"/>
      <c r="X18" s="310" t="s">
        <v>10</v>
      </c>
      <c r="Y18" s="310" t="s">
        <v>116</v>
      </c>
      <c r="Z18" s="311"/>
      <c r="AA18" s="311"/>
      <c r="AB18" s="310" t="s">
        <v>116</v>
      </c>
      <c r="AC18" s="310"/>
      <c r="AD18" s="310"/>
      <c r="AE18" s="310" t="s">
        <v>116</v>
      </c>
      <c r="AF18" s="310"/>
      <c r="AG18" s="311"/>
      <c r="AH18" s="311" t="s">
        <v>116</v>
      </c>
      <c r="AI18" s="310"/>
      <c r="AJ18" s="310"/>
      <c r="AK18" s="312">
        <v>126</v>
      </c>
      <c r="AL18" s="313">
        <f>COUNTIF(E18:AK18,"T")*6+COUNTIF(E18:AK18,"P")*12+COUNTIF(E18:AK18,"M")*6+COUNTIF(E18:AK18,"I")*6+COUNTIF(E18:AK18,"N")*12+COUNTIF(E18:AK18,"TI")*12+COUNTIF(E18:AK18,"MT")*12+COUNTIF(E18:AK18,"MN")*18+COUNTIF(E18:AK18,"PI")*18+COUNTIF(E18:AK18,"TN")*18+COUNTIF(E18:AK18,"NB")*6+COUNTIF(E18:AK18,"AF")*6</f>
        <v>126</v>
      </c>
      <c r="AM18" s="317">
        <f>SUM(AL18-126)</f>
        <v>0</v>
      </c>
    </row>
    <row r="19" spans="1:39" ht="15" customHeight="1">
      <c r="A19" s="303">
        <v>122092</v>
      </c>
      <c r="B19" s="304" t="s">
        <v>186</v>
      </c>
      <c r="C19" s="305">
        <v>60541</v>
      </c>
      <c r="D19" s="306" t="s">
        <v>181</v>
      </c>
      <c r="E19" s="307" t="s">
        <v>179</v>
      </c>
      <c r="F19" s="308" t="s">
        <v>116</v>
      </c>
      <c r="G19" s="309"/>
      <c r="H19" s="310"/>
      <c r="I19" s="310"/>
      <c r="J19" s="310" t="s">
        <v>187</v>
      </c>
      <c r="K19" s="310" t="s">
        <v>187</v>
      </c>
      <c r="L19" s="311"/>
      <c r="M19" s="311" t="s">
        <v>116</v>
      </c>
      <c r="N19" s="310"/>
      <c r="O19" s="310"/>
      <c r="P19" s="310"/>
      <c r="Q19" s="311"/>
      <c r="R19" s="310" t="s">
        <v>10</v>
      </c>
      <c r="S19" s="311" t="s">
        <v>116</v>
      </c>
      <c r="T19" s="311"/>
      <c r="U19" s="310" t="s">
        <v>116</v>
      </c>
      <c r="V19" s="310"/>
      <c r="W19" s="310"/>
      <c r="X19" s="310"/>
      <c r="Y19" s="310" t="s">
        <v>116</v>
      </c>
      <c r="Z19" s="311"/>
      <c r="AA19" s="311"/>
      <c r="AB19" s="310" t="s">
        <v>116</v>
      </c>
      <c r="AC19" s="310"/>
      <c r="AD19" s="310"/>
      <c r="AE19" s="310" t="s">
        <v>116</v>
      </c>
      <c r="AF19" s="310"/>
      <c r="AG19" s="311"/>
      <c r="AH19" s="311" t="s">
        <v>116</v>
      </c>
      <c r="AI19" s="310" t="s">
        <v>114</v>
      </c>
      <c r="AJ19" s="310"/>
      <c r="AK19" s="312">
        <v>126</v>
      </c>
      <c r="AL19" s="313">
        <f>COUNTIF(E19:AK19,"T")*6+COUNTIF(E19:AK19,"P")*12+COUNTIF(E19:AK19,"M")*6+COUNTIF(E19:AK19,"I")*6+COUNTIF(E19:AK19,"N")*12+COUNTIF(E19:AK19,"TI")*12+COUNTIF(E19:AK19,"MT")*12+COUNTIF(E19:AK19,"MN")*18+COUNTIF(E19:AK19,"PI")*18+COUNTIF(E19:AK19,"TN")*18+COUNTIF(E19:AK19,"NB")*6+COUNTIF(E19:AK19,"AF")*6</f>
        <v>108</v>
      </c>
      <c r="AM19" s="317">
        <f>SUM(AL19-126)</f>
        <v>-18</v>
      </c>
    </row>
    <row r="20" spans="1:39" ht="15" customHeight="1" thickBot="1">
      <c r="A20" s="321" t="s">
        <v>0</v>
      </c>
      <c r="B20" s="322" t="s">
        <v>1</v>
      </c>
      <c r="C20" s="322"/>
      <c r="D20" s="322" t="s">
        <v>2</v>
      </c>
      <c r="E20" s="699" t="s">
        <v>3</v>
      </c>
      <c r="F20" s="315">
        <v>1</v>
      </c>
      <c r="G20" s="315">
        <v>2</v>
      </c>
      <c r="H20" s="315">
        <v>3</v>
      </c>
      <c r="I20" s="315">
        <v>4</v>
      </c>
      <c r="J20" s="315">
        <v>5</v>
      </c>
      <c r="K20" s="315">
        <v>6</v>
      </c>
      <c r="L20" s="315">
        <v>7</v>
      </c>
      <c r="M20" s="315">
        <v>8</v>
      </c>
      <c r="N20" s="315">
        <v>9</v>
      </c>
      <c r="O20" s="315">
        <v>10</v>
      </c>
      <c r="P20" s="315">
        <v>11</v>
      </c>
      <c r="Q20" s="315">
        <v>12</v>
      </c>
      <c r="R20" s="315">
        <v>13</v>
      </c>
      <c r="S20" s="315">
        <v>14</v>
      </c>
      <c r="T20" s="315">
        <v>15</v>
      </c>
      <c r="U20" s="315">
        <v>16</v>
      </c>
      <c r="V20" s="315">
        <v>17</v>
      </c>
      <c r="W20" s="315">
        <v>18</v>
      </c>
      <c r="X20" s="315">
        <v>19</v>
      </c>
      <c r="Y20" s="315">
        <v>20</v>
      </c>
      <c r="Z20" s="315">
        <v>21</v>
      </c>
      <c r="AA20" s="315">
        <v>22</v>
      </c>
      <c r="AB20" s="315">
        <v>23</v>
      </c>
      <c r="AC20" s="315">
        <v>24</v>
      </c>
      <c r="AD20" s="315">
        <v>25</v>
      </c>
      <c r="AE20" s="315">
        <v>26</v>
      </c>
      <c r="AF20" s="315">
        <v>27</v>
      </c>
      <c r="AG20" s="315">
        <v>28</v>
      </c>
      <c r="AH20" s="315">
        <v>29</v>
      </c>
      <c r="AI20" s="315">
        <v>30</v>
      </c>
      <c r="AJ20" s="315">
        <v>31</v>
      </c>
      <c r="AK20" s="701" t="s">
        <v>4</v>
      </c>
      <c r="AL20" s="703" t="s">
        <v>5</v>
      </c>
      <c r="AM20" s="705" t="s">
        <v>6</v>
      </c>
    </row>
    <row r="21" spans="1:39" ht="15" customHeight="1">
      <c r="A21" s="299"/>
      <c r="B21" s="301" t="s">
        <v>172</v>
      </c>
      <c r="C21" s="301"/>
      <c r="D21" s="301"/>
      <c r="E21" s="709"/>
      <c r="F21" s="302" t="s">
        <v>9</v>
      </c>
      <c r="G21" s="302" t="s">
        <v>8</v>
      </c>
      <c r="H21" s="302" t="s">
        <v>10</v>
      </c>
      <c r="I21" s="302" t="s">
        <v>7</v>
      </c>
      <c r="J21" s="302" t="s">
        <v>7</v>
      </c>
      <c r="K21" s="302" t="s">
        <v>8</v>
      </c>
      <c r="L21" s="302" t="s">
        <v>8</v>
      </c>
      <c r="M21" s="302" t="s">
        <v>9</v>
      </c>
      <c r="N21" s="302" t="s">
        <v>8</v>
      </c>
      <c r="O21" s="302" t="s">
        <v>10</v>
      </c>
      <c r="P21" s="302" t="s">
        <v>7</v>
      </c>
      <c r="Q21" s="302" t="s">
        <v>7</v>
      </c>
      <c r="R21" s="302" t="s">
        <v>8</v>
      </c>
      <c r="S21" s="302" t="s">
        <v>8</v>
      </c>
      <c r="T21" s="302" t="s">
        <v>9</v>
      </c>
      <c r="U21" s="302" t="s">
        <v>8</v>
      </c>
      <c r="V21" s="302" t="s">
        <v>10</v>
      </c>
      <c r="W21" s="302" t="s">
        <v>7</v>
      </c>
      <c r="X21" s="302" t="s">
        <v>7</v>
      </c>
      <c r="Y21" s="302" t="s">
        <v>8</v>
      </c>
      <c r="Z21" s="302" t="s">
        <v>8</v>
      </c>
      <c r="AA21" s="302" t="s">
        <v>9</v>
      </c>
      <c r="AB21" s="302" t="s">
        <v>8</v>
      </c>
      <c r="AC21" s="302" t="s">
        <v>10</v>
      </c>
      <c r="AD21" s="302" t="s">
        <v>7</v>
      </c>
      <c r="AE21" s="302" t="s">
        <v>7</v>
      </c>
      <c r="AF21" s="302" t="s">
        <v>8</v>
      </c>
      <c r="AG21" s="302" t="s">
        <v>8</v>
      </c>
      <c r="AH21" s="302" t="s">
        <v>9</v>
      </c>
      <c r="AI21" s="302" t="s">
        <v>8</v>
      </c>
      <c r="AJ21" s="302" t="s">
        <v>10</v>
      </c>
      <c r="AK21" s="702"/>
      <c r="AL21" s="704"/>
      <c r="AM21" s="706"/>
    </row>
    <row r="22" spans="1:39" ht="15" customHeight="1">
      <c r="A22" s="323">
        <v>431753</v>
      </c>
      <c r="B22" s="324" t="s">
        <v>188</v>
      </c>
      <c r="C22" s="325">
        <v>417423</v>
      </c>
      <c r="D22" s="326" t="s">
        <v>189</v>
      </c>
      <c r="E22" s="327" t="s">
        <v>190</v>
      </c>
      <c r="F22" s="308"/>
      <c r="G22" s="309" t="s">
        <v>116</v>
      </c>
      <c r="H22" s="310"/>
      <c r="I22" s="310" t="s">
        <v>116</v>
      </c>
      <c r="J22" s="310"/>
      <c r="K22" s="310" t="s">
        <v>116</v>
      </c>
      <c r="L22" s="311"/>
      <c r="M22" s="311"/>
      <c r="N22" s="310"/>
      <c r="O22" s="310" t="s">
        <v>116</v>
      </c>
      <c r="P22" s="310"/>
      <c r="Q22" s="311" t="s">
        <v>116</v>
      </c>
      <c r="R22" s="310"/>
      <c r="S22" s="311"/>
      <c r="T22" s="311"/>
      <c r="U22" s="310" t="s">
        <v>116</v>
      </c>
      <c r="V22" s="310"/>
      <c r="W22" s="310" t="s">
        <v>116</v>
      </c>
      <c r="X22" s="310"/>
      <c r="Y22" s="310" t="s">
        <v>114</v>
      </c>
      <c r="Z22" s="311"/>
      <c r="AA22" s="311"/>
      <c r="AB22" s="310"/>
      <c r="AC22" s="310" t="s">
        <v>116</v>
      </c>
      <c r="AD22" s="310"/>
      <c r="AE22" s="310"/>
      <c r="AF22" s="310"/>
      <c r="AG22" s="311" t="s">
        <v>116</v>
      </c>
      <c r="AH22" s="311"/>
      <c r="AI22" s="310" t="s">
        <v>116</v>
      </c>
      <c r="AJ22" s="310"/>
      <c r="AK22" s="312">
        <v>126</v>
      </c>
      <c r="AL22" s="313">
        <f>COUNTIF(E22:AK22,"T")*6+COUNTIF(E22:AK22,"P")*12+COUNTIF(E22:AK22,"M")*6+COUNTIF(E22:AK22,"I")*6+COUNTIF(E22:AK22,"N")*12+COUNTIF(E22:AK22,"TI")*12+COUNTIF(E22:AK22,"MT")*12+COUNTIF(E22:AK22,"MN")*18+COUNTIF(E22:AK22,"PI")*18+COUNTIF(E22:AK22,"TN")*18+COUNTIF(E22:AK22,"NB")*6+COUNTIF(E22:AK22,"AF")*6</f>
        <v>126</v>
      </c>
      <c r="AM22" s="317">
        <f>SUM(AL22-126)</f>
        <v>0</v>
      </c>
    </row>
    <row r="23" spans="1:39" ht="15" customHeight="1">
      <c r="A23" s="328">
        <v>429066</v>
      </c>
      <c r="B23" s="329" t="s">
        <v>186</v>
      </c>
      <c r="C23" s="330">
        <v>60541</v>
      </c>
      <c r="D23" s="331" t="s">
        <v>191</v>
      </c>
      <c r="E23" s="332" t="s">
        <v>190</v>
      </c>
      <c r="F23" s="308"/>
      <c r="G23" s="309"/>
      <c r="H23" s="310" t="s">
        <v>116</v>
      </c>
      <c r="I23" s="310"/>
      <c r="J23" s="310"/>
      <c r="K23" s="310"/>
      <c r="L23" s="311" t="s">
        <v>116</v>
      </c>
      <c r="M23" s="311"/>
      <c r="N23" s="310" t="s">
        <v>116</v>
      </c>
      <c r="O23" s="310"/>
      <c r="P23" s="310" t="s">
        <v>116</v>
      </c>
      <c r="Q23" s="311"/>
      <c r="R23" s="310" t="s">
        <v>114</v>
      </c>
      <c r="S23" s="311"/>
      <c r="T23" s="311"/>
      <c r="U23" s="310"/>
      <c r="V23" s="310" t="s">
        <v>116</v>
      </c>
      <c r="W23" s="310"/>
      <c r="X23" s="310" t="s">
        <v>116</v>
      </c>
      <c r="Y23" s="310"/>
      <c r="Z23" s="311" t="s">
        <v>116</v>
      </c>
      <c r="AA23" s="311"/>
      <c r="AB23" s="310"/>
      <c r="AC23" s="310"/>
      <c r="AD23" s="310" t="s">
        <v>116</v>
      </c>
      <c r="AE23" s="310"/>
      <c r="AF23" s="310" t="s">
        <v>116</v>
      </c>
      <c r="AG23" s="311"/>
      <c r="AH23" s="311"/>
      <c r="AI23" s="310"/>
      <c r="AJ23" s="310" t="s">
        <v>116</v>
      </c>
      <c r="AK23" s="312">
        <v>126</v>
      </c>
      <c r="AL23" s="313">
        <f>COUNTIF(E23:AK23,"T")*6+COUNTIF(E23:AK23,"P")*12+COUNTIF(E23:AK23,"M")*6+COUNTIF(E23:AK23,"I")*6+COUNTIF(E23:AK23,"N")*12+COUNTIF(E23:AK23,"TI")*12+COUNTIF(E23:AK23,"MT")*12+COUNTIF(E23:AK23,"MN")*18+COUNTIF(E23:AK23,"PI")*18+COUNTIF(E23:AK23,"TN")*18+COUNTIF(E23:AK23,"NB")*6+COUNTIF(E23:AK23,"AF")*6</f>
        <v>126</v>
      </c>
      <c r="AM23" s="317">
        <f>SUM(AL23-126)</f>
        <v>0</v>
      </c>
    </row>
    <row r="24" spans="1:39" ht="15" customHeight="1" thickBot="1">
      <c r="A24" s="299" t="s">
        <v>0</v>
      </c>
      <c r="B24" s="301" t="s">
        <v>1</v>
      </c>
      <c r="C24" s="301"/>
      <c r="D24" s="301" t="s">
        <v>2</v>
      </c>
      <c r="E24" s="709" t="s">
        <v>3</v>
      </c>
      <c r="F24" s="315">
        <v>1</v>
      </c>
      <c r="G24" s="315">
        <v>2</v>
      </c>
      <c r="H24" s="315">
        <v>3</v>
      </c>
      <c r="I24" s="315">
        <v>4</v>
      </c>
      <c r="J24" s="315">
        <v>5</v>
      </c>
      <c r="K24" s="315">
        <v>6</v>
      </c>
      <c r="L24" s="315">
        <v>7</v>
      </c>
      <c r="M24" s="315">
        <v>8</v>
      </c>
      <c r="N24" s="315">
        <v>9</v>
      </c>
      <c r="O24" s="315">
        <v>10</v>
      </c>
      <c r="P24" s="315">
        <v>11</v>
      </c>
      <c r="Q24" s="315">
        <v>12</v>
      </c>
      <c r="R24" s="315">
        <v>13</v>
      </c>
      <c r="S24" s="315">
        <v>14</v>
      </c>
      <c r="T24" s="315">
        <v>15</v>
      </c>
      <c r="U24" s="315">
        <v>16</v>
      </c>
      <c r="V24" s="315">
        <v>17</v>
      </c>
      <c r="W24" s="315">
        <v>18</v>
      </c>
      <c r="X24" s="315">
        <v>19</v>
      </c>
      <c r="Y24" s="315">
        <v>20</v>
      </c>
      <c r="Z24" s="315">
        <v>21</v>
      </c>
      <c r="AA24" s="315">
        <v>22</v>
      </c>
      <c r="AB24" s="315">
        <v>23</v>
      </c>
      <c r="AC24" s="315">
        <v>24</v>
      </c>
      <c r="AD24" s="315">
        <v>25</v>
      </c>
      <c r="AE24" s="315">
        <v>26</v>
      </c>
      <c r="AF24" s="315">
        <v>27</v>
      </c>
      <c r="AG24" s="315">
        <v>28</v>
      </c>
      <c r="AH24" s="315">
        <v>29</v>
      </c>
      <c r="AI24" s="315">
        <v>30</v>
      </c>
      <c r="AJ24" s="315">
        <v>31</v>
      </c>
      <c r="AK24" s="701" t="s">
        <v>4</v>
      </c>
      <c r="AL24" s="703" t="s">
        <v>5</v>
      </c>
      <c r="AM24" s="705" t="s">
        <v>6</v>
      </c>
    </row>
    <row r="25" spans="1:41" ht="15" customHeight="1">
      <c r="A25" s="299"/>
      <c r="B25" s="301" t="s">
        <v>172</v>
      </c>
      <c r="C25" s="301"/>
      <c r="D25" s="301"/>
      <c r="E25" s="709"/>
      <c r="F25" s="302" t="s">
        <v>9</v>
      </c>
      <c r="G25" s="302" t="s">
        <v>8</v>
      </c>
      <c r="H25" s="302" t="s">
        <v>10</v>
      </c>
      <c r="I25" s="302" t="s">
        <v>7</v>
      </c>
      <c r="J25" s="302" t="s">
        <v>7</v>
      </c>
      <c r="K25" s="302" t="s">
        <v>8</v>
      </c>
      <c r="L25" s="302" t="s">
        <v>8</v>
      </c>
      <c r="M25" s="302" t="s">
        <v>9</v>
      </c>
      <c r="N25" s="302" t="s">
        <v>8</v>
      </c>
      <c r="O25" s="302" t="s">
        <v>10</v>
      </c>
      <c r="P25" s="302" t="s">
        <v>7</v>
      </c>
      <c r="Q25" s="302" t="s">
        <v>7</v>
      </c>
      <c r="R25" s="302" t="s">
        <v>8</v>
      </c>
      <c r="S25" s="302" t="s">
        <v>8</v>
      </c>
      <c r="T25" s="302" t="s">
        <v>9</v>
      </c>
      <c r="U25" s="302" t="s">
        <v>8</v>
      </c>
      <c r="V25" s="302" t="s">
        <v>10</v>
      </c>
      <c r="W25" s="302" t="s">
        <v>7</v>
      </c>
      <c r="X25" s="302" t="s">
        <v>7</v>
      </c>
      <c r="Y25" s="302" t="s">
        <v>8</v>
      </c>
      <c r="Z25" s="302" t="s">
        <v>8</v>
      </c>
      <c r="AA25" s="302" t="s">
        <v>9</v>
      </c>
      <c r="AB25" s="302" t="s">
        <v>8</v>
      </c>
      <c r="AC25" s="302" t="s">
        <v>10</v>
      </c>
      <c r="AD25" s="302" t="s">
        <v>7</v>
      </c>
      <c r="AE25" s="302" t="s">
        <v>7</v>
      </c>
      <c r="AF25" s="302" t="s">
        <v>8</v>
      </c>
      <c r="AG25" s="302" t="s">
        <v>8</v>
      </c>
      <c r="AH25" s="302" t="s">
        <v>9</v>
      </c>
      <c r="AI25" s="302" t="s">
        <v>8</v>
      </c>
      <c r="AJ25" s="302" t="s">
        <v>10</v>
      </c>
      <c r="AK25" s="702"/>
      <c r="AL25" s="704"/>
      <c r="AM25" s="706"/>
      <c r="AO25" t="s">
        <v>192</v>
      </c>
    </row>
    <row r="26" spans="1:39" ht="15" customHeight="1">
      <c r="A26" s="303">
        <v>150630</v>
      </c>
      <c r="B26" s="333" t="s">
        <v>193</v>
      </c>
      <c r="C26" s="305">
        <v>194941</v>
      </c>
      <c r="D26" s="306" t="s">
        <v>178</v>
      </c>
      <c r="E26" s="307" t="s">
        <v>11</v>
      </c>
      <c r="F26" s="308"/>
      <c r="G26" s="309"/>
      <c r="H26" s="310" t="s">
        <v>115</v>
      </c>
      <c r="I26" s="310"/>
      <c r="J26" s="310"/>
      <c r="K26" s="310" t="s">
        <v>115</v>
      </c>
      <c r="L26" s="311"/>
      <c r="M26" s="311"/>
      <c r="N26" s="310" t="s">
        <v>115</v>
      </c>
      <c r="O26" s="310"/>
      <c r="P26" s="310"/>
      <c r="Q26" s="311" t="s">
        <v>115</v>
      </c>
      <c r="R26" s="310"/>
      <c r="S26" s="311"/>
      <c r="T26" s="311" t="s">
        <v>115</v>
      </c>
      <c r="U26" s="310"/>
      <c r="V26" s="310"/>
      <c r="W26" s="310" t="s">
        <v>115</v>
      </c>
      <c r="X26" s="310"/>
      <c r="Y26" s="310"/>
      <c r="Z26" s="311" t="s">
        <v>115</v>
      </c>
      <c r="AA26" s="311"/>
      <c r="AB26" s="310" t="s">
        <v>194</v>
      </c>
      <c r="AC26" s="310" t="s">
        <v>115</v>
      </c>
      <c r="AD26" s="310"/>
      <c r="AE26" s="310"/>
      <c r="AF26" s="310" t="s">
        <v>115</v>
      </c>
      <c r="AG26" s="311"/>
      <c r="AH26" s="311"/>
      <c r="AI26" s="310" t="s">
        <v>115</v>
      </c>
      <c r="AJ26" s="310"/>
      <c r="AK26" s="312">
        <v>126</v>
      </c>
      <c r="AL26" s="313">
        <f>COUNTIF(E26:AK26,"T")*6+COUNTIF(E26:AK26,"P")*12+COUNTIF(E26:AK26,"M")*6+COUNTIF(E26:AK26,"I")*6+COUNTIF(E26:AK26,"N")*12+COUNTIF(E26:AK26,"TI")*12+COUNTIF(E26:AK26,"MT")*12+COUNTIF(E26:AK26,"MN")*18+COUNTIF(E26:AK26,"PI")*18+COUNTIF(E26:AK26,"TN")*18+COUNTIF(E26:AK26,"NB")*6+COUNTIF(E26:AK26,"AF")*6</f>
        <v>126</v>
      </c>
      <c r="AM26" s="317">
        <f>SUM(AL26-126)</f>
        <v>0</v>
      </c>
    </row>
    <row r="27" spans="1:39" ht="15" customHeight="1">
      <c r="A27" s="303">
        <v>145459</v>
      </c>
      <c r="B27" s="334" t="s">
        <v>195</v>
      </c>
      <c r="C27" s="335">
        <v>232036</v>
      </c>
      <c r="D27" s="306" t="s">
        <v>181</v>
      </c>
      <c r="E27" s="307" t="s">
        <v>11</v>
      </c>
      <c r="F27" s="308"/>
      <c r="G27" s="309"/>
      <c r="H27" s="310" t="s">
        <v>115</v>
      </c>
      <c r="I27" s="310"/>
      <c r="J27" s="310"/>
      <c r="K27" s="310" t="s">
        <v>115</v>
      </c>
      <c r="L27" s="311"/>
      <c r="M27" s="311"/>
      <c r="N27" s="310" t="s">
        <v>115</v>
      </c>
      <c r="O27" s="310"/>
      <c r="P27" s="310"/>
      <c r="Q27" s="311" t="s">
        <v>115</v>
      </c>
      <c r="R27" s="310"/>
      <c r="S27" s="311"/>
      <c r="T27" s="311" t="s">
        <v>115</v>
      </c>
      <c r="U27" s="310"/>
      <c r="V27" s="310"/>
      <c r="W27" s="310" t="s">
        <v>115</v>
      </c>
      <c r="X27" s="310"/>
      <c r="Y27" s="310"/>
      <c r="Z27" s="311" t="s">
        <v>187</v>
      </c>
      <c r="AA27" s="311"/>
      <c r="AB27" s="310"/>
      <c r="AC27" s="310" t="s">
        <v>115</v>
      </c>
      <c r="AD27" s="310"/>
      <c r="AE27" s="310"/>
      <c r="AF27" s="310" t="s">
        <v>115</v>
      </c>
      <c r="AG27" s="311"/>
      <c r="AH27" s="311"/>
      <c r="AI27" s="310" t="s">
        <v>115</v>
      </c>
      <c r="AJ27" s="310"/>
      <c r="AK27" s="312">
        <v>126</v>
      </c>
      <c r="AL27" s="313">
        <f>COUNTIF(E27:AK27,"T")*6+COUNTIF(E27:AK27,"P")*12+COUNTIF(E27:AK27,"M")*6+COUNTIF(E27:AK27,"I")*6+COUNTIF(E27:AK27,"N")*12+COUNTIF(E27:AK27,"TI")*12+COUNTIF(E27:AK27,"MT")*12+COUNTIF(E27:AK27,"MN")*18+COUNTIF(E27:AK27,"PI")*18+COUNTIF(E27:AK27,"TN")*18+COUNTIF(E27:AK27,"NB")*6+COUNTIF(E27:AK27,"AF")*6</f>
        <v>108</v>
      </c>
      <c r="AM27" s="317">
        <f>SUM(AL27-126)</f>
        <v>-18</v>
      </c>
    </row>
    <row r="28" spans="1:39" ht="15" customHeight="1" thickBot="1">
      <c r="A28" s="299" t="s">
        <v>0</v>
      </c>
      <c r="B28" s="301" t="s">
        <v>1</v>
      </c>
      <c r="C28" s="301"/>
      <c r="D28" s="301" t="s">
        <v>2</v>
      </c>
      <c r="E28" s="709" t="s">
        <v>3</v>
      </c>
      <c r="F28" s="315">
        <v>1</v>
      </c>
      <c r="G28" s="315">
        <v>2</v>
      </c>
      <c r="H28" s="315">
        <v>3</v>
      </c>
      <c r="I28" s="315">
        <v>4</v>
      </c>
      <c r="J28" s="315">
        <v>5</v>
      </c>
      <c r="K28" s="315">
        <v>6</v>
      </c>
      <c r="L28" s="315">
        <v>7</v>
      </c>
      <c r="M28" s="315">
        <v>8</v>
      </c>
      <c r="N28" s="315">
        <v>9</v>
      </c>
      <c r="O28" s="315">
        <v>10</v>
      </c>
      <c r="P28" s="315">
        <v>11</v>
      </c>
      <c r="Q28" s="315">
        <v>12</v>
      </c>
      <c r="R28" s="315">
        <v>13</v>
      </c>
      <c r="S28" s="315">
        <v>14</v>
      </c>
      <c r="T28" s="315">
        <v>15</v>
      </c>
      <c r="U28" s="315">
        <v>16</v>
      </c>
      <c r="V28" s="315">
        <v>17</v>
      </c>
      <c r="W28" s="315">
        <v>18</v>
      </c>
      <c r="X28" s="315">
        <v>19</v>
      </c>
      <c r="Y28" s="315">
        <v>20</v>
      </c>
      <c r="Z28" s="315">
        <v>21</v>
      </c>
      <c r="AA28" s="315">
        <v>22</v>
      </c>
      <c r="AB28" s="315">
        <v>23</v>
      </c>
      <c r="AC28" s="315">
        <v>24</v>
      </c>
      <c r="AD28" s="315">
        <v>25</v>
      </c>
      <c r="AE28" s="315">
        <v>26</v>
      </c>
      <c r="AF28" s="315">
        <v>27</v>
      </c>
      <c r="AG28" s="315">
        <v>28</v>
      </c>
      <c r="AH28" s="315">
        <v>29</v>
      </c>
      <c r="AI28" s="315">
        <v>30</v>
      </c>
      <c r="AJ28" s="315">
        <v>31</v>
      </c>
      <c r="AK28" s="701" t="s">
        <v>4</v>
      </c>
      <c r="AL28" s="703" t="s">
        <v>5</v>
      </c>
      <c r="AM28" s="705" t="s">
        <v>6</v>
      </c>
    </row>
    <row r="29" spans="1:39" ht="15" customHeight="1">
      <c r="A29" s="299"/>
      <c r="B29" s="301" t="s">
        <v>172</v>
      </c>
      <c r="C29" s="301"/>
      <c r="D29" s="301"/>
      <c r="E29" s="709"/>
      <c r="F29" s="302" t="s">
        <v>9</v>
      </c>
      <c r="G29" s="302" t="s">
        <v>8</v>
      </c>
      <c r="H29" s="302" t="s">
        <v>10</v>
      </c>
      <c r="I29" s="302" t="s">
        <v>7</v>
      </c>
      <c r="J29" s="302" t="s">
        <v>7</v>
      </c>
      <c r="K29" s="302" t="s">
        <v>8</v>
      </c>
      <c r="L29" s="302" t="s">
        <v>8</v>
      </c>
      <c r="M29" s="302" t="s">
        <v>9</v>
      </c>
      <c r="N29" s="302" t="s">
        <v>8</v>
      </c>
      <c r="O29" s="302" t="s">
        <v>10</v>
      </c>
      <c r="P29" s="302" t="s">
        <v>7</v>
      </c>
      <c r="Q29" s="302" t="s">
        <v>7</v>
      </c>
      <c r="R29" s="302" t="s">
        <v>8</v>
      </c>
      <c r="S29" s="302" t="s">
        <v>8</v>
      </c>
      <c r="T29" s="302" t="s">
        <v>9</v>
      </c>
      <c r="U29" s="302" t="s">
        <v>8</v>
      </c>
      <c r="V29" s="302" t="s">
        <v>10</v>
      </c>
      <c r="W29" s="302" t="s">
        <v>7</v>
      </c>
      <c r="X29" s="302" t="s">
        <v>7</v>
      </c>
      <c r="Y29" s="302" t="s">
        <v>8</v>
      </c>
      <c r="Z29" s="302" t="s">
        <v>8</v>
      </c>
      <c r="AA29" s="302" t="s">
        <v>9</v>
      </c>
      <c r="AB29" s="302" t="s">
        <v>8</v>
      </c>
      <c r="AC29" s="302" t="s">
        <v>10</v>
      </c>
      <c r="AD29" s="302" t="s">
        <v>7</v>
      </c>
      <c r="AE29" s="302" t="s">
        <v>7</v>
      </c>
      <c r="AF29" s="302" t="s">
        <v>8</v>
      </c>
      <c r="AG29" s="302" t="s">
        <v>8</v>
      </c>
      <c r="AH29" s="302" t="s">
        <v>9</v>
      </c>
      <c r="AI29" s="302" t="s">
        <v>8</v>
      </c>
      <c r="AJ29" s="302" t="s">
        <v>10</v>
      </c>
      <c r="AK29" s="702"/>
      <c r="AL29" s="704"/>
      <c r="AM29" s="706"/>
    </row>
    <row r="30" spans="1:39" ht="15" customHeight="1">
      <c r="A30" s="303">
        <v>150541</v>
      </c>
      <c r="B30" s="336" t="s">
        <v>196</v>
      </c>
      <c r="C30" s="306">
        <v>157559</v>
      </c>
      <c r="D30" s="306" t="s">
        <v>178</v>
      </c>
      <c r="E30" s="307" t="s">
        <v>11</v>
      </c>
      <c r="F30" s="308"/>
      <c r="G30" s="309" t="s">
        <v>115</v>
      </c>
      <c r="H30" s="310"/>
      <c r="I30" s="310"/>
      <c r="J30" s="310" t="s">
        <v>115</v>
      </c>
      <c r="K30" s="310"/>
      <c r="L30" s="311"/>
      <c r="M30" s="311" t="s">
        <v>115</v>
      </c>
      <c r="N30" s="310"/>
      <c r="O30" s="310"/>
      <c r="P30" s="310" t="s">
        <v>115</v>
      </c>
      <c r="Q30" s="311"/>
      <c r="R30" s="310"/>
      <c r="S30" s="311" t="s">
        <v>115</v>
      </c>
      <c r="T30" s="311"/>
      <c r="U30" s="310" t="s">
        <v>194</v>
      </c>
      <c r="V30" s="310" t="s">
        <v>115</v>
      </c>
      <c r="W30" s="310"/>
      <c r="X30" s="310"/>
      <c r="Y30" s="310" t="s">
        <v>115</v>
      </c>
      <c r="Z30" s="311"/>
      <c r="AA30" s="311"/>
      <c r="AB30" s="310" t="s">
        <v>115</v>
      </c>
      <c r="AC30" s="310"/>
      <c r="AD30" s="310"/>
      <c r="AE30" s="310" t="s">
        <v>115</v>
      </c>
      <c r="AF30" s="310"/>
      <c r="AG30" s="311"/>
      <c r="AH30" s="311" t="s">
        <v>115</v>
      </c>
      <c r="AI30" s="310"/>
      <c r="AJ30" s="310"/>
      <c r="AK30" s="312">
        <v>126</v>
      </c>
      <c r="AL30" s="313">
        <f>COUNTIF(E30:AK30,"T")*6+COUNTIF(E30:AK30,"P")*12+COUNTIF(E30:AK30,"M")*6+COUNTIF(E30:AK30,"I")*6+COUNTIF(E30:AK30,"N")*12+COUNTIF(E30:AK30,"TI")*12+COUNTIF(E30:AK30,"MT")*12+COUNTIF(E30:AK30,"MN")*18+COUNTIF(E30:AK30,"PI")*18+COUNTIF(E30:AK30,"TN")*18+COUNTIF(E30:AK30,"NB")*6+COUNTIF(E30:AK30,"AF")*6</f>
        <v>126</v>
      </c>
      <c r="AM30" s="317">
        <f>SUM(AL30-126)</f>
        <v>0</v>
      </c>
    </row>
    <row r="31" spans="1:39" ht="15" customHeight="1">
      <c r="A31" s="303">
        <v>150584</v>
      </c>
      <c r="B31" s="334" t="s">
        <v>197</v>
      </c>
      <c r="C31" s="335">
        <v>157587</v>
      </c>
      <c r="D31" s="306" t="s">
        <v>181</v>
      </c>
      <c r="E31" s="307" t="s">
        <v>11</v>
      </c>
      <c r="F31" s="308"/>
      <c r="G31" s="309" t="s">
        <v>115</v>
      </c>
      <c r="H31" s="310"/>
      <c r="I31" s="310"/>
      <c r="J31" s="310" t="s">
        <v>115</v>
      </c>
      <c r="K31" s="310"/>
      <c r="L31" s="311"/>
      <c r="M31" s="311" t="s">
        <v>115</v>
      </c>
      <c r="N31" s="310"/>
      <c r="O31" s="310"/>
      <c r="P31" s="310" t="s">
        <v>115</v>
      </c>
      <c r="Q31" s="311"/>
      <c r="R31" s="310"/>
      <c r="S31" s="311" t="s">
        <v>115</v>
      </c>
      <c r="T31" s="311"/>
      <c r="U31" s="310"/>
      <c r="V31" s="310" t="s">
        <v>115</v>
      </c>
      <c r="W31" s="310"/>
      <c r="X31" s="310"/>
      <c r="Y31" s="310" t="s">
        <v>115</v>
      </c>
      <c r="Z31" s="311" t="s">
        <v>115</v>
      </c>
      <c r="AA31" s="311"/>
      <c r="AB31" s="310" t="s">
        <v>115</v>
      </c>
      <c r="AC31" s="310"/>
      <c r="AD31" s="310"/>
      <c r="AE31" s="310" t="s">
        <v>115</v>
      </c>
      <c r="AF31" s="310"/>
      <c r="AG31" s="311"/>
      <c r="AH31" s="311" t="s">
        <v>115</v>
      </c>
      <c r="AI31" s="310"/>
      <c r="AJ31" s="310"/>
      <c r="AK31" s="312">
        <v>126</v>
      </c>
      <c r="AL31" s="313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132</v>
      </c>
      <c r="AM31" s="317">
        <f>SUM(AL31-126)</f>
        <v>6</v>
      </c>
    </row>
    <row r="32" spans="1:39" ht="15" customHeight="1" thickBot="1">
      <c r="A32" s="299" t="s">
        <v>0</v>
      </c>
      <c r="B32" s="301" t="s">
        <v>1</v>
      </c>
      <c r="C32" s="301"/>
      <c r="D32" s="301" t="s">
        <v>2</v>
      </c>
      <c r="E32" s="709" t="s">
        <v>3</v>
      </c>
      <c r="F32" s="315">
        <v>1</v>
      </c>
      <c r="G32" s="315">
        <v>2</v>
      </c>
      <c r="H32" s="315">
        <v>3</v>
      </c>
      <c r="I32" s="315">
        <v>4</v>
      </c>
      <c r="J32" s="315">
        <v>5</v>
      </c>
      <c r="K32" s="315">
        <v>6</v>
      </c>
      <c r="L32" s="315">
        <v>7</v>
      </c>
      <c r="M32" s="315">
        <v>8</v>
      </c>
      <c r="N32" s="315">
        <v>9</v>
      </c>
      <c r="O32" s="315">
        <v>10</v>
      </c>
      <c r="P32" s="315">
        <v>11</v>
      </c>
      <c r="Q32" s="315">
        <v>12</v>
      </c>
      <c r="R32" s="315">
        <v>13</v>
      </c>
      <c r="S32" s="315">
        <v>14</v>
      </c>
      <c r="T32" s="315">
        <v>15</v>
      </c>
      <c r="U32" s="315">
        <v>16</v>
      </c>
      <c r="V32" s="315">
        <v>17</v>
      </c>
      <c r="W32" s="315">
        <v>18</v>
      </c>
      <c r="X32" s="315">
        <v>19</v>
      </c>
      <c r="Y32" s="315">
        <v>20</v>
      </c>
      <c r="Z32" s="315">
        <v>21</v>
      </c>
      <c r="AA32" s="315">
        <v>22</v>
      </c>
      <c r="AB32" s="315">
        <v>23</v>
      </c>
      <c r="AC32" s="315">
        <v>24</v>
      </c>
      <c r="AD32" s="315">
        <v>25</v>
      </c>
      <c r="AE32" s="315">
        <v>26</v>
      </c>
      <c r="AF32" s="315">
        <v>27</v>
      </c>
      <c r="AG32" s="315">
        <v>28</v>
      </c>
      <c r="AH32" s="315">
        <v>29</v>
      </c>
      <c r="AI32" s="315">
        <v>30</v>
      </c>
      <c r="AJ32" s="315">
        <v>31</v>
      </c>
      <c r="AK32" s="701" t="s">
        <v>4</v>
      </c>
      <c r="AL32" s="703" t="s">
        <v>5</v>
      </c>
      <c r="AM32" s="705" t="s">
        <v>6</v>
      </c>
    </row>
    <row r="33" spans="1:39" ht="15" customHeight="1">
      <c r="A33" s="299"/>
      <c r="B33" s="301" t="s">
        <v>172</v>
      </c>
      <c r="C33" s="301"/>
      <c r="D33" s="301"/>
      <c r="E33" s="709"/>
      <c r="F33" s="302" t="s">
        <v>9</v>
      </c>
      <c r="G33" s="302" t="s">
        <v>8</v>
      </c>
      <c r="H33" s="302" t="s">
        <v>10</v>
      </c>
      <c r="I33" s="302" t="s">
        <v>7</v>
      </c>
      <c r="J33" s="302" t="s">
        <v>7</v>
      </c>
      <c r="K33" s="302" t="s">
        <v>8</v>
      </c>
      <c r="L33" s="302" t="s">
        <v>8</v>
      </c>
      <c r="M33" s="302" t="s">
        <v>9</v>
      </c>
      <c r="N33" s="302" t="s">
        <v>8</v>
      </c>
      <c r="O33" s="302" t="s">
        <v>10</v>
      </c>
      <c r="P33" s="302" t="s">
        <v>7</v>
      </c>
      <c r="Q33" s="302" t="s">
        <v>7</v>
      </c>
      <c r="R33" s="302" t="s">
        <v>8</v>
      </c>
      <c r="S33" s="302" t="s">
        <v>8</v>
      </c>
      <c r="T33" s="302" t="s">
        <v>9</v>
      </c>
      <c r="U33" s="302" t="s">
        <v>8</v>
      </c>
      <c r="V33" s="302" t="s">
        <v>10</v>
      </c>
      <c r="W33" s="302" t="s">
        <v>7</v>
      </c>
      <c r="X33" s="302" t="s">
        <v>7</v>
      </c>
      <c r="Y33" s="302" t="s">
        <v>8</v>
      </c>
      <c r="Z33" s="302" t="s">
        <v>8</v>
      </c>
      <c r="AA33" s="302" t="s">
        <v>9</v>
      </c>
      <c r="AB33" s="302" t="s">
        <v>8</v>
      </c>
      <c r="AC33" s="302" t="s">
        <v>10</v>
      </c>
      <c r="AD33" s="302" t="s">
        <v>7</v>
      </c>
      <c r="AE33" s="302" t="s">
        <v>7</v>
      </c>
      <c r="AF33" s="302" t="s">
        <v>8</v>
      </c>
      <c r="AG33" s="302" t="s">
        <v>8</v>
      </c>
      <c r="AH33" s="302" t="s">
        <v>9</v>
      </c>
      <c r="AI33" s="302" t="s">
        <v>8</v>
      </c>
      <c r="AJ33" s="302" t="s">
        <v>10</v>
      </c>
      <c r="AK33" s="702"/>
      <c r="AL33" s="704"/>
      <c r="AM33" s="706"/>
    </row>
    <row r="34" spans="1:39" ht="15" customHeight="1">
      <c r="A34" s="323">
        <v>431362</v>
      </c>
      <c r="B34" s="324" t="s">
        <v>198</v>
      </c>
      <c r="C34" s="325">
        <v>109874</v>
      </c>
      <c r="D34" s="306" t="s">
        <v>178</v>
      </c>
      <c r="E34" s="327" t="s">
        <v>11</v>
      </c>
      <c r="F34" s="308" t="s">
        <v>115</v>
      </c>
      <c r="G34" s="309"/>
      <c r="H34" s="310"/>
      <c r="I34" s="310" t="s">
        <v>115</v>
      </c>
      <c r="J34" s="310"/>
      <c r="K34" s="310"/>
      <c r="L34" s="311" t="s">
        <v>115</v>
      </c>
      <c r="M34" s="311"/>
      <c r="N34" s="310"/>
      <c r="O34" s="310" t="s">
        <v>115</v>
      </c>
      <c r="P34" s="310"/>
      <c r="Q34" s="311"/>
      <c r="R34" s="310" t="s">
        <v>115</v>
      </c>
      <c r="S34" s="311"/>
      <c r="T34" s="311"/>
      <c r="U34" s="310" t="s">
        <v>115</v>
      </c>
      <c r="V34" s="310"/>
      <c r="W34" s="310"/>
      <c r="X34" s="310" t="s">
        <v>115</v>
      </c>
      <c r="Y34" s="310"/>
      <c r="Z34" s="311"/>
      <c r="AA34" s="311" t="s">
        <v>115</v>
      </c>
      <c r="AB34" s="310"/>
      <c r="AC34" s="310"/>
      <c r="AD34" s="310" t="s">
        <v>115</v>
      </c>
      <c r="AE34" s="310"/>
      <c r="AF34" s="310"/>
      <c r="AG34" s="311" t="s">
        <v>115</v>
      </c>
      <c r="AH34" s="311"/>
      <c r="AI34" s="310"/>
      <c r="AJ34" s="310" t="s">
        <v>115</v>
      </c>
      <c r="AK34" s="312">
        <v>126</v>
      </c>
      <c r="AL34" s="313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132</v>
      </c>
      <c r="AM34" s="317">
        <f>SUM(AL34-126)</f>
        <v>6</v>
      </c>
    </row>
    <row r="35" spans="1:39" ht="15" customHeight="1">
      <c r="A35" s="328">
        <v>427950</v>
      </c>
      <c r="B35" s="337" t="s">
        <v>196</v>
      </c>
      <c r="C35" s="338">
        <v>157559</v>
      </c>
      <c r="D35" s="306" t="s">
        <v>181</v>
      </c>
      <c r="E35" s="332" t="s">
        <v>11</v>
      </c>
      <c r="F35" s="308" t="s">
        <v>115</v>
      </c>
      <c r="G35" s="309"/>
      <c r="H35" s="310"/>
      <c r="I35" s="310" t="s">
        <v>115</v>
      </c>
      <c r="J35" s="310"/>
      <c r="K35" s="310"/>
      <c r="L35" s="311" t="s">
        <v>115</v>
      </c>
      <c r="M35" s="311"/>
      <c r="N35" s="310"/>
      <c r="O35" s="310" t="s">
        <v>115</v>
      </c>
      <c r="P35" s="310"/>
      <c r="Q35" s="311"/>
      <c r="R35" s="310" t="s">
        <v>115</v>
      </c>
      <c r="S35" s="311"/>
      <c r="T35" s="311"/>
      <c r="U35" s="310" t="s">
        <v>194</v>
      </c>
      <c r="V35" s="310"/>
      <c r="W35" s="310"/>
      <c r="X35" s="310" t="s">
        <v>115</v>
      </c>
      <c r="Y35" s="310"/>
      <c r="Z35" s="311"/>
      <c r="AA35" s="311" t="s">
        <v>115</v>
      </c>
      <c r="AB35" s="310"/>
      <c r="AC35" s="310"/>
      <c r="AD35" s="310" t="s">
        <v>115</v>
      </c>
      <c r="AE35" s="310"/>
      <c r="AF35" s="310"/>
      <c r="AG35" s="311" t="s">
        <v>115</v>
      </c>
      <c r="AH35" s="311"/>
      <c r="AI35" s="310"/>
      <c r="AJ35" s="310" t="s">
        <v>115</v>
      </c>
      <c r="AK35" s="312">
        <v>126</v>
      </c>
      <c r="AL35" s="313">
        <f>COUNTIF(E35:AK35,"T")*6+COUNTIF(E35:AK35,"P")*12+COUNTIF(E35:AK35,"M")*6+COUNTIF(E35:AK35,"I")*6+COUNTIF(E35:AK35,"N")*12+COUNTIF(E35:AK35,"TI")*12+COUNTIF(E35:AK35,"MT")*12+COUNTIF(E35:AK35,"MN")*18+COUNTIF(E35:AK35,"PI")*18+COUNTIF(E35:AK35,"TN")*18+COUNTIF(E35:AK35,"NB")*6+COUNTIF(E35:AK35,"AF")*6</f>
        <v>126</v>
      </c>
      <c r="AM35" s="317">
        <f>SUM(AL35-126)</f>
        <v>0</v>
      </c>
    </row>
    <row r="36" spans="1:39" ht="15" customHeight="1" thickBot="1">
      <c r="A36" s="321" t="s">
        <v>0</v>
      </c>
      <c r="B36" s="322" t="s">
        <v>1</v>
      </c>
      <c r="C36" s="322"/>
      <c r="D36" s="322" t="s">
        <v>2</v>
      </c>
      <c r="E36" s="699" t="s">
        <v>3</v>
      </c>
      <c r="F36" s="315">
        <v>1</v>
      </c>
      <c r="G36" s="315">
        <v>2</v>
      </c>
      <c r="H36" s="315">
        <v>3</v>
      </c>
      <c r="I36" s="315">
        <v>4</v>
      </c>
      <c r="J36" s="315">
        <v>5</v>
      </c>
      <c r="K36" s="315">
        <v>6</v>
      </c>
      <c r="L36" s="315">
        <v>7</v>
      </c>
      <c r="M36" s="315">
        <v>8</v>
      </c>
      <c r="N36" s="315">
        <v>9</v>
      </c>
      <c r="O36" s="315">
        <v>10</v>
      </c>
      <c r="P36" s="315">
        <v>11</v>
      </c>
      <c r="Q36" s="315">
        <v>12</v>
      </c>
      <c r="R36" s="315">
        <v>13</v>
      </c>
      <c r="S36" s="315">
        <v>14</v>
      </c>
      <c r="T36" s="315">
        <v>15</v>
      </c>
      <c r="U36" s="315">
        <v>16</v>
      </c>
      <c r="V36" s="315">
        <v>17</v>
      </c>
      <c r="W36" s="315">
        <v>18</v>
      </c>
      <c r="X36" s="315">
        <v>19</v>
      </c>
      <c r="Y36" s="315">
        <v>20</v>
      </c>
      <c r="Z36" s="315">
        <v>21</v>
      </c>
      <c r="AA36" s="315">
        <v>22</v>
      </c>
      <c r="AB36" s="315">
        <v>23</v>
      </c>
      <c r="AC36" s="315">
        <v>24</v>
      </c>
      <c r="AD36" s="315">
        <v>25</v>
      </c>
      <c r="AE36" s="315">
        <v>26</v>
      </c>
      <c r="AF36" s="315">
        <v>27</v>
      </c>
      <c r="AG36" s="315">
        <v>28</v>
      </c>
      <c r="AH36" s="315">
        <v>29</v>
      </c>
      <c r="AI36" s="315">
        <v>30</v>
      </c>
      <c r="AJ36" s="315">
        <v>31</v>
      </c>
      <c r="AK36" s="701" t="s">
        <v>4</v>
      </c>
      <c r="AL36" s="703" t="s">
        <v>5</v>
      </c>
      <c r="AM36" s="705" t="s">
        <v>6</v>
      </c>
    </row>
    <row r="37" spans="1:39" ht="15" customHeight="1">
      <c r="A37" s="339"/>
      <c r="B37" s="340" t="s">
        <v>172</v>
      </c>
      <c r="C37" s="340"/>
      <c r="D37" s="340"/>
      <c r="E37" s="700"/>
      <c r="F37" s="302" t="s">
        <v>9</v>
      </c>
      <c r="G37" s="302" t="s">
        <v>8</v>
      </c>
      <c r="H37" s="302" t="s">
        <v>10</v>
      </c>
      <c r="I37" s="302" t="s">
        <v>7</v>
      </c>
      <c r="J37" s="302" t="s">
        <v>7</v>
      </c>
      <c r="K37" s="302" t="s">
        <v>8</v>
      </c>
      <c r="L37" s="302" t="s">
        <v>8</v>
      </c>
      <c r="M37" s="302" t="s">
        <v>9</v>
      </c>
      <c r="N37" s="302" t="s">
        <v>8</v>
      </c>
      <c r="O37" s="302" t="s">
        <v>10</v>
      </c>
      <c r="P37" s="302" t="s">
        <v>7</v>
      </c>
      <c r="Q37" s="302" t="s">
        <v>7</v>
      </c>
      <c r="R37" s="302" t="s">
        <v>8</v>
      </c>
      <c r="S37" s="302" t="s">
        <v>8</v>
      </c>
      <c r="T37" s="302" t="s">
        <v>9</v>
      </c>
      <c r="U37" s="302" t="s">
        <v>8</v>
      </c>
      <c r="V37" s="302" t="s">
        <v>10</v>
      </c>
      <c r="W37" s="302" t="s">
        <v>7</v>
      </c>
      <c r="X37" s="302" t="s">
        <v>7</v>
      </c>
      <c r="Y37" s="302" t="s">
        <v>8</v>
      </c>
      <c r="Z37" s="302" t="s">
        <v>8</v>
      </c>
      <c r="AA37" s="302" t="s">
        <v>9</v>
      </c>
      <c r="AB37" s="302" t="s">
        <v>8</v>
      </c>
      <c r="AC37" s="302" t="s">
        <v>10</v>
      </c>
      <c r="AD37" s="302" t="s">
        <v>7</v>
      </c>
      <c r="AE37" s="302" t="s">
        <v>7</v>
      </c>
      <c r="AF37" s="302" t="s">
        <v>8</v>
      </c>
      <c r="AG37" s="302" t="s">
        <v>8</v>
      </c>
      <c r="AH37" s="302" t="s">
        <v>9</v>
      </c>
      <c r="AI37" s="302" t="s">
        <v>8</v>
      </c>
      <c r="AJ37" s="302" t="s">
        <v>10</v>
      </c>
      <c r="AK37" s="702"/>
      <c r="AL37" s="704"/>
      <c r="AM37" s="706"/>
    </row>
    <row r="38" spans="1:39" ht="15" customHeight="1">
      <c r="A38" s="341"/>
      <c r="B38" s="342" t="s">
        <v>199</v>
      </c>
      <c r="C38" s="343"/>
      <c r="D38" s="344" t="s">
        <v>200</v>
      </c>
      <c r="E38" s="343"/>
      <c r="F38" s="308"/>
      <c r="G38" s="309"/>
      <c r="H38" s="310"/>
      <c r="I38" s="310"/>
      <c r="J38" s="310"/>
      <c r="K38" s="310"/>
      <c r="L38" s="311"/>
      <c r="M38" s="311"/>
      <c r="N38" s="310"/>
      <c r="O38" s="310"/>
      <c r="P38" s="310"/>
      <c r="Q38" s="311"/>
      <c r="R38" s="310"/>
      <c r="S38" s="311"/>
      <c r="T38" s="311"/>
      <c r="U38" s="310"/>
      <c r="V38" s="310"/>
      <c r="W38" s="310"/>
      <c r="X38" s="310"/>
      <c r="Y38" s="310"/>
      <c r="Z38" s="311"/>
      <c r="AA38" s="311"/>
      <c r="AB38" s="310"/>
      <c r="AC38" s="310"/>
      <c r="AD38" s="310"/>
      <c r="AE38" s="310"/>
      <c r="AF38" s="310"/>
      <c r="AG38" s="311"/>
      <c r="AH38" s="311"/>
      <c r="AI38" s="310"/>
      <c r="AJ38" s="310"/>
      <c r="AK38" s="312"/>
      <c r="AL38" s="313"/>
      <c r="AM38" s="314">
        <f>COUNTIF(F38:AL38,"T")*6+COUNTIF(F38:AL38,"P")*12+COUNTIF(F38:AL38,"M")*6+COUNTIF(F38:AL38,"I")*6+COUNTIF(F38:AL38,"N")*12+COUNTIF(F38:AL38,"TI")*11+COUNTIF(F38:AL38,"MT")*12+COUNTIF(F38:AL38,"MN")*18+COUNTIF(F38:AL38,"PI")*17+COUNTIF(F38:AL38,"TN")*18+COUNTIF(F38:AL38,"NB")*6+COUNTIF(F38:AL38,"AF")*6</f>
        <v>0</v>
      </c>
    </row>
    <row r="39" spans="1:39" ht="15" customHeight="1" thickBot="1">
      <c r="A39" s="345"/>
      <c r="B39" s="346"/>
      <c r="C39" s="347"/>
      <c r="D39" s="348"/>
      <c r="E39" s="349"/>
      <c r="F39" s="350"/>
      <c r="G39" s="351"/>
      <c r="H39" s="352"/>
      <c r="I39" s="352"/>
      <c r="J39" s="352"/>
      <c r="K39" s="352"/>
      <c r="L39" s="353"/>
      <c r="M39" s="353"/>
      <c r="N39" s="352"/>
      <c r="O39" s="352"/>
      <c r="P39" s="352"/>
      <c r="Q39" s="353"/>
      <c r="R39" s="352"/>
      <c r="S39" s="353"/>
      <c r="T39" s="353"/>
      <c r="U39" s="352"/>
      <c r="V39" s="352"/>
      <c r="W39" s="352"/>
      <c r="X39" s="352"/>
      <c r="Y39" s="352"/>
      <c r="Z39" s="353"/>
      <c r="AA39" s="353"/>
      <c r="AB39" s="352"/>
      <c r="AC39" s="352"/>
      <c r="AD39" s="352"/>
      <c r="AE39" s="352"/>
      <c r="AF39" s="352"/>
      <c r="AG39" s="353"/>
      <c r="AH39" s="353"/>
      <c r="AI39" s="352"/>
      <c r="AJ39" s="352"/>
      <c r="AK39" s="354"/>
      <c r="AL39" s="355"/>
      <c r="AM39" s="356"/>
    </row>
    <row r="40" spans="1:39" ht="15" customHeight="1">
      <c r="A40" s="357"/>
      <c r="B40" s="136"/>
      <c r="C40" s="358"/>
      <c r="D40" s="357"/>
      <c r="E40" s="359"/>
      <c r="F40" s="360"/>
      <c r="G40" s="360"/>
      <c r="H40" s="360"/>
      <c r="I40" s="360"/>
      <c r="J40" s="360"/>
      <c r="K40" s="360"/>
      <c r="L40" s="360"/>
      <c r="M40" s="360"/>
      <c r="N40" s="361"/>
      <c r="O40" s="359"/>
      <c r="P40" s="359"/>
      <c r="Q40" s="359"/>
      <c r="R40" s="359"/>
      <c r="S40" s="359"/>
      <c r="T40" s="361"/>
      <c r="U40" s="361"/>
      <c r="V40" s="359"/>
      <c r="W40" s="359"/>
      <c r="X40" s="359"/>
      <c r="Y40" s="359"/>
      <c r="Z40" s="359"/>
      <c r="AA40" s="361"/>
      <c r="AB40" s="361"/>
      <c r="AC40" s="359"/>
      <c r="AD40" s="359"/>
      <c r="AE40" s="359"/>
      <c r="AF40" s="359"/>
      <c r="AG40" s="359"/>
      <c r="AH40" s="359"/>
      <c r="AI40" s="359"/>
      <c r="AJ40" s="359"/>
      <c r="AK40" s="362"/>
      <c r="AL40" s="363"/>
      <c r="AM40" s="364"/>
    </row>
    <row r="41" spans="1:39" s="2" customFormat="1" ht="12" customHeight="1" thickBot="1">
      <c r="A41" s="365"/>
      <c r="B41" s="707" t="s">
        <v>201</v>
      </c>
      <c r="C41" s="707"/>
      <c r="D41" s="707"/>
      <c r="E41" s="707"/>
      <c r="F41" s="366"/>
      <c r="G41" s="366"/>
      <c r="H41" s="366"/>
      <c r="I41" s="367"/>
      <c r="J41" s="367"/>
      <c r="K41" s="367"/>
      <c r="L41" s="708" t="s">
        <v>202</v>
      </c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708"/>
      <c r="Z41" s="708"/>
      <c r="AA41" s="708"/>
      <c r="AB41" s="708"/>
      <c r="AC41" s="708"/>
      <c r="AD41" s="708"/>
      <c r="AE41" s="708"/>
      <c r="AF41" s="708"/>
      <c r="AG41" s="708"/>
      <c r="AH41" s="708"/>
      <c r="AI41" s="708"/>
      <c r="AJ41" s="708"/>
      <c r="AK41" s="708"/>
      <c r="AL41" s="708"/>
      <c r="AM41" s="368"/>
    </row>
    <row r="42" spans="1:39" s="2" customFormat="1" ht="12" customHeight="1">
      <c r="A42" s="365"/>
      <c r="B42" s="697" t="s">
        <v>42</v>
      </c>
      <c r="C42" s="697"/>
      <c r="D42" s="697"/>
      <c r="E42" s="369"/>
      <c r="F42" s="9"/>
      <c r="G42" s="694"/>
      <c r="H42" s="694"/>
      <c r="I42" s="698"/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9"/>
      <c r="U42" s="636"/>
      <c r="V42" s="636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10"/>
      <c r="AL42" s="6"/>
      <c r="AM42" s="6"/>
    </row>
    <row r="43" spans="1:39" ht="12" customHeight="1">
      <c r="A43" s="283"/>
      <c r="B43" s="693" t="s">
        <v>43</v>
      </c>
      <c r="C43" s="693"/>
      <c r="D43" s="693"/>
      <c r="E43" s="369"/>
      <c r="F43" s="370"/>
      <c r="G43" s="694"/>
      <c r="H43" s="694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9"/>
      <c r="U43" s="636"/>
      <c r="V43" s="636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10"/>
      <c r="AL43" s="6"/>
      <c r="AM43" s="6"/>
    </row>
    <row r="44" spans="1:39" ht="12" customHeight="1">
      <c r="A44" s="371"/>
      <c r="B44" s="693" t="s">
        <v>44</v>
      </c>
      <c r="C44" s="693"/>
      <c r="D44" s="693"/>
      <c r="E44" s="369"/>
      <c r="F44" s="9"/>
      <c r="G44" s="694"/>
      <c r="H44" s="694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9"/>
      <c r="U44" s="614"/>
      <c r="V44" s="614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0"/>
      <c r="AL44" s="6"/>
      <c r="AM44" s="6"/>
    </row>
    <row r="45" spans="1:39" ht="12" customHeight="1">
      <c r="A45" s="3"/>
      <c r="B45" s="693" t="s">
        <v>45</v>
      </c>
      <c r="C45" s="693"/>
      <c r="D45" s="693"/>
      <c r="E45" s="357"/>
      <c r="F45" s="372"/>
      <c r="G45" s="37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2" customHeight="1">
      <c r="A46" s="3"/>
      <c r="B46" s="696" t="s">
        <v>203</v>
      </c>
      <c r="C46" s="696"/>
      <c r="D46" s="696"/>
      <c r="E46" s="369"/>
      <c r="F46" s="4"/>
      <c r="G46" s="357"/>
      <c r="H46" s="374"/>
      <c r="I46" s="37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691" t="s">
        <v>204</v>
      </c>
      <c r="C47" s="691"/>
      <c r="D47" s="691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192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.75" thickBot="1">
      <c r="A48" s="3"/>
      <c r="B48" s="692" t="s">
        <v>205</v>
      </c>
      <c r="C48" s="692"/>
      <c r="D48" s="692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  <row r="168" spans="1:39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4"/>
      <c r="AL168" s="4"/>
      <c r="AM168" s="4"/>
    </row>
    <row r="169" spans="1:39" ht="1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4"/>
      <c r="AL169" s="4"/>
      <c r="AM169" s="4"/>
    </row>
  </sheetData>
  <sheetProtection/>
  <mergeCells count="5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28:E29"/>
    <mergeCell ref="AK28:AK29"/>
    <mergeCell ref="AL28:AL29"/>
    <mergeCell ref="AM28:AM29"/>
    <mergeCell ref="E32:E33"/>
    <mergeCell ref="AK32:AK33"/>
    <mergeCell ref="AL32:AL33"/>
    <mergeCell ref="AM32:AM33"/>
    <mergeCell ref="E36:E37"/>
    <mergeCell ref="AK36:AK37"/>
    <mergeCell ref="AL36:AL37"/>
    <mergeCell ref="AM36:AM37"/>
    <mergeCell ref="B41:E41"/>
    <mergeCell ref="L41:AL41"/>
    <mergeCell ref="B42:D42"/>
    <mergeCell ref="G42:H42"/>
    <mergeCell ref="I42:S42"/>
    <mergeCell ref="U42:V42"/>
    <mergeCell ref="W42:AJ42"/>
    <mergeCell ref="B43:D43"/>
    <mergeCell ref="G43:H43"/>
    <mergeCell ref="I43:S43"/>
    <mergeCell ref="U43:V43"/>
    <mergeCell ref="W43:AJ43"/>
    <mergeCell ref="B47:D47"/>
    <mergeCell ref="B48:D48"/>
    <mergeCell ref="B44:D44"/>
    <mergeCell ref="G44:H44"/>
    <mergeCell ref="I44:S44"/>
    <mergeCell ref="U44:V44"/>
    <mergeCell ref="B45:D45"/>
    <mergeCell ref="B46:D46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02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9" customWidth="1"/>
    <col min="6" max="8" width="2.8515625" style="11" customWidth="1"/>
    <col min="9" max="9" width="2.8515625" style="555" customWidth="1"/>
    <col min="10" max="36" width="2.8515625" style="11" customWidth="1"/>
    <col min="37" max="38" width="4.00390625" style="18" customWidth="1"/>
    <col min="39" max="39" width="5.140625" style="18" customWidth="1"/>
    <col min="40" max="243" width="9.140625" style="11" customWidth="1"/>
  </cols>
  <sheetData>
    <row r="1" spans="1:39" ht="24" customHeight="1" thickBot="1">
      <c r="A1" s="736" t="s">
        <v>206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</row>
    <row r="2" spans="1:39" s="12" customFormat="1" ht="24" customHeight="1" thickBo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</row>
    <row r="3" spans="1:39" s="13" customFormat="1" ht="24" customHeight="1" thickBot="1">
      <c r="A3" s="376" t="s">
        <v>0</v>
      </c>
      <c r="B3" s="377" t="s">
        <v>1</v>
      </c>
      <c r="C3" s="377" t="s">
        <v>13</v>
      </c>
      <c r="D3" s="378" t="s">
        <v>2</v>
      </c>
      <c r="E3" s="737" t="s">
        <v>3</v>
      </c>
      <c r="F3" s="298">
        <v>1</v>
      </c>
      <c r="G3" s="298">
        <v>2</v>
      </c>
      <c r="H3" s="298">
        <v>3</v>
      </c>
      <c r="I3" s="298">
        <v>4</v>
      </c>
      <c r="J3" s="298">
        <v>5</v>
      </c>
      <c r="K3" s="298">
        <v>6</v>
      </c>
      <c r="L3" s="298">
        <v>7</v>
      </c>
      <c r="M3" s="298">
        <v>8</v>
      </c>
      <c r="N3" s="298">
        <v>9</v>
      </c>
      <c r="O3" s="298">
        <v>10</v>
      </c>
      <c r="P3" s="298">
        <v>11</v>
      </c>
      <c r="Q3" s="298">
        <v>12</v>
      </c>
      <c r="R3" s="298">
        <v>13</v>
      </c>
      <c r="S3" s="298">
        <v>14</v>
      </c>
      <c r="T3" s="298">
        <v>15</v>
      </c>
      <c r="U3" s="298">
        <v>16</v>
      </c>
      <c r="V3" s="298">
        <v>17</v>
      </c>
      <c r="W3" s="298">
        <v>18</v>
      </c>
      <c r="X3" s="298">
        <v>19</v>
      </c>
      <c r="Y3" s="298">
        <v>20</v>
      </c>
      <c r="Z3" s="298">
        <v>21</v>
      </c>
      <c r="AA3" s="298">
        <v>22</v>
      </c>
      <c r="AB3" s="379">
        <v>23</v>
      </c>
      <c r="AC3" s="379">
        <v>24</v>
      </c>
      <c r="AD3" s="379">
        <v>25</v>
      </c>
      <c r="AE3" s="379">
        <v>26</v>
      </c>
      <c r="AF3" s="379">
        <v>27</v>
      </c>
      <c r="AG3" s="379">
        <v>28</v>
      </c>
      <c r="AH3" s="379">
        <v>29</v>
      </c>
      <c r="AI3" s="379">
        <v>30</v>
      </c>
      <c r="AJ3" s="379">
        <v>31</v>
      </c>
      <c r="AK3" s="712" t="s">
        <v>4</v>
      </c>
      <c r="AL3" s="713" t="s">
        <v>5</v>
      </c>
      <c r="AM3" s="714" t="s">
        <v>6</v>
      </c>
    </row>
    <row r="4" spans="1:39" s="13" customFormat="1" ht="24" customHeight="1">
      <c r="A4" s="380"/>
      <c r="B4" s="381" t="s">
        <v>207</v>
      </c>
      <c r="C4" s="381" t="s">
        <v>173</v>
      </c>
      <c r="D4" s="382" t="s">
        <v>208</v>
      </c>
      <c r="E4" s="737"/>
      <c r="F4" s="302" t="s">
        <v>9</v>
      </c>
      <c r="G4" s="302" t="s">
        <v>8</v>
      </c>
      <c r="H4" s="302" t="s">
        <v>10</v>
      </c>
      <c r="I4" s="302" t="s">
        <v>7</v>
      </c>
      <c r="J4" s="302" t="s">
        <v>7</v>
      </c>
      <c r="K4" s="302" t="s">
        <v>8</v>
      </c>
      <c r="L4" s="302" t="s">
        <v>8</v>
      </c>
      <c r="M4" s="302" t="s">
        <v>9</v>
      </c>
      <c r="N4" s="302" t="s">
        <v>8</v>
      </c>
      <c r="O4" s="302" t="s">
        <v>10</v>
      </c>
      <c r="P4" s="302" t="s">
        <v>7</v>
      </c>
      <c r="Q4" s="302" t="s">
        <v>7</v>
      </c>
      <c r="R4" s="302" t="s">
        <v>8</v>
      </c>
      <c r="S4" s="302" t="s">
        <v>8</v>
      </c>
      <c r="T4" s="302" t="s">
        <v>9</v>
      </c>
      <c r="U4" s="302" t="s">
        <v>8</v>
      </c>
      <c r="V4" s="302" t="s">
        <v>10</v>
      </c>
      <c r="W4" s="302" t="s">
        <v>7</v>
      </c>
      <c r="X4" s="302" t="s">
        <v>7</v>
      </c>
      <c r="Y4" s="302" t="s">
        <v>8</v>
      </c>
      <c r="Z4" s="302" t="s">
        <v>8</v>
      </c>
      <c r="AA4" s="302" t="s">
        <v>9</v>
      </c>
      <c r="AB4" s="302" t="s">
        <v>8</v>
      </c>
      <c r="AC4" s="302" t="s">
        <v>10</v>
      </c>
      <c r="AD4" s="302" t="s">
        <v>7</v>
      </c>
      <c r="AE4" s="302" t="s">
        <v>7</v>
      </c>
      <c r="AF4" s="302" t="s">
        <v>8</v>
      </c>
      <c r="AG4" s="302" t="s">
        <v>8</v>
      </c>
      <c r="AH4" s="302" t="s">
        <v>9</v>
      </c>
      <c r="AI4" s="302" t="s">
        <v>8</v>
      </c>
      <c r="AJ4" s="302" t="s">
        <v>10</v>
      </c>
      <c r="AK4" s="730"/>
      <c r="AL4" s="713"/>
      <c r="AM4" s="714"/>
    </row>
    <row r="5" spans="1:40" s="13" customFormat="1" ht="24" customHeight="1">
      <c r="A5" s="383">
        <v>117200</v>
      </c>
      <c r="B5" s="384" t="s">
        <v>209</v>
      </c>
      <c r="C5" s="385" t="s">
        <v>210</v>
      </c>
      <c r="D5" s="386" t="s">
        <v>211</v>
      </c>
      <c r="E5" s="387" t="s">
        <v>179</v>
      </c>
      <c r="F5" s="388"/>
      <c r="G5" s="389"/>
      <c r="H5" s="389" t="s">
        <v>116</v>
      </c>
      <c r="I5" s="389"/>
      <c r="J5" s="389"/>
      <c r="K5" s="389" t="s">
        <v>116</v>
      </c>
      <c r="L5" s="388"/>
      <c r="M5" s="390"/>
      <c r="N5" s="389" t="s">
        <v>116</v>
      </c>
      <c r="O5" s="389"/>
      <c r="P5" s="391"/>
      <c r="Q5" s="388" t="s">
        <v>116</v>
      </c>
      <c r="R5" s="389"/>
      <c r="S5" s="388"/>
      <c r="T5" s="388" t="s">
        <v>116</v>
      </c>
      <c r="U5" s="391"/>
      <c r="V5" s="389"/>
      <c r="W5" s="389" t="s">
        <v>116</v>
      </c>
      <c r="X5" s="391"/>
      <c r="Y5" s="389"/>
      <c r="Z5" s="388" t="s">
        <v>116</v>
      </c>
      <c r="AA5" s="388"/>
      <c r="AB5" s="389" t="s">
        <v>116</v>
      </c>
      <c r="AC5" s="389" t="s">
        <v>116</v>
      </c>
      <c r="AD5" s="391"/>
      <c r="AE5" s="389"/>
      <c r="AF5" s="389" t="s">
        <v>116</v>
      </c>
      <c r="AG5" s="390"/>
      <c r="AH5" s="390" t="s">
        <v>116</v>
      </c>
      <c r="AI5" s="389" t="s">
        <v>116</v>
      </c>
      <c r="AJ5" s="389"/>
      <c r="AK5" s="392">
        <v>126</v>
      </c>
      <c r="AL5" s="393">
        <f>COUNTIF(E5:AK5,"T")*6+COUNTIF(E5:AK5,"P")*12+COUNTIF(E5:AK5,"M")*6+COUNTIF(E5:AK5,"I")*6+COUNTIF(E5:AK5,"N")*12+COUNTIF(E5:AK5,"TI")*12+COUNTIF(E5:AK5,"MT")*12+COUNTIF(E5:AK5,"MN")*18+COUNTIF(E5:AK5,"PI")*18+COUNTIF(E5:AK5,"TN")*18+COUNTIF(E5:AK5,"NB")*6+COUNTIF(E5:AK5,"AF")*6</f>
        <v>144</v>
      </c>
      <c r="AM5" s="394">
        <f>SUM(AL5-126)</f>
        <v>18</v>
      </c>
      <c r="AN5" s="395"/>
    </row>
    <row r="6" spans="1:39" s="13" customFormat="1" ht="24" customHeight="1">
      <c r="A6" s="383">
        <v>123374</v>
      </c>
      <c r="B6" s="396" t="s">
        <v>212</v>
      </c>
      <c r="C6" s="397" t="s">
        <v>213</v>
      </c>
      <c r="D6" s="386" t="s">
        <v>211</v>
      </c>
      <c r="E6" s="387" t="s">
        <v>179</v>
      </c>
      <c r="F6" s="398"/>
      <c r="G6" s="399"/>
      <c r="H6" s="389" t="s">
        <v>116</v>
      </c>
      <c r="I6" s="389"/>
      <c r="J6" s="389" t="s">
        <v>116</v>
      </c>
      <c r="K6" s="389" t="s">
        <v>116</v>
      </c>
      <c r="L6" s="388"/>
      <c r="M6" s="390"/>
      <c r="N6" s="389" t="s">
        <v>116</v>
      </c>
      <c r="O6" s="389"/>
      <c r="P6" s="391"/>
      <c r="Q6" s="388" t="s">
        <v>116</v>
      </c>
      <c r="R6" s="389"/>
      <c r="S6" s="388"/>
      <c r="T6" s="388" t="s">
        <v>116</v>
      </c>
      <c r="U6" s="391"/>
      <c r="V6" s="389"/>
      <c r="W6" s="389" t="s">
        <v>116</v>
      </c>
      <c r="X6" s="391"/>
      <c r="Y6" s="389"/>
      <c r="Z6" s="388" t="s">
        <v>116</v>
      </c>
      <c r="AA6" s="388"/>
      <c r="AB6" s="389"/>
      <c r="AC6" s="389" t="s">
        <v>116</v>
      </c>
      <c r="AD6" s="391"/>
      <c r="AE6" s="389"/>
      <c r="AF6" s="389" t="s">
        <v>116</v>
      </c>
      <c r="AG6" s="390"/>
      <c r="AH6" s="388"/>
      <c r="AI6" s="389" t="s">
        <v>116</v>
      </c>
      <c r="AJ6" s="389"/>
      <c r="AK6" s="392">
        <v>126</v>
      </c>
      <c r="AL6" s="393">
        <f aca="true" t="shared" si="0" ref="AL6:AL16"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132</v>
      </c>
      <c r="AM6" s="394">
        <f aca="true" t="shared" si="1" ref="AM6:AM16">SUM(AL6-126)</f>
        <v>6</v>
      </c>
    </row>
    <row r="7" spans="1:39" s="13" customFormat="1" ht="24" customHeight="1">
      <c r="A7" s="383">
        <v>151009</v>
      </c>
      <c r="B7" s="396" t="s">
        <v>214</v>
      </c>
      <c r="C7" s="400" t="s">
        <v>215</v>
      </c>
      <c r="D7" s="386" t="s">
        <v>211</v>
      </c>
      <c r="E7" s="387" t="s">
        <v>179</v>
      </c>
      <c r="F7" s="388"/>
      <c r="G7" s="389" t="s">
        <v>116</v>
      </c>
      <c r="H7" s="389"/>
      <c r="I7" s="389"/>
      <c r="J7" s="389"/>
      <c r="K7" s="389" t="s">
        <v>116</v>
      </c>
      <c r="L7" s="388" t="s">
        <v>116</v>
      </c>
      <c r="M7" s="390"/>
      <c r="N7" s="389" t="s">
        <v>116</v>
      </c>
      <c r="O7" s="389"/>
      <c r="P7" s="391"/>
      <c r="Q7" s="388" t="s">
        <v>116</v>
      </c>
      <c r="R7" s="389"/>
      <c r="S7" s="388"/>
      <c r="T7" s="388" t="s">
        <v>116</v>
      </c>
      <c r="U7" s="391"/>
      <c r="V7" s="389"/>
      <c r="W7" s="389" t="s">
        <v>116</v>
      </c>
      <c r="X7" s="391"/>
      <c r="Y7" s="389"/>
      <c r="Z7" s="388" t="s">
        <v>116</v>
      </c>
      <c r="AA7" s="388"/>
      <c r="AB7" s="389"/>
      <c r="AC7" s="389" t="s">
        <v>116</v>
      </c>
      <c r="AD7" s="391"/>
      <c r="AE7" s="389" t="s">
        <v>116</v>
      </c>
      <c r="AF7" s="389" t="s">
        <v>116</v>
      </c>
      <c r="AG7" s="390"/>
      <c r="AH7" s="390" t="s">
        <v>116</v>
      </c>
      <c r="AI7" s="389" t="s">
        <v>116</v>
      </c>
      <c r="AJ7" s="389"/>
      <c r="AK7" s="392">
        <v>126</v>
      </c>
      <c r="AL7" s="393">
        <f t="shared" si="0"/>
        <v>156</v>
      </c>
      <c r="AM7" s="394">
        <f t="shared" si="1"/>
        <v>30</v>
      </c>
    </row>
    <row r="8" spans="1:39" s="13" customFormat="1" ht="24" customHeight="1">
      <c r="A8" s="383">
        <v>135283</v>
      </c>
      <c r="B8" s="384" t="s">
        <v>216</v>
      </c>
      <c r="C8" s="401" t="s">
        <v>217</v>
      </c>
      <c r="D8" s="386" t="s">
        <v>211</v>
      </c>
      <c r="E8" s="387" t="s">
        <v>179</v>
      </c>
      <c r="F8" s="388"/>
      <c r="G8" s="389"/>
      <c r="H8" s="389" t="s">
        <v>116</v>
      </c>
      <c r="I8" s="389"/>
      <c r="J8" s="389"/>
      <c r="K8" s="389" t="s">
        <v>116</v>
      </c>
      <c r="L8" s="390" t="s">
        <v>116</v>
      </c>
      <c r="M8" s="390"/>
      <c r="N8" s="389" t="s">
        <v>116</v>
      </c>
      <c r="O8" s="389"/>
      <c r="P8" s="391"/>
      <c r="Q8" s="388" t="s">
        <v>116</v>
      </c>
      <c r="R8" s="389"/>
      <c r="S8" s="388"/>
      <c r="T8" s="388" t="s">
        <v>116</v>
      </c>
      <c r="U8" s="391"/>
      <c r="V8" s="389"/>
      <c r="W8" s="389" t="s">
        <v>116</v>
      </c>
      <c r="X8" s="391"/>
      <c r="Y8" s="389"/>
      <c r="Z8" s="388" t="s">
        <v>116</v>
      </c>
      <c r="AA8" s="388"/>
      <c r="AB8" s="389" t="s">
        <v>116</v>
      </c>
      <c r="AC8" s="389" t="s">
        <v>116</v>
      </c>
      <c r="AD8" s="391"/>
      <c r="AE8" s="389"/>
      <c r="AF8" s="389" t="s">
        <v>116</v>
      </c>
      <c r="AG8" s="390"/>
      <c r="AH8" s="388"/>
      <c r="AI8" s="389" t="s">
        <v>116</v>
      </c>
      <c r="AJ8" s="389"/>
      <c r="AK8" s="392">
        <v>126</v>
      </c>
      <c r="AL8" s="393">
        <f t="shared" si="0"/>
        <v>144</v>
      </c>
      <c r="AM8" s="394">
        <f t="shared" si="1"/>
        <v>18</v>
      </c>
    </row>
    <row r="9" spans="1:39" s="13" customFormat="1" ht="24" customHeight="1">
      <c r="A9" s="383">
        <v>120243</v>
      </c>
      <c r="B9" s="402" t="s">
        <v>218</v>
      </c>
      <c r="C9" s="401" t="s">
        <v>219</v>
      </c>
      <c r="D9" s="386" t="s">
        <v>211</v>
      </c>
      <c r="E9" s="387" t="s">
        <v>179</v>
      </c>
      <c r="F9" s="390"/>
      <c r="G9" s="389"/>
      <c r="H9" s="389" t="s">
        <v>116</v>
      </c>
      <c r="I9" s="389"/>
      <c r="J9" s="389"/>
      <c r="K9" s="389" t="s">
        <v>116</v>
      </c>
      <c r="L9" s="388"/>
      <c r="M9" s="390"/>
      <c r="N9" s="389" t="s">
        <v>116</v>
      </c>
      <c r="O9" s="389"/>
      <c r="P9" s="391"/>
      <c r="Q9" s="388" t="s">
        <v>116</v>
      </c>
      <c r="R9" s="389"/>
      <c r="S9" s="388"/>
      <c r="T9" s="388" t="s">
        <v>116</v>
      </c>
      <c r="U9" s="391"/>
      <c r="V9" s="389" t="s">
        <v>116</v>
      </c>
      <c r="W9" s="389" t="s">
        <v>116</v>
      </c>
      <c r="X9" s="391"/>
      <c r="Y9" s="389"/>
      <c r="Z9" s="388" t="s">
        <v>116</v>
      </c>
      <c r="AA9" s="388"/>
      <c r="AB9" s="389"/>
      <c r="AC9" s="389" t="s">
        <v>116</v>
      </c>
      <c r="AD9" s="391"/>
      <c r="AE9" s="389"/>
      <c r="AF9" s="389" t="s">
        <v>116</v>
      </c>
      <c r="AG9" s="390" t="s">
        <v>116</v>
      </c>
      <c r="AH9" s="388"/>
      <c r="AI9" s="389" t="s">
        <v>116</v>
      </c>
      <c r="AJ9" s="389"/>
      <c r="AK9" s="392">
        <v>126</v>
      </c>
      <c r="AL9" s="393">
        <f t="shared" si="0"/>
        <v>144</v>
      </c>
      <c r="AM9" s="394">
        <f t="shared" si="1"/>
        <v>18</v>
      </c>
    </row>
    <row r="10" spans="1:39" s="13" customFormat="1" ht="24" customHeight="1">
      <c r="A10" s="383">
        <v>152188</v>
      </c>
      <c r="B10" s="396" t="s">
        <v>220</v>
      </c>
      <c r="C10" s="401" t="s">
        <v>221</v>
      </c>
      <c r="D10" s="386" t="s">
        <v>211</v>
      </c>
      <c r="E10" s="387" t="s">
        <v>179</v>
      </c>
      <c r="F10" s="388"/>
      <c r="G10" s="389"/>
      <c r="H10" s="389" t="s">
        <v>116</v>
      </c>
      <c r="I10" s="391"/>
      <c r="J10" s="389"/>
      <c r="K10" s="389" t="s">
        <v>116</v>
      </c>
      <c r="L10" s="388"/>
      <c r="M10" s="390"/>
      <c r="N10" s="389"/>
      <c r="O10" s="389"/>
      <c r="P10" s="391"/>
      <c r="Q10" s="388" t="s">
        <v>116</v>
      </c>
      <c r="R10" s="389"/>
      <c r="S10" s="388"/>
      <c r="T10" s="388" t="s">
        <v>116</v>
      </c>
      <c r="U10" s="389" t="s">
        <v>116</v>
      </c>
      <c r="V10" s="389"/>
      <c r="W10" s="389" t="s">
        <v>116</v>
      </c>
      <c r="X10" s="389" t="s">
        <v>116</v>
      </c>
      <c r="Y10" s="389"/>
      <c r="Z10" s="388" t="s">
        <v>116</v>
      </c>
      <c r="AA10" s="388"/>
      <c r="AB10" s="389"/>
      <c r="AC10" s="389" t="s">
        <v>116</v>
      </c>
      <c r="AD10" s="391"/>
      <c r="AE10" s="391" t="s">
        <v>116</v>
      </c>
      <c r="AF10" s="389" t="s">
        <v>116</v>
      </c>
      <c r="AG10" s="390"/>
      <c r="AH10" s="388"/>
      <c r="AI10" s="389" t="s">
        <v>116</v>
      </c>
      <c r="AJ10" s="389"/>
      <c r="AK10" s="392">
        <v>126</v>
      </c>
      <c r="AL10" s="393">
        <f t="shared" si="0"/>
        <v>144</v>
      </c>
      <c r="AM10" s="394">
        <f t="shared" si="1"/>
        <v>18</v>
      </c>
    </row>
    <row r="11" spans="1:42" s="12" customFormat="1" ht="24" customHeight="1">
      <c r="A11" s="383">
        <v>151033</v>
      </c>
      <c r="B11" s="396" t="s">
        <v>222</v>
      </c>
      <c r="C11" s="385" t="s">
        <v>223</v>
      </c>
      <c r="D11" s="386" t="s">
        <v>211</v>
      </c>
      <c r="E11" s="387" t="s">
        <v>179</v>
      </c>
      <c r="F11" s="388"/>
      <c r="G11" s="389"/>
      <c r="H11" s="389" t="s">
        <v>116</v>
      </c>
      <c r="I11" s="389"/>
      <c r="J11" s="389"/>
      <c r="K11" s="389" t="s">
        <v>116</v>
      </c>
      <c r="L11" s="388"/>
      <c r="M11" s="390"/>
      <c r="N11" s="389" t="s">
        <v>116</v>
      </c>
      <c r="O11" s="389"/>
      <c r="P11" s="389" t="s">
        <v>116</v>
      </c>
      <c r="Q11" s="388" t="s">
        <v>116</v>
      </c>
      <c r="R11" s="389"/>
      <c r="S11" s="388"/>
      <c r="T11" s="388" t="s">
        <v>116</v>
      </c>
      <c r="U11" s="391"/>
      <c r="V11" s="389"/>
      <c r="W11" s="389" t="s">
        <v>116</v>
      </c>
      <c r="X11" s="391"/>
      <c r="Y11" s="389"/>
      <c r="Z11" s="388" t="s">
        <v>116</v>
      </c>
      <c r="AA11" s="388"/>
      <c r="AB11" s="389"/>
      <c r="AC11" s="389" t="s">
        <v>116</v>
      </c>
      <c r="AD11" s="391"/>
      <c r="AE11" s="389"/>
      <c r="AF11" s="389" t="s">
        <v>116</v>
      </c>
      <c r="AG11" s="390"/>
      <c r="AH11" s="388"/>
      <c r="AI11" s="389" t="s">
        <v>116</v>
      </c>
      <c r="AJ11" s="389"/>
      <c r="AK11" s="392">
        <v>126</v>
      </c>
      <c r="AL11" s="393">
        <f t="shared" si="0"/>
        <v>132</v>
      </c>
      <c r="AM11" s="394">
        <f t="shared" si="1"/>
        <v>6</v>
      </c>
      <c r="AP11" s="12" t="s">
        <v>192</v>
      </c>
    </row>
    <row r="12" spans="1:39" s="12" customFormat="1" ht="24" customHeight="1">
      <c r="A12" s="383">
        <v>430323</v>
      </c>
      <c r="B12" s="403" t="s">
        <v>224</v>
      </c>
      <c r="C12" s="404" t="s">
        <v>225</v>
      </c>
      <c r="D12" s="386" t="s">
        <v>211</v>
      </c>
      <c r="E12" s="387" t="s">
        <v>179</v>
      </c>
      <c r="F12" s="388"/>
      <c r="G12" s="391" t="s">
        <v>116</v>
      </c>
      <c r="H12" s="389" t="s">
        <v>116</v>
      </c>
      <c r="I12" s="389"/>
      <c r="J12" s="389"/>
      <c r="K12" s="389" t="s">
        <v>116</v>
      </c>
      <c r="L12" s="388"/>
      <c r="M12" s="390" t="s">
        <v>116</v>
      </c>
      <c r="N12" s="389" t="s">
        <v>116</v>
      </c>
      <c r="O12" s="389"/>
      <c r="P12" s="391"/>
      <c r="Q12" s="388"/>
      <c r="R12" s="389"/>
      <c r="S12" s="388"/>
      <c r="T12" s="388"/>
      <c r="U12" s="391"/>
      <c r="V12" s="389" t="s">
        <v>116</v>
      </c>
      <c r="W12" s="389" t="s">
        <v>116</v>
      </c>
      <c r="X12" s="389" t="s">
        <v>116</v>
      </c>
      <c r="Y12" s="389"/>
      <c r="Z12" s="388" t="s">
        <v>116</v>
      </c>
      <c r="AA12" s="388"/>
      <c r="AB12" s="389"/>
      <c r="AC12" s="389" t="s">
        <v>116</v>
      </c>
      <c r="AD12" s="391"/>
      <c r="AE12" s="389"/>
      <c r="AF12" s="389" t="s">
        <v>116</v>
      </c>
      <c r="AG12" s="390"/>
      <c r="AH12" s="388"/>
      <c r="AI12" s="389" t="s">
        <v>116</v>
      </c>
      <c r="AJ12" s="389"/>
      <c r="AK12" s="392">
        <v>126</v>
      </c>
      <c r="AL12" s="393">
        <f t="shared" si="0"/>
        <v>144</v>
      </c>
      <c r="AM12" s="394">
        <f t="shared" si="1"/>
        <v>18</v>
      </c>
    </row>
    <row r="13" spans="1:39" s="12" customFormat="1" ht="24" customHeight="1">
      <c r="A13" s="383">
        <v>431265</v>
      </c>
      <c r="B13" s="396" t="s">
        <v>226</v>
      </c>
      <c r="C13" s="405" t="s">
        <v>227</v>
      </c>
      <c r="D13" s="386" t="s">
        <v>211</v>
      </c>
      <c r="E13" s="387" t="s">
        <v>179</v>
      </c>
      <c r="F13" s="390"/>
      <c r="G13" s="389"/>
      <c r="H13" s="389" t="s">
        <v>116</v>
      </c>
      <c r="I13" s="389"/>
      <c r="J13" s="389"/>
      <c r="K13" s="389" t="s">
        <v>116</v>
      </c>
      <c r="L13" s="388"/>
      <c r="M13" s="390" t="s">
        <v>116</v>
      </c>
      <c r="N13" s="389" t="s">
        <v>116</v>
      </c>
      <c r="O13" s="389"/>
      <c r="P13" s="391"/>
      <c r="Q13" s="388" t="s">
        <v>116</v>
      </c>
      <c r="R13" s="389"/>
      <c r="S13" s="390"/>
      <c r="T13" s="388"/>
      <c r="U13" s="391"/>
      <c r="V13" s="389"/>
      <c r="W13" s="389" t="s">
        <v>116</v>
      </c>
      <c r="X13" s="391"/>
      <c r="Y13" s="389" t="s">
        <v>116</v>
      </c>
      <c r="Z13" s="388" t="s">
        <v>116</v>
      </c>
      <c r="AA13" s="388"/>
      <c r="AB13" s="389"/>
      <c r="AC13" s="389" t="s">
        <v>116</v>
      </c>
      <c r="AD13" s="391"/>
      <c r="AE13" s="389"/>
      <c r="AF13" s="389" t="s">
        <v>116</v>
      </c>
      <c r="AG13" s="390"/>
      <c r="AH13" s="388" t="s">
        <v>116</v>
      </c>
      <c r="AI13" s="389" t="s">
        <v>116</v>
      </c>
      <c r="AJ13" s="389"/>
      <c r="AK13" s="392">
        <v>126</v>
      </c>
      <c r="AL13" s="393">
        <f t="shared" si="0"/>
        <v>144</v>
      </c>
      <c r="AM13" s="394">
        <f t="shared" si="1"/>
        <v>18</v>
      </c>
    </row>
    <row r="14" spans="1:39" s="12" customFormat="1" ht="24" customHeight="1">
      <c r="A14" s="383">
        <v>130222</v>
      </c>
      <c r="B14" s="396" t="s">
        <v>228</v>
      </c>
      <c r="C14" s="385" t="s">
        <v>229</v>
      </c>
      <c r="D14" s="386" t="s">
        <v>211</v>
      </c>
      <c r="E14" s="387" t="s">
        <v>179</v>
      </c>
      <c r="F14" s="388"/>
      <c r="G14" s="389"/>
      <c r="H14" s="389" t="s">
        <v>116</v>
      </c>
      <c r="I14" s="389"/>
      <c r="J14" s="389"/>
      <c r="K14" s="389" t="s">
        <v>116</v>
      </c>
      <c r="L14" s="388" t="s">
        <v>116</v>
      </c>
      <c r="M14" s="390"/>
      <c r="N14" s="389" t="s">
        <v>116</v>
      </c>
      <c r="O14" s="389" t="s">
        <v>116</v>
      </c>
      <c r="P14" s="391"/>
      <c r="Q14" s="388" t="s">
        <v>116</v>
      </c>
      <c r="R14" s="389"/>
      <c r="S14" s="388"/>
      <c r="T14" s="388" t="s">
        <v>116</v>
      </c>
      <c r="U14" s="391"/>
      <c r="V14" s="389"/>
      <c r="W14" s="389" t="s">
        <v>116</v>
      </c>
      <c r="X14" s="389"/>
      <c r="Y14" s="389"/>
      <c r="Z14" s="388"/>
      <c r="AA14" s="388"/>
      <c r="AB14" s="389"/>
      <c r="AC14" s="721" t="s">
        <v>230</v>
      </c>
      <c r="AD14" s="722"/>
      <c r="AE14" s="722"/>
      <c r="AF14" s="723"/>
      <c r="AG14" s="390"/>
      <c r="AH14" s="388"/>
      <c r="AI14" s="389" t="s">
        <v>116</v>
      </c>
      <c r="AJ14" s="389"/>
      <c r="AK14" s="392">
        <v>102</v>
      </c>
      <c r="AL14" s="393">
        <f t="shared" si="0"/>
        <v>108</v>
      </c>
      <c r="AM14" s="394">
        <f>SUM(AL14-102)</f>
        <v>6</v>
      </c>
    </row>
    <row r="15" spans="1:39" s="12" customFormat="1" ht="24" customHeight="1">
      <c r="A15" s="383">
        <v>430340</v>
      </c>
      <c r="B15" s="406" t="s">
        <v>231</v>
      </c>
      <c r="C15" s="405" t="s">
        <v>232</v>
      </c>
      <c r="D15" s="386" t="s">
        <v>211</v>
      </c>
      <c r="E15" s="387" t="s">
        <v>179</v>
      </c>
      <c r="F15" s="407"/>
      <c r="G15" s="407"/>
      <c r="H15" s="407" t="s">
        <v>145</v>
      </c>
      <c r="I15" s="407"/>
      <c r="J15" s="407"/>
      <c r="K15" s="407" t="s">
        <v>145</v>
      </c>
      <c r="L15" s="407"/>
      <c r="M15" s="408"/>
      <c r="N15" s="407" t="s">
        <v>145</v>
      </c>
      <c r="O15" s="407"/>
      <c r="P15" s="408"/>
      <c r="Q15" s="388" t="s">
        <v>116</v>
      </c>
      <c r="R15" s="389"/>
      <c r="S15" s="388"/>
      <c r="T15" s="388" t="s">
        <v>116</v>
      </c>
      <c r="U15" s="391"/>
      <c r="V15" s="389"/>
      <c r="W15" s="389" t="s">
        <v>116</v>
      </c>
      <c r="X15" s="391"/>
      <c r="Y15" s="389"/>
      <c r="Z15" s="388" t="s">
        <v>116</v>
      </c>
      <c r="AA15" s="388"/>
      <c r="AB15" s="389"/>
      <c r="AC15" s="389" t="s">
        <v>116</v>
      </c>
      <c r="AD15" s="391"/>
      <c r="AE15" s="389"/>
      <c r="AF15" s="389" t="s">
        <v>116</v>
      </c>
      <c r="AG15" s="390"/>
      <c r="AH15" s="388"/>
      <c r="AI15" s="389" t="s">
        <v>116</v>
      </c>
      <c r="AJ15" s="389" t="s">
        <v>116</v>
      </c>
      <c r="AK15" s="392">
        <v>126</v>
      </c>
      <c r="AL15" s="393">
        <f t="shared" si="0"/>
        <v>96</v>
      </c>
      <c r="AM15" s="394">
        <f t="shared" si="1"/>
        <v>-30</v>
      </c>
    </row>
    <row r="16" spans="1:39" s="12" customFormat="1" ht="24" customHeight="1">
      <c r="A16" s="383">
        <v>428680</v>
      </c>
      <c r="B16" s="409" t="s">
        <v>233</v>
      </c>
      <c r="C16" s="410" t="s">
        <v>234</v>
      </c>
      <c r="D16" s="386" t="s">
        <v>211</v>
      </c>
      <c r="E16" s="387" t="s">
        <v>179</v>
      </c>
      <c r="F16" s="390" t="s">
        <v>116</v>
      </c>
      <c r="G16" s="389"/>
      <c r="H16" s="389" t="s">
        <v>116</v>
      </c>
      <c r="I16" s="389"/>
      <c r="J16" s="389"/>
      <c r="K16" s="389" t="s">
        <v>116</v>
      </c>
      <c r="L16" s="388"/>
      <c r="M16" s="390"/>
      <c r="N16" s="389" t="s">
        <v>116</v>
      </c>
      <c r="O16" s="389"/>
      <c r="P16" s="391"/>
      <c r="Q16" s="388" t="s">
        <v>116</v>
      </c>
      <c r="R16" s="389"/>
      <c r="S16" s="388"/>
      <c r="T16" s="388" t="s">
        <v>116</v>
      </c>
      <c r="U16" s="391"/>
      <c r="V16" s="389"/>
      <c r="W16" s="389" t="s">
        <v>116</v>
      </c>
      <c r="X16" s="391"/>
      <c r="Y16" s="389"/>
      <c r="Z16" s="388" t="s">
        <v>116</v>
      </c>
      <c r="AA16" s="388"/>
      <c r="AB16" s="389"/>
      <c r="AC16" s="389" t="s">
        <v>116</v>
      </c>
      <c r="AD16" s="391"/>
      <c r="AE16" s="389"/>
      <c r="AF16" s="389" t="s">
        <v>116</v>
      </c>
      <c r="AG16" s="390"/>
      <c r="AH16" s="388" t="s">
        <v>116</v>
      </c>
      <c r="AI16" s="389" t="s">
        <v>116</v>
      </c>
      <c r="AJ16" s="389"/>
      <c r="AK16" s="392">
        <v>126</v>
      </c>
      <c r="AL16" s="393">
        <f t="shared" si="0"/>
        <v>144</v>
      </c>
      <c r="AM16" s="394">
        <f t="shared" si="1"/>
        <v>18</v>
      </c>
    </row>
    <row r="17" spans="1:42" s="12" customFormat="1" ht="24" customHeight="1" thickBot="1">
      <c r="A17" s="411"/>
      <c r="B17" s="412" t="s">
        <v>192</v>
      </c>
      <c r="C17" s="413"/>
      <c r="D17" s="414">
        <v>12</v>
      </c>
      <c r="E17" s="415"/>
      <c r="F17" s="416"/>
      <c r="G17" s="351"/>
      <c r="H17" s="417">
        <v>16</v>
      </c>
      <c r="I17" s="417"/>
      <c r="J17" s="417"/>
      <c r="K17" s="417">
        <v>16</v>
      </c>
      <c r="L17" s="418"/>
      <c r="M17" s="418"/>
      <c r="N17" s="417">
        <v>16</v>
      </c>
      <c r="O17" s="417"/>
      <c r="P17" s="417"/>
      <c r="Q17" s="418">
        <v>16</v>
      </c>
      <c r="R17" s="417"/>
      <c r="S17" s="418"/>
      <c r="T17" s="418">
        <v>16</v>
      </c>
      <c r="U17" s="417"/>
      <c r="V17" s="417"/>
      <c r="W17" s="417">
        <v>16</v>
      </c>
      <c r="X17" s="417"/>
      <c r="Y17" s="417"/>
      <c r="Z17" s="418">
        <v>16</v>
      </c>
      <c r="AA17" s="418"/>
      <c r="AB17" s="417"/>
      <c r="AC17" s="417">
        <v>16</v>
      </c>
      <c r="AD17" s="417"/>
      <c r="AE17" s="417"/>
      <c r="AF17" s="417">
        <v>16</v>
      </c>
      <c r="AG17" s="418"/>
      <c r="AH17" s="418"/>
      <c r="AI17" s="419">
        <v>16</v>
      </c>
      <c r="AJ17" s="419"/>
      <c r="AK17" s="420"/>
      <c r="AL17" s="421"/>
      <c r="AM17" s="422"/>
      <c r="AP17" s="12" t="s">
        <v>192</v>
      </c>
    </row>
    <row r="18" spans="1:39" s="12" customFormat="1" ht="13.5" customHeight="1">
      <c r="A18" s="423"/>
      <c r="B18" s="424"/>
      <c r="C18" s="425"/>
      <c r="D18" s="426"/>
      <c r="E18" s="427"/>
      <c r="F18" s="428"/>
      <c r="G18" s="428"/>
      <c r="H18" s="428"/>
      <c r="I18" s="429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30"/>
      <c r="AM18" s="431"/>
    </row>
    <row r="19" spans="1:39" s="12" customFormat="1" ht="13.5" customHeight="1">
      <c r="A19" s="423"/>
      <c r="B19" s="424"/>
      <c r="C19" s="425"/>
      <c r="D19" s="426"/>
      <c r="E19" s="427"/>
      <c r="F19" s="428"/>
      <c r="G19" s="428"/>
      <c r="H19" s="428"/>
      <c r="I19" s="429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30"/>
      <c r="AM19" s="431"/>
    </row>
    <row r="20" spans="1:39" s="12" customFormat="1" ht="13.5" customHeight="1">
      <c r="A20" s="423"/>
      <c r="B20" s="424"/>
      <c r="C20" s="425"/>
      <c r="D20" s="426"/>
      <c r="E20" s="427"/>
      <c r="F20" s="428"/>
      <c r="G20" s="428"/>
      <c r="H20" s="428"/>
      <c r="I20" s="429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30"/>
      <c r="AM20" s="431"/>
    </row>
    <row r="21" spans="1:39" s="12" customFormat="1" ht="13.5" customHeight="1">
      <c r="A21" s="423"/>
      <c r="B21" s="424"/>
      <c r="C21" s="425"/>
      <c r="D21" s="426"/>
      <c r="E21" s="427"/>
      <c r="F21" s="428"/>
      <c r="G21" s="428"/>
      <c r="H21" s="428"/>
      <c r="I21" s="429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30"/>
      <c r="AM21" s="431"/>
    </row>
    <row r="22" spans="1:39" s="12" customFormat="1" ht="13.5" customHeight="1">
      <c r="A22" s="423"/>
      <c r="B22" s="424"/>
      <c r="C22" s="425"/>
      <c r="D22" s="426"/>
      <c r="E22" s="427"/>
      <c r="F22" s="428"/>
      <c r="G22" s="428"/>
      <c r="H22" s="428"/>
      <c r="I22" s="429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30"/>
      <c r="AM22" s="431"/>
    </row>
    <row r="23" spans="1:39" s="12" customFormat="1" ht="13.5" customHeight="1">
      <c r="A23" s="423"/>
      <c r="B23" s="424"/>
      <c r="C23" s="425"/>
      <c r="D23" s="426"/>
      <c r="E23" s="427"/>
      <c r="F23" s="428"/>
      <c r="G23" s="428"/>
      <c r="H23" s="428"/>
      <c r="I23" s="429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30"/>
      <c r="AM23" s="431"/>
    </row>
    <row r="24" spans="1:39" s="12" customFormat="1" ht="13.5" customHeight="1">
      <c r="A24" s="423"/>
      <c r="B24" s="424"/>
      <c r="C24" s="425"/>
      <c r="D24" s="426"/>
      <c r="E24" s="427"/>
      <c r="F24" s="428"/>
      <c r="G24" s="428"/>
      <c r="H24" s="428"/>
      <c r="I24" s="429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30"/>
      <c r="AM24" s="431"/>
    </row>
    <row r="25" spans="1:39" s="12" customFormat="1" ht="13.5" customHeight="1">
      <c r="A25" s="423"/>
      <c r="B25" s="424"/>
      <c r="C25" s="425"/>
      <c r="D25" s="426"/>
      <c r="E25" s="427"/>
      <c r="F25" s="428"/>
      <c r="G25" s="428"/>
      <c r="H25" s="428"/>
      <c r="I25" s="429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30"/>
      <c r="AM25" s="431"/>
    </row>
    <row r="26" spans="1:39" s="12" customFormat="1" ht="13.5" customHeight="1">
      <c r="A26" s="423"/>
      <c r="B26" s="424"/>
      <c r="C26" s="425"/>
      <c r="D26" s="426"/>
      <c r="E26" s="427"/>
      <c r="F26" s="428"/>
      <c r="G26" s="428"/>
      <c r="H26" s="428"/>
      <c r="I26" s="429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30"/>
      <c r="AM26" s="431"/>
    </row>
    <row r="27" spans="1:39" s="12" customFormat="1" ht="13.5" customHeight="1">
      <c r="A27" s="423"/>
      <c r="B27" s="424"/>
      <c r="C27" s="425"/>
      <c r="D27" s="426"/>
      <c r="E27" s="427"/>
      <c r="F27" s="428"/>
      <c r="G27" s="428"/>
      <c r="H27" s="428"/>
      <c r="I27" s="429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30"/>
      <c r="AM27" s="431"/>
    </row>
    <row r="28" spans="1:39" s="12" customFormat="1" ht="13.5" customHeight="1" thickBot="1">
      <c r="A28" s="423"/>
      <c r="B28" s="424"/>
      <c r="C28" s="425"/>
      <c r="D28" s="426"/>
      <c r="E28" s="427"/>
      <c r="F28" s="428"/>
      <c r="G28" s="428"/>
      <c r="H28" s="428"/>
      <c r="I28" s="429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30"/>
      <c r="AM28" s="431"/>
    </row>
    <row r="29" spans="1:39" s="13" customFormat="1" ht="24" customHeight="1" thickBot="1">
      <c r="A29" s="432" t="s">
        <v>0</v>
      </c>
      <c r="B29" s="433" t="s">
        <v>1</v>
      </c>
      <c r="C29" s="433" t="s">
        <v>13</v>
      </c>
      <c r="D29" s="434" t="s">
        <v>2</v>
      </c>
      <c r="E29" s="729" t="s">
        <v>3</v>
      </c>
      <c r="F29" s="298">
        <v>1</v>
      </c>
      <c r="G29" s="298">
        <v>2</v>
      </c>
      <c r="H29" s="298">
        <v>3</v>
      </c>
      <c r="I29" s="298">
        <v>4</v>
      </c>
      <c r="J29" s="298">
        <v>5</v>
      </c>
      <c r="K29" s="298">
        <v>6</v>
      </c>
      <c r="L29" s="298">
        <v>7</v>
      </c>
      <c r="M29" s="298">
        <v>8</v>
      </c>
      <c r="N29" s="298">
        <v>9</v>
      </c>
      <c r="O29" s="298">
        <v>10</v>
      </c>
      <c r="P29" s="298">
        <v>11</v>
      </c>
      <c r="Q29" s="298">
        <v>12</v>
      </c>
      <c r="R29" s="298">
        <v>13</v>
      </c>
      <c r="S29" s="298">
        <v>14</v>
      </c>
      <c r="T29" s="298">
        <v>15</v>
      </c>
      <c r="U29" s="298">
        <v>16</v>
      </c>
      <c r="V29" s="298">
        <v>17</v>
      </c>
      <c r="W29" s="298">
        <v>18</v>
      </c>
      <c r="X29" s="298">
        <v>19</v>
      </c>
      <c r="Y29" s="298">
        <v>20</v>
      </c>
      <c r="Z29" s="298">
        <v>21</v>
      </c>
      <c r="AA29" s="298">
        <v>22</v>
      </c>
      <c r="AB29" s="379">
        <v>23</v>
      </c>
      <c r="AC29" s="379">
        <v>24</v>
      </c>
      <c r="AD29" s="379">
        <v>25</v>
      </c>
      <c r="AE29" s="379">
        <v>26</v>
      </c>
      <c r="AF29" s="379">
        <v>27</v>
      </c>
      <c r="AG29" s="379">
        <v>28</v>
      </c>
      <c r="AH29" s="379">
        <v>29</v>
      </c>
      <c r="AI29" s="379">
        <v>30</v>
      </c>
      <c r="AJ29" s="379">
        <v>31</v>
      </c>
      <c r="AK29" s="712" t="s">
        <v>4</v>
      </c>
      <c r="AL29" s="713" t="s">
        <v>5</v>
      </c>
      <c r="AM29" s="714" t="s">
        <v>6</v>
      </c>
    </row>
    <row r="30" spans="1:39" s="13" customFormat="1" ht="24" customHeight="1">
      <c r="A30" s="435"/>
      <c r="B30" s="381" t="s">
        <v>207</v>
      </c>
      <c r="C30" s="381" t="s">
        <v>173</v>
      </c>
      <c r="D30" s="382" t="s">
        <v>208</v>
      </c>
      <c r="E30" s="729"/>
      <c r="F30" s="302" t="s">
        <v>9</v>
      </c>
      <c r="G30" s="302" t="s">
        <v>8</v>
      </c>
      <c r="H30" s="302" t="s">
        <v>10</v>
      </c>
      <c r="I30" s="302" t="s">
        <v>7</v>
      </c>
      <c r="J30" s="302" t="s">
        <v>7</v>
      </c>
      <c r="K30" s="302" t="s">
        <v>8</v>
      </c>
      <c r="L30" s="302" t="s">
        <v>8</v>
      </c>
      <c r="M30" s="302" t="s">
        <v>9</v>
      </c>
      <c r="N30" s="302" t="s">
        <v>8</v>
      </c>
      <c r="O30" s="302" t="s">
        <v>10</v>
      </c>
      <c r="P30" s="302" t="s">
        <v>7</v>
      </c>
      <c r="Q30" s="302" t="s">
        <v>7</v>
      </c>
      <c r="R30" s="302" t="s">
        <v>8</v>
      </c>
      <c r="S30" s="302" t="s">
        <v>8</v>
      </c>
      <c r="T30" s="302" t="s">
        <v>9</v>
      </c>
      <c r="U30" s="302" t="s">
        <v>8</v>
      </c>
      <c r="V30" s="302" t="s">
        <v>10</v>
      </c>
      <c r="W30" s="302" t="s">
        <v>7</v>
      </c>
      <c r="X30" s="302" t="s">
        <v>7</v>
      </c>
      <c r="Y30" s="302" t="s">
        <v>8</v>
      </c>
      <c r="Z30" s="302" t="s">
        <v>8</v>
      </c>
      <c r="AA30" s="302" t="s">
        <v>9</v>
      </c>
      <c r="AB30" s="302" t="s">
        <v>8</v>
      </c>
      <c r="AC30" s="302" t="s">
        <v>10</v>
      </c>
      <c r="AD30" s="302" t="s">
        <v>7</v>
      </c>
      <c r="AE30" s="302" t="s">
        <v>7</v>
      </c>
      <c r="AF30" s="302" t="s">
        <v>8</v>
      </c>
      <c r="AG30" s="302" t="s">
        <v>8</v>
      </c>
      <c r="AH30" s="302" t="s">
        <v>9</v>
      </c>
      <c r="AI30" s="302" t="s">
        <v>8</v>
      </c>
      <c r="AJ30" s="302" t="s">
        <v>10</v>
      </c>
      <c r="AK30" s="730"/>
      <c r="AL30" s="713"/>
      <c r="AM30" s="714"/>
    </row>
    <row r="31" spans="1:39" s="13" customFormat="1" ht="24" customHeight="1">
      <c r="A31" s="383">
        <v>137227</v>
      </c>
      <c r="B31" s="396" t="s">
        <v>235</v>
      </c>
      <c r="C31" s="397" t="s">
        <v>236</v>
      </c>
      <c r="D31" s="386" t="s">
        <v>237</v>
      </c>
      <c r="E31" s="436" t="s">
        <v>179</v>
      </c>
      <c r="F31" s="388" t="s">
        <v>116</v>
      </c>
      <c r="G31" s="389"/>
      <c r="H31" s="389"/>
      <c r="I31" s="389" t="s">
        <v>116</v>
      </c>
      <c r="J31" s="389"/>
      <c r="K31" s="389"/>
      <c r="L31" s="388" t="s">
        <v>116</v>
      </c>
      <c r="M31" s="390"/>
      <c r="N31" s="389"/>
      <c r="O31" s="389" t="s">
        <v>116</v>
      </c>
      <c r="P31" s="391"/>
      <c r="Q31" s="388"/>
      <c r="R31" s="389" t="s">
        <v>116</v>
      </c>
      <c r="S31" s="390"/>
      <c r="T31" s="388"/>
      <c r="U31" s="389" t="s">
        <v>116</v>
      </c>
      <c r="V31" s="389"/>
      <c r="W31" s="389"/>
      <c r="X31" s="389" t="s">
        <v>116</v>
      </c>
      <c r="Y31" s="389"/>
      <c r="Z31" s="388"/>
      <c r="AA31" s="388" t="s">
        <v>116</v>
      </c>
      <c r="AB31" s="389"/>
      <c r="AC31" s="389"/>
      <c r="AD31" s="389" t="s">
        <v>116</v>
      </c>
      <c r="AE31" s="389"/>
      <c r="AF31" s="389"/>
      <c r="AG31" s="388" t="s">
        <v>116</v>
      </c>
      <c r="AH31" s="388"/>
      <c r="AI31" s="389"/>
      <c r="AJ31" s="389" t="s">
        <v>116</v>
      </c>
      <c r="AK31" s="392">
        <v>126</v>
      </c>
      <c r="AL31" s="393">
        <f>COUNTIF(E31:AK31,"T")*6+COUNTIF(E31:AK31,"P")*12+COUNTIF(E31:AK31,"M")*6+COUNTIF(E31:AK31,"I")*6+COUNTIF(E31:AK31,"N")*12+COUNTIF(E31:AK31,"TI")*12+COUNTIF(E31:AK31,"MT")*12+COUNTIF(E31:AK31,"MN")*18+COUNTIF(E31:AK31,"PI")*18+COUNTIF(E31:AK31,"TN")*18+COUNTIF(E31:AK31,"NB")*6+COUNTIF(E31:AK31,"AF")*6</f>
        <v>132</v>
      </c>
      <c r="AM31" s="394">
        <f>SUM(AL31-126)</f>
        <v>6</v>
      </c>
    </row>
    <row r="32" spans="1:39" s="13" customFormat="1" ht="24" customHeight="1">
      <c r="A32" s="383">
        <v>151106</v>
      </c>
      <c r="B32" s="437" t="s">
        <v>238</v>
      </c>
      <c r="C32" s="385" t="s">
        <v>239</v>
      </c>
      <c r="D32" s="386" t="s">
        <v>237</v>
      </c>
      <c r="E32" s="436" t="s">
        <v>179</v>
      </c>
      <c r="F32" s="388" t="s">
        <v>116</v>
      </c>
      <c r="G32" s="389" t="s">
        <v>116</v>
      </c>
      <c r="H32" s="389" t="s">
        <v>116</v>
      </c>
      <c r="I32" s="389" t="s">
        <v>116</v>
      </c>
      <c r="J32" s="389"/>
      <c r="K32" s="389"/>
      <c r="L32" s="388"/>
      <c r="M32" s="390"/>
      <c r="N32" s="389"/>
      <c r="O32" s="389"/>
      <c r="P32" s="391"/>
      <c r="Q32" s="721" t="s">
        <v>240</v>
      </c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3"/>
      <c r="AK32" s="392">
        <v>48</v>
      </c>
      <c r="AL32" s="393">
        <f aca="true" t="shared" si="2" ref="AL32:AL42">COUNTIF(E32:AK32,"T")*6+COUNTIF(E32:AK32,"P")*12+COUNTIF(E32:AK32,"M")*6+COUNTIF(E32:AK32,"I")*6+COUNTIF(E32:AK32,"N")*12+COUNTIF(E32:AK32,"TI")*12+COUNTIF(E32:AK32,"MT")*12+COUNTIF(E32:AK32,"MN")*18+COUNTIF(E32:AK32,"PI")*18+COUNTIF(E32:AK32,"TN")*18+COUNTIF(E32:AK32,"NB")*6+COUNTIF(E32:AK32,"AF")*6</f>
        <v>48</v>
      </c>
      <c r="AM32" s="394">
        <f>SUM(AL32-48)</f>
        <v>0</v>
      </c>
    </row>
    <row r="33" spans="1:39" s="13" customFormat="1" ht="24" customHeight="1">
      <c r="A33" s="383">
        <v>133027</v>
      </c>
      <c r="B33" s="406" t="s">
        <v>241</v>
      </c>
      <c r="C33" s="385" t="s">
        <v>242</v>
      </c>
      <c r="D33" s="386" t="s">
        <v>237</v>
      </c>
      <c r="E33" s="436" t="s">
        <v>179</v>
      </c>
      <c r="F33" s="388" t="s">
        <v>116</v>
      </c>
      <c r="G33" s="389"/>
      <c r="H33" s="389"/>
      <c r="I33" s="389" t="s">
        <v>116</v>
      </c>
      <c r="J33" s="391" t="s">
        <v>116</v>
      </c>
      <c r="K33" s="389"/>
      <c r="L33" s="388" t="s">
        <v>116</v>
      </c>
      <c r="M33" s="390"/>
      <c r="N33" s="389"/>
      <c r="O33" s="389" t="s">
        <v>116</v>
      </c>
      <c r="P33" s="391"/>
      <c r="Q33" s="388" t="s">
        <v>116</v>
      </c>
      <c r="R33" s="389" t="s">
        <v>116</v>
      </c>
      <c r="S33" s="388"/>
      <c r="T33" s="388"/>
      <c r="U33" s="389" t="s">
        <v>116</v>
      </c>
      <c r="V33" s="389"/>
      <c r="W33" s="389"/>
      <c r="X33" s="389"/>
      <c r="Y33" s="389"/>
      <c r="Z33" s="388"/>
      <c r="AA33" s="388" t="s">
        <v>116</v>
      </c>
      <c r="AB33" s="389"/>
      <c r="AC33" s="389"/>
      <c r="AD33" s="389" t="s">
        <v>116</v>
      </c>
      <c r="AE33" s="391" t="s">
        <v>116</v>
      </c>
      <c r="AF33" s="389"/>
      <c r="AG33" s="388" t="s">
        <v>116</v>
      </c>
      <c r="AH33" s="388"/>
      <c r="AI33" s="389"/>
      <c r="AJ33" s="389" t="s">
        <v>116</v>
      </c>
      <c r="AK33" s="392">
        <v>126</v>
      </c>
      <c r="AL33" s="393">
        <f t="shared" si="2"/>
        <v>156</v>
      </c>
      <c r="AM33" s="394">
        <f aca="true" t="shared" si="3" ref="AM33:AM42">SUM(AL33-126)</f>
        <v>30</v>
      </c>
    </row>
    <row r="34" spans="1:39" s="13" customFormat="1" ht="24" customHeight="1">
      <c r="A34" s="383">
        <v>152595</v>
      </c>
      <c r="B34" s="396" t="s">
        <v>243</v>
      </c>
      <c r="C34" s="401" t="s">
        <v>219</v>
      </c>
      <c r="D34" s="386" t="s">
        <v>237</v>
      </c>
      <c r="E34" s="436" t="s">
        <v>179</v>
      </c>
      <c r="F34" s="388" t="s">
        <v>116</v>
      </c>
      <c r="G34" s="389"/>
      <c r="H34" s="389"/>
      <c r="I34" s="389" t="s">
        <v>116</v>
      </c>
      <c r="J34" s="389"/>
      <c r="K34" s="389"/>
      <c r="L34" s="388" t="s">
        <v>116</v>
      </c>
      <c r="M34" s="390"/>
      <c r="N34" s="389"/>
      <c r="O34" s="389" t="s">
        <v>116</v>
      </c>
      <c r="P34" s="391" t="s">
        <v>116</v>
      </c>
      <c r="Q34" s="388"/>
      <c r="R34" s="389" t="s">
        <v>116</v>
      </c>
      <c r="S34" s="390" t="s">
        <v>116</v>
      </c>
      <c r="T34" s="388"/>
      <c r="U34" s="389" t="s">
        <v>116</v>
      </c>
      <c r="V34" s="389"/>
      <c r="W34" s="389"/>
      <c r="X34" s="389" t="s">
        <v>116</v>
      </c>
      <c r="Y34" s="389"/>
      <c r="Z34" s="388"/>
      <c r="AA34" s="388" t="s">
        <v>116</v>
      </c>
      <c r="AB34" s="389"/>
      <c r="AC34" s="389"/>
      <c r="AD34" s="389" t="s">
        <v>116</v>
      </c>
      <c r="AE34" s="389"/>
      <c r="AF34" s="389"/>
      <c r="AG34" s="388" t="s">
        <v>116</v>
      </c>
      <c r="AH34" s="388"/>
      <c r="AI34" s="389"/>
      <c r="AJ34" s="389" t="s">
        <v>116</v>
      </c>
      <c r="AK34" s="392">
        <v>126</v>
      </c>
      <c r="AL34" s="393">
        <f t="shared" si="2"/>
        <v>156</v>
      </c>
      <c r="AM34" s="394">
        <f t="shared" si="3"/>
        <v>30</v>
      </c>
    </row>
    <row r="35" spans="1:39" s="13" customFormat="1" ht="24" customHeight="1">
      <c r="A35" s="383">
        <v>142670</v>
      </c>
      <c r="B35" s="396" t="s">
        <v>244</v>
      </c>
      <c r="C35" s="401" t="s">
        <v>245</v>
      </c>
      <c r="D35" s="386" t="s">
        <v>237</v>
      </c>
      <c r="E35" s="436" t="s">
        <v>179</v>
      </c>
      <c r="F35" s="388" t="s">
        <v>116</v>
      </c>
      <c r="G35" s="389"/>
      <c r="H35" s="389"/>
      <c r="I35" s="389" t="s">
        <v>116</v>
      </c>
      <c r="J35" s="391" t="s">
        <v>116</v>
      </c>
      <c r="K35" s="389"/>
      <c r="L35" s="388" t="s">
        <v>116</v>
      </c>
      <c r="M35" s="390"/>
      <c r="N35" s="389"/>
      <c r="O35" s="389" t="s">
        <v>116</v>
      </c>
      <c r="P35" s="391"/>
      <c r="Q35" s="388"/>
      <c r="R35" s="389" t="s">
        <v>116</v>
      </c>
      <c r="S35" s="388"/>
      <c r="T35" s="388"/>
      <c r="U35" s="389" t="s">
        <v>116</v>
      </c>
      <c r="V35" s="391" t="s">
        <v>116</v>
      </c>
      <c r="W35" s="389"/>
      <c r="X35" s="389" t="s">
        <v>116</v>
      </c>
      <c r="Y35" s="389"/>
      <c r="Z35" s="388"/>
      <c r="AA35" s="388" t="s">
        <v>116</v>
      </c>
      <c r="AB35" s="389"/>
      <c r="AC35" s="389"/>
      <c r="AD35" s="389" t="s">
        <v>116</v>
      </c>
      <c r="AE35" s="389"/>
      <c r="AF35" s="389"/>
      <c r="AG35" s="388" t="s">
        <v>116</v>
      </c>
      <c r="AH35" s="388"/>
      <c r="AI35" s="389"/>
      <c r="AJ35" s="389" t="s">
        <v>116</v>
      </c>
      <c r="AK35" s="392">
        <v>126</v>
      </c>
      <c r="AL35" s="393">
        <f t="shared" si="2"/>
        <v>156</v>
      </c>
      <c r="AM35" s="394">
        <f t="shared" si="3"/>
        <v>30</v>
      </c>
    </row>
    <row r="36" spans="1:39" s="13" customFormat="1" ht="24" customHeight="1">
      <c r="A36" s="383">
        <v>150894</v>
      </c>
      <c r="B36" s="384" t="s">
        <v>246</v>
      </c>
      <c r="C36" s="438" t="s">
        <v>247</v>
      </c>
      <c r="D36" s="386" t="s">
        <v>237</v>
      </c>
      <c r="E36" s="436" t="s">
        <v>179</v>
      </c>
      <c r="F36" s="388" t="s">
        <v>116</v>
      </c>
      <c r="G36" s="389"/>
      <c r="H36" s="389"/>
      <c r="I36" s="389" t="s">
        <v>116</v>
      </c>
      <c r="J36" s="389"/>
      <c r="K36" s="389"/>
      <c r="L36" s="388" t="s">
        <v>116</v>
      </c>
      <c r="M36" s="390"/>
      <c r="N36" s="389"/>
      <c r="O36" s="389" t="s">
        <v>116</v>
      </c>
      <c r="P36" s="391" t="s">
        <v>116</v>
      </c>
      <c r="Q36" s="388"/>
      <c r="R36" s="389" t="s">
        <v>116</v>
      </c>
      <c r="S36" s="388"/>
      <c r="T36" s="388"/>
      <c r="U36" s="389" t="s">
        <v>116</v>
      </c>
      <c r="V36" s="389"/>
      <c r="W36" s="389"/>
      <c r="X36" s="389" t="s">
        <v>116</v>
      </c>
      <c r="Y36" s="389"/>
      <c r="Z36" s="388"/>
      <c r="AA36" s="388" t="s">
        <v>116</v>
      </c>
      <c r="AB36" s="389"/>
      <c r="AC36" s="391" t="s">
        <v>116</v>
      </c>
      <c r="AD36" s="389" t="s">
        <v>116</v>
      </c>
      <c r="AE36" s="389"/>
      <c r="AF36" s="389"/>
      <c r="AG36" s="388" t="s">
        <v>116</v>
      </c>
      <c r="AH36" s="388"/>
      <c r="AI36" s="389"/>
      <c r="AJ36" s="389" t="s">
        <v>116</v>
      </c>
      <c r="AK36" s="392">
        <v>126</v>
      </c>
      <c r="AL36" s="393">
        <f t="shared" si="2"/>
        <v>156</v>
      </c>
      <c r="AM36" s="394">
        <f t="shared" si="3"/>
        <v>30</v>
      </c>
    </row>
    <row r="37" spans="1:39" s="12" customFormat="1" ht="24" customHeight="1">
      <c r="A37" s="383">
        <v>150940</v>
      </c>
      <c r="B37" s="384" t="s">
        <v>248</v>
      </c>
      <c r="C37" s="385" t="s">
        <v>249</v>
      </c>
      <c r="D37" s="386" t="s">
        <v>237</v>
      </c>
      <c r="E37" s="436" t="s">
        <v>179</v>
      </c>
      <c r="F37" s="388" t="s">
        <v>116</v>
      </c>
      <c r="G37" s="389"/>
      <c r="H37" s="389"/>
      <c r="I37" s="389" t="s">
        <v>116</v>
      </c>
      <c r="J37" s="389"/>
      <c r="K37" s="389"/>
      <c r="L37" s="388" t="s">
        <v>116</v>
      </c>
      <c r="M37" s="390"/>
      <c r="N37" s="389"/>
      <c r="O37" s="389" t="s">
        <v>116</v>
      </c>
      <c r="P37" s="391"/>
      <c r="Q37" s="388"/>
      <c r="R37" s="389" t="s">
        <v>116</v>
      </c>
      <c r="S37" s="388"/>
      <c r="T37" s="388"/>
      <c r="U37" s="389" t="s">
        <v>116</v>
      </c>
      <c r="V37" s="389"/>
      <c r="W37" s="389"/>
      <c r="X37" s="389" t="s">
        <v>116</v>
      </c>
      <c r="Y37" s="389"/>
      <c r="Z37" s="388"/>
      <c r="AA37" s="388" t="s">
        <v>116</v>
      </c>
      <c r="AB37" s="389"/>
      <c r="AC37" s="389"/>
      <c r="AD37" s="389" t="s">
        <v>116</v>
      </c>
      <c r="AE37" s="389"/>
      <c r="AF37" s="391" t="s">
        <v>116</v>
      </c>
      <c r="AG37" s="388" t="s">
        <v>116</v>
      </c>
      <c r="AH37" s="388"/>
      <c r="AI37" s="389"/>
      <c r="AJ37" s="389" t="s">
        <v>116</v>
      </c>
      <c r="AK37" s="392">
        <v>126</v>
      </c>
      <c r="AL37" s="393">
        <f t="shared" si="2"/>
        <v>144</v>
      </c>
      <c r="AM37" s="394">
        <f t="shared" si="3"/>
        <v>18</v>
      </c>
    </row>
    <row r="38" spans="1:39" s="12" customFormat="1" ht="24" customHeight="1">
      <c r="A38" s="383">
        <v>136930</v>
      </c>
      <c r="B38" s="396" t="s">
        <v>250</v>
      </c>
      <c r="C38" s="385" t="s">
        <v>251</v>
      </c>
      <c r="D38" s="386" t="s">
        <v>237</v>
      </c>
      <c r="E38" s="436" t="s">
        <v>179</v>
      </c>
      <c r="F38" s="388" t="s">
        <v>116</v>
      </c>
      <c r="G38" s="389"/>
      <c r="H38" s="389"/>
      <c r="I38" s="389" t="s">
        <v>116</v>
      </c>
      <c r="J38" s="389"/>
      <c r="K38" s="389"/>
      <c r="L38" s="388" t="s">
        <v>116</v>
      </c>
      <c r="M38" s="390"/>
      <c r="N38" s="389"/>
      <c r="O38" s="389" t="s">
        <v>116</v>
      </c>
      <c r="P38" s="391"/>
      <c r="Q38" s="388"/>
      <c r="R38" s="389" t="s">
        <v>116</v>
      </c>
      <c r="S38" s="388"/>
      <c r="T38" s="388"/>
      <c r="U38" s="389" t="s">
        <v>116</v>
      </c>
      <c r="V38" s="389"/>
      <c r="W38" s="389"/>
      <c r="X38" s="389" t="s">
        <v>116</v>
      </c>
      <c r="Y38" s="389"/>
      <c r="Z38" s="388"/>
      <c r="AA38" s="388" t="s">
        <v>116</v>
      </c>
      <c r="AB38" s="389"/>
      <c r="AC38" s="389"/>
      <c r="AD38" s="389" t="s">
        <v>116</v>
      </c>
      <c r="AE38" s="389"/>
      <c r="AF38" s="389"/>
      <c r="AG38" s="388" t="s">
        <v>116</v>
      </c>
      <c r="AH38" s="388"/>
      <c r="AI38" s="389"/>
      <c r="AJ38" s="389" t="s">
        <v>116</v>
      </c>
      <c r="AK38" s="392">
        <v>126</v>
      </c>
      <c r="AL38" s="393">
        <f t="shared" si="2"/>
        <v>132</v>
      </c>
      <c r="AM38" s="394">
        <f t="shared" si="3"/>
        <v>6</v>
      </c>
    </row>
    <row r="39" spans="1:39" s="12" customFormat="1" ht="24" customHeight="1">
      <c r="A39" s="383">
        <v>136875</v>
      </c>
      <c r="B39" s="437" t="s">
        <v>252</v>
      </c>
      <c r="C39" s="385" t="s">
        <v>253</v>
      </c>
      <c r="D39" s="386" t="s">
        <v>237</v>
      </c>
      <c r="E39" s="436" t="s">
        <v>179</v>
      </c>
      <c r="F39" s="388" t="s">
        <v>116</v>
      </c>
      <c r="G39" s="391" t="s">
        <v>116</v>
      </c>
      <c r="H39" s="389"/>
      <c r="I39" s="389" t="s">
        <v>116</v>
      </c>
      <c r="J39" s="389"/>
      <c r="K39" s="389"/>
      <c r="L39" s="388" t="s">
        <v>116</v>
      </c>
      <c r="M39" s="390"/>
      <c r="N39" s="389"/>
      <c r="O39" s="389" t="s">
        <v>116</v>
      </c>
      <c r="P39" s="391"/>
      <c r="Q39" s="388"/>
      <c r="R39" s="389" t="s">
        <v>116</v>
      </c>
      <c r="S39" s="388"/>
      <c r="T39" s="388"/>
      <c r="U39" s="389" t="s">
        <v>116</v>
      </c>
      <c r="V39" s="389"/>
      <c r="W39" s="389"/>
      <c r="X39" s="389" t="s">
        <v>116</v>
      </c>
      <c r="Y39" s="391" t="s">
        <v>116</v>
      </c>
      <c r="Z39" s="388"/>
      <c r="AA39" s="388" t="s">
        <v>116</v>
      </c>
      <c r="AB39" s="389"/>
      <c r="AC39" s="389"/>
      <c r="AD39" s="389" t="s">
        <v>116</v>
      </c>
      <c r="AE39" s="389"/>
      <c r="AF39" s="389"/>
      <c r="AG39" s="388" t="s">
        <v>116</v>
      </c>
      <c r="AH39" s="388"/>
      <c r="AI39" s="389"/>
      <c r="AJ39" s="389" t="s">
        <v>116</v>
      </c>
      <c r="AK39" s="392">
        <v>126</v>
      </c>
      <c r="AL39" s="393">
        <f t="shared" si="2"/>
        <v>156</v>
      </c>
      <c r="AM39" s="394">
        <f t="shared" si="3"/>
        <v>30</v>
      </c>
    </row>
    <row r="40" spans="1:39" s="12" customFormat="1" ht="24" customHeight="1">
      <c r="A40" s="383">
        <v>127698</v>
      </c>
      <c r="B40" s="396" t="s">
        <v>254</v>
      </c>
      <c r="C40" s="385" t="s">
        <v>255</v>
      </c>
      <c r="D40" s="386" t="s">
        <v>237</v>
      </c>
      <c r="E40" s="436" t="s">
        <v>179</v>
      </c>
      <c r="F40" s="388" t="s">
        <v>116</v>
      </c>
      <c r="G40" s="389"/>
      <c r="H40" s="389"/>
      <c r="I40" s="389" t="s">
        <v>116</v>
      </c>
      <c r="J40" s="389"/>
      <c r="K40" s="389"/>
      <c r="L40" s="388" t="s">
        <v>116</v>
      </c>
      <c r="M40" s="390"/>
      <c r="N40" s="389"/>
      <c r="O40" s="389" t="s">
        <v>116</v>
      </c>
      <c r="P40" s="391"/>
      <c r="Q40" s="388"/>
      <c r="R40" s="389" t="s">
        <v>116</v>
      </c>
      <c r="S40" s="388"/>
      <c r="T40" s="388"/>
      <c r="U40" s="389" t="s">
        <v>116</v>
      </c>
      <c r="V40" s="389"/>
      <c r="W40" s="389"/>
      <c r="X40" s="389" t="s">
        <v>116</v>
      </c>
      <c r="Y40" s="389"/>
      <c r="Z40" s="388"/>
      <c r="AA40" s="388" t="s">
        <v>116</v>
      </c>
      <c r="AB40" s="389"/>
      <c r="AC40" s="391" t="s">
        <v>116</v>
      </c>
      <c r="AD40" s="389" t="s">
        <v>116</v>
      </c>
      <c r="AE40" s="389"/>
      <c r="AF40" s="389"/>
      <c r="AG40" s="388" t="s">
        <v>116</v>
      </c>
      <c r="AH40" s="388"/>
      <c r="AI40" s="389"/>
      <c r="AJ40" s="389" t="s">
        <v>116</v>
      </c>
      <c r="AK40" s="392">
        <v>126</v>
      </c>
      <c r="AL40" s="393">
        <f t="shared" si="2"/>
        <v>144</v>
      </c>
      <c r="AM40" s="394">
        <f t="shared" si="3"/>
        <v>18</v>
      </c>
    </row>
    <row r="41" spans="1:40" s="12" customFormat="1" ht="24" customHeight="1">
      <c r="A41" s="383">
        <v>124656</v>
      </c>
      <c r="B41" s="396" t="s">
        <v>256</v>
      </c>
      <c r="C41" s="385" t="s">
        <v>257</v>
      </c>
      <c r="D41" s="386" t="s">
        <v>237</v>
      </c>
      <c r="E41" s="436" t="s">
        <v>179</v>
      </c>
      <c r="F41" s="388" t="s">
        <v>116</v>
      </c>
      <c r="G41" s="389"/>
      <c r="H41" s="389"/>
      <c r="I41" s="389" t="s">
        <v>116</v>
      </c>
      <c r="J41" s="389"/>
      <c r="K41" s="389"/>
      <c r="L41" s="388" t="s">
        <v>116</v>
      </c>
      <c r="M41" s="390"/>
      <c r="N41" s="389" t="s">
        <v>116</v>
      </c>
      <c r="O41" s="389" t="s">
        <v>116</v>
      </c>
      <c r="P41" s="391"/>
      <c r="Q41" s="388"/>
      <c r="R41" s="389" t="s">
        <v>116</v>
      </c>
      <c r="S41" s="390"/>
      <c r="T41" s="388"/>
      <c r="U41" s="389"/>
      <c r="V41" s="389"/>
      <c r="W41" s="389"/>
      <c r="X41" s="389" t="s">
        <v>116</v>
      </c>
      <c r="Y41" s="391" t="s">
        <v>116</v>
      </c>
      <c r="Z41" s="388"/>
      <c r="AA41" s="388" t="s">
        <v>116</v>
      </c>
      <c r="AB41" s="389"/>
      <c r="AC41" s="389"/>
      <c r="AD41" s="389" t="s">
        <v>116</v>
      </c>
      <c r="AE41" s="391" t="s">
        <v>116</v>
      </c>
      <c r="AF41" s="389"/>
      <c r="AG41" s="388" t="s">
        <v>116</v>
      </c>
      <c r="AH41" s="388"/>
      <c r="AI41" s="389"/>
      <c r="AJ41" s="389" t="s">
        <v>116</v>
      </c>
      <c r="AK41" s="392">
        <v>126</v>
      </c>
      <c r="AL41" s="393">
        <f t="shared" si="2"/>
        <v>156</v>
      </c>
      <c r="AM41" s="394">
        <f t="shared" si="3"/>
        <v>30</v>
      </c>
      <c r="AN41" s="439"/>
    </row>
    <row r="42" spans="1:40" s="12" customFormat="1" ht="24" customHeight="1">
      <c r="A42" s="440">
        <v>428620</v>
      </c>
      <c r="B42" s="441" t="s">
        <v>258</v>
      </c>
      <c r="C42" s="442" t="s">
        <v>259</v>
      </c>
      <c r="D42" s="443" t="s">
        <v>237</v>
      </c>
      <c r="E42" s="444" t="s">
        <v>179</v>
      </c>
      <c r="F42" s="388" t="s">
        <v>116</v>
      </c>
      <c r="G42" s="389"/>
      <c r="H42" s="389"/>
      <c r="I42" s="389" t="s">
        <v>116</v>
      </c>
      <c r="J42" s="389"/>
      <c r="K42" s="389"/>
      <c r="L42" s="388" t="s">
        <v>116</v>
      </c>
      <c r="M42" s="390"/>
      <c r="N42" s="389"/>
      <c r="O42" s="389" t="s">
        <v>116</v>
      </c>
      <c r="P42" s="391"/>
      <c r="Q42" s="388"/>
      <c r="R42" s="389" t="s">
        <v>116</v>
      </c>
      <c r="S42" s="390" t="s">
        <v>116</v>
      </c>
      <c r="T42" s="388"/>
      <c r="U42" s="389" t="s">
        <v>116</v>
      </c>
      <c r="V42" s="389"/>
      <c r="W42" s="389"/>
      <c r="X42" s="389" t="s">
        <v>116</v>
      </c>
      <c r="Y42" s="389"/>
      <c r="Z42" s="388"/>
      <c r="AA42" s="388" t="s">
        <v>116</v>
      </c>
      <c r="AB42" s="389"/>
      <c r="AC42" s="389"/>
      <c r="AD42" s="389" t="s">
        <v>116</v>
      </c>
      <c r="AE42" s="389"/>
      <c r="AF42" s="389"/>
      <c r="AG42" s="388" t="s">
        <v>116</v>
      </c>
      <c r="AH42" s="388"/>
      <c r="AI42" s="389"/>
      <c r="AJ42" s="389" t="s">
        <v>116</v>
      </c>
      <c r="AK42" s="392">
        <v>126</v>
      </c>
      <c r="AL42" s="393">
        <f t="shared" si="2"/>
        <v>144</v>
      </c>
      <c r="AM42" s="394">
        <f t="shared" si="3"/>
        <v>18</v>
      </c>
      <c r="AN42" s="439"/>
    </row>
    <row r="43" spans="1:39" s="12" customFormat="1" ht="24" customHeight="1" thickBot="1">
      <c r="A43" s="445"/>
      <c r="B43" s="446"/>
      <c r="C43" s="447"/>
      <c r="D43" s="448">
        <v>12</v>
      </c>
      <c r="E43" s="449"/>
      <c r="F43" s="416">
        <v>16</v>
      </c>
      <c r="G43" s="351"/>
      <c r="H43" s="417"/>
      <c r="I43" s="417">
        <v>16</v>
      </c>
      <c r="J43" s="417"/>
      <c r="K43" s="417"/>
      <c r="L43" s="418">
        <v>16</v>
      </c>
      <c r="M43" s="418"/>
      <c r="N43" s="417"/>
      <c r="O43" s="417">
        <v>16</v>
      </c>
      <c r="P43" s="417"/>
      <c r="Q43" s="418"/>
      <c r="R43" s="417">
        <v>16</v>
      </c>
      <c r="S43" s="418"/>
      <c r="T43" s="418"/>
      <c r="U43" s="417">
        <v>16</v>
      </c>
      <c r="V43" s="417"/>
      <c r="W43" s="417"/>
      <c r="X43" s="417">
        <v>16</v>
      </c>
      <c r="Y43" s="417"/>
      <c r="Z43" s="418"/>
      <c r="AA43" s="418">
        <v>16</v>
      </c>
      <c r="AB43" s="417"/>
      <c r="AC43" s="417"/>
      <c r="AD43" s="417">
        <v>16</v>
      </c>
      <c r="AE43" s="417"/>
      <c r="AF43" s="417"/>
      <c r="AG43" s="418">
        <v>16</v>
      </c>
      <c r="AH43" s="418"/>
      <c r="AI43" s="419"/>
      <c r="AJ43" s="419">
        <v>16</v>
      </c>
      <c r="AK43" s="420"/>
      <c r="AL43" s="421"/>
      <c r="AM43" s="422"/>
    </row>
    <row r="44" spans="1:40" s="12" customFormat="1" ht="18" customHeight="1">
      <c r="A44" s="450"/>
      <c r="B44" s="424"/>
      <c r="C44" s="450"/>
      <c r="D44" s="451"/>
      <c r="E44" s="428"/>
      <c r="F44" s="359"/>
      <c r="G44" s="359"/>
      <c r="H44" s="359"/>
      <c r="I44" s="373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430"/>
      <c r="AM44" s="452"/>
      <c r="AN44" s="453"/>
    </row>
    <row r="45" spans="1:40" s="12" customFormat="1" ht="18" customHeight="1">
      <c r="A45" s="450"/>
      <c r="B45" s="424"/>
      <c r="C45" s="450"/>
      <c r="D45" s="451"/>
      <c r="E45" s="428"/>
      <c r="F45" s="359"/>
      <c r="G45" s="359"/>
      <c r="H45" s="359"/>
      <c r="I45" s="373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430"/>
      <c r="AM45" s="452"/>
      <c r="AN45" s="453"/>
    </row>
    <row r="46" spans="1:40" s="12" customFormat="1" ht="18" customHeight="1">
      <c r="A46" s="450"/>
      <c r="B46" s="424"/>
      <c r="C46" s="450"/>
      <c r="D46" s="451"/>
      <c r="E46" s="428"/>
      <c r="F46" s="359"/>
      <c r="G46" s="359"/>
      <c r="H46" s="359"/>
      <c r="I46" s="373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430"/>
      <c r="AM46" s="452"/>
      <c r="AN46" s="453"/>
    </row>
    <row r="47" spans="1:40" s="12" customFormat="1" ht="18" customHeight="1">
      <c r="A47" s="450"/>
      <c r="B47" s="424"/>
      <c r="C47" s="450"/>
      <c r="D47" s="451"/>
      <c r="E47" s="428"/>
      <c r="F47" s="359"/>
      <c r="G47" s="359"/>
      <c r="H47" s="359"/>
      <c r="I47" s="373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430"/>
      <c r="AM47" s="452"/>
      <c r="AN47" s="453"/>
    </row>
    <row r="48" spans="1:40" s="12" customFormat="1" ht="18" customHeight="1">
      <c r="A48" s="450"/>
      <c r="B48" s="424"/>
      <c r="C48" s="450"/>
      <c r="D48" s="451"/>
      <c r="E48" s="428"/>
      <c r="F48" s="359"/>
      <c r="G48" s="359"/>
      <c r="H48" s="359"/>
      <c r="I48" s="373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430"/>
      <c r="AM48" s="452"/>
      <c r="AN48" s="453"/>
    </row>
    <row r="49" spans="1:40" s="12" customFormat="1" ht="18" customHeight="1">
      <c r="A49" s="450"/>
      <c r="B49" s="424"/>
      <c r="C49" s="450"/>
      <c r="D49" s="451"/>
      <c r="E49" s="428"/>
      <c r="F49" s="359"/>
      <c r="G49" s="359"/>
      <c r="H49" s="359"/>
      <c r="I49" s="373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59"/>
      <c r="AK49" s="359"/>
      <c r="AL49" s="430"/>
      <c r="AM49" s="452"/>
      <c r="AN49" s="453"/>
    </row>
    <row r="50" spans="1:40" s="12" customFormat="1" ht="18" customHeight="1">
      <c r="A50" s="450"/>
      <c r="B50" s="424"/>
      <c r="C50" s="450"/>
      <c r="D50" s="451"/>
      <c r="E50" s="428"/>
      <c r="F50" s="359"/>
      <c r="G50" s="359"/>
      <c r="H50" s="359"/>
      <c r="I50" s="373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430"/>
      <c r="AM50" s="452"/>
      <c r="AN50" s="453"/>
    </row>
    <row r="51" spans="1:40" s="12" customFormat="1" ht="18" customHeight="1">
      <c r="A51" s="450"/>
      <c r="B51" s="424"/>
      <c r="C51" s="450"/>
      <c r="D51" s="451"/>
      <c r="E51" s="428"/>
      <c r="F51" s="359"/>
      <c r="G51" s="359"/>
      <c r="H51" s="359"/>
      <c r="I51" s="373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430"/>
      <c r="AM51" s="452"/>
      <c r="AN51" s="453"/>
    </row>
    <row r="52" spans="1:40" s="12" customFormat="1" ht="18" customHeight="1">
      <c r="A52" s="450"/>
      <c r="B52" s="424"/>
      <c r="C52" s="450"/>
      <c r="D52" s="451"/>
      <c r="E52" s="428"/>
      <c r="F52" s="359"/>
      <c r="G52" s="359"/>
      <c r="H52" s="359"/>
      <c r="I52" s="373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430"/>
      <c r="AM52" s="452"/>
      <c r="AN52" s="453"/>
    </row>
    <row r="53" spans="1:40" s="12" customFormat="1" ht="18" customHeight="1" thickBot="1">
      <c r="A53" s="450"/>
      <c r="B53" s="424"/>
      <c r="C53" s="450"/>
      <c r="D53" s="451"/>
      <c r="E53" s="428"/>
      <c r="F53" s="359"/>
      <c r="G53" s="359"/>
      <c r="H53" s="359"/>
      <c r="I53" s="373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430"/>
      <c r="AM53" s="452"/>
      <c r="AN53" s="453"/>
    </row>
    <row r="54" spans="1:39" s="13" customFormat="1" ht="24" customHeight="1" thickBot="1">
      <c r="A54" s="432" t="s">
        <v>0</v>
      </c>
      <c r="B54" s="433" t="s">
        <v>1</v>
      </c>
      <c r="C54" s="433" t="s">
        <v>13</v>
      </c>
      <c r="D54" s="434" t="s">
        <v>2</v>
      </c>
      <c r="E54" s="729" t="s">
        <v>3</v>
      </c>
      <c r="F54" s="298">
        <v>1</v>
      </c>
      <c r="G54" s="298">
        <v>2</v>
      </c>
      <c r="H54" s="298">
        <v>3</v>
      </c>
      <c r="I54" s="298">
        <v>4</v>
      </c>
      <c r="J54" s="298">
        <v>5</v>
      </c>
      <c r="K54" s="298">
        <v>6</v>
      </c>
      <c r="L54" s="298">
        <v>7</v>
      </c>
      <c r="M54" s="298">
        <v>8</v>
      </c>
      <c r="N54" s="298">
        <v>9</v>
      </c>
      <c r="O54" s="298">
        <v>10</v>
      </c>
      <c r="P54" s="298">
        <v>11</v>
      </c>
      <c r="Q54" s="298">
        <v>12</v>
      </c>
      <c r="R54" s="298">
        <v>13</v>
      </c>
      <c r="S54" s="298">
        <v>14</v>
      </c>
      <c r="T54" s="298">
        <v>15</v>
      </c>
      <c r="U54" s="298">
        <v>16</v>
      </c>
      <c r="V54" s="298">
        <v>17</v>
      </c>
      <c r="W54" s="298">
        <v>18</v>
      </c>
      <c r="X54" s="298">
        <v>19</v>
      </c>
      <c r="Y54" s="298">
        <v>20</v>
      </c>
      <c r="Z54" s="298">
        <v>21</v>
      </c>
      <c r="AA54" s="298">
        <v>22</v>
      </c>
      <c r="AB54" s="379">
        <v>23</v>
      </c>
      <c r="AC54" s="379">
        <v>24</v>
      </c>
      <c r="AD54" s="379">
        <v>25</v>
      </c>
      <c r="AE54" s="379">
        <v>26</v>
      </c>
      <c r="AF54" s="379">
        <v>27</v>
      </c>
      <c r="AG54" s="379">
        <v>28</v>
      </c>
      <c r="AH54" s="379">
        <v>29</v>
      </c>
      <c r="AI54" s="379">
        <v>30</v>
      </c>
      <c r="AJ54" s="379">
        <v>31</v>
      </c>
      <c r="AK54" s="712" t="s">
        <v>4</v>
      </c>
      <c r="AL54" s="713" t="s">
        <v>5</v>
      </c>
      <c r="AM54" s="714" t="s">
        <v>6</v>
      </c>
    </row>
    <row r="55" spans="1:39" s="13" customFormat="1" ht="24" customHeight="1">
      <c r="A55" s="380"/>
      <c r="B55" s="381" t="s">
        <v>207</v>
      </c>
      <c r="C55" s="381" t="s">
        <v>173</v>
      </c>
      <c r="D55" s="382" t="s">
        <v>208</v>
      </c>
      <c r="E55" s="729"/>
      <c r="F55" s="302" t="s">
        <v>9</v>
      </c>
      <c r="G55" s="302" t="s">
        <v>8</v>
      </c>
      <c r="H55" s="302" t="s">
        <v>10</v>
      </c>
      <c r="I55" s="302" t="s">
        <v>7</v>
      </c>
      <c r="J55" s="302" t="s">
        <v>7</v>
      </c>
      <c r="K55" s="302" t="s">
        <v>8</v>
      </c>
      <c r="L55" s="302" t="s">
        <v>8</v>
      </c>
      <c r="M55" s="302" t="s">
        <v>9</v>
      </c>
      <c r="N55" s="302" t="s">
        <v>8</v>
      </c>
      <c r="O55" s="302" t="s">
        <v>10</v>
      </c>
      <c r="P55" s="302" t="s">
        <v>7</v>
      </c>
      <c r="Q55" s="302" t="s">
        <v>7</v>
      </c>
      <c r="R55" s="302" t="s">
        <v>8</v>
      </c>
      <c r="S55" s="302" t="s">
        <v>8</v>
      </c>
      <c r="T55" s="302" t="s">
        <v>9</v>
      </c>
      <c r="U55" s="302" t="s">
        <v>8</v>
      </c>
      <c r="V55" s="302" t="s">
        <v>10</v>
      </c>
      <c r="W55" s="302" t="s">
        <v>7</v>
      </c>
      <c r="X55" s="302" t="s">
        <v>7</v>
      </c>
      <c r="Y55" s="302" t="s">
        <v>8</v>
      </c>
      <c r="Z55" s="302" t="s">
        <v>8</v>
      </c>
      <c r="AA55" s="302" t="s">
        <v>9</v>
      </c>
      <c r="AB55" s="302" t="s">
        <v>8</v>
      </c>
      <c r="AC55" s="302" t="s">
        <v>10</v>
      </c>
      <c r="AD55" s="302" t="s">
        <v>7</v>
      </c>
      <c r="AE55" s="302" t="s">
        <v>7</v>
      </c>
      <c r="AF55" s="302" t="s">
        <v>8</v>
      </c>
      <c r="AG55" s="302" t="s">
        <v>8</v>
      </c>
      <c r="AH55" s="302" t="s">
        <v>9</v>
      </c>
      <c r="AI55" s="302" t="s">
        <v>8</v>
      </c>
      <c r="AJ55" s="302" t="s">
        <v>10</v>
      </c>
      <c r="AK55" s="730"/>
      <c r="AL55" s="713"/>
      <c r="AM55" s="714"/>
    </row>
    <row r="56" spans="1:39" s="13" customFormat="1" ht="24" customHeight="1">
      <c r="A56" s="383">
        <v>151025</v>
      </c>
      <c r="B56" s="437" t="s">
        <v>260</v>
      </c>
      <c r="C56" s="385" t="s">
        <v>261</v>
      </c>
      <c r="D56" s="386" t="s">
        <v>262</v>
      </c>
      <c r="E56" s="436" t="s">
        <v>179</v>
      </c>
      <c r="F56" s="388"/>
      <c r="G56" s="389" t="s">
        <v>116</v>
      </c>
      <c r="H56" s="389"/>
      <c r="I56" s="389"/>
      <c r="J56" s="389" t="s">
        <v>116</v>
      </c>
      <c r="K56" s="389"/>
      <c r="L56" s="388"/>
      <c r="M56" s="388"/>
      <c r="N56" s="389"/>
      <c r="O56" s="389"/>
      <c r="P56" s="389" t="s">
        <v>116</v>
      </c>
      <c r="Q56" s="388"/>
      <c r="R56" s="389"/>
      <c r="S56" s="388" t="s">
        <v>116</v>
      </c>
      <c r="T56" s="388" t="s">
        <v>116</v>
      </c>
      <c r="U56" s="389"/>
      <c r="V56" s="389" t="s">
        <v>116</v>
      </c>
      <c r="W56" s="389"/>
      <c r="X56" s="389" t="s">
        <v>116</v>
      </c>
      <c r="Y56" s="389" t="s">
        <v>116</v>
      </c>
      <c r="Z56" s="388"/>
      <c r="AA56" s="388"/>
      <c r="AB56" s="389" t="s">
        <v>116</v>
      </c>
      <c r="AC56" s="389"/>
      <c r="AD56" s="391" t="s">
        <v>116</v>
      </c>
      <c r="AE56" s="389" t="s">
        <v>116</v>
      </c>
      <c r="AF56" s="389"/>
      <c r="AG56" s="388"/>
      <c r="AH56" s="388" t="s">
        <v>116</v>
      </c>
      <c r="AI56" s="389"/>
      <c r="AJ56" s="389"/>
      <c r="AK56" s="392">
        <v>126</v>
      </c>
      <c r="AL56" s="393">
        <f>COUNTIF(E56:AK56,"T")*6+COUNTIF(E56:AK56,"P")*12+COUNTIF(E56:AK56,"M")*6+COUNTIF(E56:AK56,"I")*6+COUNTIF(E56:AK56,"N")*12+COUNTIF(E56:AK56,"TI")*12+COUNTIF(E56:AK56,"MT")*12+COUNTIF(E56:AK56,"MN")*18+COUNTIF(E56:AK56,"PI")*18+COUNTIF(E56:AK56,"TN")*18+COUNTIF(E56:AK56,"NB")*6+COUNTIF(E56:AK56,"AF")*6</f>
        <v>144</v>
      </c>
      <c r="AM56" s="394">
        <f>SUM(AL56-126)</f>
        <v>18</v>
      </c>
    </row>
    <row r="57" spans="1:39" s="13" customFormat="1" ht="24" customHeight="1">
      <c r="A57" s="383">
        <v>137260</v>
      </c>
      <c r="B57" s="396" t="s">
        <v>263</v>
      </c>
      <c r="C57" s="385" t="s">
        <v>264</v>
      </c>
      <c r="D57" s="386" t="s">
        <v>262</v>
      </c>
      <c r="E57" s="436" t="s">
        <v>179</v>
      </c>
      <c r="F57" s="388"/>
      <c r="G57" s="389" t="s">
        <v>116</v>
      </c>
      <c r="H57" s="389"/>
      <c r="I57" s="389"/>
      <c r="J57" s="389" t="s">
        <v>116</v>
      </c>
      <c r="K57" s="389"/>
      <c r="L57" s="388"/>
      <c r="M57" s="388" t="s">
        <v>116</v>
      </c>
      <c r="N57" s="389"/>
      <c r="O57" s="389"/>
      <c r="P57" s="389" t="s">
        <v>116</v>
      </c>
      <c r="Q57" s="388"/>
      <c r="R57" s="389" t="s">
        <v>116</v>
      </c>
      <c r="S57" s="388" t="s">
        <v>116</v>
      </c>
      <c r="T57" s="388"/>
      <c r="U57" s="391" t="s">
        <v>116</v>
      </c>
      <c r="V57" s="389" t="s">
        <v>116</v>
      </c>
      <c r="W57" s="389"/>
      <c r="X57" s="389"/>
      <c r="Y57" s="389" t="s">
        <v>116</v>
      </c>
      <c r="Z57" s="390" t="s">
        <v>116</v>
      </c>
      <c r="AA57" s="388"/>
      <c r="AB57" s="389" t="s">
        <v>116</v>
      </c>
      <c r="AC57" s="389"/>
      <c r="AD57" s="389" t="s">
        <v>192</v>
      </c>
      <c r="AE57" s="389" t="s">
        <v>116</v>
      </c>
      <c r="AF57" s="389"/>
      <c r="AG57" s="388"/>
      <c r="AH57" s="388" t="s">
        <v>116</v>
      </c>
      <c r="AI57" s="389"/>
      <c r="AJ57" s="389"/>
      <c r="AK57" s="392">
        <v>126</v>
      </c>
      <c r="AL57" s="393">
        <f aca="true" t="shared" si="4" ref="AL57:AL65">COUNTIF(E57:AK57,"T")*6+COUNTIF(E57:AK57,"P")*12+COUNTIF(E57:AK57,"M")*6+COUNTIF(E57:AK57,"I")*6+COUNTIF(E57:AK57,"N")*12+COUNTIF(E57:AK57,"TI")*12+COUNTIF(E57:AK57,"MT")*12+COUNTIF(E57:AK57,"MN")*18+COUNTIF(E57:AK57,"PI")*18+COUNTIF(E57:AK57,"TN")*18+COUNTIF(E57:AK57,"NB")*6+COUNTIF(E57:AK57,"AF")*6</f>
        <v>156</v>
      </c>
      <c r="AM57" s="394">
        <f aca="true" t="shared" si="5" ref="AM57:AM65">SUM(AL57-126)</f>
        <v>30</v>
      </c>
    </row>
    <row r="58" spans="1:39" s="13" customFormat="1" ht="24" customHeight="1">
      <c r="A58" s="383">
        <v>151238</v>
      </c>
      <c r="B58" s="437" t="s">
        <v>265</v>
      </c>
      <c r="C58" s="385" t="s">
        <v>266</v>
      </c>
      <c r="D58" s="386" t="s">
        <v>262</v>
      </c>
      <c r="E58" s="436" t="s">
        <v>179</v>
      </c>
      <c r="F58" s="388"/>
      <c r="G58" s="389"/>
      <c r="H58" s="389"/>
      <c r="I58" s="389"/>
      <c r="J58" s="389" t="s">
        <v>116</v>
      </c>
      <c r="K58" s="389"/>
      <c r="L58" s="388"/>
      <c r="M58" s="388" t="s">
        <v>116</v>
      </c>
      <c r="N58" s="389"/>
      <c r="O58" s="389" t="s">
        <v>116</v>
      </c>
      <c r="P58" s="389" t="s">
        <v>116</v>
      </c>
      <c r="Q58" s="388"/>
      <c r="R58" s="389"/>
      <c r="S58" s="388" t="s">
        <v>116</v>
      </c>
      <c r="T58" s="388"/>
      <c r="U58" s="389"/>
      <c r="V58" s="389" t="s">
        <v>116</v>
      </c>
      <c r="W58" s="389"/>
      <c r="X58" s="389"/>
      <c r="Y58" s="389" t="s">
        <v>116</v>
      </c>
      <c r="Z58" s="390" t="s">
        <v>116</v>
      </c>
      <c r="AA58" s="388"/>
      <c r="AB58" s="389" t="s">
        <v>116</v>
      </c>
      <c r="AC58" s="389"/>
      <c r="AD58" s="389"/>
      <c r="AE58" s="389" t="s">
        <v>116</v>
      </c>
      <c r="AF58" s="389" t="s">
        <v>116</v>
      </c>
      <c r="AG58" s="388"/>
      <c r="AH58" s="388" t="s">
        <v>116</v>
      </c>
      <c r="AI58" s="389"/>
      <c r="AJ58" s="389"/>
      <c r="AK58" s="392">
        <v>126</v>
      </c>
      <c r="AL58" s="393">
        <f t="shared" si="4"/>
        <v>144</v>
      </c>
      <c r="AM58" s="394">
        <f t="shared" si="5"/>
        <v>18</v>
      </c>
    </row>
    <row r="59" spans="1:39" s="13" customFormat="1" ht="24" customHeight="1">
      <c r="A59" s="383">
        <v>142832</v>
      </c>
      <c r="B59" s="384" t="s">
        <v>267</v>
      </c>
      <c r="C59" s="400" t="s">
        <v>268</v>
      </c>
      <c r="D59" s="386" t="s">
        <v>262</v>
      </c>
      <c r="E59" s="436" t="s">
        <v>179</v>
      </c>
      <c r="F59" s="388" t="s">
        <v>116</v>
      </c>
      <c r="G59" s="389" t="s">
        <v>116</v>
      </c>
      <c r="H59" s="389"/>
      <c r="I59" s="389"/>
      <c r="J59" s="389" t="s">
        <v>116</v>
      </c>
      <c r="K59" s="391" t="s">
        <v>116</v>
      </c>
      <c r="L59" s="388"/>
      <c r="M59" s="388" t="s">
        <v>116</v>
      </c>
      <c r="N59" s="389"/>
      <c r="O59" s="389"/>
      <c r="P59" s="389" t="s">
        <v>116</v>
      </c>
      <c r="Q59" s="388"/>
      <c r="R59" s="389"/>
      <c r="S59" s="388" t="s">
        <v>116</v>
      </c>
      <c r="T59" s="388"/>
      <c r="U59" s="389"/>
      <c r="V59" s="389" t="s">
        <v>116</v>
      </c>
      <c r="W59" s="389"/>
      <c r="X59" s="389"/>
      <c r="Y59" s="389" t="s">
        <v>116</v>
      </c>
      <c r="Z59" s="388"/>
      <c r="AA59" s="388"/>
      <c r="AB59" s="389" t="s">
        <v>116</v>
      </c>
      <c r="AC59" s="389"/>
      <c r="AD59" s="389" t="s">
        <v>116</v>
      </c>
      <c r="AE59" s="389" t="s">
        <v>116</v>
      </c>
      <c r="AF59" s="389"/>
      <c r="AG59" s="388"/>
      <c r="AH59" s="398"/>
      <c r="AI59" s="454"/>
      <c r="AJ59" s="389"/>
      <c r="AK59" s="392">
        <v>126</v>
      </c>
      <c r="AL59" s="393">
        <f t="shared" si="4"/>
        <v>144</v>
      </c>
      <c r="AM59" s="394">
        <f>SUM(AL59-126)</f>
        <v>18</v>
      </c>
    </row>
    <row r="60" spans="1:39" s="13" customFormat="1" ht="24" customHeight="1">
      <c r="A60" s="383">
        <v>151076</v>
      </c>
      <c r="B60" s="396" t="s">
        <v>269</v>
      </c>
      <c r="C60" s="385" t="s">
        <v>270</v>
      </c>
      <c r="D60" s="386" t="s">
        <v>262</v>
      </c>
      <c r="E60" s="436" t="s">
        <v>179</v>
      </c>
      <c r="F60" s="388"/>
      <c r="G60" s="389" t="s">
        <v>116</v>
      </c>
      <c r="H60" s="389"/>
      <c r="I60" s="389" t="s">
        <v>116</v>
      </c>
      <c r="J60" s="389" t="s">
        <v>116</v>
      </c>
      <c r="K60" s="389"/>
      <c r="L60" s="388"/>
      <c r="M60" s="388" t="s">
        <v>116</v>
      </c>
      <c r="N60" s="389" t="s">
        <v>116</v>
      </c>
      <c r="O60" s="389"/>
      <c r="P60" s="389" t="s">
        <v>116</v>
      </c>
      <c r="Q60" s="388"/>
      <c r="R60" s="389"/>
      <c r="S60" s="388" t="s">
        <v>116</v>
      </c>
      <c r="T60" s="388"/>
      <c r="U60" s="389"/>
      <c r="V60" s="455"/>
      <c r="W60" s="731" t="s">
        <v>240</v>
      </c>
      <c r="X60" s="731"/>
      <c r="Y60" s="731"/>
      <c r="Z60" s="731"/>
      <c r="AA60" s="731"/>
      <c r="AB60" s="731"/>
      <c r="AC60" s="731"/>
      <c r="AD60" s="731"/>
      <c r="AE60" s="731"/>
      <c r="AF60" s="731"/>
      <c r="AG60" s="731"/>
      <c r="AH60" s="731"/>
      <c r="AI60" s="389"/>
      <c r="AJ60" s="389"/>
      <c r="AK60" s="392">
        <v>78</v>
      </c>
      <c r="AL60" s="393">
        <f t="shared" si="4"/>
        <v>84</v>
      </c>
      <c r="AM60" s="394">
        <f>SUM(AL60-78)</f>
        <v>6</v>
      </c>
    </row>
    <row r="61" spans="1:39" s="13" customFormat="1" ht="24" customHeight="1">
      <c r="A61" s="383">
        <v>139530</v>
      </c>
      <c r="B61" s="396" t="s">
        <v>271</v>
      </c>
      <c r="C61" s="385" t="s">
        <v>272</v>
      </c>
      <c r="D61" s="386" t="s">
        <v>262</v>
      </c>
      <c r="E61" s="387" t="s">
        <v>179</v>
      </c>
      <c r="F61" s="407"/>
      <c r="G61" s="407" t="s">
        <v>145</v>
      </c>
      <c r="H61" s="407"/>
      <c r="I61" s="407"/>
      <c r="J61" s="407" t="s">
        <v>145</v>
      </c>
      <c r="K61" s="407"/>
      <c r="L61" s="407"/>
      <c r="M61" s="407" t="s">
        <v>145</v>
      </c>
      <c r="N61" s="407"/>
      <c r="O61" s="407"/>
      <c r="P61" s="407" t="s">
        <v>145</v>
      </c>
      <c r="Q61" s="407"/>
      <c r="R61" s="407"/>
      <c r="S61" s="407" t="s">
        <v>145</v>
      </c>
      <c r="T61" s="407"/>
      <c r="U61" s="407"/>
      <c r="V61" s="407" t="s">
        <v>145</v>
      </c>
      <c r="W61" s="407"/>
      <c r="X61" s="407"/>
      <c r="Y61" s="407" t="s">
        <v>145</v>
      </c>
      <c r="Z61" s="388"/>
      <c r="AA61" s="390"/>
      <c r="AB61" s="389" t="s">
        <v>116</v>
      </c>
      <c r="AC61" s="389"/>
      <c r="AD61" s="389"/>
      <c r="AE61" s="389" t="s">
        <v>116</v>
      </c>
      <c r="AF61" s="389"/>
      <c r="AG61" s="388"/>
      <c r="AH61" s="388" t="s">
        <v>116</v>
      </c>
      <c r="AI61" s="389"/>
      <c r="AJ61" s="389" t="s">
        <v>116</v>
      </c>
      <c r="AK61" s="392">
        <v>126</v>
      </c>
      <c r="AL61" s="393">
        <f t="shared" si="4"/>
        <v>48</v>
      </c>
      <c r="AM61" s="394">
        <f t="shared" si="5"/>
        <v>-78</v>
      </c>
    </row>
    <row r="62" spans="1:39" s="13" customFormat="1" ht="24" customHeight="1">
      <c r="A62" s="383">
        <v>152366</v>
      </c>
      <c r="B62" s="396" t="s">
        <v>273</v>
      </c>
      <c r="C62" s="385" t="s">
        <v>274</v>
      </c>
      <c r="D62" s="386" t="s">
        <v>262</v>
      </c>
      <c r="E62" s="436" t="s">
        <v>179</v>
      </c>
      <c r="F62" s="388"/>
      <c r="G62" s="389" t="s">
        <v>116</v>
      </c>
      <c r="H62" s="389"/>
      <c r="I62" s="389"/>
      <c r="J62" s="389" t="s">
        <v>116</v>
      </c>
      <c r="K62" s="389"/>
      <c r="L62" s="388"/>
      <c r="M62" s="388" t="s">
        <v>116</v>
      </c>
      <c r="N62" s="389"/>
      <c r="O62" s="389"/>
      <c r="P62" s="389" t="s">
        <v>116</v>
      </c>
      <c r="Q62" s="388"/>
      <c r="R62" s="389" t="s">
        <v>116</v>
      </c>
      <c r="S62" s="388" t="s">
        <v>116</v>
      </c>
      <c r="T62" s="388"/>
      <c r="U62" s="389"/>
      <c r="V62" s="389" t="s">
        <v>116</v>
      </c>
      <c r="W62" s="389"/>
      <c r="X62" s="389"/>
      <c r="Y62" s="389" t="s">
        <v>116</v>
      </c>
      <c r="Z62" s="388"/>
      <c r="AA62" s="388"/>
      <c r="AB62" s="389" t="s">
        <v>116</v>
      </c>
      <c r="AC62" s="389"/>
      <c r="AD62" s="389"/>
      <c r="AE62" s="389" t="s">
        <v>116</v>
      </c>
      <c r="AF62" s="389"/>
      <c r="AG62" s="388"/>
      <c r="AH62" s="388" t="s">
        <v>116</v>
      </c>
      <c r="AI62" s="389"/>
      <c r="AJ62" s="389"/>
      <c r="AK62" s="392">
        <v>126</v>
      </c>
      <c r="AL62" s="393">
        <f t="shared" si="4"/>
        <v>132</v>
      </c>
      <c r="AM62" s="394">
        <f t="shared" si="5"/>
        <v>6</v>
      </c>
    </row>
    <row r="63" spans="1:39" s="13" customFormat="1" ht="24" customHeight="1">
      <c r="A63" s="383">
        <v>121800</v>
      </c>
      <c r="B63" s="396" t="s">
        <v>275</v>
      </c>
      <c r="C63" s="385" t="s">
        <v>276</v>
      </c>
      <c r="D63" s="386" t="s">
        <v>262</v>
      </c>
      <c r="E63" s="436" t="s">
        <v>179</v>
      </c>
      <c r="F63" s="388"/>
      <c r="G63" s="389" t="s">
        <v>116</v>
      </c>
      <c r="H63" s="389" t="s">
        <v>116</v>
      </c>
      <c r="I63" s="389"/>
      <c r="J63" s="389" t="s">
        <v>116</v>
      </c>
      <c r="K63" s="389"/>
      <c r="L63" s="388"/>
      <c r="M63" s="388" t="s">
        <v>116</v>
      </c>
      <c r="N63" s="389"/>
      <c r="O63" s="389"/>
      <c r="P63" s="389" t="s">
        <v>116</v>
      </c>
      <c r="Q63" s="388"/>
      <c r="R63" s="389"/>
      <c r="S63" s="388" t="s">
        <v>116</v>
      </c>
      <c r="T63" s="388"/>
      <c r="U63" s="389"/>
      <c r="V63" s="389" t="s">
        <v>116</v>
      </c>
      <c r="W63" s="389"/>
      <c r="X63" s="389"/>
      <c r="Y63" s="389" t="s">
        <v>116</v>
      </c>
      <c r="Z63" s="388"/>
      <c r="AA63" s="388"/>
      <c r="AB63" s="389" t="s">
        <v>116</v>
      </c>
      <c r="AC63" s="391" t="s">
        <v>116</v>
      </c>
      <c r="AD63" s="389"/>
      <c r="AE63" s="389" t="s">
        <v>116</v>
      </c>
      <c r="AF63" s="389"/>
      <c r="AG63" s="388"/>
      <c r="AH63" s="388" t="s">
        <v>116</v>
      </c>
      <c r="AI63" s="389"/>
      <c r="AJ63" s="389"/>
      <c r="AK63" s="392">
        <v>126</v>
      </c>
      <c r="AL63" s="393">
        <f t="shared" si="4"/>
        <v>144</v>
      </c>
      <c r="AM63" s="394">
        <f t="shared" si="5"/>
        <v>18</v>
      </c>
    </row>
    <row r="64" spans="1:39" s="13" customFormat="1" ht="24" customHeight="1">
      <c r="A64" s="383">
        <v>103551</v>
      </c>
      <c r="B64" s="437" t="s">
        <v>277</v>
      </c>
      <c r="C64" s="385" t="s">
        <v>278</v>
      </c>
      <c r="D64" s="386" t="s">
        <v>262</v>
      </c>
      <c r="E64" s="436" t="s">
        <v>179</v>
      </c>
      <c r="F64" s="388"/>
      <c r="G64" s="389" t="s">
        <v>116</v>
      </c>
      <c r="H64" s="389"/>
      <c r="I64" s="721" t="s">
        <v>230</v>
      </c>
      <c r="J64" s="722"/>
      <c r="K64" s="723"/>
      <c r="L64" s="388"/>
      <c r="M64" s="388" t="s">
        <v>116</v>
      </c>
      <c r="N64" s="389"/>
      <c r="O64" s="389"/>
      <c r="P64" s="389" t="s">
        <v>116</v>
      </c>
      <c r="Q64" s="390" t="s">
        <v>116</v>
      </c>
      <c r="R64" s="389"/>
      <c r="S64" s="388" t="s">
        <v>116</v>
      </c>
      <c r="T64" s="388"/>
      <c r="U64" s="389"/>
      <c r="V64" s="389" t="s">
        <v>116</v>
      </c>
      <c r="W64" s="389"/>
      <c r="X64" s="389"/>
      <c r="Y64" s="389" t="s">
        <v>116</v>
      </c>
      <c r="Z64" s="388"/>
      <c r="AA64" s="388"/>
      <c r="AB64" s="389" t="s">
        <v>116</v>
      </c>
      <c r="AC64" s="389"/>
      <c r="AD64" s="389"/>
      <c r="AE64" s="389" t="s">
        <v>116</v>
      </c>
      <c r="AF64" s="389"/>
      <c r="AG64" s="388"/>
      <c r="AH64" s="388" t="s">
        <v>116</v>
      </c>
      <c r="AI64" s="389"/>
      <c r="AJ64" s="389"/>
      <c r="AK64" s="392">
        <v>108</v>
      </c>
      <c r="AL64" s="393">
        <f t="shared" si="4"/>
        <v>120</v>
      </c>
      <c r="AM64" s="394">
        <f>SUM(AL64-108)</f>
        <v>12</v>
      </c>
    </row>
    <row r="65" spans="1:39" s="13" customFormat="1" ht="24" customHeight="1">
      <c r="A65" s="383">
        <v>150738</v>
      </c>
      <c r="B65" s="396" t="s">
        <v>279</v>
      </c>
      <c r="C65" s="385" t="s">
        <v>280</v>
      </c>
      <c r="D65" s="386" t="s">
        <v>262</v>
      </c>
      <c r="E65" s="436" t="s">
        <v>179</v>
      </c>
      <c r="F65" s="388"/>
      <c r="G65" s="389" t="s">
        <v>116</v>
      </c>
      <c r="H65" s="391" t="s">
        <v>116</v>
      </c>
      <c r="I65" s="389"/>
      <c r="J65" s="389" t="s">
        <v>116</v>
      </c>
      <c r="K65" s="389"/>
      <c r="L65" s="388"/>
      <c r="M65" s="388" t="s">
        <v>116</v>
      </c>
      <c r="N65" s="389"/>
      <c r="O65" s="389"/>
      <c r="P65" s="389" t="s">
        <v>116</v>
      </c>
      <c r="Q65" s="388"/>
      <c r="R65" s="389"/>
      <c r="S65" s="388" t="s">
        <v>116</v>
      </c>
      <c r="T65" s="388"/>
      <c r="U65" s="389"/>
      <c r="V65" s="389" t="s">
        <v>116</v>
      </c>
      <c r="W65" s="389"/>
      <c r="X65" s="389"/>
      <c r="Y65" s="389" t="s">
        <v>116</v>
      </c>
      <c r="Z65" s="390"/>
      <c r="AA65" s="388"/>
      <c r="AB65" s="389" t="s">
        <v>116</v>
      </c>
      <c r="AC65" s="389"/>
      <c r="AD65" s="389"/>
      <c r="AE65" s="389" t="s">
        <v>116</v>
      </c>
      <c r="AF65" s="389"/>
      <c r="AG65" s="388"/>
      <c r="AH65" s="388" t="s">
        <v>116</v>
      </c>
      <c r="AI65" s="389" t="s">
        <v>116</v>
      </c>
      <c r="AJ65" s="389"/>
      <c r="AK65" s="392">
        <v>126</v>
      </c>
      <c r="AL65" s="393">
        <f t="shared" si="4"/>
        <v>144</v>
      </c>
      <c r="AM65" s="394">
        <f t="shared" si="5"/>
        <v>18</v>
      </c>
    </row>
    <row r="66" spans="1:39" s="13" customFormat="1" ht="24" customHeight="1" thickBot="1">
      <c r="A66" s="446"/>
      <c r="B66" s="456"/>
      <c r="C66" s="457"/>
      <c r="D66" s="414">
        <v>10</v>
      </c>
      <c r="E66" s="458"/>
      <c r="F66" s="459"/>
      <c r="G66" s="417">
        <v>16</v>
      </c>
      <c r="H66" s="417"/>
      <c r="I66" s="417"/>
      <c r="J66" s="417">
        <v>16</v>
      </c>
      <c r="K66" s="417"/>
      <c r="L66" s="418"/>
      <c r="M66" s="418">
        <v>16</v>
      </c>
      <c r="N66" s="417"/>
      <c r="O66" s="417"/>
      <c r="P66" s="417">
        <v>16</v>
      </c>
      <c r="Q66" s="418"/>
      <c r="R66" s="417"/>
      <c r="S66" s="418">
        <v>16</v>
      </c>
      <c r="T66" s="418"/>
      <c r="U66" s="417"/>
      <c r="V66" s="417">
        <v>16</v>
      </c>
      <c r="W66" s="417"/>
      <c r="X66" s="417"/>
      <c r="Y66" s="417">
        <v>16</v>
      </c>
      <c r="Z66" s="418"/>
      <c r="AA66" s="418"/>
      <c r="AB66" s="417">
        <v>16</v>
      </c>
      <c r="AC66" s="417"/>
      <c r="AD66" s="417"/>
      <c r="AE66" s="417">
        <v>16</v>
      </c>
      <c r="AF66" s="417"/>
      <c r="AG66" s="460"/>
      <c r="AH66" s="418">
        <v>16</v>
      </c>
      <c r="AI66" s="417"/>
      <c r="AJ66" s="417"/>
      <c r="AK66" s="461"/>
      <c r="AL66" s="462"/>
      <c r="AM66" s="463"/>
    </row>
    <row r="67" spans="1:39" s="13" customFormat="1" ht="21.75" customHeight="1">
      <c r="A67" s="464"/>
      <c r="B67" s="465"/>
      <c r="C67" s="466"/>
      <c r="D67" s="467"/>
      <c r="E67" s="468"/>
      <c r="F67" s="361"/>
      <c r="G67" s="469"/>
      <c r="H67" s="360"/>
      <c r="I67" s="47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59"/>
      <c r="AD67" s="359"/>
      <c r="AE67" s="359"/>
      <c r="AF67" s="359"/>
      <c r="AG67" s="359"/>
      <c r="AH67" s="359"/>
      <c r="AI67" s="359"/>
      <c r="AJ67" s="359"/>
      <c r="AK67" s="362"/>
      <c r="AL67" s="363"/>
      <c r="AM67" s="364"/>
    </row>
    <row r="68" spans="1:39" s="13" customFormat="1" ht="21.75" customHeight="1">
      <c r="A68" s="471"/>
      <c r="B68" s="472"/>
      <c r="C68" s="472"/>
      <c r="D68" s="467"/>
      <c r="E68" s="468"/>
      <c r="F68" s="361"/>
      <c r="G68" s="469"/>
      <c r="H68" s="360"/>
      <c r="I68" s="47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59"/>
      <c r="AD68" s="359"/>
      <c r="AE68" s="359"/>
      <c r="AF68" s="359"/>
      <c r="AG68" s="359"/>
      <c r="AH68" s="359"/>
      <c r="AI68" s="359"/>
      <c r="AJ68" s="359"/>
      <c r="AK68" s="362"/>
      <c r="AL68" s="363"/>
      <c r="AM68" s="364"/>
    </row>
    <row r="69" spans="1:39" s="13" customFormat="1" ht="21.75" customHeight="1">
      <c r="A69" s="471"/>
      <c r="B69" s="472"/>
      <c r="C69" s="472"/>
      <c r="D69" s="467"/>
      <c r="E69" s="468"/>
      <c r="F69" s="361"/>
      <c r="G69" s="469"/>
      <c r="H69" s="360"/>
      <c r="I69" s="47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59"/>
      <c r="AD69" s="359"/>
      <c r="AE69" s="359"/>
      <c r="AF69" s="359"/>
      <c r="AG69" s="359"/>
      <c r="AH69" s="359"/>
      <c r="AI69" s="359"/>
      <c r="AJ69" s="359"/>
      <c r="AK69" s="362"/>
      <c r="AL69" s="363"/>
      <c r="AM69" s="364"/>
    </row>
    <row r="70" spans="1:39" s="13" customFormat="1" ht="21.75" customHeight="1">
      <c r="A70" s="471"/>
      <c r="B70" s="472"/>
      <c r="C70" s="472"/>
      <c r="D70" s="467"/>
      <c r="E70" s="468"/>
      <c r="F70" s="361"/>
      <c r="G70" s="469"/>
      <c r="H70" s="360"/>
      <c r="I70" s="47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59"/>
      <c r="AD70" s="359"/>
      <c r="AE70" s="359"/>
      <c r="AF70" s="359"/>
      <c r="AG70" s="359"/>
      <c r="AH70" s="359"/>
      <c r="AI70" s="359"/>
      <c r="AJ70" s="359"/>
      <c r="AK70" s="362"/>
      <c r="AL70" s="363"/>
      <c r="AM70" s="364"/>
    </row>
    <row r="71" spans="1:39" s="13" customFormat="1" ht="21.75" customHeight="1">
      <c r="A71" s="471"/>
      <c r="B71" s="472"/>
      <c r="C71" s="472"/>
      <c r="D71" s="467"/>
      <c r="E71" s="468"/>
      <c r="F71" s="361"/>
      <c r="G71" s="469"/>
      <c r="H71" s="360"/>
      <c r="I71" s="47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59"/>
      <c r="AD71" s="359"/>
      <c r="AE71" s="359"/>
      <c r="AF71" s="359"/>
      <c r="AG71" s="359"/>
      <c r="AH71" s="359"/>
      <c r="AI71" s="359"/>
      <c r="AJ71" s="359"/>
      <c r="AK71" s="362"/>
      <c r="AL71" s="363"/>
      <c r="AM71" s="364"/>
    </row>
    <row r="72" spans="1:39" s="13" customFormat="1" ht="21.75" customHeight="1">
      <c r="A72" s="471"/>
      <c r="B72" s="472"/>
      <c r="C72" s="472"/>
      <c r="D72" s="467"/>
      <c r="E72" s="468"/>
      <c r="F72" s="361"/>
      <c r="G72" s="469"/>
      <c r="H72" s="360"/>
      <c r="I72" s="47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59"/>
      <c r="AD72" s="359"/>
      <c r="AE72" s="359"/>
      <c r="AF72" s="359"/>
      <c r="AG72" s="359"/>
      <c r="AH72" s="359"/>
      <c r="AI72" s="359"/>
      <c r="AJ72" s="359"/>
      <c r="AK72" s="362"/>
      <c r="AL72" s="363"/>
      <c r="AM72" s="364"/>
    </row>
    <row r="73" spans="1:39" s="13" customFormat="1" ht="21.75" customHeight="1">
      <c r="A73" s="471"/>
      <c r="B73" s="472"/>
      <c r="C73" s="472"/>
      <c r="D73" s="467"/>
      <c r="E73" s="468"/>
      <c r="F73" s="361"/>
      <c r="G73" s="469"/>
      <c r="H73" s="360"/>
      <c r="I73" s="47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59"/>
      <c r="AD73" s="359"/>
      <c r="AE73" s="359"/>
      <c r="AF73" s="359"/>
      <c r="AG73" s="359"/>
      <c r="AH73" s="359"/>
      <c r="AI73" s="359"/>
      <c r="AJ73" s="359"/>
      <c r="AK73" s="362"/>
      <c r="AL73" s="363"/>
      <c r="AM73" s="364"/>
    </row>
    <row r="74" spans="1:39" s="13" customFormat="1" ht="21.75" customHeight="1">
      <c r="A74" s="471"/>
      <c r="B74" s="472"/>
      <c r="C74" s="472"/>
      <c r="D74" s="467"/>
      <c r="E74" s="468"/>
      <c r="F74" s="361"/>
      <c r="G74" s="469"/>
      <c r="H74" s="360"/>
      <c r="I74" s="47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59"/>
      <c r="AD74" s="359"/>
      <c r="AE74" s="359"/>
      <c r="AF74" s="359"/>
      <c r="AG74" s="359"/>
      <c r="AH74" s="359"/>
      <c r="AI74" s="359"/>
      <c r="AJ74" s="359"/>
      <c r="AK74" s="362"/>
      <c r="AL74" s="363"/>
      <c r="AM74" s="364"/>
    </row>
    <row r="75" spans="1:39" s="13" customFormat="1" ht="21.75" customHeight="1">
      <c r="A75" s="471"/>
      <c r="B75" s="472"/>
      <c r="C75" s="472"/>
      <c r="D75" s="467"/>
      <c r="E75" s="468"/>
      <c r="F75" s="361"/>
      <c r="G75" s="469"/>
      <c r="H75" s="360"/>
      <c r="I75" s="47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59"/>
      <c r="AD75" s="359"/>
      <c r="AE75" s="359"/>
      <c r="AF75" s="359"/>
      <c r="AG75" s="359"/>
      <c r="AH75" s="359"/>
      <c r="AI75" s="359"/>
      <c r="AJ75" s="359"/>
      <c r="AK75" s="362"/>
      <c r="AL75" s="363"/>
      <c r="AM75" s="364"/>
    </row>
    <row r="76" spans="1:39" s="13" customFormat="1" ht="21.75" customHeight="1">
      <c r="A76" s="471"/>
      <c r="B76" s="472"/>
      <c r="C76" s="472"/>
      <c r="D76" s="467"/>
      <c r="E76" s="468"/>
      <c r="F76" s="361"/>
      <c r="G76" s="469"/>
      <c r="H76" s="360"/>
      <c r="I76" s="47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59"/>
      <c r="AD76" s="359"/>
      <c r="AE76" s="359"/>
      <c r="AF76" s="359"/>
      <c r="AG76" s="359"/>
      <c r="AH76" s="359"/>
      <c r="AI76" s="359"/>
      <c r="AJ76" s="359"/>
      <c r="AK76" s="362"/>
      <c r="AL76" s="363"/>
      <c r="AM76" s="364"/>
    </row>
    <row r="77" spans="1:39" s="13" customFormat="1" ht="21.75" customHeight="1" thickBot="1">
      <c r="A77" s="471"/>
      <c r="B77" s="472"/>
      <c r="C77" s="472"/>
      <c r="D77" s="467"/>
      <c r="E77" s="468"/>
      <c r="F77" s="361"/>
      <c r="G77" s="469"/>
      <c r="H77" s="360"/>
      <c r="I77" s="47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59"/>
      <c r="AD77" s="359"/>
      <c r="AE77" s="359"/>
      <c r="AF77" s="359"/>
      <c r="AG77" s="359"/>
      <c r="AH77" s="359"/>
      <c r="AI77" s="359"/>
      <c r="AJ77" s="359"/>
      <c r="AK77" s="362"/>
      <c r="AL77" s="363"/>
      <c r="AM77" s="364"/>
    </row>
    <row r="78" spans="1:39" s="13" customFormat="1" ht="24" customHeight="1" thickBot="1">
      <c r="A78" s="432" t="s">
        <v>0</v>
      </c>
      <c r="B78" s="433" t="s">
        <v>1</v>
      </c>
      <c r="C78" s="433" t="s">
        <v>13</v>
      </c>
      <c r="D78" s="434" t="s">
        <v>2</v>
      </c>
      <c r="E78" s="729" t="s">
        <v>3</v>
      </c>
      <c r="F78" s="298">
        <v>1</v>
      </c>
      <c r="G78" s="298">
        <v>2</v>
      </c>
      <c r="H78" s="298">
        <v>3</v>
      </c>
      <c r="I78" s="298">
        <v>4</v>
      </c>
      <c r="J78" s="298">
        <v>5</v>
      </c>
      <c r="K78" s="298">
        <v>6</v>
      </c>
      <c r="L78" s="298">
        <v>7</v>
      </c>
      <c r="M78" s="298">
        <v>8</v>
      </c>
      <c r="N78" s="298">
        <v>9</v>
      </c>
      <c r="O78" s="298">
        <v>10</v>
      </c>
      <c r="P78" s="298">
        <v>11</v>
      </c>
      <c r="Q78" s="298">
        <v>12</v>
      </c>
      <c r="R78" s="298">
        <v>13</v>
      </c>
      <c r="S78" s="298">
        <v>14</v>
      </c>
      <c r="T78" s="298">
        <v>15</v>
      </c>
      <c r="U78" s="298">
        <v>16</v>
      </c>
      <c r="V78" s="298">
        <v>17</v>
      </c>
      <c r="W78" s="298">
        <v>18</v>
      </c>
      <c r="X78" s="298">
        <v>19</v>
      </c>
      <c r="Y78" s="298">
        <v>20</v>
      </c>
      <c r="Z78" s="298">
        <v>21</v>
      </c>
      <c r="AA78" s="298">
        <v>22</v>
      </c>
      <c r="AB78" s="379">
        <v>23</v>
      </c>
      <c r="AC78" s="379">
        <v>24</v>
      </c>
      <c r="AD78" s="379">
        <v>25</v>
      </c>
      <c r="AE78" s="379">
        <v>26</v>
      </c>
      <c r="AF78" s="379">
        <v>27</v>
      </c>
      <c r="AG78" s="379">
        <v>28</v>
      </c>
      <c r="AH78" s="379">
        <v>29</v>
      </c>
      <c r="AI78" s="379">
        <v>30</v>
      </c>
      <c r="AJ78" s="379">
        <v>31</v>
      </c>
      <c r="AK78" s="712" t="s">
        <v>4</v>
      </c>
      <c r="AL78" s="713" t="s">
        <v>5</v>
      </c>
      <c r="AM78" s="714" t="s">
        <v>6</v>
      </c>
    </row>
    <row r="79" spans="1:39" s="13" customFormat="1" ht="24" customHeight="1">
      <c r="A79" s="380"/>
      <c r="B79" s="381" t="s">
        <v>207</v>
      </c>
      <c r="C79" s="381" t="s">
        <v>173</v>
      </c>
      <c r="D79" s="382" t="s">
        <v>208</v>
      </c>
      <c r="E79" s="729"/>
      <c r="F79" s="302" t="s">
        <v>9</v>
      </c>
      <c r="G79" s="302" t="s">
        <v>8</v>
      </c>
      <c r="H79" s="302" t="s">
        <v>10</v>
      </c>
      <c r="I79" s="302" t="s">
        <v>7</v>
      </c>
      <c r="J79" s="302" t="s">
        <v>7</v>
      </c>
      <c r="K79" s="302" t="s">
        <v>8</v>
      </c>
      <c r="L79" s="302" t="s">
        <v>8</v>
      </c>
      <c r="M79" s="302" t="s">
        <v>9</v>
      </c>
      <c r="N79" s="302" t="s">
        <v>8</v>
      </c>
      <c r="O79" s="302" t="s">
        <v>10</v>
      </c>
      <c r="P79" s="302" t="s">
        <v>7</v>
      </c>
      <c r="Q79" s="302" t="s">
        <v>7</v>
      </c>
      <c r="R79" s="302" t="s">
        <v>8</v>
      </c>
      <c r="S79" s="302" t="s">
        <v>8</v>
      </c>
      <c r="T79" s="302" t="s">
        <v>9</v>
      </c>
      <c r="U79" s="302" t="s">
        <v>8</v>
      </c>
      <c r="V79" s="302" t="s">
        <v>10</v>
      </c>
      <c r="W79" s="302" t="s">
        <v>7</v>
      </c>
      <c r="X79" s="302" t="s">
        <v>7</v>
      </c>
      <c r="Y79" s="302" t="s">
        <v>8</v>
      </c>
      <c r="Z79" s="302" t="s">
        <v>8</v>
      </c>
      <c r="AA79" s="302" t="s">
        <v>9</v>
      </c>
      <c r="AB79" s="302" t="s">
        <v>8</v>
      </c>
      <c r="AC79" s="302" t="s">
        <v>10</v>
      </c>
      <c r="AD79" s="302" t="s">
        <v>7</v>
      </c>
      <c r="AE79" s="302" t="s">
        <v>7</v>
      </c>
      <c r="AF79" s="302" t="s">
        <v>8</v>
      </c>
      <c r="AG79" s="302" t="s">
        <v>8</v>
      </c>
      <c r="AH79" s="302" t="s">
        <v>9</v>
      </c>
      <c r="AI79" s="302" t="s">
        <v>8</v>
      </c>
      <c r="AJ79" s="302" t="s">
        <v>10</v>
      </c>
      <c r="AK79" s="730"/>
      <c r="AL79" s="713"/>
      <c r="AM79" s="714"/>
    </row>
    <row r="80" spans="1:39" s="13" customFormat="1" ht="24" customHeight="1">
      <c r="A80" s="464">
        <v>430137</v>
      </c>
      <c r="B80" s="396" t="s">
        <v>281</v>
      </c>
      <c r="C80" s="405" t="s">
        <v>282</v>
      </c>
      <c r="D80" s="386" t="s">
        <v>283</v>
      </c>
      <c r="E80" s="387" t="s">
        <v>179</v>
      </c>
      <c r="F80" s="388"/>
      <c r="G80" s="389"/>
      <c r="H80" s="389" t="s">
        <v>116</v>
      </c>
      <c r="I80" s="389"/>
      <c r="J80" s="389" t="s">
        <v>116</v>
      </c>
      <c r="K80" s="389"/>
      <c r="L80" s="388" t="s">
        <v>116</v>
      </c>
      <c r="M80" s="388"/>
      <c r="N80" s="391" t="s">
        <v>116</v>
      </c>
      <c r="O80" s="389"/>
      <c r="P80" s="389" t="s">
        <v>116</v>
      </c>
      <c r="Q80" s="388"/>
      <c r="R80" s="389"/>
      <c r="S80" s="388"/>
      <c r="T80" s="388" t="s">
        <v>116</v>
      </c>
      <c r="U80" s="389"/>
      <c r="V80" s="389" t="s">
        <v>116</v>
      </c>
      <c r="W80" s="389"/>
      <c r="X80" s="389" t="s">
        <v>116</v>
      </c>
      <c r="Y80" s="391"/>
      <c r="Z80" s="390" t="s">
        <v>116</v>
      </c>
      <c r="AA80" s="388"/>
      <c r="AB80" s="389" t="s">
        <v>116</v>
      </c>
      <c r="AC80" s="389"/>
      <c r="AD80" s="389"/>
      <c r="AE80" s="389"/>
      <c r="AF80" s="389" t="s">
        <v>116</v>
      </c>
      <c r="AG80" s="388"/>
      <c r="AH80" s="388" t="s">
        <v>116</v>
      </c>
      <c r="AI80" s="389"/>
      <c r="AJ80" s="389" t="s">
        <v>116</v>
      </c>
      <c r="AK80" s="392">
        <v>126</v>
      </c>
      <c r="AL80" s="393">
        <f aca="true" t="shared" si="6" ref="AL80:AL88">COUNTIF(E80:AK80,"T")*6+COUNTIF(E80:AK80,"P")*12+COUNTIF(E80:AK80,"M")*6+COUNTIF(E80:AK80,"I")*6+COUNTIF(E80:AK80,"N")*12+COUNTIF(E80:AK80,"TI")*12+COUNTIF(E80:AK80,"MT")*12+COUNTIF(E80:AK80,"MN")*18+COUNTIF(E80:AK80,"PI")*18+COUNTIF(E80:AK80,"TN")*18+COUNTIF(E80:AK80,"NB")*6+COUNTIF(E80:AK80,"AF")*6</f>
        <v>156</v>
      </c>
      <c r="AM80" s="394">
        <f>SUM(AL80-126)</f>
        <v>30</v>
      </c>
    </row>
    <row r="81" spans="1:39" s="13" customFormat="1" ht="24" customHeight="1">
      <c r="A81" s="473">
        <v>428787</v>
      </c>
      <c r="B81" s="384" t="s">
        <v>284</v>
      </c>
      <c r="C81" s="405" t="s">
        <v>285</v>
      </c>
      <c r="D81" s="386" t="s">
        <v>286</v>
      </c>
      <c r="E81" s="387" t="s">
        <v>179</v>
      </c>
      <c r="F81" s="398"/>
      <c r="G81" s="389" t="s">
        <v>116</v>
      </c>
      <c r="H81" s="389"/>
      <c r="I81" s="389" t="s">
        <v>116</v>
      </c>
      <c r="J81" s="389"/>
      <c r="K81" s="389" t="s">
        <v>116</v>
      </c>
      <c r="L81" s="388"/>
      <c r="M81" s="388" t="s">
        <v>116</v>
      </c>
      <c r="N81" s="389"/>
      <c r="O81" s="389" t="s">
        <v>116</v>
      </c>
      <c r="P81" s="389"/>
      <c r="Q81" s="388" t="s">
        <v>116</v>
      </c>
      <c r="R81" s="389"/>
      <c r="S81" s="388" t="s">
        <v>116</v>
      </c>
      <c r="T81" s="388"/>
      <c r="U81" s="389" t="s">
        <v>116</v>
      </c>
      <c r="V81" s="389"/>
      <c r="W81" s="389" t="s">
        <v>116</v>
      </c>
      <c r="X81" s="389"/>
      <c r="Y81" s="389" t="s">
        <v>116</v>
      </c>
      <c r="Z81" s="388"/>
      <c r="AA81" s="388" t="s">
        <v>116</v>
      </c>
      <c r="AB81" s="389"/>
      <c r="AC81" s="389"/>
      <c r="AD81" s="389"/>
      <c r="AE81" s="389"/>
      <c r="AF81" s="389"/>
      <c r="AG81" s="388"/>
      <c r="AH81" s="388"/>
      <c r="AI81" s="389"/>
      <c r="AJ81" s="389"/>
      <c r="AK81" s="392">
        <v>126</v>
      </c>
      <c r="AL81" s="393">
        <f t="shared" si="6"/>
        <v>132</v>
      </c>
      <c r="AM81" s="394">
        <f aca="true" t="shared" si="7" ref="AM81:AM88">SUM(AL81-126)</f>
        <v>6</v>
      </c>
    </row>
    <row r="82" spans="1:39" s="13" customFormat="1" ht="24" customHeight="1">
      <c r="A82" s="474">
        <v>427284</v>
      </c>
      <c r="B82" s="475" t="s">
        <v>287</v>
      </c>
      <c r="C82" s="442" t="s">
        <v>288</v>
      </c>
      <c r="D82" s="386" t="s">
        <v>283</v>
      </c>
      <c r="E82" s="387" t="s">
        <v>179</v>
      </c>
      <c r="F82" s="388"/>
      <c r="G82" s="389"/>
      <c r="H82" s="389" t="s">
        <v>116</v>
      </c>
      <c r="I82" s="389"/>
      <c r="J82" s="389" t="s">
        <v>116</v>
      </c>
      <c r="K82" s="389"/>
      <c r="L82" s="388" t="s">
        <v>116</v>
      </c>
      <c r="M82" s="388"/>
      <c r="N82" s="389"/>
      <c r="O82" s="389"/>
      <c r="P82" s="389"/>
      <c r="Q82" s="388"/>
      <c r="R82" s="389" t="s">
        <v>116</v>
      </c>
      <c r="S82" s="388"/>
      <c r="T82" s="388" t="s">
        <v>116</v>
      </c>
      <c r="U82" s="389"/>
      <c r="V82" s="389" t="s">
        <v>116</v>
      </c>
      <c r="W82" s="389"/>
      <c r="X82" s="389" t="s">
        <v>116</v>
      </c>
      <c r="Y82" s="389"/>
      <c r="Z82" s="388"/>
      <c r="AA82" s="388"/>
      <c r="AB82" s="389" t="s">
        <v>116</v>
      </c>
      <c r="AC82" s="389"/>
      <c r="AD82" s="389" t="s">
        <v>116</v>
      </c>
      <c r="AE82" s="389"/>
      <c r="AF82" s="389" t="s">
        <v>116</v>
      </c>
      <c r="AG82" s="388"/>
      <c r="AH82" s="388" t="s">
        <v>116</v>
      </c>
      <c r="AI82" s="389"/>
      <c r="AJ82" s="389"/>
      <c r="AK82" s="392">
        <v>126</v>
      </c>
      <c r="AL82" s="393">
        <f t="shared" si="6"/>
        <v>132</v>
      </c>
      <c r="AM82" s="394">
        <f t="shared" si="7"/>
        <v>6</v>
      </c>
    </row>
    <row r="83" spans="1:39" s="13" customFormat="1" ht="24" customHeight="1">
      <c r="A83" s="476">
        <v>432164</v>
      </c>
      <c r="B83" s="477" t="s">
        <v>289</v>
      </c>
      <c r="C83" s="478" t="s">
        <v>290</v>
      </c>
      <c r="D83" s="386" t="s">
        <v>286</v>
      </c>
      <c r="E83" s="387" t="s">
        <v>179</v>
      </c>
      <c r="F83" s="388"/>
      <c r="G83" s="389" t="s">
        <v>116</v>
      </c>
      <c r="H83" s="389"/>
      <c r="I83" s="389"/>
      <c r="J83" s="389"/>
      <c r="K83" s="389" t="s">
        <v>116</v>
      </c>
      <c r="L83" s="388"/>
      <c r="M83" s="388" t="s">
        <v>116</v>
      </c>
      <c r="N83" s="389"/>
      <c r="O83" s="389"/>
      <c r="P83" s="389"/>
      <c r="Q83" s="388" t="s">
        <v>116</v>
      </c>
      <c r="R83" s="389"/>
      <c r="S83" s="388" t="s">
        <v>116</v>
      </c>
      <c r="T83" s="388"/>
      <c r="U83" s="389"/>
      <c r="V83" s="389"/>
      <c r="W83" s="389" t="s">
        <v>116</v>
      </c>
      <c r="X83" s="389"/>
      <c r="Y83" s="389" t="s">
        <v>116</v>
      </c>
      <c r="Z83" s="388"/>
      <c r="AA83" s="390" t="s">
        <v>116</v>
      </c>
      <c r="AB83" s="389"/>
      <c r="AC83" s="389" t="s">
        <v>116</v>
      </c>
      <c r="AD83" s="389"/>
      <c r="AE83" s="389" t="s">
        <v>116</v>
      </c>
      <c r="AF83" s="389"/>
      <c r="AG83" s="388" t="s">
        <v>116</v>
      </c>
      <c r="AH83" s="388"/>
      <c r="AI83" s="389" t="s">
        <v>116</v>
      </c>
      <c r="AJ83" s="389"/>
      <c r="AK83" s="392">
        <v>126</v>
      </c>
      <c r="AL83" s="393">
        <f t="shared" si="6"/>
        <v>144</v>
      </c>
      <c r="AM83" s="394">
        <f t="shared" si="7"/>
        <v>18</v>
      </c>
    </row>
    <row r="84" spans="1:39" s="13" customFormat="1" ht="24" customHeight="1">
      <c r="A84" s="479">
        <v>428760</v>
      </c>
      <c r="B84" s="480" t="s">
        <v>291</v>
      </c>
      <c r="C84" s="400" t="s">
        <v>292</v>
      </c>
      <c r="D84" s="386" t="s">
        <v>283</v>
      </c>
      <c r="E84" s="481" t="s">
        <v>179</v>
      </c>
      <c r="F84" s="388" t="s">
        <v>116</v>
      </c>
      <c r="G84" s="389"/>
      <c r="H84" s="389"/>
      <c r="I84" s="389"/>
      <c r="J84" s="389" t="s">
        <v>116</v>
      </c>
      <c r="K84" s="389"/>
      <c r="L84" s="388"/>
      <c r="M84" s="388"/>
      <c r="N84" s="389" t="s">
        <v>116</v>
      </c>
      <c r="O84" s="389"/>
      <c r="P84" s="389" t="s">
        <v>116</v>
      </c>
      <c r="Q84" s="388"/>
      <c r="R84" s="389"/>
      <c r="S84" s="388"/>
      <c r="T84" s="388" t="s">
        <v>116</v>
      </c>
      <c r="U84" s="389"/>
      <c r="V84" s="389" t="s">
        <v>116</v>
      </c>
      <c r="W84" s="389"/>
      <c r="X84" s="389" t="s">
        <v>116</v>
      </c>
      <c r="Y84" s="389"/>
      <c r="Z84" s="388"/>
      <c r="AA84" s="388"/>
      <c r="AB84" s="389" t="s">
        <v>116</v>
      </c>
      <c r="AC84" s="389"/>
      <c r="AD84" s="389" t="s">
        <v>116</v>
      </c>
      <c r="AE84" s="389"/>
      <c r="AF84" s="389"/>
      <c r="AG84" s="388"/>
      <c r="AH84" s="388" t="s">
        <v>116</v>
      </c>
      <c r="AI84" s="389"/>
      <c r="AJ84" s="389" t="s">
        <v>116</v>
      </c>
      <c r="AK84" s="392">
        <v>126</v>
      </c>
      <c r="AL84" s="393">
        <f t="shared" si="6"/>
        <v>132</v>
      </c>
      <c r="AM84" s="394">
        <f t="shared" si="7"/>
        <v>6</v>
      </c>
    </row>
    <row r="85" spans="1:39" s="13" customFormat="1" ht="24" customHeight="1">
      <c r="A85" s="482">
        <v>430013</v>
      </c>
      <c r="B85" s="406" t="s">
        <v>293</v>
      </c>
      <c r="C85" s="385" t="s">
        <v>294</v>
      </c>
      <c r="D85" s="386" t="s">
        <v>286</v>
      </c>
      <c r="E85" s="481" t="s">
        <v>179</v>
      </c>
      <c r="F85" s="388"/>
      <c r="G85" s="389" t="s">
        <v>116</v>
      </c>
      <c r="H85" s="389"/>
      <c r="I85" s="389" t="s">
        <v>116</v>
      </c>
      <c r="J85" s="389"/>
      <c r="K85" s="389" t="s">
        <v>116</v>
      </c>
      <c r="L85" s="388"/>
      <c r="M85" s="388" t="s">
        <v>116</v>
      </c>
      <c r="N85" s="389"/>
      <c r="O85" s="389" t="s">
        <v>116</v>
      </c>
      <c r="P85" s="389"/>
      <c r="Q85" s="388"/>
      <c r="R85" s="389"/>
      <c r="S85" s="388"/>
      <c r="T85" s="388"/>
      <c r="U85" s="389" t="s">
        <v>116</v>
      </c>
      <c r="V85" s="389"/>
      <c r="W85" s="389"/>
      <c r="X85" s="389"/>
      <c r="Y85" s="389" t="s">
        <v>116</v>
      </c>
      <c r="Z85" s="388"/>
      <c r="AA85" s="388" t="s">
        <v>116</v>
      </c>
      <c r="AB85" s="389"/>
      <c r="AC85" s="389"/>
      <c r="AD85" s="389"/>
      <c r="AE85" s="389" t="s">
        <v>116</v>
      </c>
      <c r="AF85" s="389"/>
      <c r="AG85" s="388" t="s">
        <v>116</v>
      </c>
      <c r="AH85" s="388"/>
      <c r="AI85" s="389" t="s">
        <v>116</v>
      </c>
      <c r="AJ85" s="389"/>
      <c r="AK85" s="392">
        <v>126</v>
      </c>
      <c r="AL85" s="393">
        <f t="shared" si="6"/>
        <v>132</v>
      </c>
      <c r="AM85" s="394">
        <f t="shared" si="7"/>
        <v>6</v>
      </c>
    </row>
    <row r="86" spans="1:39" s="13" customFormat="1" ht="24" customHeight="1">
      <c r="A86" s="383">
        <v>150908</v>
      </c>
      <c r="B86" s="437" t="s">
        <v>295</v>
      </c>
      <c r="C86" s="385" t="s">
        <v>296</v>
      </c>
      <c r="D86" s="386" t="s">
        <v>283</v>
      </c>
      <c r="E86" s="436" t="s">
        <v>179</v>
      </c>
      <c r="F86" s="388"/>
      <c r="G86" s="389"/>
      <c r="H86" s="389"/>
      <c r="I86" s="389"/>
      <c r="J86" s="389" t="s">
        <v>116</v>
      </c>
      <c r="K86" s="389"/>
      <c r="L86" s="388"/>
      <c r="M86" s="388"/>
      <c r="N86" s="389" t="s">
        <v>116</v>
      </c>
      <c r="O86" s="389"/>
      <c r="P86" s="389" t="s">
        <v>116</v>
      </c>
      <c r="Q86" s="388"/>
      <c r="R86" s="389" t="s">
        <v>116</v>
      </c>
      <c r="S86" s="388"/>
      <c r="T86" s="388" t="s">
        <v>116</v>
      </c>
      <c r="U86" s="389"/>
      <c r="V86" s="389" t="s">
        <v>116</v>
      </c>
      <c r="W86" s="389"/>
      <c r="X86" s="389"/>
      <c r="Y86" s="389"/>
      <c r="Z86" s="388" t="s">
        <v>116</v>
      </c>
      <c r="AA86" s="388"/>
      <c r="AB86" s="389" t="s">
        <v>116</v>
      </c>
      <c r="AC86" s="389"/>
      <c r="AD86" s="389"/>
      <c r="AE86" s="389"/>
      <c r="AF86" s="389" t="s">
        <v>116</v>
      </c>
      <c r="AG86" s="388"/>
      <c r="AH86" s="388" t="s">
        <v>116</v>
      </c>
      <c r="AI86" s="389"/>
      <c r="AJ86" s="389" t="s">
        <v>116</v>
      </c>
      <c r="AK86" s="392">
        <v>126</v>
      </c>
      <c r="AL86" s="393">
        <f t="shared" si="6"/>
        <v>132</v>
      </c>
      <c r="AM86" s="394">
        <f t="shared" si="7"/>
        <v>6</v>
      </c>
    </row>
    <row r="87" spans="1:39" s="13" customFormat="1" ht="24" customHeight="1">
      <c r="A87" s="483">
        <v>426865</v>
      </c>
      <c r="B87" s="480" t="s">
        <v>297</v>
      </c>
      <c r="C87" s="400" t="s">
        <v>298</v>
      </c>
      <c r="D87" s="386" t="s">
        <v>286</v>
      </c>
      <c r="E87" s="484" t="s">
        <v>179</v>
      </c>
      <c r="F87" s="388"/>
      <c r="G87" s="389" t="s">
        <v>116</v>
      </c>
      <c r="H87" s="389"/>
      <c r="I87" s="389" t="s">
        <v>116</v>
      </c>
      <c r="J87" s="389"/>
      <c r="K87" s="389" t="s">
        <v>116</v>
      </c>
      <c r="L87" s="388"/>
      <c r="M87" s="388" t="s">
        <v>116</v>
      </c>
      <c r="N87" s="389"/>
      <c r="O87" s="389" t="s">
        <v>116</v>
      </c>
      <c r="P87" s="389"/>
      <c r="Q87" s="388" t="s">
        <v>116</v>
      </c>
      <c r="R87" s="389"/>
      <c r="S87" s="388" t="s">
        <v>116</v>
      </c>
      <c r="T87" s="388"/>
      <c r="U87" s="389" t="s">
        <v>116</v>
      </c>
      <c r="V87" s="389"/>
      <c r="W87" s="389" t="s">
        <v>116</v>
      </c>
      <c r="X87" s="389"/>
      <c r="Y87" s="389" t="s">
        <v>116</v>
      </c>
      <c r="Z87" s="388"/>
      <c r="AA87" s="388" t="s">
        <v>116</v>
      </c>
      <c r="AB87" s="389"/>
      <c r="AC87" s="389"/>
      <c r="AD87" s="389"/>
      <c r="AE87" s="389"/>
      <c r="AF87" s="389"/>
      <c r="AG87" s="388"/>
      <c r="AH87" s="388"/>
      <c r="AI87" s="389"/>
      <c r="AJ87" s="389"/>
      <c r="AK87" s="392">
        <v>126</v>
      </c>
      <c r="AL87" s="393">
        <f t="shared" si="6"/>
        <v>132</v>
      </c>
      <c r="AM87" s="394">
        <f t="shared" si="7"/>
        <v>6</v>
      </c>
    </row>
    <row r="88" spans="1:39" s="13" customFormat="1" ht="24" customHeight="1">
      <c r="A88" s="485">
        <v>430404</v>
      </c>
      <c r="B88" s="406" t="s">
        <v>299</v>
      </c>
      <c r="C88" s="486" t="s">
        <v>300</v>
      </c>
      <c r="D88" s="487" t="s">
        <v>283</v>
      </c>
      <c r="E88" s="488" t="s">
        <v>179</v>
      </c>
      <c r="F88" s="489" t="s">
        <v>116</v>
      </c>
      <c r="G88" s="490"/>
      <c r="H88" s="389" t="s">
        <v>116</v>
      </c>
      <c r="I88" s="389"/>
      <c r="J88" s="389" t="s">
        <v>116</v>
      </c>
      <c r="K88" s="389"/>
      <c r="L88" s="388"/>
      <c r="M88" s="388"/>
      <c r="N88" s="389" t="s">
        <v>116</v>
      </c>
      <c r="O88" s="389"/>
      <c r="P88" s="389" t="s">
        <v>116</v>
      </c>
      <c r="Q88" s="388"/>
      <c r="R88" s="389" t="s">
        <v>116</v>
      </c>
      <c r="S88" s="388"/>
      <c r="T88" s="388" t="s">
        <v>116</v>
      </c>
      <c r="U88" s="389"/>
      <c r="V88" s="389" t="s">
        <v>116</v>
      </c>
      <c r="W88" s="389"/>
      <c r="X88" s="389"/>
      <c r="Y88" s="389"/>
      <c r="Z88" s="388" t="s">
        <v>116</v>
      </c>
      <c r="AA88" s="388"/>
      <c r="AB88" s="389" t="s">
        <v>116</v>
      </c>
      <c r="AC88" s="389"/>
      <c r="AD88" s="389" t="s">
        <v>116</v>
      </c>
      <c r="AE88" s="389"/>
      <c r="AF88" s="389"/>
      <c r="AG88" s="388" t="s">
        <v>192</v>
      </c>
      <c r="AH88" s="388"/>
      <c r="AI88" s="389"/>
      <c r="AJ88" s="389"/>
      <c r="AK88" s="392">
        <v>126</v>
      </c>
      <c r="AL88" s="393">
        <f t="shared" si="6"/>
        <v>132</v>
      </c>
      <c r="AM88" s="394">
        <f t="shared" si="7"/>
        <v>6</v>
      </c>
    </row>
    <row r="89" spans="1:39" s="13" customFormat="1" ht="24" customHeight="1" thickBot="1">
      <c r="A89" s="491">
        <v>427020</v>
      </c>
      <c r="B89" s="492" t="s">
        <v>301</v>
      </c>
      <c r="C89" s="493" t="s">
        <v>302</v>
      </c>
      <c r="D89" s="494" t="s">
        <v>286</v>
      </c>
      <c r="E89" s="495" t="s">
        <v>179</v>
      </c>
      <c r="F89" s="732" t="s">
        <v>303</v>
      </c>
      <c r="G89" s="733"/>
      <c r="H89" s="733"/>
      <c r="I89" s="733"/>
      <c r="J89" s="733"/>
      <c r="K89" s="733"/>
      <c r="L89" s="733"/>
      <c r="M89" s="733"/>
      <c r="N89" s="734"/>
      <c r="O89" s="417"/>
      <c r="P89" s="417"/>
      <c r="Q89" s="418"/>
      <c r="R89" s="417"/>
      <c r="S89" s="418" t="s">
        <v>116</v>
      </c>
      <c r="T89" s="418"/>
      <c r="U89" s="417" t="s">
        <v>116</v>
      </c>
      <c r="V89" s="417"/>
      <c r="W89" s="417" t="s">
        <v>116</v>
      </c>
      <c r="X89" s="417"/>
      <c r="Y89" s="417" t="s">
        <v>116</v>
      </c>
      <c r="Z89" s="418"/>
      <c r="AA89" s="418"/>
      <c r="AB89" s="417"/>
      <c r="AC89" s="417" t="s">
        <v>116</v>
      </c>
      <c r="AD89" s="417"/>
      <c r="AE89" s="417" t="s">
        <v>116</v>
      </c>
      <c r="AF89" s="417"/>
      <c r="AG89" s="418" t="s">
        <v>116</v>
      </c>
      <c r="AH89" s="418"/>
      <c r="AI89" s="417" t="s">
        <v>116</v>
      </c>
      <c r="AJ89" s="417"/>
      <c r="AK89" s="461">
        <v>90</v>
      </c>
      <c r="AL89" s="462">
        <f>COUNTIF(E89:AK89,"T")*6+COUNTIF(E89:AK89,"P")*12+COUNTIF(E89:AK89,"M")*6+COUNTIF(E89:AK89,"I")*6+COUNTIF(E89:AK89,"N")*12+COUNTIF(E89:AK89,"TI")*12+COUNTIF(E89:AK89,"MT")*12+COUNTIF(E89:AK89,"MN")*18+COUNTIF(E89:AK89,"PI")*18+COUNTIF(E89:AK89,"TN")*18+COUNTIF(E89:AK89,"NB")*6+COUNTIF(E89:AK89,"AF")*6</f>
        <v>96</v>
      </c>
      <c r="AM89" s="463">
        <f>SUM(AL89-90)</f>
        <v>6</v>
      </c>
    </row>
    <row r="90" spans="1:39" s="13" customFormat="1" ht="21.75" customHeight="1">
      <c r="A90" s="471"/>
      <c r="B90" s="472"/>
      <c r="C90" s="472"/>
      <c r="D90" s="467"/>
      <c r="E90" s="468"/>
      <c r="F90" s="361"/>
      <c r="G90" s="469"/>
      <c r="H90" s="360"/>
      <c r="I90" s="47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59"/>
      <c r="AD90" s="359"/>
      <c r="AE90" s="359"/>
      <c r="AF90" s="359"/>
      <c r="AG90" s="359"/>
      <c r="AH90" s="359"/>
      <c r="AI90" s="359"/>
      <c r="AJ90" s="359"/>
      <c r="AK90" s="362"/>
      <c r="AL90" s="363"/>
      <c r="AM90" s="364"/>
    </row>
    <row r="91" spans="1:39" s="13" customFormat="1" ht="21.75" customHeight="1">
      <c r="A91" s="471"/>
      <c r="B91" s="472"/>
      <c r="C91" s="472"/>
      <c r="D91" s="467"/>
      <c r="E91" s="468"/>
      <c r="F91" s="361"/>
      <c r="G91" s="469"/>
      <c r="H91" s="360"/>
      <c r="I91" s="47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59"/>
      <c r="AD91" s="359"/>
      <c r="AE91" s="359"/>
      <c r="AF91" s="359"/>
      <c r="AG91" s="359"/>
      <c r="AH91" s="359"/>
      <c r="AI91" s="359"/>
      <c r="AJ91" s="359"/>
      <c r="AK91" s="362"/>
      <c r="AL91" s="363"/>
      <c r="AM91" s="364"/>
    </row>
    <row r="92" spans="1:39" s="13" customFormat="1" ht="21.75" customHeight="1">
      <c r="A92" s="471"/>
      <c r="B92" s="472"/>
      <c r="C92" s="472"/>
      <c r="D92" s="467"/>
      <c r="E92" s="468"/>
      <c r="F92" s="361"/>
      <c r="G92" s="469"/>
      <c r="H92" s="360"/>
      <c r="I92" s="47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59"/>
      <c r="AD92" s="359"/>
      <c r="AE92" s="359"/>
      <c r="AF92" s="359"/>
      <c r="AG92" s="359"/>
      <c r="AH92" s="359"/>
      <c r="AI92" s="359"/>
      <c r="AJ92" s="359"/>
      <c r="AK92" s="362"/>
      <c r="AL92" s="363"/>
      <c r="AM92" s="364"/>
    </row>
    <row r="93" spans="1:39" s="13" customFormat="1" ht="21.75" customHeight="1">
      <c r="A93" s="471"/>
      <c r="B93" s="472"/>
      <c r="C93" s="472"/>
      <c r="D93" s="467"/>
      <c r="E93" s="468"/>
      <c r="F93" s="361"/>
      <c r="G93" s="469"/>
      <c r="H93" s="360"/>
      <c r="I93" s="47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59"/>
      <c r="AD93" s="359"/>
      <c r="AE93" s="359"/>
      <c r="AF93" s="359"/>
      <c r="AG93" s="359"/>
      <c r="AH93" s="359"/>
      <c r="AI93" s="359"/>
      <c r="AJ93" s="359"/>
      <c r="AK93" s="362"/>
      <c r="AL93" s="363"/>
      <c r="AM93" s="364"/>
    </row>
    <row r="94" spans="1:39" s="13" customFormat="1" ht="21.75" customHeight="1">
      <c r="A94" s="471"/>
      <c r="B94" s="472"/>
      <c r="C94" s="472"/>
      <c r="D94" s="467"/>
      <c r="E94" s="468"/>
      <c r="F94" s="361"/>
      <c r="G94" s="469"/>
      <c r="H94" s="360"/>
      <c r="I94" s="47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59"/>
      <c r="AD94" s="359"/>
      <c r="AE94" s="359"/>
      <c r="AF94" s="359"/>
      <c r="AG94" s="359"/>
      <c r="AH94" s="359"/>
      <c r="AI94" s="359"/>
      <c r="AJ94" s="359"/>
      <c r="AK94" s="362"/>
      <c r="AL94" s="363"/>
      <c r="AM94" s="364"/>
    </row>
    <row r="95" spans="1:39" s="13" customFormat="1" ht="21.75" customHeight="1">
      <c r="A95" s="471"/>
      <c r="B95" s="472"/>
      <c r="C95" s="472"/>
      <c r="D95" s="467"/>
      <c r="E95" s="468"/>
      <c r="F95" s="361"/>
      <c r="G95" s="469"/>
      <c r="H95" s="360"/>
      <c r="I95" s="47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59"/>
      <c r="AD95" s="359"/>
      <c r="AE95" s="359"/>
      <c r="AF95" s="359"/>
      <c r="AG95" s="359"/>
      <c r="AH95" s="359"/>
      <c r="AI95" s="359"/>
      <c r="AJ95" s="359"/>
      <c r="AK95" s="362"/>
      <c r="AL95" s="363"/>
      <c r="AM95" s="364"/>
    </row>
    <row r="96" spans="1:39" s="13" customFormat="1" ht="21.75" customHeight="1">
      <c r="A96" s="471"/>
      <c r="B96" s="472"/>
      <c r="C96" s="472"/>
      <c r="D96" s="467"/>
      <c r="E96" s="468"/>
      <c r="F96" s="361"/>
      <c r="G96" s="469"/>
      <c r="H96" s="360"/>
      <c r="I96" s="47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59"/>
      <c r="AD96" s="359"/>
      <c r="AE96" s="359"/>
      <c r="AF96" s="359"/>
      <c r="AG96" s="359"/>
      <c r="AH96" s="359"/>
      <c r="AI96" s="359"/>
      <c r="AJ96" s="359"/>
      <c r="AK96" s="362"/>
      <c r="AL96" s="363"/>
      <c r="AM96" s="364"/>
    </row>
    <row r="97" spans="1:39" s="13" customFormat="1" ht="21.75" customHeight="1">
      <c r="A97" s="471"/>
      <c r="B97" s="472"/>
      <c r="C97" s="472"/>
      <c r="D97" s="467"/>
      <c r="E97" s="468"/>
      <c r="F97" s="361"/>
      <c r="G97" s="469"/>
      <c r="H97" s="360"/>
      <c r="I97" s="47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59"/>
      <c r="AD97" s="359"/>
      <c r="AE97" s="359"/>
      <c r="AF97" s="359"/>
      <c r="AG97" s="359"/>
      <c r="AH97" s="359"/>
      <c r="AI97" s="359"/>
      <c r="AJ97" s="359"/>
      <c r="AK97" s="362"/>
      <c r="AL97" s="363"/>
      <c r="AM97" s="364"/>
    </row>
    <row r="98" spans="1:39" s="13" customFormat="1" ht="21.75" customHeight="1">
      <c r="A98" s="471"/>
      <c r="B98" s="472"/>
      <c r="C98" s="472"/>
      <c r="D98" s="467"/>
      <c r="E98" s="468"/>
      <c r="F98" s="361"/>
      <c r="G98" s="469"/>
      <c r="H98" s="360"/>
      <c r="I98" s="47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59"/>
      <c r="AD98" s="359"/>
      <c r="AE98" s="359"/>
      <c r="AF98" s="359"/>
      <c r="AG98" s="359"/>
      <c r="AH98" s="359"/>
      <c r="AI98" s="359"/>
      <c r="AJ98" s="359"/>
      <c r="AK98" s="362"/>
      <c r="AL98" s="363"/>
      <c r="AM98" s="364"/>
    </row>
    <row r="99" spans="1:39" s="13" customFormat="1" ht="21.75" customHeight="1">
      <c r="A99" s="471"/>
      <c r="B99" s="472"/>
      <c r="C99" s="472"/>
      <c r="D99" s="467"/>
      <c r="E99" s="468"/>
      <c r="F99" s="361"/>
      <c r="G99" s="469"/>
      <c r="H99" s="360"/>
      <c r="I99" s="47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59"/>
      <c r="AD99" s="359"/>
      <c r="AE99" s="359"/>
      <c r="AF99" s="359"/>
      <c r="AG99" s="359"/>
      <c r="AH99" s="359"/>
      <c r="AI99" s="359"/>
      <c r="AJ99" s="359"/>
      <c r="AK99" s="362"/>
      <c r="AL99" s="363"/>
      <c r="AM99" s="364"/>
    </row>
    <row r="100" spans="1:39" s="13" customFormat="1" ht="21.75" customHeight="1">
      <c r="A100" s="471"/>
      <c r="B100" s="472"/>
      <c r="C100" s="472"/>
      <c r="D100" s="467"/>
      <c r="E100" s="468"/>
      <c r="F100" s="361"/>
      <c r="G100" s="469"/>
      <c r="H100" s="360"/>
      <c r="I100" s="47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59"/>
      <c r="AD100" s="359"/>
      <c r="AE100" s="359"/>
      <c r="AF100" s="359"/>
      <c r="AG100" s="359"/>
      <c r="AH100" s="359"/>
      <c r="AI100" s="359"/>
      <c r="AJ100" s="359"/>
      <c r="AK100" s="362"/>
      <c r="AL100" s="363"/>
      <c r="AM100" s="364"/>
    </row>
    <row r="101" spans="1:39" s="13" customFormat="1" ht="13.5" customHeight="1" thickBot="1">
      <c r="A101" s="450"/>
      <c r="B101" s="496"/>
      <c r="C101" s="497"/>
      <c r="D101" s="426"/>
      <c r="E101" s="428"/>
      <c r="F101" s="498"/>
      <c r="G101" s="498"/>
      <c r="H101" s="498"/>
      <c r="I101" s="499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498"/>
      <c r="V101" s="498"/>
      <c r="W101" s="498"/>
      <c r="X101" s="498"/>
      <c r="Y101" s="498"/>
      <c r="Z101" s="498"/>
      <c r="AA101" s="498"/>
      <c r="AB101" s="498"/>
      <c r="AC101" s="498"/>
      <c r="AD101" s="498"/>
      <c r="AE101" s="498"/>
      <c r="AF101" s="498"/>
      <c r="AG101" s="498"/>
      <c r="AH101" s="498"/>
      <c r="AI101" s="498"/>
      <c r="AJ101" s="498"/>
      <c r="AK101" s="498"/>
      <c r="AL101" s="500"/>
      <c r="AM101" s="501"/>
    </row>
    <row r="102" spans="1:39" s="13" customFormat="1" ht="21.75" customHeight="1" thickBot="1">
      <c r="A102" s="432" t="s">
        <v>0</v>
      </c>
      <c r="B102" s="433" t="s">
        <v>1</v>
      </c>
      <c r="C102" s="433" t="s">
        <v>13</v>
      </c>
      <c r="D102" s="434" t="s">
        <v>2</v>
      </c>
      <c r="E102" s="729" t="s">
        <v>3</v>
      </c>
      <c r="F102" s="298">
        <v>1</v>
      </c>
      <c r="G102" s="298">
        <v>2</v>
      </c>
      <c r="H102" s="298">
        <v>3</v>
      </c>
      <c r="I102" s="298">
        <v>4</v>
      </c>
      <c r="J102" s="298">
        <v>5</v>
      </c>
      <c r="K102" s="298">
        <v>6</v>
      </c>
      <c r="L102" s="298">
        <v>7</v>
      </c>
      <c r="M102" s="298">
        <v>8</v>
      </c>
      <c r="N102" s="298">
        <v>9</v>
      </c>
      <c r="O102" s="298">
        <v>10</v>
      </c>
      <c r="P102" s="298">
        <v>11</v>
      </c>
      <c r="Q102" s="298">
        <v>12</v>
      </c>
      <c r="R102" s="298">
        <v>13</v>
      </c>
      <c r="S102" s="298">
        <v>14</v>
      </c>
      <c r="T102" s="298">
        <v>15</v>
      </c>
      <c r="U102" s="298">
        <v>16</v>
      </c>
      <c r="V102" s="298">
        <v>17</v>
      </c>
      <c r="W102" s="298">
        <v>18</v>
      </c>
      <c r="X102" s="298">
        <v>19</v>
      </c>
      <c r="Y102" s="298">
        <v>20</v>
      </c>
      <c r="Z102" s="298">
        <v>21</v>
      </c>
      <c r="AA102" s="298">
        <v>22</v>
      </c>
      <c r="AB102" s="379">
        <v>23</v>
      </c>
      <c r="AC102" s="379">
        <v>24</v>
      </c>
      <c r="AD102" s="379">
        <v>25</v>
      </c>
      <c r="AE102" s="379">
        <v>26</v>
      </c>
      <c r="AF102" s="379">
        <v>27</v>
      </c>
      <c r="AG102" s="379">
        <v>28</v>
      </c>
      <c r="AH102" s="379">
        <v>29</v>
      </c>
      <c r="AI102" s="379">
        <v>30</v>
      </c>
      <c r="AJ102" s="379">
        <v>31</v>
      </c>
      <c r="AK102" s="712" t="s">
        <v>4</v>
      </c>
      <c r="AL102" s="713" t="s">
        <v>5</v>
      </c>
      <c r="AM102" s="714" t="s">
        <v>6</v>
      </c>
    </row>
    <row r="103" spans="1:39" s="13" customFormat="1" ht="21.75" customHeight="1">
      <c r="A103" s="380"/>
      <c r="B103" s="381" t="s">
        <v>207</v>
      </c>
      <c r="C103" s="381" t="s">
        <v>173</v>
      </c>
      <c r="D103" s="382" t="s">
        <v>208</v>
      </c>
      <c r="E103" s="735"/>
      <c r="F103" s="302" t="s">
        <v>9</v>
      </c>
      <c r="G103" s="302" t="s">
        <v>8</v>
      </c>
      <c r="H103" s="302" t="s">
        <v>10</v>
      </c>
      <c r="I103" s="302" t="s">
        <v>7</v>
      </c>
      <c r="J103" s="302" t="s">
        <v>7</v>
      </c>
      <c r="K103" s="302" t="s">
        <v>8</v>
      </c>
      <c r="L103" s="302" t="s">
        <v>8</v>
      </c>
      <c r="M103" s="302" t="s">
        <v>9</v>
      </c>
      <c r="N103" s="302" t="s">
        <v>8</v>
      </c>
      <c r="O103" s="302" t="s">
        <v>10</v>
      </c>
      <c r="P103" s="302" t="s">
        <v>7</v>
      </c>
      <c r="Q103" s="302" t="s">
        <v>7</v>
      </c>
      <c r="R103" s="302" t="s">
        <v>8</v>
      </c>
      <c r="S103" s="302" t="s">
        <v>8</v>
      </c>
      <c r="T103" s="302" t="s">
        <v>9</v>
      </c>
      <c r="U103" s="302" t="s">
        <v>8</v>
      </c>
      <c r="V103" s="302" t="s">
        <v>10</v>
      </c>
      <c r="W103" s="302" t="s">
        <v>7</v>
      </c>
      <c r="X103" s="302" t="s">
        <v>7</v>
      </c>
      <c r="Y103" s="302" t="s">
        <v>8</v>
      </c>
      <c r="Z103" s="302" t="s">
        <v>8</v>
      </c>
      <c r="AA103" s="302" t="s">
        <v>9</v>
      </c>
      <c r="AB103" s="302" t="s">
        <v>8</v>
      </c>
      <c r="AC103" s="302" t="s">
        <v>10</v>
      </c>
      <c r="AD103" s="302" t="s">
        <v>7</v>
      </c>
      <c r="AE103" s="302" t="s">
        <v>7</v>
      </c>
      <c r="AF103" s="302" t="s">
        <v>8</v>
      </c>
      <c r="AG103" s="302" t="s">
        <v>8</v>
      </c>
      <c r="AH103" s="302" t="s">
        <v>9</v>
      </c>
      <c r="AI103" s="302" t="s">
        <v>8</v>
      </c>
      <c r="AJ103" s="302" t="s">
        <v>10</v>
      </c>
      <c r="AK103" s="730"/>
      <c r="AL103" s="713"/>
      <c r="AM103" s="714"/>
    </row>
    <row r="104" spans="1:39" s="13" customFormat="1" ht="21.75" customHeight="1">
      <c r="A104" s="502">
        <v>128384</v>
      </c>
      <c r="B104" s="503" t="s">
        <v>304</v>
      </c>
      <c r="C104" s="504" t="s">
        <v>305</v>
      </c>
      <c r="D104" s="505" t="s">
        <v>283</v>
      </c>
      <c r="E104" s="506" t="s">
        <v>306</v>
      </c>
      <c r="F104" s="388" t="s">
        <v>115</v>
      </c>
      <c r="G104" s="389"/>
      <c r="H104" s="389"/>
      <c r="I104" s="389"/>
      <c r="J104" s="389" t="s">
        <v>115</v>
      </c>
      <c r="K104" s="389"/>
      <c r="L104" s="388"/>
      <c r="M104" s="388"/>
      <c r="N104" s="391" t="s">
        <v>194</v>
      </c>
      <c r="O104" s="389"/>
      <c r="P104" s="389" t="s">
        <v>115</v>
      </c>
      <c r="Q104" s="388"/>
      <c r="R104" s="389" t="s">
        <v>115</v>
      </c>
      <c r="S104" s="388"/>
      <c r="T104" s="388" t="s">
        <v>115</v>
      </c>
      <c r="U104" s="389"/>
      <c r="V104" s="389" t="s">
        <v>115</v>
      </c>
      <c r="W104" s="389"/>
      <c r="X104" s="389" t="s">
        <v>115</v>
      </c>
      <c r="Y104" s="389"/>
      <c r="Z104" s="388" t="s">
        <v>115</v>
      </c>
      <c r="AA104" s="388"/>
      <c r="AB104" s="389" t="s">
        <v>115</v>
      </c>
      <c r="AC104" s="389"/>
      <c r="AD104" s="389" t="s">
        <v>115</v>
      </c>
      <c r="AE104" s="389"/>
      <c r="AF104" s="391"/>
      <c r="AG104" s="388"/>
      <c r="AH104" s="388"/>
      <c r="AI104" s="389"/>
      <c r="AJ104" s="389" t="s">
        <v>115</v>
      </c>
      <c r="AK104" s="392">
        <v>126</v>
      </c>
      <c r="AL104" s="393">
        <f aca="true" t="shared" si="8" ref="AL104:AL122">COUNTIF(E104:AK104,"T")*6+COUNTIF(E104:AK104,"P")*12+COUNTIF(E104:AK104,"M")*6+COUNTIF(E104:AK104,"I")*6+COUNTIF(E104:AK104,"N")*12+COUNTIF(E104:AK104,"TI")*12+COUNTIF(E104:AK104,"MT")*12+COUNTIF(E104:AK104,"MN")*18+COUNTIF(E104:AK104,"PI")*18+COUNTIF(E104:AK104,"TN")*18+COUNTIF(E104:AK104,"NB")*6+COUNTIF(E104:AK104,"AF")*6</f>
        <v>138</v>
      </c>
      <c r="AM104" s="394">
        <f>SUM(AL104-126)</f>
        <v>12</v>
      </c>
    </row>
    <row r="105" spans="1:39" s="13" customFormat="1" ht="21.75" customHeight="1">
      <c r="A105" s="507">
        <v>151343</v>
      </c>
      <c r="B105" s="503" t="s">
        <v>307</v>
      </c>
      <c r="C105" s="504" t="s">
        <v>308</v>
      </c>
      <c r="D105" s="505" t="s">
        <v>286</v>
      </c>
      <c r="E105" s="508" t="s">
        <v>306</v>
      </c>
      <c r="F105" s="398"/>
      <c r="G105" s="399"/>
      <c r="H105" s="389"/>
      <c r="I105" s="389" t="s">
        <v>115</v>
      </c>
      <c r="J105" s="389"/>
      <c r="K105" s="389" t="s">
        <v>115</v>
      </c>
      <c r="L105" s="388"/>
      <c r="M105" s="388" t="s">
        <v>115</v>
      </c>
      <c r="N105" s="389"/>
      <c r="O105" s="389" t="s">
        <v>115</v>
      </c>
      <c r="P105" s="389"/>
      <c r="Q105" s="388" t="s">
        <v>115</v>
      </c>
      <c r="R105" s="389"/>
      <c r="S105" s="388"/>
      <c r="T105" s="388"/>
      <c r="U105" s="389" t="s">
        <v>115</v>
      </c>
      <c r="V105" s="389"/>
      <c r="W105" s="389"/>
      <c r="X105" s="389"/>
      <c r="Y105" s="389" t="s">
        <v>115</v>
      </c>
      <c r="Z105" s="388"/>
      <c r="AA105" s="388" t="s">
        <v>115</v>
      </c>
      <c r="AB105" s="389"/>
      <c r="AC105" s="389" t="s">
        <v>115</v>
      </c>
      <c r="AD105" s="389"/>
      <c r="AE105" s="389" t="s">
        <v>115</v>
      </c>
      <c r="AF105" s="389"/>
      <c r="AG105" s="388"/>
      <c r="AH105" s="388"/>
      <c r="AI105" s="389" t="s">
        <v>115</v>
      </c>
      <c r="AJ105" s="389"/>
      <c r="AK105" s="392">
        <v>126</v>
      </c>
      <c r="AL105" s="393">
        <f t="shared" si="8"/>
        <v>132</v>
      </c>
      <c r="AM105" s="394">
        <f aca="true" t="shared" si="9" ref="AM105:AM122">SUM(AL105-126)</f>
        <v>6</v>
      </c>
    </row>
    <row r="106" spans="1:39" s="13" customFormat="1" ht="21.75" customHeight="1">
      <c r="A106" s="507">
        <v>153303</v>
      </c>
      <c r="B106" s="509" t="s">
        <v>309</v>
      </c>
      <c r="C106" s="510" t="s">
        <v>310</v>
      </c>
      <c r="D106" s="505" t="s">
        <v>283</v>
      </c>
      <c r="E106" s="508" t="s">
        <v>306</v>
      </c>
      <c r="F106" s="388"/>
      <c r="G106" s="721" t="s">
        <v>240</v>
      </c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3"/>
      <c r="AA106" s="388"/>
      <c r="AB106" s="389" t="s">
        <v>115</v>
      </c>
      <c r="AC106" s="389"/>
      <c r="AD106" s="389" t="s">
        <v>115</v>
      </c>
      <c r="AE106" s="389"/>
      <c r="AF106" s="389" t="s">
        <v>115</v>
      </c>
      <c r="AG106" s="388"/>
      <c r="AH106" s="388" t="s">
        <v>115</v>
      </c>
      <c r="AI106" s="389"/>
      <c r="AJ106" s="389"/>
      <c r="AK106" s="392">
        <v>48</v>
      </c>
      <c r="AL106" s="393">
        <f t="shared" si="8"/>
        <v>48</v>
      </c>
      <c r="AM106" s="394">
        <f>SUM(AL106-48)</f>
        <v>0</v>
      </c>
    </row>
    <row r="107" spans="1:39" s="13" customFormat="1" ht="21.75" customHeight="1">
      <c r="A107" s="502">
        <v>142778</v>
      </c>
      <c r="B107" s="509" t="s">
        <v>311</v>
      </c>
      <c r="C107" s="510" t="s">
        <v>312</v>
      </c>
      <c r="D107" s="505" t="s">
        <v>286</v>
      </c>
      <c r="E107" s="506" t="s">
        <v>306</v>
      </c>
      <c r="F107" s="388"/>
      <c r="G107" s="389"/>
      <c r="H107" s="389"/>
      <c r="I107" s="389" t="s">
        <v>115</v>
      </c>
      <c r="J107" s="389"/>
      <c r="K107" s="389" t="s">
        <v>115</v>
      </c>
      <c r="L107" s="388"/>
      <c r="M107" s="388" t="s">
        <v>115</v>
      </c>
      <c r="N107" s="389"/>
      <c r="O107" s="389" t="s">
        <v>115</v>
      </c>
      <c r="P107" s="389"/>
      <c r="Q107" s="388" t="s">
        <v>115</v>
      </c>
      <c r="R107" s="389"/>
      <c r="S107" s="388" t="s">
        <v>115</v>
      </c>
      <c r="T107" s="388"/>
      <c r="U107" s="389"/>
      <c r="V107" s="389"/>
      <c r="W107" s="389" t="s">
        <v>115</v>
      </c>
      <c r="X107" s="389"/>
      <c r="Y107" s="389" t="s">
        <v>115</v>
      </c>
      <c r="Z107" s="388"/>
      <c r="AA107" s="388"/>
      <c r="AB107" s="389"/>
      <c r="AC107" s="389" t="s">
        <v>115</v>
      </c>
      <c r="AD107" s="389"/>
      <c r="AE107" s="389"/>
      <c r="AF107" s="389"/>
      <c r="AG107" s="388" t="s">
        <v>115</v>
      </c>
      <c r="AH107" s="388"/>
      <c r="AI107" s="389" t="s">
        <v>115</v>
      </c>
      <c r="AJ107" s="389"/>
      <c r="AK107" s="392">
        <v>126</v>
      </c>
      <c r="AL107" s="393">
        <f t="shared" si="8"/>
        <v>132</v>
      </c>
      <c r="AM107" s="394">
        <f t="shared" si="9"/>
        <v>6</v>
      </c>
    </row>
    <row r="108" spans="1:39" s="13" customFormat="1" ht="21.75" customHeight="1">
      <c r="A108" s="507">
        <v>113603</v>
      </c>
      <c r="B108" s="509" t="s">
        <v>313</v>
      </c>
      <c r="C108" s="511" t="s">
        <v>314</v>
      </c>
      <c r="D108" s="505" t="s">
        <v>286</v>
      </c>
      <c r="E108" s="508" t="s">
        <v>306</v>
      </c>
      <c r="F108" s="408"/>
      <c r="G108" s="407" t="s">
        <v>145</v>
      </c>
      <c r="H108" s="407"/>
      <c r="I108" s="407" t="s">
        <v>145</v>
      </c>
      <c r="J108" s="407"/>
      <c r="K108" s="407" t="s">
        <v>145</v>
      </c>
      <c r="L108" s="408"/>
      <c r="M108" s="407"/>
      <c r="N108" s="407"/>
      <c r="O108" s="407" t="s">
        <v>145</v>
      </c>
      <c r="P108" s="407"/>
      <c r="Q108" s="407"/>
      <c r="R108" s="407"/>
      <c r="S108" s="407" t="s">
        <v>145</v>
      </c>
      <c r="T108" s="407"/>
      <c r="U108" s="407" t="s">
        <v>145</v>
      </c>
      <c r="V108" s="407"/>
      <c r="W108" s="407" t="s">
        <v>145</v>
      </c>
      <c r="X108" s="407"/>
      <c r="Y108" s="407" t="s">
        <v>145</v>
      </c>
      <c r="Z108" s="388"/>
      <c r="AA108" s="388" t="s">
        <v>115</v>
      </c>
      <c r="AB108" s="389"/>
      <c r="AC108" s="389"/>
      <c r="AD108" s="389"/>
      <c r="AE108" s="389" t="s">
        <v>115</v>
      </c>
      <c r="AF108" s="389" t="s">
        <v>192</v>
      </c>
      <c r="AG108" s="388" t="s">
        <v>115</v>
      </c>
      <c r="AH108" s="388"/>
      <c r="AI108" s="389"/>
      <c r="AJ108" s="389"/>
      <c r="AK108" s="392">
        <v>126</v>
      </c>
      <c r="AL108" s="393">
        <f t="shared" si="8"/>
        <v>36</v>
      </c>
      <c r="AM108" s="394">
        <f t="shared" si="9"/>
        <v>-90</v>
      </c>
    </row>
    <row r="109" spans="1:39" s="13" customFormat="1" ht="21.75" customHeight="1">
      <c r="A109" s="512">
        <v>151661</v>
      </c>
      <c r="B109" s="513" t="s">
        <v>315</v>
      </c>
      <c r="C109" s="514" t="s">
        <v>316</v>
      </c>
      <c r="D109" s="386" t="s">
        <v>211</v>
      </c>
      <c r="E109" s="387" t="s">
        <v>306</v>
      </c>
      <c r="F109" s="388"/>
      <c r="G109" s="391" t="s">
        <v>115</v>
      </c>
      <c r="H109" s="389" t="s">
        <v>115</v>
      </c>
      <c r="I109" s="389"/>
      <c r="J109" s="389" t="s">
        <v>115</v>
      </c>
      <c r="K109" s="389"/>
      <c r="L109" s="388"/>
      <c r="M109" s="388"/>
      <c r="N109" s="389" t="s">
        <v>115</v>
      </c>
      <c r="O109" s="389"/>
      <c r="P109" s="391"/>
      <c r="Q109" s="388" t="s">
        <v>115</v>
      </c>
      <c r="R109" s="389"/>
      <c r="S109" s="390" t="s">
        <v>115</v>
      </c>
      <c r="T109" s="388" t="s">
        <v>115</v>
      </c>
      <c r="U109" s="391"/>
      <c r="V109" s="389"/>
      <c r="W109" s="389" t="s">
        <v>115</v>
      </c>
      <c r="X109" s="389" t="s">
        <v>115</v>
      </c>
      <c r="Y109" s="389"/>
      <c r="Z109" s="388" t="s">
        <v>115</v>
      </c>
      <c r="AA109" s="388"/>
      <c r="AB109" s="389"/>
      <c r="AC109" s="389" t="s">
        <v>115</v>
      </c>
      <c r="AD109" s="389"/>
      <c r="AE109" s="389"/>
      <c r="AF109" s="389"/>
      <c r="AG109" s="388"/>
      <c r="AH109" s="390"/>
      <c r="AI109" s="389" t="s">
        <v>115</v>
      </c>
      <c r="AJ109" s="389" t="s">
        <v>115</v>
      </c>
      <c r="AK109" s="392">
        <v>126</v>
      </c>
      <c r="AL109" s="393">
        <f t="shared" si="8"/>
        <v>156</v>
      </c>
      <c r="AM109" s="394">
        <f t="shared" si="9"/>
        <v>30</v>
      </c>
    </row>
    <row r="110" spans="1:39" s="13" customFormat="1" ht="21.75" customHeight="1">
      <c r="A110" s="383">
        <v>137367</v>
      </c>
      <c r="B110" s="384" t="s">
        <v>317</v>
      </c>
      <c r="C110" s="438" t="s">
        <v>318</v>
      </c>
      <c r="D110" s="386" t="s">
        <v>211</v>
      </c>
      <c r="E110" s="387" t="s">
        <v>306</v>
      </c>
      <c r="F110" s="388"/>
      <c r="G110" s="389"/>
      <c r="H110" s="389" t="s">
        <v>115</v>
      </c>
      <c r="I110" s="389"/>
      <c r="J110" s="389" t="s">
        <v>115</v>
      </c>
      <c r="K110" s="389"/>
      <c r="L110" s="390" t="s">
        <v>115</v>
      </c>
      <c r="M110" s="390" t="s">
        <v>194</v>
      </c>
      <c r="N110" s="389" t="s">
        <v>115</v>
      </c>
      <c r="O110" s="389"/>
      <c r="P110" s="389" t="s">
        <v>115</v>
      </c>
      <c r="Q110" s="388"/>
      <c r="R110" s="389"/>
      <c r="S110" s="390"/>
      <c r="T110" s="388" t="s">
        <v>115</v>
      </c>
      <c r="U110" s="391"/>
      <c r="V110" s="389" t="s">
        <v>115</v>
      </c>
      <c r="W110" s="389" t="s">
        <v>115</v>
      </c>
      <c r="X110" s="389"/>
      <c r="Y110" s="389"/>
      <c r="Z110" s="388" t="s">
        <v>115</v>
      </c>
      <c r="AA110" s="388"/>
      <c r="AB110" s="389"/>
      <c r="AC110" s="389" t="s">
        <v>115</v>
      </c>
      <c r="AD110" s="391" t="s">
        <v>194</v>
      </c>
      <c r="AE110" s="389"/>
      <c r="AF110" s="389" t="s">
        <v>115</v>
      </c>
      <c r="AG110" s="388"/>
      <c r="AH110" s="390"/>
      <c r="AI110" s="389" t="s">
        <v>115</v>
      </c>
      <c r="AJ110" s="389"/>
      <c r="AK110" s="392">
        <v>126</v>
      </c>
      <c r="AL110" s="393">
        <f t="shared" si="8"/>
        <v>156</v>
      </c>
      <c r="AM110" s="394">
        <f t="shared" si="9"/>
        <v>30</v>
      </c>
    </row>
    <row r="111" spans="1:39" s="13" customFormat="1" ht="21.75" customHeight="1">
      <c r="A111" s="383">
        <v>150827</v>
      </c>
      <c r="B111" s="384" t="s">
        <v>319</v>
      </c>
      <c r="C111" s="438" t="s">
        <v>320</v>
      </c>
      <c r="D111" s="386" t="s">
        <v>211</v>
      </c>
      <c r="E111" s="387" t="s">
        <v>306</v>
      </c>
      <c r="F111" s="388"/>
      <c r="G111" s="389" t="s">
        <v>115</v>
      </c>
      <c r="H111" s="389"/>
      <c r="I111" s="389"/>
      <c r="J111" s="389"/>
      <c r="K111" s="389" t="s">
        <v>115</v>
      </c>
      <c r="L111" s="388"/>
      <c r="M111" s="388" t="s">
        <v>115</v>
      </c>
      <c r="N111" s="389"/>
      <c r="O111" s="389"/>
      <c r="P111" s="389"/>
      <c r="Q111" s="388" t="s">
        <v>115</v>
      </c>
      <c r="R111" s="389"/>
      <c r="S111" s="390"/>
      <c r="T111" s="388" t="s">
        <v>187</v>
      </c>
      <c r="U111" s="391"/>
      <c r="V111" s="389"/>
      <c r="W111" s="389" t="s">
        <v>115</v>
      </c>
      <c r="X111" s="389"/>
      <c r="Y111" s="389" t="s">
        <v>115</v>
      </c>
      <c r="Z111" s="388"/>
      <c r="AA111" s="388"/>
      <c r="AB111" s="389"/>
      <c r="AC111" s="389" t="s">
        <v>115</v>
      </c>
      <c r="AD111" s="389"/>
      <c r="AE111" s="389" t="s">
        <v>115</v>
      </c>
      <c r="AF111" s="389"/>
      <c r="AG111" s="388"/>
      <c r="AH111" s="390"/>
      <c r="AI111" s="389" t="s">
        <v>115</v>
      </c>
      <c r="AJ111" s="389"/>
      <c r="AK111" s="392">
        <v>126</v>
      </c>
      <c r="AL111" s="393">
        <f t="shared" si="8"/>
        <v>108</v>
      </c>
      <c r="AM111" s="394">
        <f t="shared" si="9"/>
        <v>-18</v>
      </c>
    </row>
    <row r="112" spans="1:39" s="13" customFormat="1" ht="21.75" customHeight="1">
      <c r="A112" s="383">
        <v>121932</v>
      </c>
      <c r="B112" s="437" t="s">
        <v>321</v>
      </c>
      <c r="C112" s="385" t="s">
        <v>322</v>
      </c>
      <c r="D112" s="386" t="s">
        <v>211</v>
      </c>
      <c r="E112" s="387" t="s">
        <v>306</v>
      </c>
      <c r="F112" s="388"/>
      <c r="G112" s="389"/>
      <c r="H112" s="389" t="s">
        <v>115</v>
      </c>
      <c r="I112" s="391" t="s">
        <v>194</v>
      </c>
      <c r="J112" s="389"/>
      <c r="K112" s="389" t="s">
        <v>115</v>
      </c>
      <c r="L112" s="388"/>
      <c r="M112" s="388"/>
      <c r="N112" s="389" t="s">
        <v>115</v>
      </c>
      <c r="O112" s="389"/>
      <c r="P112" s="391" t="s">
        <v>115</v>
      </c>
      <c r="Q112" s="388" t="s">
        <v>115</v>
      </c>
      <c r="R112" s="389"/>
      <c r="S112" s="390"/>
      <c r="T112" s="388" t="s">
        <v>115</v>
      </c>
      <c r="U112" s="391"/>
      <c r="V112" s="389"/>
      <c r="W112" s="389" t="s">
        <v>115</v>
      </c>
      <c r="X112" s="391" t="s">
        <v>194</v>
      </c>
      <c r="Y112" s="389"/>
      <c r="Z112" s="388" t="s">
        <v>115</v>
      </c>
      <c r="AA112" s="388"/>
      <c r="AB112" s="389" t="s">
        <v>115</v>
      </c>
      <c r="AC112" s="389" t="s">
        <v>115</v>
      </c>
      <c r="AD112" s="389"/>
      <c r="AE112" s="389"/>
      <c r="AF112" s="389" t="s">
        <v>115</v>
      </c>
      <c r="AG112" s="388"/>
      <c r="AH112" s="390"/>
      <c r="AI112" s="389" t="s">
        <v>115</v>
      </c>
      <c r="AJ112" s="389"/>
      <c r="AK112" s="392">
        <v>126</v>
      </c>
      <c r="AL112" s="393">
        <f t="shared" si="8"/>
        <v>156</v>
      </c>
      <c r="AM112" s="394">
        <f t="shared" si="9"/>
        <v>30</v>
      </c>
    </row>
    <row r="113" spans="1:39" s="13" customFormat="1" ht="21.75" customHeight="1">
      <c r="A113" s="383">
        <v>142824</v>
      </c>
      <c r="B113" s="396" t="s">
        <v>323</v>
      </c>
      <c r="C113" s="385" t="s">
        <v>324</v>
      </c>
      <c r="D113" s="386" t="s">
        <v>211</v>
      </c>
      <c r="E113" s="387" t="s">
        <v>306</v>
      </c>
      <c r="F113" s="388"/>
      <c r="G113" s="391" t="s">
        <v>194</v>
      </c>
      <c r="H113" s="389" t="s">
        <v>115</v>
      </c>
      <c r="I113" s="389"/>
      <c r="J113" s="389"/>
      <c r="K113" s="389" t="s">
        <v>115</v>
      </c>
      <c r="L113" s="388"/>
      <c r="M113" s="388"/>
      <c r="N113" s="389" t="s">
        <v>115</v>
      </c>
      <c r="O113" s="391" t="s">
        <v>115</v>
      </c>
      <c r="P113" s="391"/>
      <c r="Q113" s="388" t="s">
        <v>115</v>
      </c>
      <c r="R113" s="391" t="s">
        <v>194</v>
      </c>
      <c r="S113" s="390" t="s">
        <v>194</v>
      </c>
      <c r="T113" s="388" t="s">
        <v>115</v>
      </c>
      <c r="U113" s="391" t="s">
        <v>194</v>
      </c>
      <c r="V113" s="389"/>
      <c r="W113" s="389" t="s">
        <v>115</v>
      </c>
      <c r="X113" s="389"/>
      <c r="Y113" s="389"/>
      <c r="Z113" s="388" t="s">
        <v>115</v>
      </c>
      <c r="AA113" s="388"/>
      <c r="AB113" s="389"/>
      <c r="AC113" s="389" t="s">
        <v>115</v>
      </c>
      <c r="AD113" s="389"/>
      <c r="AE113" s="389"/>
      <c r="AF113" s="389" t="s">
        <v>115</v>
      </c>
      <c r="AG113" s="388"/>
      <c r="AH113" s="388" t="s">
        <v>115</v>
      </c>
      <c r="AI113" s="389" t="s">
        <v>115</v>
      </c>
      <c r="AJ113" s="389"/>
      <c r="AK113" s="392">
        <v>126</v>
      </c>
      <c r="AL113" s="393">
        <f t="shared" si="8"/>
        <v>168</v>
      </c>
      <c r="AM113" s="394">
        <f t="shared" si="9"/>
        <v>42</v>
      </c>
    </row>
    <row r="114" spans="1:39" s="13" customFormat="1" ht="21.75" customHeight="1">
      <c r="A114" s="383">
        <v>151017</v>
      </c>
      <c r="B114" s="384" t="s">
        <v>325</v>
      </c>
      <c r="C114" s="385" t="s">
        <v>326</v>
      </c>
      <c r="D114" s="386" t="s">
        <v>211</v>
      </c>
      <c r="E114" s="387" t="s">
        <v>306</v>
      </c>
      <c r="F114" s="388" t="s">
        <v>115</v>
      </c>
      <c r="G114" s="389"/>
      <c r="H114" s="731" t="s">
        <v>230</v>
      </c>
      <c r="I114" s="731"/>
      <c r="J114" s="515"/>
      <c r="K114" s="389"/>
      <c r="L114" s="388"/>
      <c r="M114" s="388" t="s">
        <v>115</v>
      </c>
      <c r="N114" s="389"/>
      <c r="O114" s="389"/>
      <c r="P114" s="391"/>
      <c r="Q114" s="388" t="s">
        <v>115</v>
      </c>
      <c r="R114" s="389"/>
      <c r="S114" s="390"/>
      <c r="T114" s="388" t="s">
        <v>115</v>
      </c>
      <c r="U114" s="391"/>
      <c r="V114" s="389"/>
      <c r="W114" s="389"/>
      <c r="X114" s="389"/>
      <c r="Y114" s="389"/>
      <c r="Z114" s="388"/>
      <c r="AA114" s="388" t="s">
        <v>115</v>
      </c>
      <c r="AB114" s="389"/>
      <c r="AC114" s="389" t="s">
        <v>115</v>
      </c>
      <c r="AD114" s="389" t="s">
        <v>115</v>
      </c>
      <c r="AE114" s="389" t="s">
        <v>115</v>
      </c>
      <c r="AF114" s="389"/>
      <c r="AG114" s="388"/>
      <c r="AH114" s="388" t="s">
        <v>115</v>
      </c>
      <c r="AI114" s="389"/>
      <c r="AJ114" s="389"/>
      <c r="AK114" s="392">
        <v>108</v>
      </c>
      <c r="AL114" s="393">
        <f t="shared" si="8"/>
        <v>108</v>
      </c>
      <c r="AM114" s="394">
        <f>SUM(AL114-108)</f>
        <v>0</v>
      </c>
    </row>
    <row r="115" spans="1:39" s="13" customFormat="1" ht="21.75" customHeight="1">
      <c r="A115" s="383">
        <v>151068</v>
      </c>
      <c r="B115" s="396" t="s">
        <v>327</v>
      </c>
      <c r="C115" s="385" t="s">
        <v>328</v>
      </c>
      <c r="D115" s="386" t="s">
        <v>211</v>
      </c>
      <c r="E115" s="387" t="s">
        <v>306</v>
      </c>
      <c r="F115" s="388"/>
      <c r="G115" s="389"/>
      <c r="H115" s="389" t="s">
        <v>115</v>
      </c>
      <c r="I115" s="389"/>
      <c r="J115" s="389"/>
      <c r="K115" s="389" t="s">
        <v>115</v>
      </c>
      <c r="L115" s="388"/>
      <c r="M115" s="388"/>
      <c r="N115" s="389" t="s">
        <v>115</v>
      </c>
      <c r="O115" s="389"/>
      <c r="P115" s="391" t="s">
        <v>194</v>
      </c>
      <c r="Q115" s="388" t="s">
        <v>115</v>
      </c>
      <c r="R115" s="389" t="s">
        <v>115</v>
      </c>
      <c r="S115" s="390"/>
      <c r="T115" s="388" t="s">
        <v>115</v>
      </c>
      <c r="U115" s="391"/>
      <c r="V115" s="389"/>
      <c r="W115" s="389" t="s">
        <v>115</v>
      </c>
      <c r="X115" s="389"/>
      <c r="Y115" s="389"/>
      <c r="Z115" s="388" t="s">
        <v>115</v>
      </c>
      <c r="AA115" s="388"/>
      <c r="AB115" s="389"/>
      <c r="AC115" s="389" t="s">
        <v>115</v>
      </c>
      <c r="AD115" s="391" t="s">
        <v>194</v>
      </c>
      <c r="AE115" s="389"/>
      <c r="AF115" s="389" t="s">
        <v>115</v>
      </c>
      <c r="AG115" s="388"/>
      <c r="AH115" s="390"/>
      <c r="AI115" s="389" t="s">
        <v>115</v>
      </c>
      <c r="AJ115" s="389"/>
      <c r="AK115" s="392">
        <v>126</v>
      </c>
      <c r="AL115" s="393">
        <f t="shared" si="8"/>
        <v>144</v>
      </c>
      <c r="AM115" s="394">
        <f t="shared" si="9"/>
        <v>18</v>
      </c>
    </row>
    <row r="116" spans="1:39" s="13" customFormat="1" ht="21.75" customHeight="1">
      <c r="A116" s="383">
        <v>150762</v>
      </c>
      <c r="B116" s="384" t="s">
        <v>329</v>
      </c>
      <c r="C116" s="438" t="s">
        <v>330</v>
      </c>
      <c r="D116" s="386" t="s">
        <v>211</v>
      </c>
      <c r="E116" s="387" t="s">
        <v>306</v>
      </c>
      <c r="F116" s="388" t="s">
        <v>115</v>
      </c>
      <c r="G116" s="389"/>
      <c r="H116" s="389" t="s">
        <v>115</v>
      </c>
      <c r="I116" s="389"/>
      <c r="J116" s="389"/>
      <c r="K116" s="389" t="s">
        <v>115</v>
      </c>
      <c r="L116" s="388"/>
      <c r="M116" s="390" t="s">
        <v>194</v>
      </c>
      <c r="N116" s="389" t="s">
        <v>115</v>
      </c>
      <c r="O116" s="389"/>
      <c r="P116" s="391"/>
      <c r="Q116" s="388" t="s">
        <v>115</v>
      </c>
      <c r="R116" s="389"/>
      <c r="S116" s="390"/>
      <c r="T116" s="388" t="s">
        <v>115</v>
      </c>
      <c r="U116" s="389"/>
      <c r="V116" s="389" t="s">
        <v>115</v>
      </c>
      <c r="W116" s="389"/>
      <c r="X116" s="391" t="s">
        <v>115</v>
      </c>
      <c r="Y116" s="389"/>
      <c r="Z116" s="388" t="s">
        <v>115</v>
      </c>
      <c r="AA116" s="388"/>
      <c r="AB116" s="391" t="s">
        <v>194</v>
      </c>
      <c r="AC116" s="389" t="s">
        <v>115</v>
      </c>
      <c r="AD116" s="389"/>
      <c r="AE116" s="389"/>
      <c r="AF116" s="389" t="s">
        <v>115</v>
      </c>
      <c r="AG116" s="388"/>
      <c r="AH116" s="390"/>
      <c r="AI116" s="389" t="s">
        <v>115</v>
      </c>
      <c r="AJ116" s="389"/>
      <c r="AK116" s="392">
        <v>126</v>
      </c>
      <c r="AL116" s="393">
        <f t="shared" si="8"/>
        <v>156</v>
      </c>
      <c r="AM116" s="394">
        <f t="shared" si="9"/>
        <v>30</v>
      </c>
    </row>
    <row r="117" spans="1:39" s="13" customFormat="1" ht="21.75" customHeight="1">
      <c r="A117" s="383">
        <v>150924</v>
      </c>
      <c r="B117" s="437" t="s">
        <v>331</v>
      </c>
      <c r="C117" s="385" t="s">
        <v>332</v>
      </c>
      <c r="D117" s="386" t="s">
        <v>211</v>
      </c>
      <c r="E117" s="387" t="s">
        <v>306</v>
      </c>
      <c r="F117" s="388"/>
      <c r="G117" s="389"/>
      <c r="H117" s="389" t="s">
        <v>115</v>
      </c>
      <c r="I117" s="389"/>
      <c r="J117" s="721" t="s">
        <v>240</v>
      </c>
      <c r="K117" s="722"/>
      <c r="L117" s="722"/>
      <c r="M117" s="722"/>
      <c r="N117" s="722"/>
      <c r="O117" s="722"/>
      <c r="P117" s="722"/>
      <c r="Q117" s="722"/>
      <c r="R117" s="722"/>
      <c r="S117" s="722"/>
      <c r="T117" s="722"/>
      <c r="U117" s="722"/>
      <c r="V117" s="722"/>
      <c r="W117" s="722"/>
      <c r="X117" s="722"/>
      <c r="Y117" s="722"/>
      <c r="Z117" s="722"/>
      <c r="AA117" s="722"/>
      <c r="AB117" s="722"/>
      <c r="AC117" s="723"/>
      <c r="AD117" s="389"/>
      <c r="AE117" s="389"/>
      <c r="AF117" s="389" t="s">
        <v>115</v>
      </c>
      <c r="AG117" s="388"/>
      <c r="AH117" s="390"/>
      <c r="AI117" s="389" t="s">
        <v>115</v>
      </c>
      <c r="AJ117" s="389" t="s">
        <v>115</v>
      </c>
      <c r="AK117" s="392">
        <v>48</v>
      </c>
      <c r="AL117" s="393">
        <f t="shared" si="8"/>
        <v>48</v>
      </c>
      <c r="AM117" s="394">
        <f>SUM(AL117-48)</f>
        <v>0</v>
      </c>
    </row>
    <row r="118" spans="1:39" s="13" customFormat="1" ht="21.75" customHeight="1">
      <c r="A118" s="383">
        <v>151246</v>
      </c>
      <c r="B118" s="437" t="s">
        <v>333</v>
      </c>
      <c r="C118" s="385" t="s">
        <v>334</v>
      </c>
      <c r="D118" s="386" t="s">
        <v>211</v>
      </c>
      <c r="E118" s="387" t="s">
        <v>306</v>
      </c>
      <c r="F118" s="390" t="s">
        <v>194</v>
      </c>
      <c r="G118" s="389" t="s">
        <v>115</v>
      </c>
      <c r="H118" s="389" t="s">
        <v>115</v>
      </c>
      <c r="I118" s="389"/>
      <c r="J118" s="389" t="s">
        <v>115</v>
      </c>
      <c r="K118" s="389"/>
      <c r="L118" s="388"/>
      <c r="M118" s="390" t="s">
        <v>116</v>
      </c>
      <c r="N118" s="389" t="s">
        <v>115</v>
      </c>
      <c r="O118" s="391" t="s">
        <v>115</v>
      </c>
      <c r="P118" s="391"/>
      <c r="Q118" s="388" t="s">
        <v>115</v>
      </c>
      <c r="R118" s="389"/>
      <c r="S118" s="388"/>
      <c r="T118" s="388" t="s">
        <v>115</v>
      </c>
      <c r="U118" s="391"/>
      <c r="V118" s="389"/>
      <c r="W118" s="389" t="s">
        <v>115</v>
      </c>
      <c r="X118" s="389"/>
      <c r="Y118" s="391"/>
      <c r="Z118" s="388" t="s">
        <v>115</v>
      </c>
      <c r="AA118" s="388"/>
      <c r="AB118" s="389"/>
      <c r="AC118" s="389" t="s">
        <v>115</v>
      </c>
      <c r="AD118" s="389"/>
      <c r="AE118" s="389"/>
      <c r="AF118" s="389" t="s">
        <v>115</v>
      </c>
      <c r="AG118" s="388"/>
      <c r="AH118" s="390"/>
      <c r="AI118" s="389" t="s">
        <v>115</v>
      </c>
      <c r="AJ118" s="389"/>
      <c r="AK118" s="392">
        <v>126</v>
      </c>
      <c r="AL118" s="393">
        <f t="shared" si="8"/>
        <v>162</v>
      </c>
      <c r="AM118" s="394">
        <f t="shared" si="9"/>
        <v>36</v>
      </c>
    </row>
    <row r="119" spans="1:39" s="13" customFormat="1" ht="21.75" customHeight="1">
      <c r="A119" s="383">
        <v>137332</v>
      </c>
      <c r="B119" s="437" t="s">
        <v>335</v>
      </c>
      <c r="C119" s="385" t="s">
        <v>336</v>
      </c>
      <c r="D119" s="386" t="s">
        <v>211</v>
      </c>
      <c r="E119" s="387" t="s">
        <v>306</v>
      </c>
      <c r="F119" s="388"/>
      <c r="G119" s="389"/>
      <c r="H119" s="389" t="s">
        <v>115</v>
      </c>
      <c r="I119" s="391" t="s">
        <v>194</v>
      </c>
      <c r="J119" s="389"/>
      <c r="K119" s="389" t="s">
        <v>115</v>
      </c>
      <c r="L119" s="390" t="s">
        <v>115</v>
      </c>
      <c r="M119" s="388"/>
      <c r="N119" s="389" t="s">
        <v>115</v>
      </c>
      <c r="O119" s="389"/>
      <c r="P119" s="391" t="s">
        <v>194</v>
      </c>
      <c r="Q119" s="388" t="s">
        <v>115</v>
      </c>
      <c r="R119" s="391"/>
      <c r="S119" s="390"/>
      <c r="T119" s="388" t="s">
        <v>115</v>
      </c>
      <c r="U119" s="391" t="s">
        <v>115</v>
      </c>
      <c r="V119" s="389"/>
      <c r="W119" s="389" t="s">
        <v>115</v>
      </c>
      <c r="X119" s="389"/>
      <c r="Y119" s="389"/>
      <c r="Z119" s="388" t="s">
        <v>115</v>
      </c>
      <c r="AA119" s="388"/>
      <c r="AB119" s="389"/>
      <c r="AC119" s="389" t="s">
        <v>115</v>
      </c>
      <c r="AD119" s="389" t="s">
        <v>115</v>
      </c>
      <c r="AE119" s="389"/>
      <c r="AF119" s="389" t="s">
        <v>115</v>
      </c>
      <c r="AG119" s="388"/>
      <c r="AH119" s="390"/>
      <c r="AI119" s="389" t="s">
        <v>115</v>
      </c>
      <c r="AJ119" s="389"/>
      <c r="AK119" s="392">
        <v>126</v>
      </c>
      <c r="AL119" s="393">
        <f t="shared" si="8"/>
        <v>168</v>
      </c>
      <c r="AM119" s="394">
        <f t="shared" si="9"/>
        <v>42</v>
      </c>
    </row>
    <row r="120" spans="1:39" s="13" customFormat="1" ht="21.75" customHeight="1">
      <c r="A120" s="383"/>
      <c r="B120" s="437"/>
      <c r="C120" s="385"/>
      <c r="D120" s="386">
        <v>11</v>
      </c>
      <c r="E120" s="387"/>
      <c r="F120" s="388"/>
      <c r="G120" s="389"/>
      <c r="H120" s="389">
        <v>15</v>
      </c>
      <c r="I120" s="391"/>
      <c r="J120" s="389"/>
      <c r="K120" s="389">
        <v>15</v>
      </c>
      <c r="L120" s="388"/>
      <c r="M120" s="390"/>
      <c r="N120" s="389">
        <v>15</v>
      </c>
      <c r="O120" s="389"/>
      <c r="P120" s="391"/>
      <c r="Q120" s="388">
        <v>15</v>
      </c>
      <c r="R120" s="389"/>
      <c r="S120" s="390"/>
      <c r="T120" s="388">
        <v>15</v>
      </c>
      <c r="U120" s="389"/>
      <c r="V120" s="389"/>
      <c r="W120" s="389">
        <v>15</v>
      </c>
      <c r="X120" s="389"/>
      <c r="Y120" s="391"/>
      <c r="Z120" s="388">
        <v>14</v>
      </c>
      <c r="AA120" s="388"/>
      <c r="AB120" s="389"/>
      <c r="AC120" s="389">
        <v>15</v>
      </c>
      <c r="AD120" s="389"/>
      <c r="AE120" s="389"/>
      <c r="AF120" s="389">
        <v>15</v>
      </c>
      <c r="AG120" s="388"/>
      <c r="AH120" s="388"/>
      <c r="AI120" s="389">
        <v>15</v>
      </c>
      <c r="AJ120" s="389"/>
      <c r="AK120" s="392"/>
      <c r="AL120" s="393"/>
      <c r="AM120" s="394"/>
    </row>
    <row r="121" spans="1:39" s="13" customFormat="1" ht="21.75" customHeight="1">
      <c r="A121" s="516">
        <v>429988</v>
      </c>
      <c r="B121" s="406" t="s">
        <v>337</v>
      </c>
      <c r="C121" s="405"/>
      <c r="D121" s="386" t="s">
        <v>338</v>
      </c>
      <c r="E121" s="387" t="s">
        <v>339</v>
      </c>
      <c r="F121" s="388"/>
      <c r="G121" s="389" t="s">
        <v>194</v>
      </c>
      <c r="H121" s="389" t="s">
        <v>194</v>
      </c>
      <c r="I121" s="389" t="s">
        <v>194</v>
      </c>
      <c r="J121" s="389" t="s">
        <v>194</v>
      </c>
      <c r="K121" s="389" t="s">
        <v>194</v>
      </c>
      <c r="L121" s="388"/>
      <c r="M121" s="388" t="s">
        <v>194</v>
      </c>
      <c r="N121" s="389" t="s">
        <v>194</v>
      </c>
      <c r="O121" s="391" t="s">
        <v>194</v>
      </c>
      <c r="P121" s="389" t="s">
        <v>194</v>
      </c>
      <c r="Q121" s="388"/>
      <c r="R121" s="389" t="s">
        <v>194</v>
      </c>
      <c r="S121" s="388" t="s">
        <v>194</v>
      </c>
      <c r="T121" s="388"/>
      <c r="U121" s="389" t="s">
        <v>194</v>
      </c>
      <c r="V121" s="389" t="s">
        <v>194</v>
      </c>
      <c r="W121" s="389"/>
      <c r="X121" s="389" t="s">
        <v>194</v>
      </c>
      <c r="Y121" s="389" t="s">
        <v>194</v>
      </c>
      <c r="Z121" s="388"/>
      <c r="AA121" s="390" t="s">
        <v>194</v>
      </c>
      <c r="AB121" s="389" t="s">
        <v>194</v>
      </c>
      <c r="AC121" s="389" t="s">
        <v>194</v>
      </c>
      <c r="AD121" s="389"/>
      <c r="AE121" s="389" t="s">
        <v>194</v>
      </c>
      <c r="AF121" s="389" t="s">
        <v>194</v>
      </c>
      <c r="AG121" s="390" t="s">
        <v>194</v>
      </c>
      <c r="AH121" s="388" t="s">
        <v>194</v>
      </c>
      <c r="AI121" s="389" t="s">
        <v>194</v>
      </c>
      <c r="AJ121" s="389" t="s">
        <v>194</v>
      </c>
      <c r="AK121" s="392">
        <v>126</v>
      </c>
      <c r="AL121" s="393">
        <f t="shared" si="8"/>
        <v>144</v>
      </c>
      <c r="AM121" s="394">
        <f t="shared" si="9"/>
        <v>18</v>
      </c>
    </row>
    <row r="122" spans="1:39" s="13" customFormat="1" ht="21.75" customHeight="1">
      <c r="A122" s="516">
        <v>432350</v>
      </c>
      <c r="B122" s="406" t="s">
        <v>340</v>
      </c>
      <c r="C122" s="405"/>
      <c r="D122" s="386" t="s">
        <v>338</v>
      </c>
      <c r="E122" s="387" t="s">
        <v>339</v>
      </c>
      <c r="F122" s="388" t="s">
        <v>194</v>
      </c>
      <c r="G122" s="389" t="s">
        <v>194</v>
      </c>
      <c r="H122" s="389" t="s">
        <v>194</v>
      </c>
      <c r="I122" s="389"/>
      <c r="J122" s="389" t="s">
        <v>194</v>
      </c>
      <c r="K122" s="389" t="s">
        <v>194</v>
      </c>
      <c r="L122" s="388" t="s">
        <v>194</v>
      </c>
      <c r="M122" s="388"/>
      <c r="N122" s="389" t="s">
        <v>194</v>
      </c>
      <c r="O122" s="389" t="s">
        <v>194</v>
      </c>
      <c r="P122" s="389"/>
      <c r="Q122" s="388"/>
      <c r="R122" s="388"/>
      <c r="S122" s="388"/>
      <c r="T122" s="388"/>
      <c r="U122" s="389" t="s">
        <v>194</v>
      </c>
      <c r="V122" s="389" t="s">
        <v>194</v>
      </c>
      <c r="W122" s="389" t="s">
        <v>194</v>
      </c>
      <c r="X122" s="389" t="s">
        <v>194</v>
      </c>
      <c r="Y122" s="389" t="s">
        <v>194</v>
      </c>
      <c r="Z122" s="388"/>
      <c r="AA122" s="388" t="s">
        <v>194</v>
      </c>
      <c r="AB122" s="389" t="s">
        <v>194</v>
      </c>
      <c r="AC122" s="389"/>
      <c r="AD122" s="389" t="s">
        <v>194</v>
      </c>
      <c r="AE122" s="389" t="s">
        <v>194</v>
      </c>
      <c r="AF122" s="389" t="s">
        <v>194</v>
      </c>
      <c r="AG122" s="388" t="s">
        <v>194</v>
      </c>
      <c r="AH122" s="388"/>
      <c r="AI122" s="389" t="s">
        <v>194</v>
      </c>
      <c r="AJ122" s="389" t="s">
        <v>194</v>
      </c>
      <c r="AK122" s="392">
        <v>126</v>
      </c>
      <c r="AL122" s="393">
        <f t="shared" si="8"/>
        <v>126</v>
      </c>
      <c r="AM122" s="394">
        <f t="shared" si="9"/>
        <v>0</v>
      </c>
    </row>
    <row r="123" spans="1:39" s="13" customFormat="1" ht="21.75" customHeight="1" thickBot="1">
      <c r="A123" s="517">
        <v>126047</v>
      </c>
      <c r="B123" s="518" t="s">
        <v>341</v>
      </c>
      <c r="C123" s="413" t="s">
        <v>342</v>
      </c>
      <c r="D123" s="414" t="s">
        <v>338</v>
      </c>
      <c r="E123" s="415" t="s">
        <v>339</v>
      </c>
      <c r="F123" s="727" t="s">
        <v>343</v>
      </c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28"/>
      <c r="AE123" s="728"/>
      <c r="AF123" s="728"/>
      <c r="AG123" s="728"/>
      <c r="AH123" s="728"/>
      <c r="AI123" s="728"/>
      <c r="AJ123" s="728"/>
      <c r="AK123" s="519"/>
      <c r="AL123" s="520"/>
      <c r="AM123" s="521"/>
    </row>
    <row r="124" spans="1:39" s="13" customFormat="1" ht="21.75" customHeight="1">
      <c r="A124" s="464"/>
      <c r="B124" s="465"/>
      <c r="C124" s="522"/>
      <c r="D124" s="467"/>
      <c r="E124" s="468"/>
      <c r="F124" s="523"/>
      <c r="G124" s="523"/>
      <c r="H124" s="523"/>
      <c r="I124" s="524"/>
      <c r="J124" s="523"/>
      <c r="K124" s="523"/>
      <c r="L124" s="523"/>
      <c r="M124" s="523"/>
      <c r="N124" s="523"/>
      <c r="O124" s="523"/>
      <c r="P124" s="523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523"/>
      <c r="AE124" s="523"/>
      <c r="AF124" s="523"/>
      <c r="AG124" s="523"/>
      <c r="AH124" s="523"/>
      <c r="AI124" s="523"/>
      <c r="AJ124" s="523"/>
      <c r="AK124" s="525"/>
      <c r="AL124" s="363"/>
      <c r="AM124" s="526"/>
    </row>
    <row r="125" spans="1:39" s="13" customFormat="1" ht="21.75" customHeight="1">
      <c r="A125" s="464"/>
      <c r="B125" s="465"/>
      <c r="C125" s="522"/>
      <c r="D125" s="467"/>
      <c r="E125" s="468"/>
      <c r="F125" s="523"/>
      <c r="G125" s="523"/>
      <c r="H125" s="523"/>
      <c r="I125" s="524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 t="s">
        <v>192</v>
      </c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523"/>
      <c r="AK125" s="525"/>
      <c r="AL125" s="363"/>
      <c r="AM125" s="526"/>
    </row>
    <row r="126" spans="1:38" s="13" customFormat="1" ht="13.5" customHeight="1">
      <c r="A126" s="450"/>
      <c r="B126" s="527"/>
      <c r="C126" s="425"/>
      <c r="D126" s="426"/>
      <c r="E126" s="427"/>
      <c r="F126" s="528"/>
      <c r="G126" s="528"/>
      <c r="H126" s="528"/>
      <c r="I126" s="371"/>
      <c r="J126" s="528"/>
      <c r="K126" s="528"/>
      <c r="L126" s="528"/>
      <c r="M126" s="528"/>
      <c r="N126" s="528"/>
      <c r="O126" s="528"/>
      <c r="P126" s="528"/>
      <c r="Q126" s="528"/>
      <c r="R126" s="528"/>
      <c r="S126" s="528"/>
      <c r="T126" s="528"/>
      <c r="U126" s="528"/>
      <c r="V126" s="528"/>
      <c r="W126" s="528"/>
      <c r="X126" s="528"/>
      <c r="Y126" s="528"/>
      <c r="Z126" s="528"/>
      <c r="AA126" s="528"/>
      <c r="AB126" s="528"/>
      <c r="AC126" s="528"/>
      <c r="AD126" s="528"/>
      <c r="AE126" s="528"/>
      <c r="AF126" s="528"/>
      <c r="AG126" s="528"/>
      <c r="AH126" s="528"/>
      <c r="AI126" s="528"/>
      <c r="AJ126" s="528"/>
      <c r="AK126" s="430"/>
      <c r="AL126" s="431"/>
    </row>
    <row r="127" spans="1:39" s="13" customFormat="1" ht="13.5" customHeight="1" thickBot="1">
      <c r="A127" s="450"/>
      <c r="B127" s="527"/>
      <c r="C127" s="425"/>
      <c r="D127" s="426"/>
      <c r="E127" s="427"/>
      <c r="F127" s="529"/>
      <c r="G127" s="529"/>
      <c r="H127" s="529"/>
      <c r="I127" s="530"/>
      <c r="J127" s="529"/>
      <c r="K127" s="529"/>
      <c r="L127" s="529"/>
      <c r="M127" s="529"/>
      <c r="N127" s="529"/>
      <c r="O127" s="529"/>
      <c r="P127" s="529"/>
      <c r="Q127" s="529"/>
      <c r="R127" s="529"/>
      <c r="S127" s="529"/>
      <c r="T127" s="529"/>
      <c r="U127" s="529"/>
      <c r="V127" s="529"/>
      <c r="W127" s="529"/>
      <c r="X127" s="529"/>
      <c r="Y127" s="529"/>
      <c r="Z127" s="529"/>
      <c r="AA127" s="529"/>
      <c r="AB127" s="529"/>
      <c r="AC127" s="529"/>
      <c r="AD127" s="529"/>
      <c r="AE127" s="529"/>
      <c r="AF127" s="529"/>
      <c r="AG127" s="529"/>
      <c r="AH127" s="529"/>
      <c r="AI127" s="529"/>
      <c r="AJ127" s="529"/>
      <c r="AK127" s="498"/>
      <c r="AL127" s="500"/>
      <c r="AM127" s="501"/>
    </row>
    <row r="128" spans="1:39" s="13" customFormat="1" ht="21.75" customHeight="1" thickBot="1">
      <c r="A128" s="432" t="s">
        <v>0</v>
      </c>
      <c r="B128" s="433" t="s">
        <v>1</v>
      </c>
      <c r="C128" s="433" t="s">
        <v>13</v>
      </c>
      <c r="D128" s="434" t="s">
        <v>2</v>
      </c>
      <c r="E128" s="729" t="s">
        <v>3</v>
      </c>
      <c r="F128" s="298">
        <v>1</v>
      </c>
      <c r="G128" s="298">
        <v>2</v>
      </c>
      <c r="H128" s="298">
        <v>3</v>
      </c>
      <c r="I128" s="298">
        <v>4</v>
      </c>
      <c r="J128" s="298">
        <v>5</v>
      </c>
      <c r="K128" s="298">
        <v>6</v>
      </c>
      <c r="L128" s="298">
        <v>7</v>
      </c>
      <c r="M128" s="298">
        <v>8</v>
      </c>
      <c r="N128" s="298">
        <v>9</v>
      </c>
      <c r="O128" s="298">
        <v>10</v>
      </c>
      <c r="P128" s="298">
        <v>11</v>
      </c>
      <c r="Q128" s="298">
        <v>12</v>
      </c>
      <c r="R128" s="298">
        <v>13</v>
      </c>
      <c r="S128" s="298">
        <v>14</v>
      </c>
      <c r="T128" s="298">
        <v>15</v>
      </c>
      <c r="U128" s="298">
        <v>16</v>
      </c>
      <c r="V128" s="298">
        <v>17</v>
      </c>
      <c r="W128" s="298">
        <v>18</v>
      </c>
      <c r="X128" s="298">
        <v>19</v>
      </c>
      <c r="Y128" s="298">
        <v>20</v>
      </c>
      <c r="Z128" s="298">
        <v>21</v>
      </c>
      <c r="AA128" s="298">
        <v>22</v>
      </c>
      <c r="AB128" s="379">
        <v>23</v>
      </c>
      <c r="AC128" s="379">
        <v>24</v>
      </c>
      <c r="AD128" s="379">
        <v>25</v>
      </c>
      <c r="AE128" s="379">
        <v>26</v>
      </c>
      <c r="AF128" s="379">
        <v>27</v>
      </c>
      <c r="AG128" s="379">
        <v>28</v>
      </c>
      <c r="AH128" s="379">
        <v>29</v>
      </c>
      <c r="AI128" s="379">
        <v>30</v>
      </c>
      <c r="AJ128" s="379">
        <v>31</v>
      </c>
      <c r="AK128" s="712" t="s">
        <v>4</v>
      </c>
      <c r="AL128" s="713" t="s">
        <v>5</v>
      </c>
      <c r="AM128" s="714" t="s">
        <v>6</v>
      </c>
    </row>
    <row r="129" spans="1:39" s="13" customFormat="1" ht="21.75" customHeight="1">
      <c r="A129" s="380"/>
      <c r="B129" s="381" t="s">
        <v>207</v>
      </c>
      <c r="C129" s="381" t="s">
        <v>173</v>
      </c>
      <c r="D129" s="382" t="s">
        <v>208</v>
      </c>
      <c r="E129" s="729"/>
      <c r="F129" s="302" t="s">
        <v>9</v>
      </c>
      <c r="G129" s="302" t="s">
        <v>8</v>
      </c>
      <c r="H129" s="302" t="s">
        <v>10</v>
      </c>
      <c r="I129" s="302" t="s">
        <v>7</v>
      </c>
      <c r="J129" s="302" t="s">
        <v>7</v>
      </c>
      <c r="K129" s="302" t="s">
        <v>8</v>
      </c>
      <c r="L129" s="302" t="s">
        <v>8</v>
      </c>
      <c r="M129" s="302" t="s">
        <v>9</v>
      </c>
      <c r="N129" s="302" t="s">
        <v>8</v>
      </c>
      <c r="O129" s="302" t="s">
        <v>10</v>
      </c>
      <c r="P129" s="302" t="s">
        <v>7</v>
      </c>
      <c r="Q129" s="302" t="s">
        <v>7</v>
      </c>
      <c r="R129" s="302" t="s">
        <v>8</v>
      </c>
      <c r="S129" s="302" t="s">
        <v>8</v>
      </c>
      <c r="T129" s="302" t="s">
        <v>9</v>
      </c>
      <c r="U129" s="302" t="s">
        <v>8</v>
      </c>
      <c r="V129" s="302" t="s">
        <v>10</v>
      </c>
      <c r="W129" s="302" t="s">
        <v>7</v>
      </c>
      <c r="X129" s="302" t="s">
        <v>7</v>
      </c>
      <c r="Y129" s="302" t="s">
        <v>8</v>
      </c>
      <c r="Z129" s="302" t="s">
        <v>8</v>
      </c>
      <c r="AA129" s="302" t="s">
        <v>9</v>
      </c>
      <c r="AB129" s="302" t="s">
        <v>8</v>
      </c>
      <c r="AC129" s="302" t="s">
        <v>10</v>
      </c>
      <c r="AD129" s="302" t="s">
        <v>7</v>
      </c>
      <c r="AE129" s="302" t="s">
        <v>7</v>
      </c>
      <c r="AF129" s="302" t="s">
        <v>8</v>
      </c>
      <c r="AG129" s="302" t="s">
        <v>8</v>
      </c>
      <c r="AH129" s="302" t="s">
        <v>9</v>
      </c>
      <c r="AI129" s="302" t="s">
        <v>8</v>
      </c>
      <c r="AJ129" s="302" t="s">
        <v>10</v>
      </c>
      <c r="AK129" s="730"/>
      <c r="AL129" s="713"/>
      <c r="AM129" s="714"/>
    </row>
    <row r="130" spans="1:39" s="13" customFormat="1" ht="21.75" customHeight="1">
      <c r="A130" s="502">
        <v>128384</v>
      </c>
      <c r="B130" s="503" t="s">
        <v>304</v>
      </c>
      <c r="C130" s="504" t="s">
        <v>305</v>
      </c>
      <c r="D130" s="505" t="s">
        <v>283</v>
      </c>
      <c r="E130" s="508" t="s">
        <v>306</v>
      </c>
      <c r="F130" s="388" t="s">
        <v>115</v>
      </c>
      <c r="G130" s="389"/>
      <c r="H130" s="389"/>
      <c r="I130" s="389"/>
      <c r="J130" s="389" t="s">
        <v>115</v>
      </c>
      <c r="K130" s="389"/>
      <c r="L130" s="388"/>
      <c r="M130" s="388"/>
      <c r="N130" s="391" t="s">
        <v>194</v>
      </c>
      <c r="O130" s="389"/>
      <c r="P130" s="389" t="s">
        <v>115</v>
      </c>
      <c r="Q130" s="388"/>
      <c r="R130" s="389" t="s">
        <v>115</v>
      </c>
      <c r="S130" s="388"/>
      <c r="T130" s="388" t="s">
        <v>115</v>
      </c>
      <c r="U130" s="389"/>
      <c r="V130" s="389" t="s">
        <v>115</v>
      </c>
      <c r="W130" s="389"/>
      <c r="X130" s="389" t="s">
        <v>115</v>
      </c>
      <c r="Y130" s="389"/>
      <c r="Z130" s="388" t="s">
        <v>115</v>
      </c>
      <c r="AA130" s="388"/>
      <c r="AB130" s="389" t="s">
        <v>115</v>
      </c>
      <c r="AC130" s="389"/>
      <c r="AD130" s="389" t="s">
        <v>115</v>
      </c>
      <c r="AE130" s="389"/>
      <c r="AF130" s="391"/>
      <c r="AG130" s="388"/>
      <c r="AH130" s="388"/>
      <c r="AI130" s="389"/>
      <c r="AJ130" s="389" t="s">
        <v>115</v>
      </c>
      <c r="AK130" s="392">
        <v>126</v>
      </c>
      <c r="AL130" s="393">
        <f aca="true" t="shared" si="10" ref="AL130:AL147">COUNTIF(E130:AK130,"T")*6+COUNTIF(E130:AK130,"P")*12+COUNTIF(E130:AK130,"M")*6+COUNTIF(E130:AK130,"I")*6+COUNTIF(E130:AK130,"N")*12+COUNTIF(E130:AK130,"TI")*12+COUNTIF(E130:AK130,"MT")*12+COUNTIF(E130:AK130,"MN")*18+COUNTIF(E130:AK130,"PI")*18+COUNTIF(E130:AK130,"TN")*18+COUNTIF(E130:AK130,"NB")*6+COUNTIF(E130:AK130,"AF")*6</f>
        <v>138</v>
      </c>
      <c r="AM130" s="394">
        <f>SUM(AL130-126)</f>
        <v>12</v>
      </c>
    </row>
    <row r="131" spans="1:39" s="13" customFormat="1" ht="21.75" customHeight="1">
      <c r="A131" s="507">
        <v>151343</v>
      </c>
      <c r="B131" s="503" t="s">
        <v>307</v>
      </c>
      <c r="C131" s="504" t="s">
        <v>308</v>
      </c>
      <c r="D131" s="505" t="s">
        <v>286</v>
      </c>
      <c r="E131" s="508" t="s">
        <v>306</v>
      </c>
      <c r="F131" s="398"/>
      <c r="G131" s="399"/>
      <c r="H131" s="389"/>
      <c r="I131" s="389" t="s">
        <v>115</v>
      </c>
      <c r="J131" s="389"/>
      <c r="K131" s="389" t="s">
        <v>115</v>
      </c>
      <c r="L131" s="388"/>
      <c r="M131" s="388" t="s">
        <v>115</v>
      </c>
      <c r="N131" s="389"/>
      <c r="O131" s="389" t="s">
        <v>115</v>
      </c>
      <c r="P131" s="389"/>
      <c r="Q131" s="388" t="s">
        <v>115</v>
      </c>
      <c r="R131" s="389"/>
      <c r="S131" s="388"/>
      <c r="T131" s="388"/>
      <c r="U131" s="389" t="s">
        <v>115</v>
      </c>
      <c r="V131" s="389"/>
      <c r="W131" s="389"/>
      <c r="X131" s="389"/>
      <c r="Y131" s="389" t="s">
        <v>115</v>
      </c>
      <c r="Z131" s="388"/>
      <c r="AA131" s="388" t="s">
        <v>115</v>
      </c>
      <c r="AB131" s="389"/>
      <c r="AC131" s="389" t="s">
        <v>115</v>
      </c>
      <c r="AD131" s="389"/>
      <c r="AE131" s="389" t="s">
        <v>115</v>
      </c>
      <c r="AF131" s="389"/>
      <c r="AG131" s="388"/>
      <c r="AH131" s="388"/>
      <c r="AI131" s="389" t="s">
        <v>115</v>
      </c>
      <c r="AJ131" s="389"/>
      <c r="AK131" s="392">
        <v>126</v>
      </c>
      <c r="AL131" s="393">
        <f t="shared" si="10"/>
        <v>132</v>
      </c>
      <c r="AM131" s="394">
        <f aca="true" t="shared" si="11" ref="AM131:AM147">SUM(AL131-126)</f>
        <v>6</v>
      </c>
    </row>
    <row r="132" spans="1:39" s="13" customFormat="1" ht="21.75" customHeight="1">
      <c r="A132" s="507">
        <v>153303</v>
      </c>
      <c r="B132" s="509" t="s">
        <v>309</v>
      </c>
      <c r="C132" s="510" t="s">
        <v>310</v>
      </c>
      <c r="D132" s="505" t="s">
        <v>283</v>
      </c>
      <c r="E132" s="508" t="s">
        <v>306</v>
      </c>
      <c r="F132" s="388"/>
      <c r="G132" s="721" t="s">
        <v>240</v>
      </c>
      <c r="H132" s="722"/>
      <c r="I132" s="722"/>
      <c r="J132" s="722"/>
      <c r="K132" s="722"/>
      <c r="L132" s="722"/>
      <c r="M132" s="722"/>
      <c r="N132" s="722"/>
      <c r="O132" s="722"/>
      <c r="P132" s="722"/>
      <c r="Q132" s="722"/>
      <c r="R132" s="722"/>
      <c r="S132" s="722"/>
      <c r="T132" s="722"/>
      <c r="U132" s="722"/>
      <c r="V132" s="722"/>
      <c r="W132" s="722"/>
      <c r="X132" s="722"/>
      <c r="Y132" s="722"/>
      <c r="Z132" s="723"/>
      <c r="AA132" s="388"/>
      <c r="AB132" s="389" t="s">
        <v>115</v>
      </c>
      <c r="AC132" s="389"/>
      <c r="AD132" s="389" t="s">
        <v>115</v>
      </c>
      <c r="AE132" s="389"/>
      <c r="AF132" s="389" t="s">
        <v>115</v>
      </c>
      <c r="AG132" s="388"/>
      <c r="AH132" s="388" t="s">
        <v>115</v>
      </c>
      <c r="AI132" s="389"/>
      <c r="AJ132" s="389"/>
      <c r="AK132" s="392">
        <v>48</v>
      </c>
      <c r="AL132" s="393">
        <f t="shared" si="10"/>
        <v>48</v>
      </c>
      <c r="AM132" s="394">
        <f>SUM(AL132-48)</f>
        <v>0</v>
      </c>
    </row>
    <row r="133" spans="1:39" s="13" customFormat="1" ht="21.75" customHeight="1">
      <c r="A133" s="502">
        <v>142778</v>
      </c>
      <c r="B133" s="509" t="s">
        <v>311</v>
      </c>
      <c r="C133" s="510" t="s">
        <v>312</v>
      </c>
      <c r="D133" s="505" t="s">
        <v>286</v>
      </c>
      <c r="E133" s="508" t="s">
        <v>306</v>
      </c>
      <c r="F133" s="388"/>
      <c r="G133" s="389"/>
      <c r="H133" s="389"/>
      <c r="I133" s="389" t="s">
        <v>115</v>
      </c>
      <c r="J133" s="389"/>
      <c r="K133" s="389" t="s">
        <v>115</v>
      </c>
      <c r="L133" s="388"/>
      <c r="M133" s="388" t="s">
        <v>115</v>
      </c>
      <c r="N133" s="389"/>
      <c r="O133" s="389" t="s">
        <v>115</v>
      </c>
      <c r="P133" s="389"/>
      <c r="Q133" s="388" t="s">
        <v>115</v>
      </c>
      <c r="R133" s="389"/>
      <c r="S133" s="388" t="s">
        <v>115</v>
      </c>
      <c r="T133" s="388"/>
      <c r="U133" s="389"/>
      <c r="V133" s="389"/>
      <c r="W133" s="389" t="s">
        <v>115</v>
      </c>
      <c r="X133" s="389"/>
      <c r="Y133" s="389" t="s">
        <v>115</v>
      </c>
      <c r="Z133" s="388"/>
      <c r="AA133" s="388"/>
      <c r="AB133" s="389"/>
      <c r="AC133" s="389" t="s">
        <v>115</v>
      </c>
      <c r="AD133" s="389"/>
      <c r="AE133" s="389"/>
      <c r="AF133" s="389"/>
      <c r="AG133" s="388" t="s">
        <v>115</v>
      </c>
      <c r="AH133" s="388"/>
      <c r="AI133" s="389" t="s">
        <v>115</v>
      </c>
      <c r="AJ133" s="389"/>
      <c r="AK133" s="392">
        <v>126</v>
      </c>
      <c r="AL133" s="393">
        <f t="shared" si="10"/>
        <v>132</v>
      </c>
      <c r="AM133" s="394">
        <f t="shared" si="11"/>
        <v>6</v>
      </c>
    </row>
    <row r="134" spans="1:39" s="13" customFormat="1" ht="21.75" customHeight="1">
      <c r="A134" s="507">
        <v>113603</v>
      </c>
      <c r="B134" s="509" t="s">
        <v>313</v>
      </c>
      <c r="C134" s="511" t="s">
        <v>314</v>
      </c>
      <c r="D134" s="505" t="s">
        <v>286</v>
      </c>
      <c r="E134" s="508" t="s">
        <v>306</v>
      </c>
      <c r="F134" s="408"/>
      <c r="G134" s="407" t="s">
        <v>145</v>
      </c>
      <c r="H134" s="407"/>
      <c r="I134" s="407" t="s">
        <v>145</v>
      </c>
      <c r="J134" s="407"/>
      <c r="K134" s="407" t="s">
        <v>145</v>
      </c>
      <c r="L134" s="408"/>
      <c r="M134" s="407"/>
      <c r="N134" s="407"/>
      <c r="O134" s="407" t="s">
        <v>145</v>
      </c>
      <c r="P134" s="407"/>
      <c r="Q134" s="407"/>
      <c r="R134" s="407"/>
      <c r="S134" s="407" t="s">
        <v>145</v>
      </c>
      <c r="T134" s="407"/>
      <c r="U134" s="407" t="s">
        <v>145</v>
      </c>
      <c r="V134" s="407"/>
      <c r="W134" s="407" t="s">
        <v>145</v>
      </c>
      <c r="X134" s="407"/>
      <c r="Y134" s="407" t="s">
        <v>145</v>
      </c>
      <c r="Z134" s="388"/>
      <c r="AA134" s="388" t="s">
        <v>115</v>
      </c>
      <c r="AB134" s="389"/>
      <c r="AC134" s="389"/>
      <c r="AD134" s="389"/>
      <c r="AE134" s="389" t="s">
        <v>115</v>
      </c>
      <c r="AF134" s="389" t="s">
        <v>192</v>
      </c>
      <c r="AG134" s="388" t="s">
        <v>115</v>
      </c>
      <c r="AH134" s="388"/>
      <c r="AI134" s="389"/>
      <c r="AJ134" s="389"/>
      <c r="AK134" s="392">
        <v>126</v>
      </c>
      <c r="AL134" s="393">
        <f t="shared" si="10"/>
        <v>36</v>
      </c>
      <c r="AM134" s="394">
        <f t="shared" si="11"/>
        <v>-90</v>
      </c>
    </row>
    <row r="135" spans="1:39" s="13" customFormat="1" ht="21.75" customHeight="1">
      <c r="A135" s="512">
        <v>150746</v>
      </c>
      <c r="B135" s="531" t="s">
        <v>344</v>
      </c>
      <c r="C135" s="385" t="s">
        <v>345</v>
      </c>
      <c r="D135" s="386" t="s">
        <v>237</v>
      </c>
      <c r="E135" s="387" t="s">
        <v>306</v>
      </c>
      <c r="F135" s="388" t="s">
        <v>115</v>
      </c>
      <c r="G135" s="389"/>
      <c r="H135" s="389"/>
      <c r="I135" s="389" t="s">
        <v>115</v>
      </c>
      <c r="J135" s="389"/>
      <c r="K135" s="389"/>
      <c r="L135" s="388" t="s">
        <v>115</v>
      </c>
      <c r="M135" s="388"/>
      <c r="N135" s="389"/>
      <c r="O135" s="389" t="s">
        <v>115</v>
      </c>
      <c r="P135" s="391"/>
      <c r="Q135" s="388"/>
      <c r="R135" s="389" t="s">
        <v>115</v>
      </c>
      <c r="S135" s="390"/>
      <c r="T135" s="388"/>
      <c r="U135" s="389" t="s">
        <v>115</v>
      </c>
      <c r="V135" s="389"/>
      <c r="W135" s="389"/>
      <c r="X135" s="389" t="s">
        <v>115</v>
      </c>
      <c r="Y135" s="389"/>
      <c r="Z135" s="388"/>
      <c r="AA135" s="388" t="s">
        <v>115</v>
      </c>
      <c r="AB135" s="389"/>
      <c r="AC135" s="389"/>
      <c r="AD135" s="389" t="s">
        <v>115</v>
      </c>
      <c r="AE135" s="389"/>
      <c r="AF135" s="389"/>
      <c r="AG135" s="388" t="s">
        <v>115</v>
      </c>
      <c r="AH135" s="390"/>
      <c r="AI135" s="391"/>
      <c r="AJ135" s="389" t="s">
        <v>115</v>
      </c>
      <c r="AK135" s="392">
        <v>126</v>
      </c>
      <c r="AL135" s="393">
        <f t="shared" si="10"/>
        <v>132</v>
      </c>
      <c r="AM135" s="394">
        <f t="shared" si="11"/>
        <v>6</v>
      </c>
    </row>
    <row r="136" spans="1:39" s="13" customFormat="1" ht="21.75" customHeight="1">
      <c r="A136" s="383">
        <v>151122</v>
      </c>
      <c r="B136" s="437" t="s">
        <v>346</v>
      </c>
      <c r="C136" s="385" t="s">
        <v>347</v>
      </c>
      <c r="D136" s="386" t="s">
        <v>237</v>
      </c>
      <c r="E136" s="436" t="s">
        <v>306</v>
      </c>
      <c r="F136" s="388" t="s">
        <v>115</v>
      </c>
      <c r="G136" s="389"/>
      <c r="H136" s="389"/>
      <c r="I136" s="389" t="s">
        <v>115</v>
      </c>
      <c r="J136" s="389"/>
      <c r="K136" s="389"/>
      <c r="L136" s="388" t="s">
        <v>115</v>
      </c>
      <c r="M136" s="388"/>
      <c r="N136" s="389"/>
      <c r="O136" s="389" t="s">
        <v>115</v>
      </c>
      <c r="P136" s="391"/>
      <c r="Q136" s="388"/>
      <c r="R136" s="389" t="s">
        <v>115</v>
      </c>
      <c r="S136" s="390" t="s">
        <v>194</v>
      </c>
      <c r="T136" s="390" t="s">
        <v>194</v>
      </c>
      <c r="U136" s="389" t="s">
        <v>115</v>
      </c>
      <c r="V136" s="389"/>
      <c r="W136" s="389"/>
      <c r="X136" s="389" t="s">
        <v>115</v>
      </c>
      <c r="Y136" s="389"/>
      <c r="Z136" s="388"/>
      <c r="AA136" s="388" t="s">
        <v>115</v>
      </c>
      <c r="AB136" s="389"/>
      <c r="AC136" s="389"/>
      <c r="AD136" s="389" t="s">
        <v>115</v>
      </c>
      <c r="AE136" s="389"/>
      <c r="AF136" s="389"/>
      <c r="AG136" s="388" t="s">
        <v>115</v>
      </c>
      <c r="AH136" s="390" t="s">
        <v>194</v>
      </c>
      <c r="AI136" s="391"/>
      <c r="AJ136" s="389" t="s">
        <v>115</v>
      </c>
      <c r="AK136" s="392">
        <v>126</v>
      </c>
      <c r="AL136" s="393">
        <f t="shared" si="10"/>
        <v>150</v>
      </c>
      <c r="AM136" s="394">
        <f t="shared" si="11"/>
        <v>24</v>
      </c>
    </row>
    <row r="137" spans="1:39" s="13" customFormat="1" ht="21.75" customHeight="1">
      <c r="A137" s="383">
        <v>151220</v>
      </c>
      <c r="B137" s="384" t="s">
        <v>348</v>
      </c>
      <c r="C137" s="385" t="s">
        <v>349</v>
      </c>
      <c r="D137" s="386" t="s">
        <v>237</v>
      </c>
      <c r="E137" s="436" t="s">
        <v>306</v>
      </c>
      <c r="F137" s="388" t="s">
        <v>115</v>
      </c>
      <c r="G137" s="389"/>
      <c r="H137" s="389"/>
      <c r="I137" s="389" t="s">
        <v>115</v>
      </c>
      <c r="J137" s="389"/>
      <c r="K137" s="389"/>
      <c r="L137" s="388" t="s">
        <v>115</v>
      </c>
      <c r="M137" s="388"/>
      <c r="N137" s="389"/>
      <c r="O137" s="389" t="s">
        <v>115</v>
      </c>
      <c r="P137" s="391"/>
      <c r="Q137" s="388"/>
      <c r="R137" s="389" t="s">
        <v>115</v>
      </c>
      <c r="S137" s="390"/>
      <c r="T137" s="388"/>
      <c r="U137" s="389" t="s">
        <v>115</v>
      </c>
      <c r="V137" s="389"/>
      <c r="W137" s="389"/>
      <c r="X137" s="389" t="s">
        <v>115</v>
      </c>
      <c r="Y137" s="389"/>
      <c r="Z137" s="388"/>
      <c r="AA137" s="388" t="s">
        <v>115</v>
      </c>
      <c r="AB137" s="389"/>
      <c r="AC137" s="389"/>
      <c r="AD137" s="389" t="s">
        <v>115</v>
      </c>
      <c r="AE137" s="389"/>
      <c r="AF137" s="389"/>
      <c r="AG137" s="388" t="s">
        <v>115</v>
      </c>
      <c r="AH137" s="390"/>
      <c r="AI137" s="391"/>
      <c r="AJ137" s="389" t="s">
        <v>115</v>
      </c>
      <c r="AK137" s="392">
        <v>126</v>
      </c>
      <c r="AL137" s="393">
        <f t="shared" si="10"/>
        <v>132</v>
      </c>
      <c r="AM137" s="394">
        <f t="shared" si="11"/>
        <v>6</v>
      </c>
    </row>
    <row r="138" spans="1:39" s="13" customFormat="1" ht="21.75" customHeight="1">
      <c r="A138" s="512">
        <v>150754</v>
      </c>
      <c r="B138" s="384" t="s">
        <v>350</v>
      </c>
      <c r="C138" s="438" t="s">
        <v>351</v>
      </c>
      <c r="D138" s="386" t="s">
        <v>237</v>
      </c>
      <c r="E138" s="436" t="s">
        <v>306</v>
      </c>
      <c r="F138" s="388" t="s">
        <v>115</v>
      </c>
      <c r="G138" s="389"/>
      <c r="H138" s="389"/>
      <c r="I138" s="389" t="s">
        <v>115</v>
      </c>
      <c r="J138" s="389"/>
      <c r="K138" s="389"/>
      <c r="L138" s="388" t="s">
        <v>115</v>
      </c>
      <c r="M138" s="388"/>
      <c r="N138" s="389"/>
      <c r="O138" s="389" t="s">
        <v>115</v>
      </c>
      <c r="P138" s="391"/>
      <c r="Q138" s="388"/>
      <c r="R138" s="389"/>
      <c r="S138" s="390"/>
      <c r="T138" s="388"/>
      <c r="U138" s="389" t="s">
        <v>115</v>
      </c>
      <c r="V138" s="389" t="s">
        <v>115</v>
      </c>
      <c r="W138" s="389"/>
      <c r="X138" s="389" t="s">
        <v>115</v>
      </c>
      <c r="Y138" s="389"/>
      <c r="Z138" s="388"/>
      <c r="AA138" s="388" t="s">
        <v>115</v>
      </c>
      <c r="AB138" s="389"/>
      <c r="AC138" s="389"/>
      <c r="AD138" s="389" t="s">
        <v>115</v>
      </c>
      <c r="AE138" s="389"/>
      <c r="AF138" s="389"/>
      <c r="AG138" s="388" t="s">
        <v>115</v>
      </c>
      <c r="AH138" s="390"/>
      <c r="AI138" s="391"/>
      <c r="AJ138" s="389" t="s">
        <v>115</v>
      </c>
      <c r="AK138" s="392">
        <v>126</v>
      </c>
      <c r="AL138" s="393">
        <f t="shared" si="10"/>
        <v>132</v>
      </c>
      <c r="AM138" s="394">
        <f t="shared" si="11"/>
        <v>6</v>
      </c>
    </row>
    <row r="139" spans="1:39" s="13" customFormat="1" ht="21.75" customHeight="1">
      <c r="A139" s="512">
        <v>151041</v>
      </c>
      <c r="B139" s="384" t="s">
        <v>352</v>
      </c>
      <c r="C139" s="438" t="s">
        <v>353</v>
      </c>
      <c r="D139" s="386" t="s">
        <v>237</v>
      </c>
      <c r="E139" s="436" t="s">
        <v>306</v>
      </c>
      <c r="F139" s="388" t="s">
        <v>115</v>
      </c>
      <c r="G139" s="389"/>
      <c r="H139" s="389"/>
      <c r="I139" s="389" t="s">
        <v>115</v>
      </c>
      <c r="J139" s="389"/>
      <c r="K139" s="391"/>
      <c r="L139" s="388" t="s">
        <v>115</v>
      </c>
      <c r="M139" s="388"/>
      <c r="N139" s="389"/>
      <c r="O139" s="389" t="s">
        <v>115</v>
      </c>
      <c r="P139" s="391"/>
      <c r="Q139" s="390"/>
      <c r="R139" s="389" t="s">
        <v>115</v>
      </c>
      <c r="S139" s="390"/>
      <c r="T139" s="388"/>
      <c r="U139" s="389" t="s">
        <v>115</v>
      </c>
      <c r="V139" s="391" t="s">
        <v>194</v>
      </c>
      <c r="W139" s="391"/>
      <c r="X139" s="389" t="s">
        <v>115</v>
      </c>
      <c r="Y139" s="391" t="s">
        <v>115</v>
      </c>
      <c r="Z139" s="388"/>
      <c r="AA139" s="388" t="s">
        <v>115</v>
      </c>
      <c r="AB139" s="389"/>
      <c r="AC139" s="391" t="s">
        <v>194</v>
      </c>
      <c r="AD139" s="389" t="s">
        <v>115</v>
      </c>
      <c r="AE139" s="389"/>
      <c r="AF139" s="389"/>
      <c r="AG139" s="388" t="s">
        <v>115</v>
      </c>
      <c r="AH139" s="390"/>
      <c r="AI139" s="391"/>
      <c r="AJ139" s="389" t="s">
        <v>115</v>
      </c>
      <c r="AK139" s="392">
        <v>126</v>
      </c>
      <c r="AL139" s="393">
        <f t="shared" si="10"/>
        <v>156</v>
      </c>
      <c r="AM139" s="394">
        <f t="shared" si="11"/>
        <v>30</v>
      </c>
    </row>
    <row r="140" spans="1:39" s="13" customFormat="1" ht="21.75" customHeight="1">
      <c r="A140" s="383">
        <v>151505</v>
      </c>
      <c r="B140" s="384" t="s">
        <v>354</v>
      </c>
      <c r="C140" s="385" t="s">
        <v>355</v>
      </c>
      <c r="D140" s="386" t="s">
        <v>237</v>
      </c>
      <c r="E140" s="436" t="s">
        <v>306</v>
      </c>
      <c r="F140" s="388"/>
      <c r="G140" s="721" t="s">
        <v>356</v>
      </c>
      <c r="H140" s="722"/>
      <c r="I140" s="722"/>
      <c r="J140" s="723"/>
      <c r="K140" s="389" t="s">
        <v>115</v>
      </c>
      <c r="L140" s="388" t="s">
        <v>115</v>
      </c>
      <c r="M140" s="388"/>
      <c r="N140" s="389"/>
      <c r="O140" s="389"/>
      <c r="P140" s="391"/>
      <c r="Q140" s="388"/>
      <c r="R140" s="389" t="s">
        <v>115</v>
      </c>
      <c r="S140" s="388" t="s">
        <v>115</v>
      </c>
      <c r="T140" s="388"/>
      <c r="U140" s="389"/>
      <c r="V140" s="389"/>
      <c r="W140" s="389"/>
      <c r="X140" s="389"/>
      <c r="Y140" s="389" t="s">
        <v>115</v>
      </c>
      <c r="Z140" s="388"/>
      <c r="AA140" s="388"/>
      <c r="AB140" s="721" t="s">
        <v>187</v>
      </c>
      <c r="AC140" s="722"/>
      <c r="AD140" s="723"/>
      <c r="AE140" s="389"/>
      <c r="AF140" s="389" t="s">
        <v>115</v>
      </c>
      <c r="AG140" s="388" t="s">
        <v>115</v>
      </c>
      <c r="AH140" s="390"/>
      <c r="AI140" s="391"/>
      <c r="AJ140" s="389"/>
      <c r="AK140" s="392">
        <v>84</v>
      </c>
      <c r="AL140" s="393">
        <f t="shared" si="10"/>
        <v>84</v>
      </c>
      <c r="AM140" s="394">
        <f>SUM(AL140-84)</f>
        <v>0</v>
      </c>
    </row>
    <row r="141" spans="1:39" s="13" customFormat="1" ht="21.75" customHeight="1">
      <c r="A141" s="383">
        <v>126306</v>
      </c>
      <c r="B141" s="384" t="s">
        <v>357</v>
      </c>
      <c r="C141" s="532" t="s">
        <v>358</v>
      </c>
      <c r="D141" s="386" t="s">
        <v>237</v>
      </c>
      <c r="E141" s="436" t="s">
        <v>306</v>
      </c>
      <c r="F141" s="388" t="s">
        <v>115</v>
      </c>
      <c r="G141" s="389"/>
      <c r="H141" s="389"/>
      <c r="I141" s="389" t="s">
        <v>115</v>
      </c>
      <c r="J141" s="389"/>
      <c r="K141" s="389"/>
      <c r="L141" s="388" t="s">
        <v>115</v>
      </c>
      <c r="M141" s="388"/>
      <c r="N141" s="389"/>
      <c r="O141" s="389" t="s">
        <v>115</v>
      </c>
      <c r="P141" s="391"/>
      <c r="Q141" s="388"/>
      <c r="R141" s="389" t="s">
        <v>115</v>
      </c>
      <c r="S141" s="390"/>
      <c r="T141" s="388"/>
      <c r="U141" s="389" t="s">
        <v>115</v>
      </c>
      <c r="V141" s="389"/>
      <c r="W141" s="389"/>
      <c r="X141" s="389" t="s">
        <v>115</v>
      </c>
      <c r="Y141" s="389"/>
      <c r="Z141" s="388"/>
      <c r="AA141" s="388" t="s">
        <v>115</v>
      </c>
      <c r="AB141" s="389"/>
      <c r="AC141" s="389"/>
      <c r="AD141" s="389" t="s">
        <v>115</v>
      </c>
      <c r="AE141" s="389"/>
      <c r="AF141" s="389"/>
      <c r="AG141" s="388" t="s">
        <v>115</v>
      </c>
      <c r="AH141" s="390"/>
      <c r="AI141" s="391"/>
      <c r="AJ141" s="389" t="s">
        <v>115</v>
      </c>
      <c r="AK141" s="392">
        <v>126</v>
      </c>
      <c r="AL141" s="393">
        <f t="shared" si="10"/>
        <v>132</v>
      </c>
      <c r="AM141" s="394">
        <f t="shared" si="11"/>
        <v>6</v>
      </c>
    </row>
    <row r="142" spans="1:39" s="13" customFormat="1" ht="21.75" customHeight="1">
      <c r="A142" s="383">
        <v>125210</v>
      </c>
      <c r="B142" s="437" t="s">
        <v>359</v>
      </c>
      <c r="C142" s="533" t="s">
        <v>360</v>
      </c>
      <c r="D142" s="386" t="s">
        <v>237</v>
      </c>
      <c r="E142" s="436" t="s">
        <v>306</v>
      </c>
      <c r="F142" s="388" t="s">
        <v>115</v>
      </c>
      <c r="G142" s="389"/>
      <c r="H142" s="389"/>
      <c r="I142" s="389" t="s">
        <v>115</v>
      </c>
      <c r="J142" s="389"/>
      <c r="K142" s="389"/>
      <c r="L142" s="388" t="s">
        <v>115</v>
      </c>
      <c r="M142" s="388"/>
      <c r="N142" s="389"/>
      <c r="O142" s="389" t="s">
        <v>115</v>
      </c>
      <c r="P142" s="391"/>
      <c r="Q142" s="388"/>
      <c r="R142" s="389" t="s">
        <v>115</v>
      </c>
      <c r="S142" s="390"/>
      <c r="T142" s="388"/>
      <c r="U142" s="389" t="s">
        <v>115</v>
      </c>
      <c r="V142" s="389"/>
      <c r="W142" s="389"/>
      <c r="X142" s="389" t="s">
        <v>115</v>
      </c>
      <c r="Y142" s="389"/>
      <c r="Z142" s="388"/>
      <c r="AA142" s="388" t="s">
        <v>115</v>
      </c>
      <c r="AB142" s="389"/>
      <c r="AC142" s="389"/>
      <c r="AD142" s="389" t="s">
        <v>115</v>
      </c>
      <c r="AE142" s="389"/>
      <c r="AF142" s="389"/>
      <c r="AG142" s="388" t="s">
        <v>115</v>
      </c>
      <c r="AH142" s="390"/>
      <c r="AI142" s="391"/>
      <c r="AJ142" s="389" t="s">
        <v>115</v>
      </c>
      <c r="AK142" s="392">
        <v>126</v>
      </c>
      <c r="AL142" s="393">
        <f t="shared" si="10"/>
        <v>132</v>
      </c>
      <c r="AM142" s="394">
        <f t="shared" si="11"/>
        <v>6</v>
      </c>
    </row>
    <row r="143" spans="1:39" s="13" customFormat="1" ht="21.75" customHeight="1">
      <c r="A143" s="383">
        <v>137146</v>
      </c>
      <c r="B143" s="384" t="s">
        <v>361</v>
      </c>
      <c r="C143" s="385" t="s">
        <v>362</v>
      </c>
      <c r="D143" s="386" t="s">
        <v>237</v>
      </c>
      <c r="E143" s="436" t="s">
        <v>306</v>
      </c>
      <c r="F143" s="388" t="s">
        <v>115</v>
      </c>
      <c r="G143" s="389"/>
      <c r="H143" s="389"/>
      <c r="I143" s="389"/>
      <c r="J143" s="391" t="s">
        <v>194</v>
      </c>
      <c r="K143" s="389" t="s">
        <v>115</v>
      </c>
      <c r="L143" s="388" t="s">
        <v>115</v>
      </c>
      <c r="M143" s="388"/>
      <c r="N143" s="389" t="s">
        <v>115</v>
      </c>
      <c r="O143" s="389"/>
      <c r="P143" s="391"/>
      <c r="Q143" s="390" t="s">
        <v>194</v>
      </c>
      <c r="R143" s="389" t="s">
        <v>115</v>
      </c>
      <c r="S143" s="390"/>
      <c r="T143" s="388" t="s">
        <v>115</v>
      </c>
      <c r="U143" s="389" t="s">
        <v>115</v>
      </c>
      <c r="V143" s="389"/>
      <c r="W143" s="389"/>
      <c r="X143" s="389"/>
      <c r="Y143" s="389"/>
      <c r="Z143" s="388" t="s">
        <v>115</v>
      </c>
      <c r="AA143" s="388" t="s">
        <v>115</v>
      </c>
      <c r="AB143" s="389"/>
      <c r="AC143" s="389"/>
      <c r="AD143" s="389"/>
      <c r="AE143" s="389"/>
      <c r="AF143" s="389" t="s">
        <v>115</v>
      </c>
      <c r="AG143" s="388" t="s">
        <v>115</v>
      </c>
      <c r="AH143" s="390" t="s">
        <v>194</v>
      </c>
      <c r="AI143" s="391"/>
      <c r="AJ143" s="389"/>
      <c r="AK143" s="392">
        <v>126</v>
      </c>
      <c r="AL143" s="393">
        <f t="shared" si="10"/>
        <v>150</v>
      </c>
      <c r="AM143" s="394">
        <f t="shared" si="11"/>
        <v>24</v>
      </c>
    </row>
    <row r="144" spans="1:39" s="13" customFormat="1" ht="21.75" customHeight="1">
      <c r="A144" s="383">
        <v>150819</v>
      </c>
      <c r="B144" s="396" t="s">
        <v>363</v>
      </c>
      <c r="C144" s="385" t="s">
        <v>364</v>
      </c>
      <c r="D144" s="386" t="s">
        <v>237</v>
      </c>
      <c r="E144" s="436" t="s">
        <v>306</v>
      </c>
      <c r="F144" s="388" t="s">
        <v>115</v>
      </c>
      <c r="G144" s="389"/>
      <c r="H144" s="389"/>
      <c r="I144" s="389" t="s">
        <v>115</v>
      </c>
      <c r="J144" s="389"/>
      <c r="K144" s="389"/>
      <c r="L144" s="388" t="s">
        <v>115</v>
      </c>
      <c r="M144" s="388"/>
      <c r="N144" s="389"/>
      <c r="O144" s="389" t="s">
        <v>115</v>
      </c>
      <c r="P144" s="391" t="s">
        <v>115</v>
      </c>
      <c r="Q144" s="388"/>
      <c r="R144" s="389"/>
      <c r="S144" s="390"/>
      <c r="T144" s="388"/>
      <c r="U144" s="389" t="s">
        <v>115</v>
      </c>
      <c r="V144" s="389"/>
      <c r="W144" s="391" t="s">
        <v>194</v>
      </c>
      <c r="X144" s="389" t="s">
        <v>115</v>
      </c>
      <c r="Y144" s="389" t="s">
        <v>115</v>
      </c>
      <c r="Z144" s="388"/>
      <c r="AA144" s="388" t="s">
        <v>115</v>
      </c>
      <c r="AB144" s="389"/>
      <c r="AC144" s="389"/>
      <c r="AD144" s="389" t="s">
        <v>115</v>
      </c>
      <c r="AE144" s="391" t="s">
        <v>194</v>
      </c>
      <c r="AF144" s="389"/>
      <c r="AG144" s="388" t="s">
        <v>115</v>
      </c>
      <c r="AH144" s="390"/>
      <c r="AI144" s="391"/>
      <c r="AJ144" s="389" t="s">
        <v>115</v>
      </c>
      <c r="AK144" s="392">
        <v>126</v>
      </c>
      <c r="AL144" s="393">
        <f t="shared" si="10"/>
        <v>156</v>
      </c>
      <c r="AM144" s="394">
        <f t="shared" si="11"/>
        <v>30</v>
      </c>
    </row>
    <row r="145" spans="1:39" s="13" customFormat="1" ht="21.75" customHeight="1">
      <c r="A145" s="383"/>
      <c r="B145" s="384"/>
      <c r="C145" s="400"/>
      <c r="D145" s="386">
        <v>10</v>
      </c>
      <c r="E145" s="387"/>
      <c r="F145" s="388">
        <v>15</v>
      </c>
      <c r="G145" s="389"/>
      <c r="H145" s="389"/>
      <c r="I145" s="389">
        <v>15</v>
      </c>
      <c r="J145" s="389"/>
      <c r="K145" s="389"/>
      <c r="L145" s="388">
        <v>15</v>
      </c>
      <c r="M145" s="390"/>
      <c r="N145" s="389"/>
      <c r="O145" s="389">
        <v>15</v>
      </c>
      <c r="P145" s="391"/>
      <c r="Q145" s="388"/>
      <c r="R145" s="389">
        <v>15</v>
      </c>
      <c r="S145" s="390"/>
      <c r="T145" s="388"/>
      <c r="U145" s="389">
        <v>15</v>
      </c>
      <c r="V145" s="389"/>
      <c r="W145" s="389"/>
      <c r="X145" s="389">
        <v>15</v>
      </c>
      <c r="Y145" s="391"/>
      <c r="Z145" s="388"/>
      <c r="AA145" s="388">
        <v>15</v>
      </c>
      <c r="AB145" s="389"/>
      <c r="AC145" s="389"/>
      <c r="AD145" s="389">
        <v>15</v>
      </c>
      <c r="AE145" s="389"/>
      <c r="AF145" s="389"/>
      <c r="AG145" s="388">
        <v>15</v>
      </c>
      <c r="AH145" s="388"/>
      <c r="AI145" s="389"/>
      <c r="AJ145" s="389">
        <v>15</v>
      </c>
      <c r="AK145" s="392"/>
      <c r="AL145" s="393"/>
      <c r="AM145" s="394"/>
    </row>
    <row r="146" spans="1:39" s="13" customFormat="1" ht="21.75" customHeight="1">
      <c r="A146" s="516">
        <v>429988</v>
      </c>
      <c r="B146" s="406" t="s">
        <v>337</v>
      </c>
      <c r="C146" s="405"/>
      <c r="D146" s="386" t="s">
        <v>338</v>
      </c>
      <c r="E146" s="534" t="s">
        <v>365</v>
      </c>
      <c r="F146" s="388"/>
      <c r="G146" s="389" t="s">
        <v>194</v>
      </c>
      <c r="H146" s="389" t="s">
        <v>194</v>
      </c>
      <c r="I146" s="389" t="s">
        <v>194</v>
      </c>
      <c r="J146" s="389" t="s">
        <v>194</v>
      </c>
      <c r="K146" s="389" t="s">
        <v>194</v>
      </c>
      <c r="L146" s="388"/>
      <c r="M146" s="388" t="s">
        <v>194</v>
      </c>
      <c r="N146" s="389" t="s">
        <v>194</v>
      </c>
      <c r="O146" s="391" t="s">
        <v>194</v>
      </c>
      <c r="P146" s="389" t="s">
        <v>194</v>
      </c>
      <c r="Q146" s="388"/>
      <c r="R146" s="389" t="s">
        <v>194</v>
      </c>
      <c r="S146" s="388" t="s">
        <v>194</v>
      </c>
      <c r="T146" s="388"/>
      <c r="U146" s="389" t="s">
        <v>194</v>
      </c>
      <c r="V146" s="389" t="s">
        <v>194</v>
      </c>
      <c r="W146" s="389"/>
      <c r="X146" s="389" t="s">
        <v>194</v>
      </c>
      <c r="Y146" s="389" t="s">
        <v>194</v>
      </c>
      <c r="Z146" s="388"/>
      <c r="AA146" s="390" t="s">
        <v>194</v>
      </c>
      <c r="AB146" s="389" t="s">
        <v>194</v>
      </c>
      <c r="AC146" s="389" t="s">
        <v>194</v>
      </c>
      <c r="AD146" s="389"/>
      <c r="AE146" s="389" t="s">
        <v>194</v>
      </c>
      <c r="AF146" s="389" t="s">
        <v>194</v>
      </c>
      <c r="AG146" s="390" t="s">
        <v>194</v>
      </c>
      <c r="AH146" s="388" t="s">
        <v>194</v>
      </c>
      <c r="AI146" s="389" t="s">
        <v>194</v>
      </c>
      <c r="AJ146" s="389" t="s">
        <v>194</v>
      </c>
      <c r="AK146" s="392">
        <v>126</v>
      </c>
      <c r="AL146" s="393">
        <f t="shared" si="10"/>
        <v>144</v>
      </c>
      <c r="AM146" s="394">
        <f t="shared" si="11"/>
        <v>18</v>
      </c>
    </row>
    <row r="147" spans="1:39" s="13" customFormat="1" ht="21.75" customHeight="1">
      <c r="A147" s="516">
        <v>432350</v>
      </c>
      <c r="B147" s="406" t="s">
        <v>340</v>
      </c>
      <c r="C147" s="405"/>
      <c r="D147" s="386" t="s">
        <v>338</v>
      </c>
      <c r="E147" s="534" t="s">
        <v>365</v>
      </c>
      <c r="F147" s="388" t="s">
        <v>194</v>
      </c>
      <c r="G147" s="389" t="s">
        <v>194</v>
      </c>
      <c r="H147" s="389" t="s">
        <v>194</v>
      </c>
      <c r="I147" s="389"/>
      <c r="J147" s="389" t="s">
        <v>194</v>
      </c>
      <c r="K147" s="389" t="s">
        <v>194</v>
      </c>
      <c r="L147" s="388" t="s">
        <v>194</v>
      </c>
      <c r="M147" s="388"/>
      <c r="N147" s="389" t="s">
        <v>194</v>
      </c>
      <c r="O147" s="389" t="s">
        <v>194</v>
      </c>
      <c r="P147" s="389"/>
      <c r="Q147" s="388"/>
      <c r="R147" s="388"/>
      <c r="S147" s="388"/>
      <c r="T147" s="388"/>
      <c r="U147" s="389" t="s">
        <v>194</v>
      </c>
      <c r="V147" s="389" t="s">
        <v>194</v>
      </c>
      <c r="W147" s="389" t="s">
        <v>194</v>
      </c>
      <c r="X147" s="389" t="s">
        <v>194</v>
      </c>
      <c r="Y147" s="389" t="s">
        <v>194</v>
      </c>
      <c r="Z147" s="388"/>
      <c r="AA147" s="388" t="s">
        <v>194</v>
      </c>
      <c r="AB147" s="389" t="s">
        <v>194</v>
      </c>
      <c r="AC147" s="389"/>
      <c r="AD147" s="389" t="s">
        <v>194</v>
      </c>
      <c r="AE147" s="389" t="s">
        <v>194</v>
      </c>
      <c r="AF147" s="389" t="s">
        <v>194</v>
      </c>
      <c r="AG147" s="388" t="s">
        <v>194</v>
      </c>
      <c r="AH147" s="388"/>
      <c r="AI147" s="389" t="s">
        <v>194</v>
      </c>
      <c r="AJ147" s="389" t="s">
        <v>194</v>
      </c>
      <c r="AK147" s="392">
        <v>126</v>
      </c>
      <c r="AL147" s="393">
        <f t="shared" si="10"/>
        <v>126</v>
      </c>
      <c r="AM147" s="394">
        <f t="shared" si="11"/>
        <v>0</v>
      </c>
    </row>
    <row r="148" spans="1:39" s="13" customFormat="1" ht="21.75" customHeight="1" thickBot="1">
      <c r="A148" s="517">
        <v>126047</v>
      </c>
      <c r="B148" s="518" t="s">
        <v>341</v>
      </c>
      <c r="C148" s="413" t="s">
        <v>342</v>
      </c>
      <c r="D148" s="414" t="s">
        <v>338</v>
      </c>
      <c r="E148" s="415" t="s">
        <v>339</v>
      </c>
      <c r="F148" s="727" t="s">
        <v>343</v>
      </c>
      <c r="G148" s="728"/>
      <c r="H148" s="728"/>
      <c r="I148" s="728"/>
      <c r="J148" s="728"/>
      <c r="K148" s="728"/>
      <c r="L148" s="728"/>
      <c r="M148" s="728"/>
      <c r="N148" s="728"/>
      <c r="O148" s="728"/>
      <c r="P148" s="728"/>
      <c r="Q148" s="728"/>
      <c r="R148" s="728"/>
      <c r="S148" s="728"/>
      <c r="T148" s="728"/>
      <c r="U148" s="728"/>
      <c r="V148" s="728"/>
      <c r="W148" s="728"/>
      <c r="X148" s="728"/>
      <c r="Y148" s="728"/>
      <c r="Z148" s="728"/>
      <c r="AA148" s="728"/>
      <c r="AB148" s="728"/>
      <c r="AC148" s="728"/>
      <c r="AD148" s="728"/>
      <c r="AE148" s="728"/>
      <c r="AF148" s="728"/>
      <c r="AG148" s="728"/>
      <c r="AH148" s="728"/>
      <c r="AI148" s="728"/>
      <c r="AJ148" s="728"/>
      <c r="AK148" s="519"/>
      <c r="AL148" s="520"/>
      <c r="AM148" s="521"/>
    </row>
    <row r="149" spans="1:39" s="13" customFormat="1" ht="13.5" customHeight="1">
      <c r="A149" s="450"/>
      <c r="B149" s="527"/>
      <c r="C149" s="425"/>
      <c r="D149" s="426"/>
      <c r="E149" s="427"/>
      <c r="F149" s="528"/>
      <c r="G149" s="528"/>
      <c r="H149" s="528"/>
      <c r="I149" s="371"/>
      <c r="J149" s="528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528"/>
      <c r="X149" s="528"/>
      <c r="Y149" s="528"/>
      <c r="Z149" s="528"/>
      <c r="AA149" s="528"/>
      <c r="AB149" s="528"/>
      <c r="AC149" s="528"/>
      <c r="AD149" s="528"/>
      <c r="AE149" s="528"/>
      <c r="AF149" s="528"/>
      <c r="AG149" s="528"/>
      <c r="AH149" s="528"/>
      <c r="AI149" s="528"/>
      <c r="AJ149" s="528"/>
      <c r="AK149" s="428"/>
      <c r="AL149" s="430"/>
      <c r="AM149" s="431"/>
    </row>
    <row r="150" spans="1:39" s="13" customFormat="1" ht="13.5" customHeight="1">
      <c r="A150" s="450"/>
      <c r="B150" s="527"/>
      <c r="C150" s="425"/>
      <c r="D150" s="426"/>
      <c r="E150" s="427"/>
      <c r="F150" s="528"/>
      <c r="G150" s="528"/>
      <c r="H150" s="528"/>
      <c r="I150" s="371"/>
      <c r="J150" s="528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528"/>
      <c r="X150" s="528"/>
      <c r="Y150" s="528"/>
      <c r="Z150" s="528"/>
      <c r="AA150" s="528"/>
      <c r="AB150" s="528"/>
      <c r="AC150" s="528"/>
      <c r="AD150" s="528"/>
      <c r="AE150" s="528"/>
      <c r="AF150" s="528"/>
      <c r="AG150" s="528"/>
      <c r="AH150" s="528"/>
      <c r="AI150" s="528"/>
      <c r="AJ150" s="528"/>
      <c r="AK150" s="428"/>
      <c r="AL150" s="430"/>
      <c r="AM150" s="431"/>
    </row>
    <row r="151" spans="1:39" s="13" customFormat="1" ht="13.5" customHeight="1">
      <c r="A151" s="450"/>
      <c r="B151" s="527"/>
      <c r="C151" s="425"/>
      <c r="D151" s="426"/>
      <c r="E151" s="427"/>
      <c r="F151" s="528"/>
      <c r="G151" s="528"/>
      <c r="H151" s="528"/>
      <c r="I151" s="371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528"/>
      <c r="Y151" s="528"/>
      <c r="Z151" s="528"/>
      <c r="AA151" s="528"/>
      <c r="AB151" s="528"/>
      <c r="AC151" s="528"/>
      <c r="AD151" s="528"/>
      <c r="AE151" s="528"/>
      <c r="AF151" s="528"/>
      <c r="AG151" s="528"/>
      <c r="AH151" s="528"/>
      <c r="AI151" s="528"/>
      <c r="AJ151" s="528"/>
      <c r="AK151" s="428"/>
      <c r="AL151" s="430"/>
      <c r="AM151" s="431"/>
    </row>
    <row r="152" spans="1:39" s="13" customFormat="1" ht="13.5" customHeight="1">
      <c r="A152" s="450"/>
      <c r="B152" s="527"/>
      <c r="C152" s="425"/>
      <c r="D152" s="426"/>
      <c r="E152" s="427"/>
      <c r="F152" s="528"/>
      <c r="G152" s="528"/>
      <c r="H152" s="528"/>
      <c r="I152" s="371"/>
      <c r="J152" s="528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528"/>
      <c r="X152" s="528"/>
      <c r="Y152" s="528"/>
      <c r="Z152" s="528"/>
      <c r="AA152" s="528"/>
      <c r="AB152" s="528"/>
      <c r="AC152" s="528"/>
      <c r="AD152" s="528"/>
      <c r="AE152" s="528"/>
      <c r="AF152" s="528"/>
      <c r="AG152" s="528"/>
      <c r="AH152" s="528"/>
      <c r="AI152" s="528"/>
      <c r="AJ152" s="528"/>
      <c r="AK152" s="428"/>
      <c r="AL152" s="430"/>
      <c r="AM152" s="431"/>
    </row>
    <row r="153" spans="1:39" s="13" customFormat="1" ht="13.5" customHeight="1">
      <c r="A153" s="450"/>
      <c r="B153" s="527"/>
      <c r="C153" s="425"/>
      <c r="D153" s="426"/>
      <c r="E153" s="427"/>
      <c r="F153" s="528"/>
      <c r="G153" s="528"/>
      <c r="H153" s="528"/>
      <c r="I153" s="371"/>
      <c r="J153" s="528"/>
      <c r="K153" s="528"/>
      <c r="L153" s="528"/>
      <c r="M153" s="528"/>
      <c r="N153" s="528"/>
      <c r="O153" s="528"/>
      <c r="P153" s="528"/>
      <c r="Q153" s="528"/>
      <c r="R153" s="528"/>
      <c r="S153" s="528"/>
      <c r="T153" s="528"/>
      <c r="U153" s="528"/>
      <c r="V153" s="528"/>
      <c r="W153" s="528"/>
      <c r="X153" s="528"/>
      <c r="Y153" s="528"/>
      <c r="Z153" s="528"/>
      <c r="AA153" s="528"/>
      <c r="AB153" s="528"/>
      <c r="AC153" s="528"/>
      <c r="AD153" s="528"/>
      <c r="AE153" s="528"/>
      <c r="AF153" s="528"/>
      <c r="AG153" s="528"/>
      <c r="AH153" s="528"/>
      <c r="AI153" s="528"/>
      <c r="AJ153" s="528"/>
      <c r="AK153" s="428"/>
      <c r="AL153" s="430"/>
      <c r="AM153" s="431"/>
    </row>
    <row r="154" spans="1:39" s="13" customFormat="1" ht="13.5" customHeight="1" thickBot="1">
      <c r="A154" s="450"/>
      <c r="B154" s="527"/>
      <c r="C154" s="425"/>
      <c r="D154" s="426"/>
      <c r="E154" s="427"/>
      <c r="F154" s="528"/>
      <c r="G154" s="528"/>
      <c r="H154" s="528"/>
      <c r="I154" s="371"/>
      <c r="J154" s="528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528"/>
      <c r="X154" s="528"/>
      <c r="Y154" s="528"/>
      <c r="Z154" s="528"/>
      <c r="AA154" s="528"/>
      <c r="AB154" s="528"/>
      <c r="AC154" s="528"/>
      <c r="AD154" s="528"/>
      <c r="AE154" s="528"/>
      <c r="AF154" s="528"/>
      <c r="AG154" s="528"/>
      <c r="AH154" s="528"/>
      <c r="AI154" s="528"/>
      <c r="AJ154" s="528"/>
      <c r="AK154" s="428"/>
      <c r="AL154" s="430"/>
      <c r="AM154" s="431"/>
    </row>
    <row r="155" spans="1:39" s="13" customFormat="1" ht="21.75" customHeight="1" thickBot="1">
      <c r="A155" s="432" t="s">
        <v>0</v>
      </c>
      <c r="B155" s="433" t="s">
        <v>1</v>
      </c>
      <c r="C155" s="433" t="s">
        <v>13</v>
      </c>
      <c r="D155" s="434" t="s">
        <v>2</v>
      </c>
      <c r="E155" s="729" t="s">
        <v>3</v>
      </c>
      <c r="F155" s="298">
        <v>1</v>
      </c>
      <c r="G155" s="298">
        <v>2</v>
      </c>
      <c r="H155" s="298">
        <v>3</v>
      </c>
      <c r="I155" s="298">
        <v>4</v>
      </c>
      <c r="J155" s="298">
        <v>5</v>
      </c>
      <c r="K155" s="298">
        <v>6</v>
      </c>
      <c r="L155" s="298">
        <v>7</v>
      </c>
      <c r="M155" s="298">
        <v>8</v>
      </c>
      <c r="N155" s="298">
        <v>9</v>
      </c>
      <c r="O155" s="298">
        <v>10</v>
      </c>
      <c r="P155" s="298">
        <v>11</v>
      </c>
      <c r="Q155" s="298">
        <v>12</v>
      </c>
      <c r="R155" s="298">
        <v>13</v>
      </c>
      <c r="S155" s="298">
        <v>14</v>
      </c>
      <c r="T155" s="298">
        <v>15</v>
      </c>
      <c r="U155" s="298">
        <v>16</v>
      </c>
      <c r="V155" s="298">
        <v>17</v>
      </c>
      <c r="W155" s="298">
        <v>18</v>
      </c>
      <c r="X155" s="298">
        <v>19</v>
      </c>
      <c r="Y155" s="298">
        <v>20</v>
      </c>
      <c r="Z155" s="298">
        <v>21</v>
      </c>
      <c r="AA155" s="298">
        <v>22</v>
      </c>
      <c r="AB155" s="379">
        <v>23</v>
      </c>
      <c r="AC155" s="379">
        <v>24</v>
      </c>
      <c r="AD155" s="379">
        <v>25</v>
      </c>
      <c r="AE155" s="379">
        <v>26</v>
      </c>
      <c r="AF155" s="379">
        <v>27</v>
      </c>
      <c r="AG155" s="379">
        <v>28</v>
      </c>
      <c r="AH155" s="379">
        <v>29</v>
      </c>
      <c r="AI155" s="379">
        <v>30</v>
      </c>
      <c r="AJ155" s="379">
        <v>31</v>
      </c>
      <c r="AK155" s="712" t="s">
        <v>4</v>
      </c>
      <c r="AL155" s="713" t="s">
        <v>5</v>
      </c>
      <c r="AM155" s="714" t="s">
        <v>6</v>
      </c>
    </row>
    <row r="156" spans="1:39" s="13" customFormat="1" ht="21.75" customHeight="1">
      <c r="A156" s="380"/>
      <c r="B156" s="381" t="s">
        <v>207</v>
      </c>
      <c r="C156" s="381" t="s">
        <v>173</v>
      </c>
      <c r="D156" s="382" t="s">
        <v>208</v>
      </c>
      <c r="E156" s="729"/>
      <c r="F156" s="302" t="s">
        <v>9</v>
      </c>
      <c r="G156" s="302" t="s">
        <v>8</v>
      </c>
      <c r="H156" s="302" t="s">
        <v>10</v>
      </c>
      <c r="I156" s="302" t="s">
        <v>7</v>
      </c>
      <c r="J156" s="302" t="s">
        <v>7</v>
      </c>
      <c r="K156" s="302" t="s">
        <v>8</v>
      </c>
      <c r="L156" s="302" t="s">
        <v>8</v>
      </c>
      <c r="M156" s="302" t="s">
        <v>9</v>
      </c>
      <c r="N156" s="302" t="s">
        <v>8</v>
      </c>
      <c r="O156" s="302" t="s">
        <v>10</v>
      </c>
      <c r="P156" s="302" t="s">
        <v>7</v>
      </c>
      <c r="Q156" s="302" t="s">
        <v>7</v>
      </c>
      <c r="R156" s="302" t="s">
        <v>8</v>
      </c>
      <c r="S156" s="302" t="s">
        <v>8</v>
      </c>
      <c r="T156" s="302" t="s">
        <v>9</v>
      </c>
      <c r="U156" s="302" t="s">
        <v>8</v>
      </c>
      <c r="V156" s="302" t="s">
        <v>10</v>
      </c>
      <c r="W156" s="302" t="s">
        <v>7</v>
      </c>
      <c r="X156" s="302" t="s">
        <v>7</v>
      </c>
      <c r="Y156" s="302" t="s">
        <v>8</v>
      </c>
      <c r="Z156" s="302" t="s">
        <v>8</v>
      </c>
      <c r="AA156" s="302" t="s">
        <v>9</v>
      </c>
      <c r="AB156" s="302" t="s">
        <v>8</v>
      </c>
      <c r="AC156" s="302" t="s">
        <v>10</v>
      </c>
      <c r="AD156" s="302" t="s">
        <v>7</v>
      </c>
      <c r="AE156" s="302" t="s">
        <v>7</v>
      </c>
      <c r="AF156" s="302" t="s">
        <v>8</v>
      </c>
      <c r="AG156" s="302" t="s">
        <v>8</v>
      </c>
      <c r="AH156" s="302" t="s">
        <v>9</v>
      </c>
      <c r="AI156" s="302" t="s">
        <v>8</v>
      </c>
      <c r="AJ156" s="302" t="s">
        <v>10</v>
      </c>
      <c r="AK156" s="730"/>
      <c r="AL156" s="713"/>
      <c r="AM156" s="714"/>
    </row>
    <row r="157" spans="1:39" s="13" customFormat="1" ht="21.75" customHeight="1">
      <c r="A157" s="502">
        <v>128384</v>
      </c>
      <c r="B157" s="503" t="s">
        <v>304</v>
      </c>
      <c r="C157" s="504" t="s">
        <v>305</v>
      </c>
      <c r="D157" s="505" t="s">
        <v>283</v>
      </c>
      <c r="E157" s="508" t="s">
        <v>306</v>
      </c>
      <c r="F157" s="388" t="s">
        <v>115</v>
      </c>
      <c r="G157" s="389"/>
      <c r="H157" s="389"/>
      <c r="I157" s="389"/>
      <c r="J157" s="389" t="s">
        <v>115</v>
      </c>
      <c r="K157" s="389"/>
      <c r="L157" s="388"/>
      <c r="M157" s="388"/>
      <c r="N157" s="391" t="s">
        <v>194</v>
      </c>
      <c r="O157" s="389"/>
      <c r="P157" s="389" t="s">
        <v>115</v>
      </c>
      <c r="Q157" s="388"/>
      <c r="R157" s="389" t="s">
        <v>115</v>
      </c>
      <c r="S157" s="388"/>
      <c r="T157" s="388" t="s">
        <v>115</v>
      </c>
      <c r="U157" s="389"/>
      <c r="V157" s="389" t="s">
        <v>115</v>
      </c>
      <c r="W157" s="389"/>
      <c r="X157" s="389" t="s">
        <v>115</v>
      </c>
      <c r="Y157" s="389"/>
      <c r="Z157" s="388" t="s">
        <v>115</v>
      </c>
      <c r="AA157" s="388"/>
      <c r="AB157" s="389" t="s">
        <v>115</v>
      </c>
      <c r="AC157" s="389"/>
      <c r="AD157" s="389" t="s">
        <v>115</v>
      </c>
      <c r="AE157" s="389"/>
      <c r="AF157" s="391"/>
      <c r="AG157" s="388"/>
      <c r="AH157" s="388"/>
      <c r="AI157" s="389"/>
      <c r="AJ157" s="389" t="s">
        <v>115</v>
      </c>
      <c r="AK157" s="392">
        <v>126</v>
      </c>
      <c r="AL157" s="393">
        <f aca="true" t="shared" si="12" ref="AL157:AL175">COUNTIF(E157:AK157,"T")*6+COUNTIF(E157:AK157,"P")*12+COUNTIF(E157:AK157,"M")*6+COUNTIF(E157:AK157,"I")*6+COUNTIF(E157:AK157,"N")*12+COUNTIF(E157:AK157,"TI")*12+COUNTIF(E157:AK157,"MT")*12+COUNTIF(E157:AK157,"MN")*18+COUNTIF(E157:AK157,"PI")*18+COUNTIF(E157:AK157,"TN")*18+COUNTIF(E157:AK157,"NB")*6+COUNTIF(E157:AK157,"AF")*6</f>
        <v>138</v>
      </c>
      <c r="AM157" s="394">
        <f>SUM(AL157-126)</f>
        <v>12</v>
      </c>
    </row>
    <row r="158" spans="1:39" s="13" customFormat="1" ht="21.75" customHeight="1">
      <c r="A158" s="507">
        <v>151343</v>
      </c>
      <c r="B158" s="503" t="s">
        <v>307</v>
      </c>
      <c r="C158" s="504" t="s">
        <v>308</v>
      </c>
      <c r="D158" s="505" t="s">
        <v>286</v>
      </c>
      <c r="E158" s="508" t="s">
        <v>306</v>
      </c>
      <c r="F158" s="398"/>
      <c r="G158" s="399"/>
      <c r="H158" s="389"/>
      <c r="I158" s="389" t="s">
        <v>115</v>
      </c>
      <c r="J158" s="389"/>
      <c r="K158" s="389" t="s">
        <v>115</v>
      </c>
      <c r="L158" s="388"/>
      <c r="M158" s="388" t="s">
        <v>115</v>
      </c>
      <c r="N158" s="389"/>
      <c r="O158" s="389" t="s">
        <v>115</v>
      </c>
      <c r="P158" s="389"/>
      <c r="Q158" s="388" t="s">
        <v>115</v>
      </c>
      <c r="R158" s="389"/>
      <c r="S158" s="388"/>
      <c r="T158" s="388"/>
      <c r="U158" s="389" t="s">
        <v>115</v>
      </c>
      <c r="V158" s="389"/>
      <c r="W158" s="389"/>
      <c r="X158" s="389"/>
      <c r="Y158" s="389" t="s">
        <v>115</v>
      </c>
      <c r="Z158" s="388"/>
      <c r="AA158" s="388" t="s">
        <v>115</v>
      </c>
      <c r="AB158" s="389"/>
      <c r="AC158" s="389" t="s">
        <v>115</v>
      </c>
      <c r="AD158" s="389"/>
      <c r="AE158" s="389" t="s">
        <v>115</v>
      </c>
      <c r="AF158" s="389"/>
      <c r="AG158" s="388"/>
      <c r="AH158" s="388"/>
      <c r="AI158" s="389" t="s">
        <v>115</v>
      </c>
      <c r="AJ158" s="389"/>
      <c r="AK158" s="392">
        <v>126</v>
      </c>
      <c r="AL158" s="393">
        <f t="shared" si="12"/>
        <v>132</v>
      </c>
      <c r="AM158" s="394">
        <f aca="true" t="shared" si="13" ref="AM158:AM175">SUM(AL158-126)</f>
        <v>6</v>
      </c>
    </row>
    <row r="159" spans="1:39" s="13" customFormat="1" ht="21.75" customHeight="1">
      <c r="A159" s="507">
        <v>153303</v>
      </c>
      <c r="B159" s="509" t="s">
        <v>309</v>
      </c>
      <c r="C159" s="510" t="s">
        <v>310</v>
      </c>
      <c r="D159" s="505" t="s">
        <v>283</v>
      </c>
      <c r="E159" s="508" t="s">
        <v>306</v>
      </c>
      <c r="F159" s="388"/>
      <c r="G159" s="721" t="s">
        <v>240</v>
      </c>
      <c r="H159" s="722"/>
      <c r="I159" s="722"/>
      <c r="J159" s="722"/>
      <c r="K159" s="722"/>
      <c r="L159" s="722"/>
      <c r="M159" s="722"/>
      <c r="N159" s="722"/>
      <c r="O159" s="722"/>
      <c r="P159" s="722"/>
      <c r="Q159" s="722"/>
      <c r="R159" s="722"/>
      <c r="S159" s="722"/>
      <c r="T159" s="722"/>
      <c r="U159" s="722"/>
      <c r="V159" s="722"/>
      <c r="W159" s="722"/>
      <c r="X159" s="722"/>
      <c r="Y159" s="722"/>
      <c r="Z159" s="723"/>
      <c r="AA159" s="388"/>
      <c r="AB159" s="389" t="s">
        <v>115</v>
      </c>
      <c r="AC159" s="389"/>
      <c r="AD159" s="389" t="s">
        <v>115</v>
      </c>
      <c r="AE159" s="389"/>
      <c r="AF159" s="389" t="s">
        <v>115</v>
      </c>
      <c r="AG159" s="388"/>
      <c r="AH159" s="388" t="s">
        <v>115</v>
      </c>
      <c r="AI159" s="389"/>
      <c r="AJ159" s="389"/>
      <c r="AK159" s="392">
        <v>48</v>
      </c>
      <c r="AL159" s="393">
        <f t="shared" si="12"/>
        <v>48</v>
      </c>
      <c r="AM159" s="394">
        <f>SUM(AL159-48)</f>
        <v>0</v>
      </c>
    </row>
    <row r="160" spans="1:39" s="13" customFormat="1" ht="21.75" customHeight="1">
      <c r="A160" s="502">
        <v>142778</v>
      </c>
      <c r="B160" s="509" t="s">
        <v>311</v>
      </c>
      <c r="C160" s="510" t="s">
        <v>312</v>
      </c>
      <c r="D160" s="505" t="s">
        <v>286</v>
      </c>
      <c r="E160" s="508" t="s">
        <v>306</v>
      </c>
      <c r="F160" s="388"/>
      <c r="G160" s="389"/>
      <c r="H160" s="389"/>
      <c r="I160" s="389" t="s">
        <v>115</v>
      </c>
      <c r="J160" s="389"/>
      <c r="K160" s="389" t="s">
        <v>115</v>
      </c>
      <c r="L160" s="388"/>
      <c r="M160" s="388" t="s">
        <v>115</v>
      </c>
      <c r="N160" s="389"/>
      <c r="O160" s="389" t="s">
        <v>115</v>
      </c>
      <c r="P160" s="389"/>
      <c r="Q160" s="388" t="s">
        <v>115</v>
      </c>
      <c r="R160" s="389"/>
      <c r="S160" s="388" t="s">
        <v>115</v>
      </c>
      <c r="T160" s="388"/>
      <c r="U160" s="389"/>
      <c r="V160" s="389"/>
      <c r="W160" s="389" t="s">
        <v>115</v>
      </c>
      <c r="X160" s="389"/>
      <c r="Y160" s="389" t="s">
        <v>115</v>
      </c>
      <c r="Z160" s="388"/>
      <c r="AA160" s="388"/>
      <c r="AB160" s="389"/>
      <c r="AC160" s="389" t="s">
        <v>115</v>
      </c>
      <c r="AD160" s="389"/>
      <c r="AE160" s="389"/>
      <c r="AF160" s="389"/>
      <c r="AG160" s="388" t="s">
        <v>115</v>
      </c>
      <c r="AH160" s="388"/>
      <c r="AI160" s="389" t="s">
        <v>115</v>
      </c>
      <c r="AJ160" s="389"/>
      <c r="AK160" s="392">
        <v>126</v>
      </c>
      <c r="AL160" s="393">
        <f t="shared" si="12"/>
        <v>132</v>
      </c>
      <c r="AM160" s="394">
        <f t="shared" si="13"/>
        <v>6</v>
      </c>
    </row>
    <row r="161" spans="1:39" s="13" customFormat="1" ht="21.75" customHeight="1">
      <c r="A161" s="507">
        <v>113603</v>
      </c>
      <c r="B161" s="509" t="s">
        <v>313</v>
      </c>
      <c r="C161" s="511" t="s">
        <v>314</v>
      </c>
      <c r="D161" s="505" t="s">
        <v>286</v>
      </c>
      <c r="E161" s="508" t="s">
        <v>306</v>
      </c>
      <c r="F161" s="408"/>
      <c r="G161" s="407" t="s">
        <v>145</v>
      </c>
      <c r="H161" s="407"/>
      <c r="I161" s="407" t="s">
        <v>145</v>
      </c>
      <c r="J161" s="407"/>
      <c r="K161" s="407" t="s">
        <v>145</v>
      </c>
      <c r="L161" s="408"/>
      <c r="M161" s="407"/>
      <c r="N161" s="407"/>
      <c r="O161" s="407" t="s">
        <v>145</v>
      </c>
      <c r="P161" s="407"/>
      <c r="Q161" s="407"/>
      <c r="R161" s="407"/>
      <c r="S161" s="407" t="s">
        <v>145</v>
      </c>
      <c r="T161" s="407"/>
      <c r="U161" s="407" t="s">
        <v>145</v>
      </c>
      <c r="V161" s="407"/>
      <c r="W161" s="407" t="s">
        <v>145</v>
      </c>
      <c r="X161" s="407"/>
      <c r="Y161" s="407" t="s">
        <v>145</v>
      </c>
      <c r="Z161" s="388"/>
      <c r="AA161" s="388" t="s">
        <v>115</v>
      </c>
      <c r="AB161" s="389"/>
      <c r="AC161" s="389"/>
      <c r="AD161" s="389"/>
      <c r="AE161" s="389" t="s">
        <v>115</v>
      </c>
      <c r="AF161" s="389" t="s">
        <v>192</v>
      </c>
      <c r="AG161" s="388" t="s">
        <v>115</v>
      </c>
      <c r="AH161" s="388"/>
      <c r="AI161" s="389"/>
      <c r="AJ161" s="389"/>
      <c r="AK161" s="392">
        <v>126</v>
      </c>
      <c r="AL161" s="393">
        <f t="shared" si="12"/>
        <v>36</v>
      </c>
      <c r="AM161" s="394">
        <f t="shared" si="13"/>
        <v>-90</v>
      </c>
    </row>
    <row r="162" spans="1:39" s="13" customFormat="1" ht="21.75" customHeight="1">
      <c r="A162" s="383">
        <v>151050</v>
      </c>
      <c r="B162" s="396" t="s">
        <v>366</v>
      </c>
      <c r="C162" s="535" t="s">
        <v>367</v>
      </c>
      <c r="D162" s="436" t="s">
        <v>262</v>
      </c>
      <c r="E162" s="387" t="s">
        <v>306</v>
      </c>
      <c r="F162" s="390" t="s">
        <v>194</v>
      </c>
      <c r="G162" s="389" t="s">
        <v>115</v>
      </c>
      <c r="H162" s="391" t="s">
        <v>115</v>
      </c>
      <c r="I162" s="389"/>
      <c r="J162" s="389" t="s">
        <v>115</v>
      </c>
      <c r="K162" s="391" t="s">
        <v>194</v>
      </c>
      <c r="L162" s="388"/>
      <c r="M162" s="388" t="s">
        <v>115</v>
      </c>
      <c r="N162" s="389" t="s">
        <v>115</v>
      </c>
      <c r="O162" s="389"/>
      <c r="P162" s="389" t="s">
        <v>115</v>
      </c>
      <c r="Q162" s="388"/>
      <c r="R162" s="389"/>
      <c r="S162" s="388" t="s">
        <v>115</v>
      </c>
      <c r="T162" s="388"/>
      <c r="U162" s="389"/>
      <c r="V162" s="389" t="s">
        <v>115</v>
      </c>
      <c r="W162" s="391" t="s">
        <v>115</v>
      </c>
      <c r="X162" s="391"/>
      <c r="Y162" s="389" t="s">
        <v>115</v>
      </c>
      <c r="Z162" s="388"/>
      <c r="AA162" s="388"/>
      <c r="AB162" s="389" t="s">
        <v>115</v>
      </c>
      <c r="AC162" s="389"/>
      <c r="AD162" s="389"/>
      <c r="AE162" s="389" t="s">
        <v>115</v>
      </c>
      <c r="AF162" s="389"/>
      <c r="AG162" s="388"/>
      <c r="AH162" s="388" t="s">
        <v>115</v>
      </c>
      <c r="AI162" s="391"/>
      <c r="AJ162" s="389"/>
      <c r="AK162" s="392">
        <v>126</v>
      </c>
      <c r="AL162" s="393">
        <f t="shared" si="12"/>
        <v>168</v>
      </c>
      <c r="AM162" s="394">
        <f t="shared" si="13"/>
        <v>42</v>
      </c>
    </row>
    <row r="163" spans="1:45" s="13" customFormat="1" ht="21.75" customHeight="1">
      <c r="A163" s="383">
        <v>151327</v>
      </c>
      <c r="B163" s="396" t="s">
        <v>368</v>
      </c>
      <c r="C163" s="385" t="s">
        <v>369</v>
      </c>
      <c r="D163" s="436" t="s">
        <v>262</v>
      </c>
      <c r="E163" s="387" t="s">
        <v>306</v>
      </c>
      <c r="F163" s="388"/>
      <c r="G163" s="389" t="s">
        <v>115</v>
      </c>
      <c r="H163" s="389"/>
      <c r="I163" s="389"/>
      <c r="J163" s="389" t="s">
        <v>115</v>
      </c>
      <c r="K163" s="389"/>
      <c r="L163" s="390" t="s">
        <v>194</v>
      </c>
      <c r="M163" s="388" t="s">
        <v>115</v>
      </c>
      <c r="N163" s="389"/>
      <c r="O163" s="391" t="s">
        <v>194</v>
      </c>
      <c r="P163" s="389" t="s">
        <v>115</v>
      </c>
      <c r="Q163" s="388"/>
      <c r="R163" s="389"/>
      <c r="S163" s="388" t="s">
        <v>115</v>
      </c>
      <c r="T163" s="388"/>
      <c r="U163" s="389"/>
      <c r="V163" s="389" t="s">
        <v>115</v>
      </c>
      <c r="W163" s="389" t="s">
        <v>115</v>
      </c>
      <c r="X163" s="389"/>
      <c r="Y163" s="389" t="s">
        <v>115</v>
      </c>
      <c r="Z163" s="390" t="s">
        <v>115</v>
      </c>
      <c r="AA163" s="388"/>
      <c r="AB163" s="389" t="s">
        <v>115</v>
      </c>
      <c r="AC163" s="389"/>
      <c r="AD163" s="389"/>
      <c r="AE163" s="389" t="s">
        <v>115</v>
      </c>
      <c r="AF163" s="389"/>
      <c r="AG163" s="388"/>
      <c r="AH163" s="388" t="s">
        <v>115</v>
      </c>
      <c r="AI163" s="389"/>
      <c r="AJ163" s="389"/>
      <c r="AK163" s="392">
        <v>126</v>
      </c>
      <c r="AL163" s="393">
        <f t="shared" si="12"/>
        <v>156</v>
      </c>
      <c r="AM163" s="394">
        <f t="shared" si="13"/>
        <v>30</v>
      </c>
      <c r="AS163" s="21"/>
    </row>
    <row r="164" spans="1:39" s="13" customFormat="1" ht="21.75" customHeight="1">
      <c r="A164" s="383">
        <v>139068</v>
      </c>
      <c r="B164" s="396" t="s">
        <v>370</v>
      </c>
      <c r="C164" s="385" t="s">
        <v>371</v>
      </c>
      <c r="D164" s="436" t="s">
        <v>262</v>
      </c>
      <c r="E164" s="536">
        <v>44396</v>
      </c>
      <c r="F164" s="388"/>
      <c r="G164" s="389" t="s">
        <v>115</v>
      </c>
      <c r="H164" s="389"/>
      <c r="I164" s="389"/>
      <c r="J164" s="389"/>
      <c r="K164" s="389" t="s">
        <v>115</v>
      </c>
      <c r="L164" s="388"/>
      <c r="M164" s="388" t="s">
        <v>115</v>
      </c>
      <c r="N164" s="389"/>
      <c r="O164" s="389"/>
      <c r="P164" s="389"/>
      <c r="Q164" s="388" t="s">
        <v>115</v>
      </c>
      <c r="R164" s="389"/>
      <c r="S164" s="388" t="s">
        <v>115</v>
      </c>
      <c r="T164" s="388"/>
      <c r="U164" s="389"/>
      <c r="V164" s="389"/>
      <c r="W164" s="389" t="s">
        <v>115</v>
      </c>
      <c r="X164" s="389"/>
      <c r="Y164" s="389" t="s">
        <v>115</v>
      </c>
      <c r="Z164" s="388"/>
      <c r="AA164" s="388"/>
      <c r="AB164" s="389" t="s">
        <v>115</v>
      </c>
      <c r="AC164" s="389"/>
      <c r="AD164" s="389" t="s">
        <v>192</v>
      </c>
      <c r="AE164" s="389" t="s">
        <v>115</v>
      </c>
      <c r="AF164" s="389" t="s">
        <v>115</v>
      </c>
      <c r="AG164" s="388"/>
      <c r="AH164" s="388" t="s">
        <v>115</v>
      </c>
      <c r="AI164" s="391"/>
      <c r="AJ164" s="389"/>
      <c r="AK164" s="392">
        <v>126</v>
      </c>
      <c r="AL164" s="393">
        <f t="shared" si="12"/>
        <v>132</v>
      </c>
      <c r="AM164" s="394">
        <f t="shared" si="13"/>
        <v>6</v>
      </c>
    </row>
    <row r="165" spans="1:39" s="13" customFormat="1" ht="21.75" customHeight="1">
      <c r="A165" s="383">
        <v>150975</v>
      </c>
      <c r="B165" s="437" t="s">
        <v>372</v>
      </c>
      <c r="C165" s="535" t="s">
        <v>373</v>
      </c>
      <c r="D165" s="436" t="s">
        <v>262</v>
      </c>
      <c r="E165" s="436" t="s">
        <v>306</v>
      </c>
      <c r="F165" s="388"/>
      <c r="G165" s="389" t="s">
        <v>115</v>
      </c>
      <c r="H165" s="389" t="s">
        <v>115</v>
      </c>
      <c r="I165" s="389"/>
      <c r="J165" s="389" t="s">
        <v>115</v>
      </c>
      <c r="K165" s="389"/>
      <c r="L165" s="388"/>
      <c r="M165" s="388" t="s">
        <v>115</v>
      </c>
      <c r="N165" s="389"/>
      <c r="O165" s="389" t="s">
        <v>192</v>
      </c>
      <c r="P165" s="389" t="s">
        <v>115</v>
      </c>
      <c r="Q165" s="388"/>
      <c r="R165" s="389"/>
      <c r="S165" s="388" t="s">
        <v>115</v>
      </c>
      <c r="T165" s="388"/>
      <c r="U165" s="389"/>
      <c r="V165" s="389" t="s">
        <v>115</v>
      </c>
      <c r="W165" s="389"/>
      <c r="X165" s="389"/>
      <c r="Y165" s="389" t="s">
        <v>115</v>
      </c>
      <c r="Z165" s="388"/>
      <c r="AA165" s="388"/>
      <c r="AB165" s="389" t="s">
        <v>115</v>
      </c>
      <c r="AC165" s="389"/>
      <c r="AD165" s="389"/>
      <c r="AE165" s="389" t="s">
        <v>115</v>
      </c>
      <c r="AF165" s="389"/>
      <c r="AG165" s="388"/>
      <c r="AH165" s="388" t="s">
        <v>115</v>
      </c>
      <c r="AI165" s="389"/>
      <c r="AJ165" s="389"/>
      <c r="AK165" s="392">
        <v>126</v>
      </c>
      <c r="AL165" s="393">
        <f t="shared" si="12"/>
        <v>132</v>
      </c>
      <c r="AM165" s="394">
        <f t="shared" si="13"/>
        <v>6</v>
      </c>
    </row>
    <row r="166" spans="1:39" s="13" customFormat="1" ht="21.75" customHeight="1">
      <c r="A166" s="383">
        <v>150886</v>
      </c>
      <c r="B166" s="396" t="s">
        <v>374</v>
      </c>
      <c r="C166" s="385" t="s">
        <v>375</v>
      </c>
      <c r="D166" s="436" t="s">
        <v>262</v>
      </c>
      <c r="E166" s="436" t="s">
        <v>306</v>
      </c>
      <c r="F166" s="388"/>
      <c r="G166" s="389"/>
      <c r="H166" s="389" t="s">
        <v>115</v>
      </c>
      <c r="I166" s="389"/>
      <c r="J166" s="389" t="s">
        <v>115</v>
      </c>
      <c r="K166" s="391" t="s">
        <v>115</v>
      </c>
      <c r="L166" s="388"/>
      <c r="M166" s="388"/>
      <c r="N166" s="389" t="s">
        <v>115</v>
      </c>
      <c r="O166" s="389"/>
      <c r="P166" s="389" t="s">
        <v>115</v>
      </c>
      <c r="Q166" s="388"/>
      <c r="R166" s="389" t="s">
        <v>115</v>
      </c>
      <c r="S166" s="388" t="s">
        <v>115</v>
      </c>
      <c r="T166" s="388"/>
      <c r="U166" s="389"/>
      <c r="V166" s="389" t="s">
        <v>115</v>
      </c>
      <c r="W166" s="391" t="s">
        <v>194</v>
      </c>
      <c r="X166" s="391" t="s">
        <v>115</v>
      </c>
      <c r="Y166" s="391"/>
      <c r="Z166" s="388" t="s">
        <v>115</v>
      </c>
      <c r="AA166" s="388"/>
      <c r="AB166" s="389" t="s">
        <v>115</v>
      </c>
      <c r="AC166" s="389"/>
      <c r="AD166" s="391"/>
      <c r="AE166" s="389"/>
      <c r="AF166" s="389" t="s">
        <v>115</v>
      </c>
      <c r="AG166" s="388"/>
      <c r="AH166" s="388" t="s">
        <v>115</v>
      </c>
      <c r="AI166" s="389"/>
      <c r="AJ166" s="389"/>
      <c r="AK166" s="392">
        <v>126</v>
      </c>
      <c r="AL166" s="393">
        <f t="shared" si="12"/>
        <v>162</v>
      </c>
      <c r="AM166" s="394">
        <f t="shared" si="13"/>
        <v>36</v>
      </c>
    </row>
    <row r="167" spans="1:40" s="13" customFormat="1" ht="21.75" customHeight="1">
      <c r="A167" s="383">
        <v>118788</v>
      </c>
      <c r="B167" s="437" t="s">
        <v>376</v>
      </c>
      <c r="C167" s="385" t="s">
        <v>377</v>
      </c>
      <c r="D167" s="436" t="s">
        <v>262</v>
      </c>
      <c r="E167" s="436" t="s">
        <v>306</v>
      </c>
      <c r="F167" s="388"/>
      <c r="G167" s="389" t="s">
        <v>115</v>
      </c>
      <c r="H167" s="389"/>
      <c r="I167" s="389"/>
      <c r="J167" s="389" t="s">
        <v>115</v>
      </c>
      <c r="K167" s="389"/>
      <c r="L167" s="388"/>
      <c r="M167" s="388" t="s">
        <v>115</v>
      </c>
      <c r="N167" s="389"/>
      <c r="O167" s="389"/>
      <c r="P167" s="389" t="s">
        <v>115</v>
      </c>
      <c r="Q167" s="390" t="s">
        <v>194</v>
      </c>
      <c r="R167" s="391" t="s">
        <v>194</v>
      </c>
      <c r="S167" s="388" t="s">
        <v>115</v>
      </c>
      <c r="T167" s="388" t="s">
        <v>115</v>
      </c>
      <c r="U167" s="389"/>
      <c r="V167" s="389" t="s">
        <v>115</v>
      </c>
      <c r="W167" s="389"/>
      <c r="X167" s="389"/>
      <c r="Y167" s="389" t="s">
        <v>115</v>
      </c>
      <c r="Z167" s="390" t="s">
        <v>194</v>
      </c>
      <c r="AA167" s="390" t="s">
        <v>194</v>
      </c>
      <c r="AB167" s="389" t="s">
        <v>115</v>
      </c>
      <c r="AC167" s="389"/>
      <c r="AD167" s="389"/>
      <c r="AE167" s="389" t="s">
        <v>115</v>
      </c>
      <c r="AF167" s="389"/>
      <c r="AG167" s="390" t="s">
        <v>194</v>
      </c>
      <c r="AH167" s="388" t="s">
        <v>115</v>
      </c>
      <c r="AI167" s="389"/>
      <c r="AJ167" s="389"/>
      <c r="AK167" s="392">
        <v>126</v>
      </c>
      <c r="AL167" s="393">
        <f t="shared" si="12"/>
        <v>162</v>
      </c>
      <c r="AM167" s="394">
        <f t="shared" si="13"/>
        <v>36</v>
      </c>
      <c r="AN167" s="395"/>
    </row>
    <row r="168" spans="1:41" s="13" customFormat="1" ht="21.75" customHeight="1">
      <c r="A168" s="383">
        <v>150789</v>
      </c>
      <c r="B168" s="437" t="s">
        <v>378</v>
      </c>
      <c r="C168" s="385" t="s">
        <v>379</v>
      </c>
      <c r="D168" s="436" t="s">
        <v>262</v>
      </c>
      <c r="E168" s="387" t="s">
        <v>306</v>
      </c>
      <c r="F168" s="388"/>
      <c r="G168" s="389" t="s">
        <v>115</v>
      </c>
      <c r="H168" s="389"/>
      <c r="I168" s="391" t="s">
        <v>115</v>
      </c>
      <c r="J168" s="389" t="s">
        <v>115</v>
      </c>
      <c r="K168" s="389"/>
      <c r="L168" s="388"/>
      <c r="M168" s="388" t="s">
        <v>115</v>
      </c>
      <c r="N168" s="389"/>
      <c r="O168" s="391"/>
      <c r="P168" s="389" t="s">
        <v>115</v>
      </c>
      <c r="Q168" s="388"/>
      <c r="R168" s="389"/>
      <c r="S168" s="388" t="s">
        <v>115</v>
      </c>
      <c r="T168" s="390" t="s">
        <v>194</v>
      </c>
      <c r="U168" s="389"/>
      <c r="V168" s="389" t="s">
        <v>115</v>
      </c>
      <c r="W168" s="389"/>
      <c r="X168" s="389"/>
      <c r="Y168" s="389" t="s">
        <v>115</v>
      </c>
      <c r="Z168" s="388"/>
      <c r="AA168" s="388"/>
      <c r="AB168" s="389" t="s">
        <v>115</v>
      </c>
      <c r="AC168" s="391" t="s">
        <v>194</v>
      </c>
      <c r="AD168" s="389"/>
      <c r="AE168" s="389" t="s">
        <v>115</v>
      </c>
      <c r="AF168" s="389"/>
      <c r="AG168" s="388"/>
      <c r="AH168" s="388" t="s">
        <v>115</v>
      </c>
      <c r="AI168" s="391" t="s">
        <v>194</v>
      </c>
      <c r="AJ168" s="389" t="s">
        <v>115</v>
      </c>
      <c r="AK168" s="392">
        <v>126</v>
      </c>
      <c r="AL168" s="393">
        <f t="shared" si="12"/>
        <v>162</v>
      </c>
      <c r="AM168" s="394">
        <f t="shared" si="13"/>
        <v>36</v>
      </c>
      <c r="AN168" s="395"/>
      <c r="AO168" s="13" t="s">
        <v>192</v>
      </c>
    </row>
    <row r="169" spans="1:40" s="13" customFormat="1" ht="21.75" customHeight="1">
      <c r="A169" s="383">
        <v>151211</v>
      </c>
      <c r="B169" s="437" t="s">
        <v>380</v>
      </c>
      <c r="C169" s="385" t="s">
        <v>381</v>
      </c>
      <c r="D169" s="436" t="s">
        <v>262</v>
      </c>
      <c r="E169" s="436" t="s">
        <v>306</v>
      </c>
      <c r="F169" s="388"/>
      <c r="G169" s="389" t="s">
        <v>115</v>
      </c>
      <c r="H169" s="389"/>
      <c r="I169" s="389"/>
      <c r="J169" s="389" t="s">
        <v>115</v>
      </c>
      <c r="K169" s="389"/>
      <c r="L169" s="388"/>
      <c r="M169" s="388" t="s">
        <v>115</v>
      </c>
      <c r="N169" s="389"/>
      <c r="O169" s="389"/>
      <c r="P169" s="389" t="s">
        <v>115</v>
      </c>
      <c r="Q169" s="388"/>
      <c r="R169" s="389"/>
      <c r="S169" s="388" t="s">
        <v>115</v>
      </c>
      <c r="T169" s="388"/>
      <c r="U169" s="389" t="s">
        <v>115</v>
      </c>
      <c r="V169" s="389" t="s">
        <v>115</v>
      </c>
      <c r="W169" s="389"/>
      <c r="X169" s="389"/>
      <c r="Y169" s="389" t="s">
        <v>115</v>
      </c>
      <c r="Z169" s="388"/>
      <c r="AA169" s="388"/>
      <c r="AB169" s="389" t="s">
        <v>115</v>
      </c>
      <c r="AC169" s="389"/>
      <c r="AD169" s="389"/>
      <c r="AE169" s="389" t="s">
        <v>115</v>
      </c>
      <c r="AF169" s="389"/>
      <c r="AG169" s="388"/>
      <c r="AH169" s="388" t="s">
        <v>115</v>
      </c>
      <c r="AI169" s="389"/>
      <c r="AJ169" s="389"/>
      <c r="AK169" s="392">
        <v>126</v>
      </c>
      <c r="AL169" s="393">
        <f t="shared" si="12"/>
        <v>132</v>
      </c>
      <c r="AM169" s="394">
        <f t="shared" si="13"/>
        <v>6</v>
      </c>
      <c r="AN169" s="395"/>
    </row>
    <row r="170" spans="1:40" s="13" customFormat="1" ht="21.75" customHeight="1">
      <c r="A170" s="383">
        <v>141682</v>
      </c>
      <c r="B170" s="437" t="s">
        <v>382</v>
      </c>
      <c r="C170" s="385" t="s">
        <v>383</v>
      </c>
      <c r="D170" s="436" t="s">
        <v>262</v>
      </c>
      <c r="E170" s="387" t="s">
        <v>306</v>
      </c>
      <c r="F170" s="724" t="s">
        <v>343</v>
      </c>
      <c r="G170" s="725"/>
      <c r="H170" s="725"/>
      <c r="I170" s="725"/>
      <c r="J170" s="725"/>
      <c r="K170" s="725"/>
      <c r="L170" s="725"/>
      <c r="M170" s="725"/>
      <c r="N170" s="725"/>
      <c r="O170" s="725"/>
      <c r="P170" s="725"/>
      <c r="Q170" s="725"/>
      <c r="R170" s="725"/>
      <c r="S170" s="725"/>
      <c r="T170" s="725"/>
      <c r="U170" s="725"/>
      <c r="V170" s="725"/>
      <c r="W170" s="725"/>
      <c r="X170" s="725"/>
      <c r="Y170" s="725"/>
      <c r="Z170" s="725"/>
      <c r="AA170" s="725"/>
      <c r="AB170" s="725"/>
      <c r="AC170" s="725"/>
      <c r="AD170" s="725"/>
      <c r="AE170" s="725"/>
      <c r="AF170" s="725"/>
      <c r="AG170" s="725"/>
      <c r="AH170" s="725"/>
      <c r="AI170" s="725"/>
      <c r="AJ170" s="726"/>
      <c r="AK170" s="392">
        <v>126</v>
      </c>
      <c r="AL170" s="393">
        <f t="shared" si="12"/>
        <v>0</v>
      </c>
      <c r="AM170" s="394">
        <f t="shared" si="13"/>
        <v>-126</v>
      </c>
      <c r="AN170" s="395"/>
    </row>
    <row r="171" spans="1:39" s="13" customFormat="1" ht="21.75" customHeight="1">
      <c r="A171" s="383">
        <v>131105</v>
      </c>
      <c r="B171" s="437" t="s">
        <v>384</v>
      </c>
      <c r="C171" s="385" t="s">
        <v>385</v>
      </c>
      <c r="D171" s="436" t="s">
        <v>262</v>
      </c>
      <c r="E171" s="436" t="s">
        <v>306</v>
      </c>
      <c r="F171" s="388"/>
      <c r="G171" s="389" t="s">
        <v>115</v>
      </c>
      <c r="H171" s="391" t="s">
        <v>194</v>
      </c>
      <c r="I171" s="389"/>
      <c r="J171" s="389" t="s">
        <v>115</v>
      </c>
      <c r="K171" s="389"/>
      <c r="L171" s="388"/>
      <c r="M171" s="388" t="s">
        <v>115</v>
      </c>
      <c r="N171" s="389" t="s">
        <v>115</v>
      </c>
      <c r="O171" s="389"/>
      <c r="P171" s="389" t="s">
        <v>115</v>
      </c>
      <c r="Q171" s="390" t="s">
        <v>194</v>
      </c>
      <c r="R171" s="389" t="s">
        <v>115</v>
      </c>
      <c r="S171" s="388" t="s">
        <v>115</v>
      </c>
      <c r="T171" s="390" t="s">
        <v>194</v>
      </c>
      <c r="U171" s="389"/>
      <c r="V171" s="389" t="s">
        <v>115</v>
      </c>
      <c r="W171" s="389"/>
      <c r="X171" s="389"/>
      <c r="Y171" s="389"/>
      <c r="Z171" s="388"/>
      <c r="AA171" s="388"/>
      <c r="AB171" s="389" t="s">
        <v>115</v>
      </c>
      <c r="AC171" s="389"/>
      <c r="AD171" s="389"/>
      <c r="AE171" s="389" t="s">
        <v>115</v>
      </c>
      <c r="AF171" s="389"/>
      <c r="AG171" s="388"/>
      <c r="AH171" s="388" t="s">
        <v>115</v>
      </c>
      <c r="AI171" s="389"/>
      <c r="AJ171" s="391" t="s">
        <v>194</v>
      </c>
      <c r="AK171" s="392">
        <v>126</v>
      </c>
      <c r="AL171" s="393">
        <f t="shared" si="12"/>
        <v>156</v>
      </c>
      <c r="AM171" s="394">
        <f t="shared" si="13"/>
        <v>30</v>
      </c>
    </row>
    <row r="172" spans="1:39" s="13" customFormat="1" ht="21.75" customHeight="1">
      <c r="A172" s="383">
        <v>150835</v>
      </c>
      <c r="B172" s="473" t="s">
        <v>386</v>
      </c>
      <c r="C172" s="438" t="s">
        <v>387</v>
      </c>
      <c r="D172" s="436" t="s">
        <v>262</v>
      </c>
      <c r="E172" s="436" t="s">
        <v>306</v>
      </c>
      <c r="F172" s="388"/>
      <c r="G172" s="389" t="s">
        <v>115</v>
      </c>
      <c r="H172" s="389"/>
      <c r="I172" s="389" t="s">
        <v>115</v>
      </c>
      <c r="J172" s="721" t="s">
        <v>388</v>
      </c>
      <c r="K172" s="722"/>
      <c r="L172" s="722"/>
      <c r="M172" s="722"/>
      <c r="N172" s="722"/>
      <c r="O172" s="722"/>
      <c r="P172" s="722"/>
      <c r="Q172" s="722"/>
      <c r="R172" s="722"/>
      <c r="S172" s="722"/>
      <c r="T172" s="722"/>
      <c r="U172" s="722"/>
      <c r="V172" s="722"/>
      <c r="W172" s="722"/>
      <c r="X172" s="722"/>
      <c r="Y172" s="722"/>
      <c r="Z172" s="722"/>
      <c r="AA172" s="722"/>
      <c r="AB172" s="722"/>
      <c r="AC172" s="722"/>
      <c r="AD172" s="722"/>
      <c r="AE172" s="722"/>
      <c r="AF172" s="722"/>
      <c r="AG172" s="722"/>
      <c r="AH172" s="722"/>
      <c r="AI172" s="722"/>
      <c r="AJ172" s="723"/>
      <c r="AK172" s="392">
        <v>18</v>
      </c>
      <c r="AL172" s="393">
        <f t="shared" si="12"/>
        <v>24</v>
      </c>
      <c r="AM172" s="394">
        <f>SUM(AL172-18)</f>
        <v>6</v>
      </c>
    </row>
    <row r="173" spans="1:39" s="13" customFormat="1" ht="21.75" customHeight="1">
      <c r="A173" s="383"/>
      <c r="B173" s="473"/>
      <c r="C173" s="438"/>
      <c r="D173" s="386">
        <v>11</v>
      </c>
      <c r="E173" s="436"/>
      <c r="F173" s="388"/>
      <c r="G173" s="389">
        <v>15</v>
      </c>
      <c r="H173" s="389"/>
      <c r="I173" s="391"/>
      <c r="J173" s="389">
        <v>15</v>
      </c>
      <c r="K173" s="389"/>
      <c r="L173" s="388"/>
      <c r="M173" s="388">
        <v>15</v>
      </c>
      <c r="N173" s="389"/>
      <c r="O173" s="389"/>
      <c r="P173" s="389">
        <v>15</v>
      </c>
      <c r="Q173" s="388"/>
      <c r="R173" s="389"/>
      <c r="S173" s="388">
        <v>15</v>
      </c>
      <c r="T173" s="388"/>
      <c r="U173" s="389"/>
      <c r="V173" s="389">
        <v>15</v>
      </c>
      <c r="W173" s="389"/>
      <c r="X173" s="389"/>
      <c r="Y173" s="389">
        <v>15</v>
      </c>
      <c r="Z173" s="388"/>
      <c r="AA173" s="388"/>
      <c r="AB173" s="389">
        <v>15</v>
      </c>
      <c r="AC173" s="389"/>
      <c r="AD173" s="389"/>
      <c r="AE173" s="389">
        <v>15</v>
      </c>
      <c r="AF173" s="389"/>
      <c r="AG173" s="388"/>
      <c r="AH173" s="388">
        <v>15</v>
      </c>
      <c r="AI173" s="389"/>
      <c r="AJ173" s="389"/>
      <c r="AK173" s="392"/>
      <c r="AL173" s="393"/>
      <c r="AM173" s="394"/>
    </row>
    <row r="174" spans="1:39" s="13" customFormat="1" ht="21.75" customHeight="1">
      <c r="A174" s="516">
        <v>429988</v>
      </c>
      <c r="B174" s="406" t="s">
        <v>337</v>
      </c>
      <c r="C174" s="405"/>
      <c r="D174" s="386" t="s">
        <v>338</v>
      </c>
      <c r="E174" s="534" t="s">
        <v>365</v>
      </c>
      <c r="F174" s="388"/>
      <c r="G174" s="389" t="s">
        <v>194</v>
      </c>
      <c r="H174" s="389" t="s">
        <v>194</v>
      </c>
      <c r="I174" s="389" t="s">
        <v>194</v>
      </c>
      <c r="J174" s="389" t="s">
        <v>194</v>
      </c>
      <c r="K174" s="389" t="s">
        <v>194</v>
      </c>
      <c r="L174" s="388"/>
      <c r="M174" s="388" t="s">
        <v>194</v>
      </c>
      <c r="N174" s="389" t="s">
        <v>194</v>
      </c>
      <c r="O174" s="391" t="s">
        <v>194</v>
      </c>
      <c r="P174" s="389" t="s">
        <v>194</v>
      </c>
      <c r="Q174" s="388"/>
      <c r="R174" s="389" t="s">
        <v>194</v>
      </c>
      <c r="S174" s="388" t="s">
        <v>194</v>
      </c>
      <c r="T174" s="388"/>
      <c r="U174" s="389" t="s">
        <v>194</v>
      </c>
      <c r="V174" s="389" t="s">
        <v>194</v>
      </c>
      <c r="W174" s="389"/>
      <c r="X174" s="389" t="s">
        <v>194</v>
      </c>
      <c r="Y174" s="389" t="s">
        <v>194</v>
      </c>
      <c r="Z174" s="388"/>
      <c r="AA174" s="390" t="s">
        <v>194</v>
      </c>
      <c r="AB174" s="389" t="s">
        <v>194</v>
      </c>
      <c r="AC174" s="389" t="s">
        <v>194</v>
      </c>
      <c r="AD174" s="389"/>
      <c r="AE174" s="389" t="s">
        <v>194</v>
      </c>
      <c r="AF174" s="389" t="s">
        <v>194</v>
      </c>
      <c r="AG174" s="390" t="s">
        <v>194</v>
      </c>
      <c r="AH174" s="388" t="s">
        <v>194</v>
      </c>
      <c r="AI174" s="389" t="s">
        <v>194</v>
      </c>
      <c r="AJ174" s="389" t="s">
        <v>194</v>
      </c>
      <c r="AK174" s="392">
        <v>126</v>
      </c>
      <c r="AL174" s="393">
        <f t="shared" si="12"/>
        <v>144</v>
      </c>
      <c r="AM174" s="394">
        <f t="shared" si="13"/>
        <v>18</v>
      </c>
    </row>
    <row r="175" spans="1:39" s="13" customFormat="1" ht="21.75" customHeight="1">
      <c r="A175" s="516">
        <v>432350</v>
      </c>
      <c r="B175" s="406" t="s">
        <v>340</v>
      </c>
      <c r="C175" s="405"/>
      <c r="D175" s="386" t="s">
        <v>338</v>
      </c>
      <c r="E175" s="534" t="s">
        <v>365</v>
      </c>
      <c r="F175" s="388" t="s">
        <v>194</v>
      </c>
      <c r="G175" s="389" t="s">
        <v>194</v>
      </c>
      <c r="H175" s="389" t="s">
        <v>194</v>
      </c>
      <c r="I175" s="389"/>
      <c r="J175" s="389" t="s">
        <v>194</v>
      </c>
      <c r="K175" s="389" t="s">
        <v>194</v>
      </c>
      <c r="L175" s="388" t="s">
        <v>194</v>
      </c>
      <c r="M175" s="388"/>
      <c r="N175" s="389" t="s">
        <v>194</v>
      </c>
      <c r="O175" s="389" t="s">
        <v>194</v>
      </c>
      <c r="P175" s="389"/>
      <c r="Q175" s="388"/>
      <c r="R175" s="388"/>
      <c r="S175" s="388"/>
      <c r="T175" s="388"/>
      <c r="U175" s="389" t="s">
        <v>194</v>
      </c>
      <c r="V175" s="389" t="s">
        <v>194</v>
      </c>
      <c r="W175" s="389" t="s">
        <v>194</v>
      </c>
      <c r="X175" s="389" t="s">
        <v>194</v>
      </c>
      <c r="Y175" s="389" t="s">
        <v>194</v>
      </c>
      <c r="Z175" s="388"/>
      <c r="AA175" s="388" t="s">
        <v>194</v>
      </c>
      <c r="AB175" s="389" t="s">
        <v>194</v>
      </c>
      <c r="AC175" s="389"/>
      <c r="AD175" s="389" t="s">
        <v>194</v>
      </c>
      <c r="AE175" s="389" t="s">
        <v>194</v>
      </c>
      <c r="AF175" s="389" t="s">
        <v>194</v>
      </c>
      <c r="AG175" s="388" t="s">
        <v>194</v>
      </c>
      <c r="AH175" s="388"/>
      <c r="AI175" s="389" t="s">
        <v>194</v>
      </c>
      <c r="AJ175" s="389" t="s">
        <v>194</v>
      </c>
      <c r="AK175" s="392">
        <v>126</v>
      </c>
      <c r="AL175" s="393">
        <f t="shared" si="12"/>
        <v>126</v>
      </c>
      <c r="AM175" s="394">
        <f t="shared" si="13"/>
        <v>0</v>
      </c>
    </row>
    <row r="176" spans="1:39" ht="21.75" customHeight="1" thickBot="1">
      <c r="A176" s="517">
        <v>126047</v>
      </c>
      <c r="B176" s="518" t="s">
        <v>341</v>
      </c>
      <c r="C176" s="413" t="s">
        <v>342</v>
      </c>
      <c r="D176" s="414" t="s">
        <v>338</v>
      </c>
      <c r="E176" s="415" t="s">
        <v>339</v>
      </c>
      <c r="F176" s="727" t="s">
        <v>343</v>
      </c>
      <c r="G176" s="728"/>
      <c r="H176" s="728"/>
      <c r="I176" s="728"/>
      <c r="J176" s="728"/>
      <c r="K176" s="728"/>
      <c r="L176" s="728"/>
      <c r="M176" s="728"/>
      <c r="N176" s="728"/>
      <c r="O176" s="728"/>
      <c r="P176" s="728"/>
      <c r="Q176" s="728"/>
      <c r="R176" s="728"/>
      <c r="S176" s="728"/>
      <c r="T176" s="728"/>
      <c r="U176" s="728"/>
      <c r="V176" s="728"/>
      <c r="W176" s="728"/>
      <c r="X176" s="728"/>
      <c r="Y176" s="728"/>
      <c r="Z176" s="728"/>
      <c r="AA176" s="728"/>
      <c r="AB176" s="728"/>
      <c r="AC176" s="728"/>
      <c r="AD176" s="728"/>
      <c r="AE176" s="728"/>
      <c r="AF176" s="728"/>
      <c r="AG176" s="728"/>
      <c r="AH176" s="728"/>
      <c r="AI176" s="728"/>
      <c r="AJ176" s="728"/>
      <c r="AK176" s="519"/>
      <c r="AL176" s="520"/>
      <c r="AM176" s="521"/>
    </row>
    <row r="177" spans="1:39" ht="21.75" customHeight="1">
      <c r="A177" s="464"/>
      <c r="B177" s="465"/>
      <c r="C177" s="466"/>
      <c r="D177" s="467"/>
      <c r="E177" s="468"/>
      <c r="F177" s="523"/>
      <c r="G177" s="523"/>
      <c r="H177" s="523"/>
      <c r="I177" s="524"/>
      <c r="J177" s="523"/>
      <c r="K177" s="523"/>
      <c r="L177" s="523"/>
      <c r="M177" s="523"/>
      <c r="N177" s="523"/>
      <c r="O177" s="523"/>
      <c r="P177" s="523"/>
      <c r="Q177" s="523"/>
      <c r="R177" s="523"/>
      <c r="S177" s="523"/>
      <c r="T177" s="523"/>
      <c r="U177" s="523"/>
      <c r="V177" s="523"/>
      <c r="W177" s="523"/>
      <c r="X177" s="523"/>
      <c r="Y177" s="523"/>
      <c r="Z177" s="523"/>
      <c r="AA177" s="523"/>
      <c r="AB177" s="523"/>
      <c r="AC177" s="523"/>
      <c r="AD177" s="523"/>
      <c r="AE177" s="523"/>
      <c r="AF177" s="523"/>
      <c r="AG177" s="523"/>
      <c r="AH177" s="523"/>
      <c r="AI177" s="523"/>
      <c r="AJ177" s="523"/>
      <c r="AK177" s="525"/>
      <c r="AL177" s="363"/>
      <c r="AM177" s="364"/>
    </row>
    <row r="178" spans="1:39" ht="21.75" customHeight="1">
      <c r="A178" s="464"/>
      <c r="B178" s="465"/>
      <c r="C178" s="466"/>
      <c r="D178" s="467"/>
      <c r="E178" s="468"/>
      <c r="F178" s="523"/>
      <c r="G178" s="523"/>
      <c r="H178" s="523"/>
      <c r="I178" s="524"/>
      <c r="J178" s="523"/>
      <c r="K178" s="523"/>
      <c r="L178" s="523"/>
      <c r="M178" s="523"/>
      <c r="N178" s="523"/>
      <c r="O178" s="523"/>
      <c r="P178" s="523"/>
      <c r="Q178" s="523"/>
      <c r="R178" s="523"/>
      <c r="S178" s="523"/>
      <c r="T178" s="523"/>
      <c r="U178" s="523"/>
      <c r="V178" s="523"/>
      <c r="W178" s="523"/>
      <c r="X178" s="523"/>
      <c r="Y178" s="523"/>
      <c r="Z178" s="523"/>
      <c r="AA178" s="523"/>
      <c r="AB178" s="523"/>
      <c r="AC178" s="523"/>
      <c r="AD178" s="523"/>
      <c r="AE178" s="523"/>
      <c r="AF178" s="523"/>
      <c r="AG178" s="523"/>
      <c r="AH178" s="523"/>
      <c r="AI178" s="523"/>
      <c r="AJ178" s="523"/>
      <c r="AK178" s="525"/>
      <c r="AL178" s="363"/>
      <c r="AM178" s="364"/>
    </row>
    <row r="179" spans="1:39" ht="21.75" customHeight="1" thickBot="1">
      <c r="A179" s="464"/>
      <c r="B179" s="465"/>
      <c r="C179" s="466"/>
      <c r="D179" s="467"/>
      <c r="E179" s="468"/>
      <c r="F179" s="523"/>
      <c r="G179" s="523"/>
      <c r="H179" s="523"/>
      <c r="I179" s="524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523"/>
      <c r="AI179" s="523"/>
      <c r="AJ179" s="523"/>
      <c r="AK179" s="525"/>
      <c r="AL179" s="363"/>
      <c r="AM179" s="364"/>
    </row>
    <row r="180" spans="1:39" ht="21.75" customHeight="1" thickBot="1">
      <c r="A180" s="432" t="s">
        <v>0</v>
      </c>
      <c r="B180" s="433" t="s">
        <v>1</v>
      </c>
      <c r="C180" s="433" t="s">
        <v>13</v>
      </c>
      <c r="D180" s="434" t="s">
        <v>2</v>
      </c>
      <c r="E180" s="729" t="s">
        <v>3</v>
      </c>
      <c r="F180" s="298">
        <v>1</v>
      </c>
      <c r="G180" s="298">
        <v>2</v>
      </c>
      <c r="H180" s="298">
        <v>3</v>
      </c>
      <c r="I180" s="298">
        <v>4</v>
      </c>
      <c r="J180" s="298">
        <v>5</v>
      </c>
      <c r="K180" s="298">
        <v>6</v>
      </c>
      <c r="L180" s="298">
        <v>7</v>
      </c>
      <c r="M180" s="298">
        <v>8</v>
      </c>
      <c r="N180" s="298">
        <v>9</v>
      </c>
      <c r="O180" s="298">
        <v>10</v>
      </c>
      <c r="P180" s="298">
        <v>11</v>
      </c>
      <c r="Q180" s="298">
        <v>12</v>
      </c>
      <c r="R180" s="298">
        <v>13</v>
      </c>
      <c r="S180" s="298">
        <v>14</v>
      </c>
      <c r="T180" s="298">
        <v>15</v>
      </c>
      <c r="U180" s="298">
        <v>16</v>
      </c>
      <c r="V180" s="298">
        <v>17</v>
      </c>
      <c r="W180" s="298">
        <v>18</v>
      </c>
      <c r="X180" s="298">
        <v>19</v>
      </c>
      <c r="Y180" s="298">
        <v>20</v>
      </c>
      <c r="Z180" s="298">
        <v>21</v>
      </c>
      <c r="AA180" s="298">
        <v>22</v>
      </c>
      <c r="AB180" s="379">
        <v>23</v>
      </c>
      <c r="AC180" s="379">
        <v>24</v>
      </c>
      <c r="AD180" s="379">
        <v>25</v>
      </c>
      <c r="AE180" s="379">
        <v>26</v>
      </c>
      <c r="AF180" s="379">
        <v>27</v>
      </c>
      <c r="AG180" s="379">
        <v>28</v>
      </c>
      <c r="AH180" s="379">
        <v>29</v>
      </c>
      <c r="AI180" s="379">
        <v>30</v>
      </c>
      <c r="AJ180" s="379">
        <v>31</v>
      </c>
      <c r="AK180" s="712" t="s">
        <v>4</v>
      </c>
      <c r="AL180" s="713" t="s">
        <v>5</v>
      </c>
      <c r="AM180" s="714" t="s">
        <v>6</v>
      </c>
    </row>
    <row r="181" spans="1:39" ht="21.75" customHeight="1">
      <c r="A181" s="380"/>
      <c r="B181" s="537" t="s">
        <v>389</v>
      </c>
      <c r="C181" s="381" t="s">
        <v>390</v>
      </c>
      <c r="D181" s="382" t="s">
        <v>208</v>
      </c>
      <c r="E181" s="729"/>
      <c r="F181" s="302" t="s">
        <v>9</v>
      </c>
      <c r="G181" s="302" t="s">
        <v>8</v>
      </c>
      <c r="H181" s="302" t="s">
        <v>10</v>
      </c>
      <c r="I181" s="302" t="s">
        <v>7</v>
      </c>
      <c r="J181" s="302" t="s">
        <v>7</v>
      </c>
      <c r="K181" s="302" t="s">
        <v>8</v>
      </c>
      <c r="L181" s="302" t="s">
        <v>8</v>
      </c>
      <c r="M181" s="302" t="s">
        <v>9</v>
      </c>
      <c r="N181" s="302" t="s">
        <v>8</v>
      </c>
      <c r="O181" s="302" t="s">
        <v>10</v>
      </c>
      <c r="P181" s="302" t="s">
        <v>7</v>
      </c>
      <c r="Q181" s="302" t="s">
        <v>7</v>
      </c>
      <c r="R181" s="302" t="s">
        <v>8</v>
      </c>
      <c r="S181" s="302" t="s">
        <v>8</v>
      </c>
      <c r="T181" s="302" t="s">
        <v>9</v>
      </c>
      <c r="U181" s="302" t="s">
        <v>8</v>
      </c>
      <c r="V181" s="302" t="s">
        <v>10</v>
      </c>
      <c r="W181" s="302" t="s">
        <v>7</v>
      </c>
      <c r="X181" s="302" t="s">
        <v>7</v>
      </c>
      <c r="Y181" s="302" t="s">
        <v>8</v>
      </c>
      <c r="Z181" s="302" t="s">
        <v>8</v>
      </c>
      <c r="AA181" s="302" t="s">
        <v>9</v>
      </c>
      <c r="AB181" s="302" t="s">
        <v>8</v>
      </c>
      <c r="AC181" s="302" t="s">
        <v>10</v>
      </c>
      <c r="AD181" s="302" t="s">
        <v>7</v>
      </c>
      <c r="AE181" s="302" t="s">
        <v>7</v>
      </c>
      <c r="AF181" s="302" t="s">
        <v>8</v>
      </c>
      <c r="AG181" s="302" t="s">
        <v>8</v>
      </c>
      <c r="AH181" s="302" t="s">
        <v>9</v>
      </c>
      <c r="AI181" s="302" t="s">
        <v>8</v>
      </c>
      <c r="AJ181" s="302" t="s">
        <v>10</v>
      </c>
      <c r="AK181" s="730"/>
      <c r="AL181" s="713"/>
      <c r="AM181" s="714"/>
    </row>
    <row r="182" spans="1:39" ht="21.75" customHeight="1">
      <c r="A182" s="383">
        <v>430510</v>
      </c>
      <c r="B182" s="473" t="s">
        <v>391</v>
      </c>
      <c r="C182" s="538" t="s">
        <v>392</v>
      </c>
      <c r="D182" s="539" t="s">
        <v>170</v>
      </c>
      <c r="E182" s="540"/>
      <c r="F182" s="388"/>
      <c r="G182" s="389"/>
      <c r="H182" s="389"/>
      <c r="I182" s="389"/>
      <c r="J182" s="389"/>
      <c r="K182" s="389"/>
      <c r="L182" s="388"/>
      <c r="M182" s="390"/>
      <c r="N182" s="389"/>
      <c r="O182" s="389"/>
      <c r="P182" s="391"/>
      <c r="Q182" s="388"/>
      <c r="R182" s="389"/>
      <c r="S182" s="388"/>
      <c r="T182" s="388"/>
      <c r="U182" s="391"/>
      <c r="V182" s="389"/>
      <c r="W182" s="389"/>
      <c r="X182" s="391"/>
      <c r="Y182" s="389"/>
      <c r="Z182" s="388"/>
      <c r="AA182" s="388"/>
      <c r="AB182" s="389"/>
      <c r="AC182" s="389"/>
      <c r="AD182" s="391"/>
      <c r="AE182" s="389"/>
      <c r="AF182" s="389"/>
      <c r="AG182" s="390"/>
      <c r="AH182" s="388"/>
      <c r="AI182" s="389"/>
      <c r="AJ182" s="389"/>
      <c r="AK182" s="392"/>
      <c r="AL182" s="393"/>
      <c r="AM182" s="541">
        <f aca="true" t="shared" si="14" ref="AM182:AM189">COUNTIF(F182:AL182,"T")*6+COUNTIF(F182:AL182,"P")*12+COUNTIF(F182:AL182,"M")*6+COUNTIF(F182:AL182,"I")*6+COUNTIF(F182:AL182,"N")*12+COUNTIF(F182:AL182,"TI")*12+COUNTIF(F182:AL182,"MT")*12+COUNTIF(F182:AL182,"MN")*18+COUNTIF(F182:AL182,"PI")*18+COUNTIF(F182:AL182,"TN")*18+COUNTIF(F182:AL182,"NB")*6+COUNTIF(F182:AL182,"AF")*6</f>
        <v>0</v>
      </c>
    </row>
    <row r="183" spans="1:39" ht="21.75" customHeight="1">
      <c r="A183" s="383">
        <v>118729</v>
      </c>
      <c r="B183" s="473" t="s">
        <v>393</v>
      </c>
      <c r="C183" s="538" t="s">
        <v>394</v>
      </c>
      <c r="D183" s="539" t="s">
        <v>170</v>
      </c>
      <c r="E183" s="540"/>
      <c r="F183" s="398"/>
      <c r="G183" s="399"/>
      <c r="H183" s="389"/>
      <c r="I183" s="389"/>
      <c r="J183" s="389"/>
      <c r="K183" s="389"/>
      <c r="L183" s="388"/>
      <c r="M183" s="388"/>
      <c r="N183" s="389"/>
      <c r="O183" s="389"/>
      <c r="P183" s="389"/>
      <c r="Q183" s="388"/>
      <c r="R183" s="389"/>
      <c r="S183" s="388"/>
      <c r="T183" s="388"/>
      <c r="U183" s="389"/>
      <c r="V183" s="389"/>
      <c r="W183" s="389"/>
      <c r="X183" s="389"/>
      <c r="Y183" s="389"/>
      <c r="Z183" s="388"/>
      <c r="AA183" s="388"/>
      <c r="AB183" s="389"/>
      <c r="AC183" s="389"/>
      <c r="AD183" s="389"/>
      <c r="AE183" s="389"/>
      <c r="AF183" s="389"/>
      <c r="AG183" s="388"/>
      <c r="AH183" s="388"/>
      <c r="AI183" s="389"/>
      <c r="AJ183" s="389"/>
      <c r="AK183" s="392"/>
      <c r="AL183" s="393"/>
      <c r="AM183" s="541">
        <f t="shared" si="14"/>
        <v>0</v>
      </c>
    </row>
    <row r="184" spans="1:39" ht="21.75" customHeight="1">
      <c r="A184" s="383">
        <v>102899</v>
      </c>
      <c r="B184" s="384" t="s">
        <v>395</v>
      </c>
      <c r="C184" s="538" t="s">
        <v>396</v>
      </c>
      <c r="D184" s="539" t="s">
        <v>170</v>
      </c>
      <c r="E184" s="540"/>
      <c r="F184" s="388"/>
      <c r="G184" s="391"/>
      <c r="H184" s="389"/>
      <c r="I184" s="389"/>
      <c r="J184" s="389"/>
      <c r="K184" s="389"/>
      <c r="L184" s="390" t="s">
        <v>194</v>
      </c>
      <c r="M184" s="390" t="s">
        <v>116</v>
      </c>
      <c r="N184" s="389"/>
      <c r="O184" s="389"/>
      <c r="P184" s="389"/>
      <c r="Q184" s="388"/>
      <c r="R184" s="391"/>
      <c r="S184" s="390" t="s">
        <v>116</v>
      </c>
      <c r="T184" s="388"/>
      <c r="U184" s="389"/>
      <c r="V184" s="389"/>
      <c r="W184" s="389"/>
      <c r="X184" s="391"/>
      <c r="Y184" s="389"/>
      <c r="Z184" s="388"/>
      <c r="AA184" s="388"/>
      <c r="AB184" s="389"/>
      <c r="AC184" s="389"/>
      <c r="AD184" s="389"/>
      <c r="AE184" s="391"/>
      <c r="AF184" s="389"/>
      <c r="AG184" s="388"/>
      <c r="AH184" s="388"/>
      <c r="AI184" s="389"/>
      <c r="AJ184" s="389"/>
      <c r="AK184" s="392"/>
      <c r="AL184" s="393"/>
      <c r="AM184" s="541">
        <f t="shared" si="14"/>
        <v>30</v>
      </c>
    </row>
    <row r="185" spans="1:39" ht="21.75" customHeight="1">
      <c r="A185" s="464">
        <v>431303</v>
      </c>
      <c r="B185" s="542" t="s">
        <v>397</v>
      </c>
      <c r="C185" s="538" t="s">
        <v>398</v>
      </c>
      <c r="D185" s="539" t="s">
        <v>170</v>
      </c>
      <c r="E185" s="540"/>
      <c r="F185" s="388"/>
      <c r="G185" s="389"/>
      <c r="H185" s="389"/>
      <c r="I185" s="389"/>
      <c r="J185" s="391"/>
      <c r="K185" s="389"/>
      <c r="L185" s="388"/>
      <c r="M185" s="388"/>
      <c r="N185" s="389" t="s">
        <v>192</v>
      </c>
      <c r="O185" s="391"/>
      <c r="P185" s="389"/>
      <c r="Q185" s="388"/>
      <c r="R185" s="391"/>
      <c r="S185" s="388"/>
      <c r="T185" s="388"/>
      <c r="U185" s="389"/>
      <c r="V185" s="389"/>
      <c r="W185" s="389"/>
      <c r="X185" s="389"/>
      <c r="Y185" s="389"/>
      <c r="Z185" s="388"/>
      <c r="AA185" s="388"/>
      <c r="AB185" s="389"/>
      <c r="AC185" s="389"/>
      <c r="AD185" s="389"/>
      <c r="AE185" s="391"/>
      <c r="AF185" s="389"/>
      <c r="AG185" s="390"/>
      <c r="AH185" s="388"/>
      <c r="AI185" s="389"/>
      <c r="AJ185" s="389"/>
      <c r="AK185" s="392"/>
      <c r="AL185" s="393"/>
      <c r="AM185" s="541">
        <f t="shared" si="14"/>
        <v>0</v>
      </c>
    </row>
    <row r="186" spans="1:39" ht="21.75" customHeight="1">
      <c r="A186" s="440">
        <v>430560</v>
      </c>
      <c r="B186" s="543" t="s">
        <v>399</v>
      </c>
      <c r="C186" s="538" t="s">
        <v>398</v>
      </c>
      <c r="D186" s="539" t="s">
        <v>170</v>
      </c>
      <c r="E186" s="540"/>
      <c r="F186" s="390"/>
      <c r="G186" s="389"/>
      <c r="H186" s="389"/>
      <c r="I186" s="391"/>
      <c r="J186" s="389"/>
      <c r="K186" s="389"/>
      <c r="L186" s="390"/>
      <c r="M186" s="388"/>
      <c r="N186" s="389"/>
      <c r="O186" s="389"/>
      <c r="P186" s="389"/>
      <c r="Q186" s="388"/>
      <c r="R186" s="389"/>
      <c r="S186" s="388"/>
      <c r="T186" s="388"/>
      <c r="U186" s="389"/>
      <c r="V186" s="389"/>
      <c r="W186" s="389"/>
      <c r="X186" s="389"/>
      <c r="Y186" s="389"/>
      <c r="Z186" s="388"/>
      <c r="AA186" s="388"/>
      <c r="AB186" s="389"/>
      <c r="AC186" s="389"/>
      <c r="AD186" s="389"/>
      <c r="AE186" s="389"/>
      <c r="AF186" s="389"/>
      <c r="AG186" s="388"/>
      <c r="AH186" s="388"/>
      <c r="AI186" s="389"/>
      <c r="AJ186" s="389"/>
      <c r="AK186" s="392"/>
      <c r="AL186" s="393"/>
      <c r="AM186" s="541">
        <f t="shared" si="14"/>
        <v>0</v>
      </c>
    </row>
    <row r="187" spans="1:39" ht="21.75" customHeight="1">
      <c r="A187" s="544">
        <v>139459</v>
      </c>
      <c r="B187" s="545" t="s">
        <v>400</v>
      </c>
      <c r="C187" s="538" t="s">
        <v>401</v>
      </c>
      <c r="D187" s="539" t="s">
        <v>170</v>
      </c>
      <c r="E187" s="540"/>
      <c r="F187" s="388"/>
      <c r="G187" s="389"/>
      <c r="H187" s="389"/>
      <c r="I187" s="389"/>
      <c r="J187" s="389"/>
      <c r="K187" s="389"/>
      <c r="L187" s="388"/>
      <c r="M187" s="388"/>
      <c r="N187" s="389"/>
      <c r="O187" s="389"/>
      <c r="P187" s="391"/>
      <c r="Q187" s="388"/>
      <c r="R187" s="389"/>
      <c r="S187" s="390"/>
      <c r="T187" s="388"/>
      <c r="U187" s="391"/>
      <c r="V187" s="389"/>
      <c r="W187" s="389"/>
      <c r="X187" s="389"/>
      <c r="Y187" s="389"/>
      <c r="Z187" s="388"/>
      <c r="AA187" s="388"/>
      <c r="AB187" s="389"/>
      <c r="AC187" s="389"/>
      <c r="AD187" s="389"/>
      <c r="AE187" s="389"/>
      <c r="AF187" s="389"/>
      <c r="AG187" s="388"/>
      <c r="AH187" s="390"/>
      <c r="AI187" s="391"/>
      <c r="AJ187" s="389"/>
      <c r="AK187" s="392"/>
      <c r="AL187" s="393"/>
      <c r="AM187" s="541">
        <f t="shared" si="14"/>
        <v>0</v>
      </c>
    </row>
    <row r="188" spans="1:39" ht="21.75" customHeight="1">
      <c r="A188" s="383">
        <v>142697</v>
      </c>
      <c r="B188" s="396" t="s">
        <v>402</v>
      </c>
      <c r="C188" s="538" t="s">
        <v>403</v>
      </c>
      <c r="D188" s="539" t="s">
        <v>170</v>
      </c>
      <c r="E188" s="540"/>
      <c r="F188" s="388"/>
      <c r="G188" s="389"/>
      <c r="H188" s="389"/>
      <c r="I188" s="389"/>
      <c r="J188" s="389"/>
      <c r="K188" s="389"/>
      <c r="L188" s="388"/>
      <c r="M188" s="388"/>
      <c r="N188" s="389"/>
      <c r="O188" s="389"/>
      <c r="P188" s="389"/>
      <c r="Q188" s="388"/>
      <c r="R188" s="389"/>
      <c r="S188" s="388"/>
      <c r="T188" s="388"/>
      <c r="U188" s="389"/>
      <c r="V188" s="389"/>
      <c r="W188" s="389"/>
      <c r="X188" s="389"/>
      <c r="Y188" s="389"/>
      <c r="Z188" s="388"/>
      <c r="AA188" s="388"/>
      <c r="AB188" s="389"/>
      <c r="AC188" s="389"/>
      <c r="AD188" s="389"/>
      <c r="AE188" s="389"/>
      <c r="AF188" s="389"/>
      <c r="AG188" s="390"/>
      <c r="AH188" s="388"/>
      <c r="AI188" s="389"/>
      <c r="AJ188" s="389"/>
      <c r="AK188" s="392"/>
      <c r="AL188" s="393"/>
      <c r="AM188" s="541">
        <f t="shared" si="14"/>
        <v>0</v>
      </c>
    </row>
    <row r="189" spans="1:39" ht="21.75" customHeight="1" thickBot="1">
      <c r="A189" s="491">
        <v>142476</v>
      </c>
      <c r="B189" s="492" t="s">
        <v>404</v>
      </c>
      <c r="C189" s="546" t="s">
        <v>403</v>
      </c>
      <c r="D189" s="547" t="s">
        <v>170</v>
      </c>
      <c r="E189" s="548"/>
      <c r="F189" s="418"/>
      <c r="G189" s="417"/>
      <c r="H189" s="417"/>
      <c r="I189" s="417"/>
      <c r="J189" s="417"/>
      <c r="K189" s="417"/>
      <c r="L189" s="418"/>
      <c r="M189" s="418"/>
      <c r="N189" s="417"/>
      <c r="O189" s="417"/>
      <c r="P189" s="417"/>
      <c r="Q189" s="418"/>
      <c r="R189" s="417"/>
      <c r="S189" s="418"/>
      <c r="T189" s="418"/>
      <c r="U189" s="417"/>
      <c r="V189" s="417"/>
      <c r="W189" s="417"/>
      <c r="X189" s="417"/>
      <c r="Y189" s="417"/>
      <c r="Z189" s="460" t="s">
        <v>194</v>
      </c>
      <c r="AA189" s="460" t="s">
        <v>116</v>
      </c>
      <c r="AB189" s="417"/>
      <c r="AC189" s="417"/>
      <c r="AD189" s="417"/>
      <c r="AE189" s="417"/>
      <c r="AF189" s="417"/>
      <c r="AG189" s="460" t="s">
        <v>116</v>
      </c>
      <c r="AH189" s="460"/>
      <c r="AI189" s="417"/>
      <c r="AJ189" s="417"/>
      <c r="AK189" s="461"/>
      <c r="AL189" s="462"/>
      <c r="AM189" s="549">
        <f t="shared" si="14"/>
        <v>30</v>
      </c>
    </row>
    <row r="190" spans="1:39" ht="21.75" customHeight="1">
      <c r="A190" s="464"/>
      <c r="B190" s="465"/>
      <c r="C190" s="466"/>
      <c r="D190" s="467"/>
      <c r="E190" s="468"/>
      <c r="F190" s="523"/>
      <c r="G190" s="523"/>
      <c r="H190" s="523"/>
      <c r="I190" s="524"/>
      <c r="J190" s="523"/>
      <c r="K190" s="523"/>
      <c r="L190" s="523"/>
      <c r="M190" s="523"/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  <c r="AA190" s="523"/>
      <c r="AB190" s="523"/>
      <c r="AC190" s="523"/>
      <c r="AD190" s="523"/>
      <c r="AE190" s="523"/>
      <c r="AF190" s="523"/>
      <c r="AG190" s="523"/>
      <c r="AH190" s="523"/>
      <c r="AI190" s="523"/>
      <c r="AJ190" s="523"/>
      <c r="AK190" s="525"/>
      <c r="AL190" s="363"/>
      <c r="AM190" s="364"/>
    </row>
    <row r="191" spans="1:39" ht="21.75" customHeight="1">
      <c r="A191" s="464"/>
      <c r="B191" s="465"/>
      <c r="C191" s="466"/>
      <c r="D191" s="467"/>
      <c r="E191" s="468"/>
      <c r="F191" s="523"/>
      <c r="G191" s="523"/>
      <c r="H191" s="523"/>
      <c r="I191" s="524"/>
      <c r="J191" s="523"/>
      <c r="K191" s="523"/>
      <c r="L191" s="523"/>
      <c r="M191" s="523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  <c r="AA191" s="523"/>
      <c r="AB191" s="523"/>
      <c r="AC191" s="523"/>
      <c r="AD191" s="523"/>
      <c r="AE191" s="523"/>
      <c r="AF191" s="523"/>
      <c r="AG191" s="523"/>
      <c r="AH191" s="523"/>
      <c r="AI191" s="523"/>
      <c r="AJ191" s="523"/>
      <c r="AK191" s="525"/>
      <c r="AL191" s="363"/>
      <c r="AM191" s="364"/>
    </row>
    <row r="192" spans="1:39" ht="21.75" customHeight="1">
      <c r="A192" s="464"/>
      <c r="B192" s="465"/>
      <c r="C192" s="466"/>
      <c r="D192" s="467"/>
      <c r="E192" s="468"/>
      <c r="F192" s="523"/>
      <c r="G192" s="523"/>
      <c r="H192" s="523"/>
      <c r="I192" s="524"/>
      <c r="J192" s="523"/>
      <c r="K192" s="523"/>
      <c r="L192" s="523"/>
      <c r="M192" s="523"/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  <c r="AA192" s="523"/>
      <c r="AB192" s="523"/>
      <c r="AC192" s="523"/>
      <c r="AD192" s="523"/>
      <c r="AE192" s="523"/>
      <c r="AF192" s="523"/>
      <c r="AG192" s="523"/>
      <c r="AH192" s="523"/>
      <c r="AI192" s="523"/>
      <c r="AJ192" s="523"/>
      <c r="AK192" s="525"/>
      <c r="AL192" s="363"/>
      <c r="AM192" s="364"/>
    </row>
    <row r="193" spans="1:39" ht="21.75" customHeight="1">
      <c r="A193" s="464"/>
      <c r="B193" s="465"/>
      <c r="C193" s="466"/>
      <c r="D193" s="467"/>
      <c r="E193" s="468"/>
      <c r="F193" s="523"/>
      <c r="G193" s="523"/>
      <c r="H193" s="719" t="s">
        <v>202</v>
      </c>
      <c r="I193" s="719"/>
      <c r="J193" s="719"/>
      <c r="K193" s="719"/>
      <c r="L193" s="719"/>
      <c r="M193" s="719"/>
      <c r="N193" s="719"/>
      <c r="O193" s="719"/>
      <c r="P193" s="719"/>
      <c r="Q193" s="719"/>
      <c r="R193" s="719"/>
      <c r="S193" s="719"/>
      <c r="T193" s="719"/>
      <c r="U193" s="719"/>
      <c r="V193" s="719"/>
      <c r="W193" s="719"/>
      <c r="X193" s="719"/>
      <c r="Y193" s="719"/>
      <c r="Z193" s="719"/>
      <c r="AA193" s="719"/>
      <c r="AB193" s="719"/>
      <c r="AC193" s="719"/>
      <c r="AD193" s="719"/>
      <c r="AE193" s="719"/>
      <c r="AF193" s="719"/>
      <c r="AG193" s="719"/>
      <c r="AH193" s="719"/>
      <c r="AI193" s="719"/>
      <c r="AJ193" s="719"/>
      <c r="AK193" s="719"/>
      <c r="AL193" s="719"/>
      <c r="AM193" s="719"/>
    </row>
    <row r="194" spans="1:39" ht="15">
      <c r="A194" s="464"/>
      <c r="B194" s="465"/>
      <c r="C194" s="466"/>
      <c r="D194" s="467"/>
      <c r="E194" s="468"/>
      <c r="F194" s="550"/>
      <c r="G194" s="550"/>
      <c r="H194" s="550"/>
      <c r="I194" s="551"/>
      <c r="J194" s="550"/>
      <c r="K194" s="550"/>
      <c r="L194" s="550"/>
      <c r="M194" s="550"/>
      <c r="N194" s="550"/>
      <c r="O194" s="550"/>
      <c r="P194" s="550"/>
      <c r="Q194" s="550"/>
      <c r="R194" s="550"/>
      <c r="S194" s="550"/>
      <c r="T194" s="550"/>
      <c r="U194" s="550"/>
      <c r="V194" s="550"/>
      <c r="W194" s="550"/>
      <c r="X194" s="550"/>
      <c r="Y194" s="550"/>
      <c r="Z194" s="550"/>
      <c r="AA194" s="550"/>
      <c r="AB194" s="550"/>
      <c r="AC194" s="550"/>
      <c r="AD194" s="550"/>
      <c r="AE194" s="550"/>
      <c r="AF194" s="550"/>
      <c r="AG194" s="550"/>
      <c r="AH194" s="550"/>
      <c r="AI194" s="550"/>
      <c r="AJ194" s="550"/>
      <c r="AK194" s="552"/>
      <c r="AL194" s="552"/>
      <c r="AM194" s="552"/>
    </row>
    <row r="195" spans="1:39" ht="12" customHeight="1" thickBot="1">
      <c r="A195" s="550"/>
      <c r="B195" s="553" t="s">
        <v>201</v>
      </c>
      <c r="C195" s="550"/>
      <c r="D195" s="550"/>
      <c r="E195" s="554"/>
      <c r="F195" s="550"/>
      <c r="G195" s="550"/>
      <c r="H195" s="550"/>
      <c r="I195" s="551"/>
      <c r="J195" s="550"/>
      <c r="K195" s="550"/>
      <c r="L195" s="550"/>
      <c r="M195" s="550"/>
      <c r="N195" s="550"/>
      <c r="O195" s="550"/>
      <c r="P195" s="550"/>
      <c r="Q195" s="550"/>
      <c r="R195" s="550"/>
      <c r="S195" s="550"/>
      <c r="T195" s="550"/>
      <c r="U195" s="550"/>
      <c r="V195" s="550"/>
      <c r="W195" s="550"/>
      <c r="X195" s="550"/>
      <c r="Y195" s="550"/>
      <c r="Z195" s="550"/>
      <c r="AA195" s="550"/>
      <c r="AB195" s="550"/>
      <c r="AC195" s="550"/>
      <c r="AD195" s="550"/>
      <c r="AE195" s="550"/>
      <c r="AF195" s="550"/>
      <c r="AG195" s="550"/>
      <c r="AH195" s="550"/>
      <c r="AI195" s="550"/>
      <c r="AJ195" s="550"/>
      <c r="AK195" s="552"/>
      <c r="AL195" s="552"/>
      <c r="AM195" s="552"/>
    </row>
    <row r="196" spans="1:39" ht="12" customHeight="1">
      <c r="A196" s="550"/>
      <c r="B196" s="720" t="s">
        <v>405</v>
      </c>
      <c r="C196" s="720"/>
      <c r="D196" s="720"/>
      <c r="E196" s="554"/>
      <c r="F196" s="550"/>
      <c r="G196" s="550"/>
      <c r="H196" s="550"/>
      <c r="I196" s="551"/>
      <c r="J196" s="550"/>
      <c r="K196" s="550"/>
      <c r="L196" s="550"/>
      <c r="M196" s="550"/>
      <c r="N196" s="550"/>
      <c r="O196" s="550"/>
      <c r="P196" s="550"/>
      <c r="Q196" s="550"/>
      <c r="R196" s="550"/>
      <c r="S196" s="550"/>
      <c r="T196" s="550"/>
      <c r="U196" s="550"/>
      <c r="V196" s="550"/>
      <c r="W196" s="550"/>
      <c r="X196" s="550"/>
      <c r="Y196" s="550"/>
      <c r="Z196" s="550"/>
      <c r="AA196" s="550"/>
      <c r="AB196" s="550"/>
      <c r="AC196" s="550"/>
      <c r="AD196" s="550"/>
      <c r="AE196" s="550"/>
      <c r="AF196" s="550"/>
      <c r="AG196" s="550"/>
      <c r="AH196" s="550"/>
      <c r="AI196" s="550"/>
      <c r="AJ196" s="550"/>
      <c r="AK196" s="552"/>
      <c r="AL196" s="552"/>
      <c r="AM196" s="552"/>
    </row>
    <row r="197" spans="1:39" ht="12" customHeight="1">
      <c r="A197" s="550"/>
      <c r="B197" s="716" t="s">
        <v>406</v>
      </c>
      <c r="C197" s="716"/>
      <c r="D197" s="716"/>
      <c r="E197" s="554"/>
      <c r="F197" s="550"/>
      <c r="G197" s="550"/>
      <c r="H197" s="550"/>
      <c r="I197" s="551"/>
      <c r="J197" s="550"/>
      <c r="K197" s="550"/>
      <c r="L197" s="550"/>
      <c r="M197" s="550"/>
      <c r="N197" s="550"/>
      <c r="O197" s="550"/>
      <c r="P197" s="550"/>
      <c r="Q197" s="550"/>
      <c r="R197" s="550"/>
      <c r="S197" s="550"/>
      <c r="T197" s="550"/>
      <c r="U197" s="550"/>
      <c r="V197" s="550"/>
      <c r="W197" s="550"/>
      <c r="X197" s="550"/>
      <c r="Y197" s="550"/>
      <c r="Z197" s="550"/>
      <c r="AA197" s="550"/>
      <c r="AB197" s="550"/>
      <c r="AC197" s="550"/>
      <c r="AD197" s="550"/>
      <c r="AE197" s="550"/>
      <c r="AF197" s="550"/>
      <c r="AG197" s="550"/>
      <c r="AH197" s="550"/>
      <c r="AI197" s="550"/>
      <c r="AJ197" s="550"/>
      <c r="AK197" s="552"/>
      <c r="AL197" s="552"/>
      <c r="AM197" s="552"/>
    </row>
    <row r="198" spans="1:39" ht="12" customHeight="1">
      <c r="A198" s="550"/>
      <c r="B198" s="716" t="s">
        <v>407</v>
      </c>
      <c r="C198" s="716"/>
      <c r="D198" s="716"/>
      <c r="E198" s="554"/>
      <c r="F198" s="550"/>
      <c r="G198" s="550"/>
      <c r="H198" s="550"/>
      <c r="I198" s="551"/>
      <c r="J198" s="550"/>
      <c r="K198" s="550"/>
      <c r="L198" s="550"/>
      <c r="M198" s="550"/>
      <c r="N198" s="550"/>
      <c r="O198" s="550"/>
      <c r="P198" s="550"/>
      <c r="Q198" s="550"/>
      <c r="R198" s="550"/>
      <c r="S198" s="550"/>
      <c r="T198" s="550"/>
      <c r="U198" s="550"/>
      <c r="V198" s="550"/>
      <c r="W198" s="550"/>
      <c r="X198" s="550"/>
      <c r="Y198" s="550"/>
      <c r="Z198" s="550"/>
      <c r="AA198" s="550"/>
      <c r="AB198" s="550"/>
      <c r="AC198" s="550"/>
      <c r="AD198" s="550"/>
      <c r="AE198" s="550"/>
      <c r="AF198" s="550"/>
      <c r="AG198" s="550"/>
      <c r="AH198" s="550"/>
      <c r="AI198" s="550"/>
      <c r="AJ198" s="550"/>
      <c r="AK198" s="552"/>
      <c r="AL198" s="552"/>
      <c r="AM198" s="552"/>
    </row>
    <row r="199" spans="1:39" ht="12" customHeight="1">
      <c r="A199" s="550"/>
      <c r="B199" s="716" t="s">
        <v>408</v>
      </c>
      <c r="C199" s="716"/>
      <c r="D199" s="716"/>
      <c r="E199" s="554"/>
      <c r="F199" s="550"/>
      <c r="G199" s="550"/>
      <c r="H199" s="550"/>
      <c r="I199" s="551"/>
      <c r="J199" s="550"/>
      <c r="K199" s="550"/>
      <c r="L199" s="550"/>
      <c r="M199" s="550" t="s">
        <v>192</v>
      </c>
      <c r="N199" s="550"/>
      <c r="O199" s="550"/>
      <c r="P199" s="550"/>
      <c r="Q199" s="550"/>
      <c r="R199" s="550"/>
      <c r="S199" s="550"/>
      <c r="T199" s="550"/>
      <c r="U199" s="550"/>
      <c r="V199" s="550"/>
      <c r="W199" s="550"/>
      <c r="X199" s="550"/>
      <c r="Y199" s="550"/>
      <c r="Z199" s="550"/>
      <c r="AA199" s="550"/>
      <c r="AB199" s="550"/>
      <c r="AC199" s="550"/>
      <c r="AD199" s="550"/>
      <c r="AE199" s="550"/>
      <c r="AF199" s="550"/>
      <c r="AG199" s="550"/>
      <c r="AH199" s="550"/>
      <c r="AI199" s="550"/>
      <c r="AJ199" s="550"/>
      <c r="AK199" s="552"/>
      <c r="AL199" s="552"/>
      <c r="AM199" s="552"/>
    </row>
    <row r="200" spans="1:39" ht="12" customHeight="1">
      <c r="A200" s="550"/>
      <c r="B200" s="716" t="s">
        <v>409</v>
      </c>
      <c r="C200" s="716"/>
      <c r="D200" s="716"/>
      <c r="E200" s="554"/>
      <c r="F200" s="550"/>
      <c r="G200" s="550"/>
      <c r="H200" s="550"/>
      <c r="I200" s="551"/>
      <c r="J200" s="550"/>
      <c r="K200" s="550"/>
      <c r="L200" s="550"/>
      <c r="M200" s="550"/>
      <c r="N200" s="550"/>
      <c r="O200" s="550"/>
      <c r="P200" s="550"/>
      <c r="Q200" s="550"/>
      <c r="R200" s="550"/>
      <c r="S200" s="550"/>
      <c r="T200" s="550"/>
      <c r="U200" s="550"/>
      <c r="V200" s="550"/>
      <c r="W200" s="550"/>
      <c r="X200" s="550"/>
      <c r="Y200" s="550"/>
      <c r="Z200" s="550"/>
      <c r="AA200" s="550"/>
      <c r="AB200" s="550"/>
      <c r="AC200" s="550"/>
      <c r="AD200" s="550"/>
      <c r="AE200" s="550"/>
      <c r="AF200" s="550"/>
      <c r="AG200" s="550"/>
      <c r="AH200" s="550"/>
      <c r="AI200" s="550"/>
      <c r="AJ200" s="550"/>
      <c r="AK200" s="552"/>
      <c r="AL200" s="552"/>
      <c r="AM200" s="552"/>
    </row>
    <row r="201" spans="1:39" ht="12" customHeight="1">
      <c r="A201" s="550"/>
      <c r="B201" s="717" t="s">
        <v>410</v>
      </c>
      <c r="C201" s="717"/>
      <c r="D201" s="717"/>
      <c r="E201" s="554"/>
      <c r="F201" s="550"/>
      <c r="G201" s="550"/>
      <c r="H201" s="550"/>
      <c r="I201" s="551"/>
      <c r="J201" s="550"/>
      <c r="K201" s="550"/>
      <c r="L201" s="550"/>
      <c r="M201" s="550"/>
      <c r="N201" s="550"/>
      <c r="O201" s="550"/>
      <c r="P201" s="550"/>
      <c r="Q201" s="550"/>
      <c r="R201" s="550"/>
      <c r="S201" s="550"/>
      <c r="T201" s="550"/>
      <c r="U201" s="550"/>
      <c r="V201" s="550"/>
      <c r="W201" s="550"/>
      <c r="X201" s="550"/>
      <c r="Y201" s="550"/>
      <c r="Z201" s="550"/>
      <c r="AA201" s="550"/>
      <c r="AB201" s="550"/>
      <c r="AC201" s="550"/>
      <c r="AD201" s="550"/>
      <c r="AE201" s="550"/>
      <c r="AF201" s="550"/>
      <c r="AG201" s="550"/>
      <c r="AH201" s="550"/>
      <c r="AI201" s="550"/>
      <c r="AJ201" s="550"/>
      <c r="AK201" s="552"/>
      <c r="AL201" s="552"/>
      <c r="AM201" s="552"/>
    </row>
    <row r="202" spans="1:5" ht="15.75" thickBot="1">
      <c r="A202" s="550"/>
      <c r="B202" s="718" t="s">
        <v>411</v>
      </c>
      <c r="C202" s="718"/>
      <c r="D202" s="718"/>
      <c r="E202" s="554"/>
    </row>
  </sheetData>
  <sheetProtection/>
  <mergeCells count="58">
    <mergeCell ref="A1:AM2"/>
    <mergeCell ref="E3:E4"/>
    <mergeCell ref="AK3:AK4"/>
    <mergeCell ref="AL3:AL4"/>
    <mergeCell ref="AM3:AM4"/>
    <mergeCell ref="AC14:AF14"/>
    <mergeCell ref="E29:E30"/>
    <mergeCell ref="AK29:AK30"/>
    <mergeCell ref="AL29:AL30"/>
    <mergeCell ref="AM29:AM30"/>
    <mergeCell ref="Q32:AJ32"/>
    <mergeCell ref="E54:E55"/>
    <mergeCell ref="AK54:AK55"/>
    <mergeCell ref="AL54:AL55"/>
    <mergeCell ref="AM54:AM55"/>
    <mergeCell ref="W60:AH60"/>
    <mergeCell ref="I64:K64"/>
    <mergeCell ref="E78:E79"/>
    <mergeCell ref="AK78:AK79"/>
    <mergeCell ref="AL78:AL79"/>
    <mergeCell ref="AM78:AM79"/>
    <mergeCell ref="F89:N89"/>
    <mergeCell ref="E102:E103"/>
    <mergeCell ref="AK102:AK103"/>
    <mergeCell ref="AL102:AL103"/>
    <mergeCell ref="AM102:AM103"/>
    <mergeCell ref="G106:Z106"/>
    <mergeCell ref="H114:I114"/>
    <mergeCell ref="J117:AC117"/>
    <mergeCell ref="F123:AJ123"/>
    <mergeCell ref="E128:E129"/>
    <mergeCell ref="AK128:AK129"/>
    <mergeCell ref="AL128:AL129"/>
    <mergeCell ref="AM128:AM129"/>
    <mergeCell ref="G132:Z132"/>
    <mergeCell ref="G140:J140"/>
    <mergeCell ref="AB140:AD140"/>
    <mergeCell ref="F148:AJ148"/>
    <mergeCell ref="E155:E156"/>
    <mergeCell ref="AK155:AK156"/>
    <mergeCell ref="AL155:AL156"/>
    <mergeCell ref="AM155:AM156"/>
    <mergeCell ref="G159:Z159"/>
    <mergeCell ref="F170:AJ170"/>
    <mergeCell ref="J172:AJ172"/>
    <mergeCell ref="F176:AJ176"/>
    <mergeCell ref="E180:E181"/>
    <mergeCell ref="AK180:AK181"/>
    <mergeCell ref="B199:D199"/>
    <mergeCell ref="B200:D200"/>
    <mergeCell ref="B201:D201"/>
    <mergeCell ref="B202:D202"/>
    <mergeCell ref="AL180:AL181"/>
    <mergeCell ref="AM180:AM181"/>
    <mergeCell ref="H193:AM193"/>
    <mergeCell ref="B196:D196"/>
    <mergeCell ref="B197:D197"/>
    <mergeCell ref="B198:D19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9" customWidth="1"/>
    <col min="6" max="36" width="2.8515625" style="11" customWidth="1"/>
    <col min="37" max="38" width="3.421875" style="18" customWidth="1"/>
    <col min="39" max="39" width="4.2812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751" t="s">
        <v>412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1"/>
      <c r="AN1" s="556"/>
      <c r="AO1" s="29"/>
    </row>
    <row r="2" spans="1:41" s="12" customFormat="1" ht="9.75" customHeight="1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51"/>
      <c r="AJ2" s="751"/>
      <c r="AK2" s="751"/>
      <c r="AL2" s="751"/>
      <c r="AM2" s="751"/>
      <c r="AN2" s="29"/>
      <c r="AO2" s="29"/>
    </row>
    <row r="3" spans="1:41" s="13" customFormat="1" ht="24" customHeight="1" thickBo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29"/>
      <c r="AO3" s="29"/>
    </row>
    <row r="4" spans="1:41" s="13" customFormat="1" ht="15.75" customHeight="1" thickBot="1">
      <c r="A4" s="557" t="s">
        <v>0</v>
      </c>
      <c r="B4" s="558" t="s">
        <v>1</v>
      </c>
      <c r="C4" s="558" t="s">
        <v>13</v>
      </c>
      <c r="D4" s="559" t="s">
        <v>2</v>
      </c>
      <c r="E4" s="753" t="s">
        <v>3</v>
      </c>
      <c r="F4" s="298">
        <v>1</v>
      </c>
      <c r="G4" s="298">
        <v>2</v>
      </c>
      <c r="H4" s="298">
        <v>3</v>
      </c>
      <c r="I4" s="298">
        <v>4</v>
      </c>
      <c r="J4" s="298">
        <v>5</v>
      </c>
      <c r="K4" s="298">
        <v>6</v>
      </c>
      <c r="L4" s="298">
        <v>7</v>
      </c>
      <c r="M4" s="298">
        <v>8</v>
      </c>
      <c r="N4" s="298">
        <v>9</v>
      </c>
      <c r="O4" s="298">
        <v>10</v>
      </c>
      <c r="P4" s="298">
        <v>11</v>
      </c>
      <c r="Q4" s="298">
        <v>12</v>
      </c>
      <c r="R4" s="298">
        <v>13</v>
      </c>
      <c r="S4" s="298">
        <v>14</v>
      </c>
      <c r="T4" s="298">
        <v>15</v>
      </c>
      <c r="U4" s="298">
        <v>16</v>
      </c>
      <c r="V4" s="298">
        <v>17</v>
      </c>
      <c r="W4" s="298">
        <v>18</v>
      </c>
      <c r="X4" s="298">
        <v>19</v>
      </c>
      <c r="Y4" s="298">
        <v>20</v>
      </c>
      <c r="Z4" s="298">
        <v>21</v>
      </c>
      <c r="AA4" s="298">
        <v>22</v>
      </c>
      <c r="AB4" s="298">
        <v>23</v>
      </c>
      <c r="AC4" s="298">
        <v>24</v>
      </c>
      <c r="AD4" s="298">
        <v>25</v>
      </c>
      <c r="AE4" s="298">
        <v>26</v>
      </c>
      <c r="AF4" s="298">
        <v>27</v>
      </c>
      <c r="AG4" s="298">
        <v>28</v>
      </c>
      <c r="AH4" s="298">
        <v>29</v>
      </c>
      <c r="AI4" s="298">
        <v>30</v>
      </c>
      <c r="AJ4" s="298">
        <v>31</v>
      </c>
      <c r="AK4" s="712" t="s">
        <v>4</v>
      </c>
      <c r="AL4" s="713" t="s">
        <v>5</v>
      </c>
      <c r="AM4" s="714" t="s">
        <v>6</v>
      </c>
      <c r="AN4" s="12"/>
      <c r="AO4" s="12"/>
    </row>
    <row r="5" spans="1:41" s="13" customFormat="1" ht="15.75" customHeight="1">
      <c r="A5" s="560"/>
      <c r="B5" s="561" t="s">
        <v>413</v>
      </c>
      <c r="C5" s="561"/>
      <c r="D5" s="562"/>
      <c r="E5" s="750"/>
      <c r="F5" s="302" t="s">
        <v>9</v>
      </c>
      <c r="G5" s="302" t="s">
        <v>8</v>
      </c>
      <c r="H5" s="302" t="s">
        <v>10</v>
      </c>
      <c r="I5" s="302" t="s">
        <v>7</v>
      </c>
      <c r="J5" s="302" t="s">
        <v>7</v>
      </c>
      <c r="K5" s="302" t="s">
        <v>8</v>
      </c>
      <c r="L5" s="302" t="s">
        <v>8</v>
      </c>
      <c r="M5" s="302" t="s">
        <v>9</v>
      </c>
      <c r="N5" s="302" t="s">
        <v>8</v>
      </c>
      <c r="O5" s="302" t="s">
        <v>10</v>
      </c>
      <c r="P5" s="302" t="s">
        <v>7</v>
      </c>
      <c r="Q5" s="302" t="s">
        <v>7</v>
      </c>
      <c r="R5" s="302" t="s">
        <v>8</v>
      </c>
      <c r="S5" s="302" t="s">
        <v>8</v>
      </c>
      <c r="T5" s="302" t="s">
        <v>9</v>
      </c>
      <c r="U5" s="302" t="s">
        <v>8</v>
      </c>
      <c r="V5" s="302" t="s">
        <v>10</v>
      </c>
      <c r="W5" s="302" t="s">
        <v>7</v>
      </c>
      <c r="X5" s="302" t="s">
        <v>7</v>
      </c>
      <c r="Y5" s="302" t="s">
        <v>8</v>
      </c>
      <c r="Z5" s="302" t="s">
        <v>8</v>
      </c>
      <c r="AA5" s="302" t="s">
        <v>9</v>
      </c>
      <c r="AB5" s="302" t="s">
        <v>8</v>
      </c>
      <c r="AC5" s="302" t="s">
        <v>10</v>
      </c>
      <c r="AD5" s="302" t="s">
        <v>7</v>
      </c>
      <c r="AE5" s="302" t="s">
        <v>7</v>
      </c>
      <c r="AF5" s="302" t="s">
        <v>8</v>
      </c>
      <c r="AG5" s="302" t="s">
        <v>8</v>
      </c>
      <c r="AH5" s="302" t="s">
        <v>9</v>
      </c>
      <c r="AI5" s="302" t="s">
        <v>8</v>
      </c>
      <c r="AJ5" s="302" t="s">
        <v>10</v>
      </c>
      <c r="AK5" s="702"/>
      <c r="AL5" s="704"/>
      <c r="AM5" s="706"/>
      <c r="AN5" s="12"/>
      <c r="AO5" s="12"/>
    </row>
    <row r="6" spans="1:39" s="13" customFormat="1" ht="15.75" customHeight="1">
      <c r="A6" s="563">
        <v>136212</v>
      </c>
      <c r="B6" s="564" t="s">
        <v>414</v>
      </c>
      <c r="C6" s="290">
        <v>6217</v>
      </c>
      <c r="D6" s="278"/>
      <c r="E6" s="45" t="s">
        <v>12</v>
      </c>
      <c r="F6" s="308"/>
      <c r="G6" s="309" t="s">
        <v>114</v>
      </c>
      <c r="H6" s="310" t="s">
        <v>114</v>
      </c>
      <c r="I6" s="310" t="s">
        <v>114</v>
      </c>
      <c r="J6" s="310" t="s">
        <v>114</v>
      </c>
      <c r="K6" s="310" t="s">
        <v>114</v>
      </c>
      <c r="L6" s="311"/>
      <c r="M6" s="311"/>
      <c r="N6" s="310" t="s">
        <v>114</v>
      </c>
      <c r="O6" s="754" t="s">
        <v>240</v>
      </c>
      <c r="P6" s="755"/>
      <c r="Q6" s="755"/>
      <c r="R6" s="755"/>
      <c r="S6" s="755"/>
      <c r="T6" s="755"/>
      <c r="U6" s="756"/>
      <c r="V6" s="310" t="s">
        <v>114</v>
      </c>
      <c r="W6" s="310" t="s">
        <v>114</v>
      </c>
      <c r="X6" s="310" t="s">
        <v>114</v>
      </c>
      <c r="Y6" s="310" t="s">
        <v>114</v>
      </c>
      <c r="Z6" s="311"/>
      <c r="AA6" s="311"/>
      <c r="AB6" s="310" t="s">
        <v>114</v>
      </c>
      <c r="AC6" s="310" t="s">
        <v>114</v>
      </c>
      <c r="AD6" s="310" t="s">
        <v>114</v>
      </c>
      <c r="AE6" s="310" t="s">
        <v>114</v>
      </c>
      <c r="AF6" s="310" t="s">
        <v>114</v>
      </c>
      <c r="AG6" s="311"/>
      <c r="AH6" s="311"/>
      <c r="AI6" s="310" t="s">
        <v>114</v>
      </c>
      <c r="AJ6" s="310" t="s">
        <v>114</v>
      </c>
      <c r="AK6" s="312">
        <v>102</v>
      </c>
      <c r="AL6" s="313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102</v>
      </c>
      <c r="AM6" s="317">
        <f>SUM(AL6-102)</f>
        <v>0</v>
      </c>
    </row>
    <row r="7" spans="1:39" s="13" customFormat="1" ht="15.75" customHeight="1" thickBot="1">
      <c r="A7" s="565" t="s">
        <v>0</v>
      </c>
      <c r="B7" s="566" t="s">
        <v>1</v>
      </c>
      <c r="C7" s="566" t="s">
        <v>13</v>
      </c>
      <c r="D7" s="562" t="s">
        <v>2</v>
      </c>
      <c r="E7" s="750" t="s">
        <v>3</v>
      </c>
      <c r="F7" s="315">
        <v>1</v>
      </c>
      <c r="G7" s="315">
        <v>2</v>
      </c>
      <c r="H7" s="315">
        <v>3</v>
      </c>
      <c r="I7" s="315">
        <v>4</v>
      </c>
      <c r="J7" s="315">
        <v>5</v>
      </c>
      <c r="K7" s="315">
        <v>6</v>
      </c>
      <c r="L7" s="315">
        <v>7</v>
      </c>
      <c r="M7" s="315">
        <v>8</v>
      </c>
      <c r="N7" s="315">
        <v>9</v>
      </c>
      <c r="O7" s="315">
        <v>10</v>
      </c>
      <c r="P7" s="315">
        <v>11</v>
      </c>
      <c r="Q7" s="315">
        <v>12</v>
      </c>
      <c r="R7" s="315">
        <v>13</v>
      </c>
      <c r="S7" s="315">
        <v>14</v>
      </c>
      <c r="T7" s="315">
        <v>15</v>
      </c>
      <c r="U7" s="315">
        <v>16</v>
      </c>
      <c r="V7" s="315">
        <v>17</v>
      </c>
      <c r="W7" s="315">
        <v>18</v>
      </c>
      <c r="X7" s="315">
        <v>19</v>
      </c>
      <c r="Y7" s="315">
        <v>20</v>
      </c>
      <c r="Z7" s="315">
        <v>21</v>
      </c>
      <c r="AA7" s="315">
        <v>22</v>
      </c>
      <c r="AB7" s="315">
        <v>23</v>
      </c>
      <c r="AC7" s="315">
        <v>24</v>
      </c>
      <c r="AD7" s="315">
        <v>25</v>
      </c>
      <c r="AE7" s="315">
        <v>26</v>
      </c>
      <c r="AF7" s="315">
        <v>27</v>
      </c>
      <c r="AG7" s="315">
        <v>28</v>
      </c>
      <c r="AH7" s="315">
        <v>29</v>
      </c>
      <c r="AI7" s="315">
        <v>30</v>
      </c>
      <c r="AJ7" s="315">
        <v>31</v>
      </c>
      <c r="AK7" s="701" t="s">
        <v>4</v>
      </c>
      <c r="AL7" s="703" t="s">
        <v>5</v>
      </c>
      <c r="AM7" s="705" t="s">
        <v>6</v>
      </c>
    </row>
    <row r="8" spans="1:41" s="13" customFormat="1" ht="15.75" customHeight="1">
      <c r="A8" s="565"/>
      <c r="B8" s="561" t="s">
        <v>415</v>
      </c>
      <c r="C8" s="561"/>
      <c r="D8" s="562"/>
      <c r="E8" s="750"/>
      <c r="F8" s="302" t="s">
        <v>9</v>
      </c>
      <c r="G8" s="302" t="s">
        <v>8</v>
      </c>
      <c r="H8" s="302" t="s">
        <v>10</v>
      </c>
      <c r="I8" s="302" t="s">
        <v>7</v>
      </c>
      <c r="J8" s="302" t="s">
        <v>7</v>
      </c>
      <c r="K8" s="302" t="s">
        <v>8</v>
      </c>
      <c r="L8" s="302" t="s">
        <v>8</v>
      </c>
      <c r="M8" s="302" t="s">
        <v>9</v>
      </c>
      <c r="N8" s="302" t="s">
        <v>8</v>
      </c>
      <c r="O8" s="302" t="s">
        <v>10</v>
      </c>
      <c r="P8" s="302" t="s">
        <v>7</v>
      </c>
      <c r="Q8" s="302" t="s">
        <v>7</v>
      </c>
      <c r="R8" s="302" t="s">
        <v>8</v>
      </c>
      <c r="S8" s="302" t="s">
        <v>8</v>
      </c>
      <c r="T8" s="302" t="s">
        <v>9</v>
      </c>
      <c r="U8" s="302" t="s">
        <v>8</v>
      </c>
      <c r="V8" s="302" t="s">
        <v>10</v>
      </c>
      <c r="W8" s="302" t="s">
        <v>7</v>
      </c>
      <c r="X8" s="302" t="s">
        <v>7</v>
      </c>
      <c r="Y8" s="302" t="s">
        <v>8</v>
      </c>
      <c r="Z8" s="302" t="s">
        <v>8</v>
      </c>
      <c r="AA8" s="302" t="s">
        <v>9</v>
      </c>
      <c r="AB8" s="302" t="s">
        <v>8</v>
      </c>
      <c r="AC8" s="302" t="s">
        <v>10</v>
      </c>
      <c r="AD8" s="302" t="s">
        <v>7</v>
      </c>
      <c r="AE8" s="302" t="s">
        <v>7</v>
      </c>
      <c r="AF8" s="302" t="s">
        <v>8</v>
      </c>
      <c r="AG8" s="302" t="s">
        <v>8</v>
      </c>
      <c r="AH8" s="302" t="s">
        <v>9</v>
      </c>
      <c r="AI8" s="302" t="s">
        <v>8</v>
      </c>
      <c r="AJ8" s="302" t="s">
        <v>10</v>
      </c>
      <c r="AK8" s="702"/>
      <c r="AL8" s="704"/>
      <c r="AM8" s="706"/>
      <c r="AN8" s="12"/>
      <c r="AO8" s="12"/>
    </row>
    <row r="9" spans="1:41" s="13" customFormat="1" ht="15.75" customHeight="1">
      <c r="A9" s="567">
        <v>145076</v>
      </c>
      <c r="B9" s="568" t="s">
        <v>416</v>
      </c>
      <c r="C9" s="569"/>
      <c r="D9" s="539" t="s">
        <v>417</v>
      </c>
      <c r="E9" s="570" t="s">
        <v>418</v>
      </c>
      <c r="F9" s="571"/>
      <c r="G9" s="571"/>
      <c r="H9" s="572" t="s">
        <v>145</v>
      </c>
      <c r="I9" s="572"/>
      <c r="J9" s="572"/>
      <c r="K9" s="572" t="s">
        <v>145</v>
      </c>
      <c r="L9" s="572"/>
      <c r="M9" s="572"/>
      <c r="N9" s="572" t="s">
        <v>145</v>
      </c>
      <c r="O9" s="572"/>
      <c r="P9" s="572"/>
      <c r="Q9" s="311" t="s">
        <v>116</v>
      </c>
      <c r="R9" s="310"/>
      <c r="S9" s="311"/>
      <c r="T9" s="311" t="s">
        <v>116</v>
      </c>
      <c r="U9" s="310"/>
      <c r="V9" s="310"/>
      <c r="W9" s="310" t="s">
        <v>116</v>
      </c>
      <c r="X9" s="310"/>
      <c r="Y9" s="310"/>
      <c r="Z9" s="311" t="s">
        <v>187</v>
      </c>
      <c r="AA9" s="311"/>
      <c r="AB9" s="310"/>
      <c r="AC9" s="310" t="s">
        <v>116</v>
      </c>
      <c r="AD9" s="310"/>
      <c r="AE9" s="310"/>
      <c r="AF9" s="310" t="s">
        <v>116</v>
      </c>
      <c r="AG9" s="311"/>
      <c r="AH9" s="311"/>
      <c r="AI9" s="310" t="s">
        <v>116</v>
      </c>
      <c r="AJ9" s="310"/>
      <c r="AK9" s="312">
        <v>126</v>
      </c>
      <c r="AL9" s="313">
        <f aca="true" t="shared" si="0" ref="AL9:AL14"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72</v>
      </c>
      <c r="AM9" s="317">
        <f>SUM(AL9-126)</f>
        <v>-54</v>
      </c>
      <c r="AN9" s="12"/>
      <c r="AO9" s="12"/>
    </row>
    <row r="10" spans="1:41" s="13" customFormat="1" ht="15.75" customHeight="1">
      <c r="A10" s="383">
        <v>151700</v>
      </c>
      <c r="B10" s="573" t="s">
        <v>419</v>
      </c>
      <c r="C10" s="574" t="s">
        <v>420</v>
      </c>
      <c r="D10" s="539" t="s">
        <v>421</v>
      </c>
      <c r="E10" s="570" t="s">
        <v>418</v>
      </c>
      <c r="F10" s="308" t="s">
        <v>116</v>
      </c>
      <c r="G10" s="575" t="s">
        <v>116</v>
      </c>
      <c r="H10" s="310"/>
      <c r="I10" s="310" t="s">
        <v>116</v>
      </c>
      <c r="J10" s="576" t="s">
        <v>116</v>
      </c>
      <c r="K10" s="576"/>
      <c r="L10" s="311" t="s">
        <v>116</v>
      </c>
      <c r="M10" s="577" t="s">
        <v>116</v>
      </c>
      <c r="N10" s="310"/>
      <c r="O10" s="310" t="s">
        <v>116</v>
      </c>
      <c r="P10" s="576"/>
      <c r="Q10" s="311"/>
      <c r="R10" s="310" t="s">
        <v>116</v>
      </c>
      <c r="S10" s="311"/>
      <c r="T10" s="311"/>
      <c r="U10" s="310" t="s">
        <v>116</v>
      </c>
      <c r="V10" s="310"/>
      <c r="W10" s="310"/>
      <c r="X10" s="310" t="s">
        <v>116</v>
      </c>
      <c r="Y10" s="310"/>
      <c r="Z10" s="577"/>
      <c r="AA10" s="311" t="s">
        <v>116</v>
      </c>
      <c r="AB10" s="310"/>
      <c r="AC10" s="310"/>
      <c r="AD10" s="310" t="s">
        <v>116</v>
      </c>
      <c r="AE10" s="310"/>
      <c r="AF10" s="310"/>
      <c r="AG10" s="311" t="s">
        <v>116</v>
      </c>
      <c r="AH10" s="311"/>
      <c r="AI10" s="310"/>
      <c r="AJ10" s="310" t="s">
        <v>116</v>
      </c>
      <c r="AK10" s="312">
        <v>126</v>
      </c>
      <c r="AL10" s="313">
        <f t="shared" si="0"/>
        <v>168</v>
      </c>
      <c r="AM10" s="317">
        <f>SUM(AL10-126)</f>
        <v>42</v>
      </c>
      <c r="AN10" s="12"/>
      <c r="AO10" s="12"/>
    </row>
    <row r="11" spans="1:41" s="13" customFormat="1" ht="15.75" customHeight="1">
      <c r="A11" s="578">
        <v>150673</v>
      </c>
      <c r="B11" s="568" t="s">
        <v>422</v>
      </c>
      <c r="C11" s="569"/>
      <c r="D11" s="539" t="s">
        <v>423</v>
      </c>
      <c r="E11" s="570" t="s">
        <v>418</v>
      </c>
      <c r="F11" s="571"/>
      <c r="G11" s="571" t="s">
        <v>145</v>
      </c>
      <c r="H11" s="572"/>
      <c r="I11" s="572"/>
      <c r="J11" s="572" t="s">
        <v>145</v>
      </c>
      <c r="K11" s="572"/>
      <c r="L11" s="572"/>
      <c r="M11" s="572" t="s">
        <v>145</v>
      </c>
      <c r="N11" s="572"/>
      <c r="O11" s="579"/>
      <c r="P11" s="310" t="s">
        <v>424</v>
      </c>
      <c r="Q11" s="311"/>
      <c r="R11" s="310"/>
      <c r="S11" s="311" t="s">
        <v>425</v>
      </c>
      <c r="T11" s="311"/>
      <c r="U11" s="310"/>
      <c r="V11" s="310" t="s">
        <v>424</v>
      </c>
      <c r="W11" s="310"/>
      <c r="X11" s="310"/>
      <c r="Y11" s="310" t="s">
        <v>424</v>
      </c>
      <c r="Z11" s="311"/>
      <c r="AA11" s="311"/>
      <c r="AB11" s="310" t="s">
        <v>424</v>
      </c>
      <c r="AC11" s="310"/>
      <c r="AD11" s="310"/>
      <c r="AE11" s="310" t="s">
        <v>424</v>
      </c>
      <c r="AF11" s="310"/>
      <c r="AG11" s="311"/>
      <c r="AH11" s="311" t="s">
        <v>116</v>
      </c>
      <c r="AI11" s="310" t="s">
        <v>192</v>
      </c>
      <c r="AJ11" s="310"/>
      <c r="AK11" s="312">
        <v>126</v>
      </c>
      <c r="AL11" s="313">
        <f t="shared" si="0"/>
        <v>90</v>
      </c>
      <c r="AM11" s="317">
        <f>SUM(AL11-126)</f>
        <v>-36</v>
      </c>
      <c r="AN11" s="12"/>
      <c r="AO11" s="12"/>
    </row>
    <row r="12" spans="1:41" s="13" customFormat="1" ht="15.75" customHeight="1">
      <c r="A12" s="580"/>
      <c r="B12" s="568" t="s">
        <v>426</v>
      </c>
      <c r="C12" s="569"/>
      <c r="D12" s="539"/>
      <c r="E12" s="570"/>
      <c r="F12" s="571"/>
      <c r="G12" s="581"/>
      <c r="H12" s="579"/>
      <c r="I12" s="579"/>
      <c r="J12" s="579"/>
      <c r="K12" s="576" t="s">
        <v>116</v>
      </c>
      <c r="L12" s="572"/>
      <c r="M12" s="572"/>
      <c r="N12" s="579"/>
      <c r="O12" s="579"/>
      <c r="P12" s="579"/>
      <c r="Q12" s="311"/>
      <c r="R12" s="310"/>
      <c r="S12" s="311"/>
      <c r="T12" s="311"/>
      <c r="U12" s="310"/>
      <c r="V12" s="310"/>
      <c r="W12" s="310"/>
      <c r="X12" s="310"/>
      <c r="Y12" s="310"/>
      <c r="Z12" s="311"/>
      <c r="AA12" s="311"/>
      <c r="AB12" s="310"/>
      <c r="AC12" s="310"/>
      <c r="AD12" s="310"/>
      <c r="AE12" s="310"/>
      <c r="AF12" s="310"/>
      <c r="AG12" s="311"/>
      <c r="AH12" s="311"/>
      <c r="AI12" s="310"/>
      <c r="AJ12" s="310"/>
      <c r="AK12" s="312"/>
      <c r="AL12" s="313">
        <f t="shared" si="0"/>
        <v>12</v>
      </c>
      <c r="AM12" s="317"/>
      <c r="AN12" s="12"/>
      <c r="AO12" s="12"/>
    </row>
    <row r="13" spans="1:41" s="13" customFormat="1" ht="15.75" customHeight="1">
      <c r="A13" s="582"/>
      <c r="B13" s="583" t="s">
        <v>427</v>
      </c>
      <c r="C13" s="584"/>
      <c r="D13" s="539"/>
      <c r="E13" s="570"/>
      <c r="F13" s="308"/>
      <c r="G13" s="309"/>
      <c r="H13" s="576" t="s">
        <v>116</v>
      </c>
      <c r="I13" s="310"/>
      <c r="J13" s="310"/>
      <c r="K13" s="310"/>
      <c r="L13" s="311"/>
      <c r="M13" s="311"/>
      <c r="N13" s="576" t="s">
        <v>116</v>
      </c>
      <c r="O13" s="310"/>
      <c r="P13" s="310"/>
      <c r="Q13" s="311" t="s">
        <v>192</v>
      </c>
      <c r="R13" s="310"/>
      <c r="S13" s="311"/>
      <c r="T13" s="311"/>
      <c r="U13" s="310"/>
      <c r="V13" s="310"/>
      <c r="W13" s="310"/>
      <c r="X13" s="310"/>
      <c r="Y13" s="310"/>
      <c r="Z13" s="577"/>
      <c r="AA13" s="311"/>
      <c r="AB13" s="310"/>
      <c r="AC13" s="310"/>
      <c r="AD13" s="310" t="s">
        <v>192</v>
      </c>
      <c r="AE13" s="310"/>
      <c r="AF13" s="310"/>
      <c r="AG13" s="311"/>
      <c r="AH13" s="311"/>
      <c r="AI13" s="310" t="s">
        <v>192</v>
      </c>
      <c r="AJ13" s="310"/>
      <c r="AK13" s="312"/>
      <c r="AL13" s="313">
        <f t="shared" si="0"/>
        <v>24</v>
      </c>
      <c r="AM13" s="317"/>
      <c r="AN13" s="12"/>
      <c r="AO13" s="12"/>
    </row>
    <row r="14" spans="1:41" s="13" customFormat="1" ht="15.75" customHeight="1">
      <c r="A14" s="383"/>
      <c r="B14" s="568" t="s">
        <v>428</v>
      </c>
      <c r="C14" s="584"/>
      <c r="D14" s="539"/>
      <c r="E14" s="570"/>
      <c r="F14" s="308"/>
      <c r="G14" s="309"/>
      <c r="H14" s="310"/>
      <c r="I14" s="310"/>
      <c r="J14" s="310"/>
      <c r="K14" s="576"/>
      <c r="L14" s="311"/>
      <c r="M14" s="311"/>
      <c r="N14" s="310"/>
      <c r="O14" s="310"/>
      <c r="P14" s="310"/>
      <c r="Q14" s="311"/>
      <c r="R14" s="310"/>
      <c r="S14" s="311"/>
      <c r="T14" s="311"/>
      <c r="U14" s="310"/>
      <c r="V14" s="310"/>
      <c r="W14" s="310"/>
      <c r="X14" s="310"/>
      <c r="Y14" s="310"/>
      <c r="Z14" s="577" t="s">
        <v>116</v>
      </c>
      <c r="AA14" s="311"/>
      <c r="AB14" s="310"/>
      <c r="AC14" s="310"/>
      <c r="AD14" s="310"/>
      <c r="AE14" s="310"/>
      <c r="AF14" s="310"/>
      <c r="AG14" s="311"/>
      <c r="AH14" s="311" t="s">
        <v>192</v>
      </c>
      <c r="AI14" s="310"/>
      <c r="AJ14" s="310"/>
      <c r="AK14" s="312"/>
      <c r="AL14" s="313">
        <f t="shared" si="0"/>
        <v>12</v>
      </c>
      <c r="AM14" s="317"/>
      <c r="AN14" s="12"/>
      <c r="AO14" s="12"/>
    </row>
    <row r="15" spans="1:39" s="13" customFormat="1" ht="15.75" customHeight="1" thickBot="1">
      <c r="A15" s="585" t="s">
        <v>0</v>
      </c>
      <c r="B15" s="566" t="s">
        <v>1</v>
      </c>
      <c r="C15" s="566" t="s">
        <v>13</v>
      </c>
      <c r="D15" s="562" t="s">
        <v>2</v>
      </c>
      <c r="E15" s="750" t="s">
        <v>3</v>
      </c>
      <c r="F15" s="315">
        <v>1</v>
      </c>
      <c r="G15" s="315">
        <v>2</v>
      </c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5">
        <v>19</v>
      </c>
      <c r="Y15" s="315">
        <v>20</v>
      </c>
      <c r="Z15" s="315">
        <v>21</v>
      </c>
      <c r="AA15" s="315">
        <v>22</v>
      </c>
      <c r="AB15" s="315">
        <v>23</v>
      </c>
      <c r="AC15" s="315">
        <v>24</v>
      </c>
      <c r="AD15" s="315">
        <v>25</v>
      </c>
      <c r="AE15" s="315">
        <v>26</v>
      </c>
      <c r="AF15" s="315">
        <v>27</v>
      </c>
      <c r="AG15" s="315">
        <v>28</v>
      </c>
      <c r="AH15" s="315">
        <v>29</v>
      </c>
      <c r="AI15" s="315">
        <v>30</v>
      </c>
      <c r="AJ15" s="315">
        <v>31</v>
      </c>
      <c r="AK15" s="701" t="s">
        <v>4</v>
      </c>
      <c r="AL15" s="703" t="s">
        <v>5</v>
      </c>
      <c r="AM15" s="705" t="s">
        <v>6</v>
      </c>
    </row>
    <row r="16" spans="1:41" s="13" customFormat="1" ht="15.75" customHeight="1">
      <c r="A16" s="585"/>
      <c r="B16" s="561" t="s">
        <v>429</v>
      </c>
      <c r="C16" s="561"/>
      <c r="D16" s="562"/>
      <c r="E16" s="750"/>
      <c r="F16" s="302" t="s">
        <v>9</v>
      </c>
      <c r="G16" s="302" t="s">
        <v>8</v>
      </c>
      <c r="H16" s="302" t="s">
        <v>10</v>
      </c>
      <c r="I16" s="302" t="s">
        <v>7</v>
      </c>
      <c r="J16" s="302" t="s">
        <v>7</v>
      </c>
      <c r="K16" s="302" t="s">
        <v>8</v>
      </c>
      <c r="L16" s="302" t="s">
        <v>8</v>
      </c>
      <c r="M16" s="302" t="s">
        <v>9</v>
      </c>
      <c r="N16" s="302" t="s">
        <v>8</v>
      </c>
      <c r="O16" s="302" t="s">
        <v>10</v>
      </c>
      <c r="P16" s="302" t="s">
        <v>7</v>
      </c>
      <c r="Q16" s="302" t="s">
        <v>7</v>
      </c>
      <c r="R16" s="302" t="s">
        <v>8</v>
      </c>
      <c r="S16" s="302" t="s">
        <v>8</v>
      </c>
      <c r="T16" s="302" t="s">
        <v>9</v>
      </c>
      <c r="U16" s="302" t="s">
        <v>8</v>
      </c>
      <c r="V16" s="302" t="s">
        <v>10</v>
      </c>
      <c r="W16" s="302" t="s">
        <v>7</v>
      </c>
      <c r="X16" s="302" t="s">
        <v>7</v>
      </c>
      <c r="Y16" s="302" t="s">
        <v>8</v>
      </c>
      <c r="Z16" s="302" t="s">
        <v>8</v>
      </c>
      <c r="AA16" s="302" t="s">
        <v>9</v>
      </c>
      <c r="AB16" s="302" t="s">
        <v>8</v>
      </c>
      <c r="AC16" s="302" t="s">
        <v>10</v>
      </c>
      <c r="AD16" s="302" t="s">
        <v>7</v>
      </c>
      <c r="AE16" s="302" t="s">
        <v>7</v>
      </c>
      <c r="AF16" s="302" t="s">
        <v>8</v>
      </c>
      <c r="AG16" s="302" t="s">
        <v>8</v>
      </c>
      <c r="AH16" s="302" t="s">
        <v>9</v>
      </c>
      <c r="AI16" s="302" t="s">
        <v>8</v>
      </c>
      <c r="AJ16" s="302" t="s">
        <v>10</v>
      </c>
      <c r="AK16" s="702"/>
      <c r="AL16" s="704"/>
      <c r="AM16" s="706"/>
      <c r="AN16" s="12"/>
      <c r="AO16" s="12"/>
    </row>
    <row r="17" spans="1:39" s="13" customFormat="1" ht="15.75" customHeight="1" thickBot="1">
      <c r="A17" s="586">
        <v>132675</v>
      </c>
      <c r="B17" s="587" t="s">
        <v>430</v>
      </c>
      <c r="C17" s="588">
        <v>8500</v>
      </c>
      <c r="D17" s="589"/>
      <c r="E17" s="590" t="s">
        <v>12</v>
      </c>
      <c r="F17" s="350"/>
      <c r="G17" s="351" t="s">
        <v>114</v>
      </c>
      <c r="H17" s="352" t="s">
        <v>114</v>
      </c>
      <c r="I17" s="352" t="s">
        <v>114</v>
      </c>
      <c r="J17" s="352" t="s">
        <v>114</v>
      </c>
      <c r="K17" s="352" t="s">
        <v>114</v>
      </c>
      <c r="L17" s="353"/>
      <c r="M17" s="353"/>
      <c r="N17" s="352" t="s">
        <v>114</v>
      </c>
      <c r="O17" s="352" t="s">
        <v>114</v>
      </c>
      <c r="P17" s="352" t="s">
        <v>114</v>
      </c>
      <c r="Q17" s="353"/>
      <c r="R17" s="352" t="s">
        <v>114</v>
      </c>
      <c r="S17" s="353"/>
      <c r="T17" s="353"/>
      <c r="U17" s="352" t="s">
        <v>114</v>
      </c>
      <c r="V17" s="352" t="s">
        <v>114</v>
      </c>
      <c r="W17" s="352" t="s">
        <v>114</v>
      </c>
      <c r="X17" s="352" t="s">
        <v>114</v>
      </c>
      <c r="Y17" s="352" t="s">
        <v>114</v>
      </c>
      <c r="Z17" s="353"/>
      <c r="AA17" s="353"/>
      <c r="AB17" s="352" t="s">
        <v>114</v>
      </c>
      <c r="AC17" s="352" t="s">
        <v>114</v>
      </c>
      <c r="AD17" s="352" t="s">
        <v>114</v>
      </c>
      <c r="AE17" s="352" t="s">
        <v>114</v>
      </c>
      <c r="AF17" s="352" t="s">
        <v>114</v>
      </c>
      <c r="AG17" s="353"/>
      <c r="AH17" s="353"/>
      <c r="AI17" s="352" t="s">
        <v>114</v>
      </c>
      <c r="AJ17" s="352" t="s">
        <v>114</v>
      </c>
      <c r="AK17" s="354">
        <v>126</v>
      </c>
      <c r="AL17" s="355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126</v>
      </c>
      <c r="AM17" s="356">
        <f>SUM(AL17-126)</f>
        <v>0</v>
      </c>
    </row>
    <row r="18" spans="1:41" ht="15">
      <c r="A18" s="591"/>
      <c r="B18" s="741"/>
      <c r="C18" s="742"/>
      <c r="D18" s="743"/>
      <c r="E18" s="20"/>
      <c r="F18" s="592"/>
      <c r="G18" s="592"/>
      <c r="H18" s="592"/>
      <c r="I18" s="592"/>
      <c r="J18" s="592"/>
      <c r="K18" s="592"/>
      <c r="L18" s="592"/>
      <c r="M18" s="593"/>
      <c r="N18" s="594"/>
      <c r="O18" s="594"/>
      <c r="P18" s="594"/>
      <c r="Q18" s="594"/>
      <c r="R18" s="594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20"/>
      <c r="AN18"/>
      <c r="AO18"/>
    </row>
    <row r="19" spans="1:37" ht="12.75" customHeight="1">
      <c r="A19" s="595"/>
      <c r="B19" s="744" t="s">
        <v>431</v>
      </c>
      <c r="C19" s="745"/>
      <c r="D19" s="746"/>
      <c r="E19" s="20"/>
      <c r="F19" s="20"/>
      <c r="G19" s="20"/>
      <c r="H19" s="20"/>
      <c r="I19" s="20" t="s">
        <v>192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.75" customHeight="1">
      <c r="A20" s="595"/>
      <c r="B20" s="744" t="s">
        <v>432</v>
      </c>
      <c r="C20" s="745"/>
      <c r="D20" s="746"/>
      <c r="E20" s="20"/>
      <c r="F20" s="20"/>
      <c r="G20" s="20"/>
      <c r="H20" s="20"/>
      <c r="I20" s="20" t="s">
        <v>192</v>
      </c>
      <c r="J20" s="20"/>
      <c r="K20" s="20"/>
      <c r="L20" s="20"/>
      <c r="M20" s="20" t="s">
        <v>192</v>
      </c>
      <c r="N20" s="20" t="s">
        <v>192</v>
      </c>
      <c r="O20" s="20"/>
      <c r="P20" s="20"/>
      <c r="Q20" s="20"/>
      <c r="R20" s="20"/>
      <c r="S20" s="20"/>
      <c r="T20" s="20" t="s">
        <v>192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2" ht="12.75" customHeight="1">
      <c r="A21" s="596"/>
      <c r="B21" s="744" t="s">
        <v>433</v>
      </c>
      <c r="C21" s="745"/>
      <c r="D21" s="746"/>
      <c r="K21" s="11" t="s">
        <v>192</v>
      </c>
      <c r="M21" s="11" t="s">
        <v>192</v>
      </c>
      <c r="W21" s="11" t="s">
        <v>192</v>
      </c>
      <c r="AF21" s="11" t="s">
        <v>192</v>
      </c>
    </row>
    <row r="22" spans="1:14" ht="12.75" customHeight="1">
      <c r="A22" s="597"/>
      <c r="B22" s="747" t="s">
        <v>203</v>
      </c>
      <c r="C22" s="748"/>
      <c r="D22" s="749"/>
      <c r="I22" s="11" t="s">
        <v>192</v>
      </c>
      <c r="N22" s="11" t="s">
        <v>192</v>
      </c>
    </row>
    <row r="23" spans="1:18" ht="12.75" customHeight="1">
      <c r="A23" s="601"/>
      <c r="B23" s="747" t="s">
        <v>204</v>
      </c>
      <c r="C23" s="748"/>
      <c r="D23" s="749"/>
      <c r="Q23" s="11" t="s">
        <v>192</v>
      </c>
      <c r="R23" s="11" t="s">
        <v>192</v>
      </c>
    </row>
    <row r="24" spans="2:4" ht="12.75" customHeight="1" thickBot="1">
      <c r="B24" s="738" t="s">
        <v>205</v>
      </c>
      <c r="C24" s="739"/>
      <c r="D24" s="740"/>
    </row>
  </sheetData>
  <sheetProtection/>
  <mergeCells count="21">
    <mergeCell ref="A1:AM3"/>
    <mergeCell ref="E4:E5"/>
    <mergeCell ref="AK4:AK5"/>
    <mergeCell ref="AL4:AL5"/>
    <mergeCell ref="AM4:AM5"/>
    <mergeCell ref="O6:U6"/>
    <mergeCell ref="E7:E8"/>
    <mergeCell ref="AK7:AK8"/>
    <mergeCell ref="AL7:AL8"/>
    <mergeCell ref="AM7:AM8"/>
    <mergeCell ref="E15:E16"/>
    <mergeCell ref="AK15:AK16"/>
    <mergeCell ref="AL15:AL16"/>
    <mergeCell ref="AM15:AM16"/>
    <mergeCell ref="B24:D24"/>
    <mergeCell ref="B18:D18"/>
    <mergeCell ref="B19:D19"/>
    <mergeCell ref="B20:D20"/>
    <mergeCell ref="B21:D21"/>
    <mergeCell ref="B22:D22"/>
    <mergeCell ref="B23:D2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1">
      <selection activeCell="Y16" sqref="Y16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751" t="s">
        <v>434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1"/>
    </row>
    <row r="2" spans="1:39" ht="15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51"/>
      <c r="AJ2" s="751"/>
      <c r="AK2" s="751"/>
      <c r="AL2" s="751"/>
      <c r="AM2" s="751"/>
    </row>
    <row r="3" spans="1:39" ht="15.75" thickBo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</row>
    <row r="4" spans="1:39" ht="15.75" customHeight="1" thickBot="1">
      <c r="A4" s="602" t="s">
        <v>0</v>
      </c>
      <c r="B4" s="558" t="s">
        <v>1</v>
      </c>
      <c r="C4" s="558" t="s">
        <v>13</v>
      </c>
      <c r="D4" s="559" t="s">
        <v>2</v>
      </c>
      <c r="E4" s="753" t="s">
        <v>3</v>
      </c>
      <c r="F4" s="315">
        <v>1</v>
      </c>
      <c r="G4" s="315">
        <v>2</v>
      </c>
      <c r="H4" s="315">
        <v>3</v>
      </c>
      <c r="I4" s="315">
        <v>4</v>
      </c>
      <c r="J4" s="315">
        <v>5</v>
      </c>
      <c r="K4" s="315">
        <v>6</v>
      </c>
      <c r="L4" s="315">
        <v>7</v>
      </c>
      <c r="M4" s="315">
        <v>8</v>
      </c>
      <c r="N4" s="315">
        <v>9</v>
      </c>
      <c r="O4" s="315">
        <v>10</v>
      </c>
      <c r="P4" s="315">
        <v>11</v>
      </c>
      <c r="Q4" s="315">
        <v>12</v>
      </c>
      <c r="R4" s="315">
        <v>13</v>
      </c>
      <c r="S4" s="315">
        <v>14</v>
      </c>
      <c r="T4" s="315">
        <v>15</v>
      </c>
      <c r="U4" s="315">
        <v>16</v>
      </c>
      <c r="V4" s="315">
        <v>17</v>
      </c>
      <c r="W4" s="315">
        <v>18</v>
      </c>
      <c r="X4" s="315">
        <v>19</v>
      </c>
      <c r="Y4" s="315">
        <v>20</v>
      </c>
      <c r="Z4" s="315">
        <v>21</v>
      </c>
      <c r="AA4" s="315">
        <v>22</v>
      </c>
      <c r="AB4" s="315">
        <v>23</v>
      </c>
      <c r="AC4" s="315">
        <v>24</v>
      </c>
      <c r="AD4" s="315">
        <v>25</v>
      </c>
      <c r="AE4" s="315">
        <v>26</v>
      </c>
      <c r="AF4" s="315">
        <v>27</v>
      </c>
      <c r="AG4" s="315">
        <v>28</v>
      </c>
      <c r="AH4" s="315">
        <v>29</v>
      </c>
      <c r="AI4" s="315">
        <v>30</v>
      </c>
      <c r="AJ4" s="315">
        <v>31</v>
      </c>
      <c r="AK4" s="701" t="s">
        <v>4</v>
      </c>
      <c r="AL4" s="703" t="s">
        <v>5</v>
      </c>
      <c r="AM4" s="705" t="s">
        <v>6</v>
      </c>
    </row>
    <row r="5" spans="1:39" ht="15.75" customHeight="1">
      <c r="A5" s="565"/>
      <c r="B5" s="561"/>
      <c r="C5" s="561"/>
      <c r="D5" s="562"/>
      <c r="E5" s="750"/>
      <c r="F5" s="302" t="s">
        <v>9</v>
      </c>
      <c r="G5" s="302" t="s">
        <v>8</v>
      </c>
      <c r="H5" s="302" t="s">
        <v>10</v>
      </c>
      <c r="I5" s="302" t="s">
        <v>7</v>
      </c>
      <c r="J5" s="302" t="s">
        <v>7</v>
      </c>
      <c r="K5" s="302" t="s">
        <v>8</v>
      </c>
      <c r="L5" s="302" t="s">
        <v>8</v>
      </c>
      <c r="M5" s="302" t="s">
        <v>9</v>
      </c>
      <c r="N5" s="302" t="s">
        <v>8</v>
      </c>
      <c r="O5" s="302" t="s">
        <v>10</v>
      </c>
      <c r="P5" s="302" t="s">
        <v>7</v>
      </c>
      <c r="Q5" s="302" t="s">
        <v>7</v>
      </c>
      <c r="R5" s="302" t="s">
        <v>8</v>
      </c>
      <c r="S5" s="302" t="s">
        <v>8</v>
      </c>
      <c r="T5" s="302" t="s">
        <v>9</v>
      </c>
      <c r="U5" s="302" t="s">
        <v>8</v>
      </c>
      <c r="V5" s="302" t="s">
        <v>10</v>
      </c>
      <c r="W5" s="302" t="s">
        <v>7</v>
      </c>
      <c r="X5" s="302" t="s">
        <v>7</v>
      </c>
      <c r="Y5" s="302" t="s">
        <v>8</v>
      </c>
      <c r="Z5" s="302" t="s">
        <v>8</v>
      </c>
      <c r="AA5" s="302" t="s">
        <v>9</v>
      </c>
      <c r="AB5" s="302" t="s">
        <v>8</v>
      </c>
      <c r="AC5" s="302" t="s">
        <v>10</v>
      </c>
      <c r="AD5" s="302" t="s">
        <v>7</v>
      </c>
      <c r="AE5" s="302" t="s">
        <v>7</v>
      </c>
      <c r="AF5" s="302" t="s">
        <v>8</v>
      </c>
      <c r="AG5" s="302" t="s">
        <v>8</v>
      </c>
      <c r="AH5" s="302" t="s">
        <v>9</v>
      </c>
      <c r="AI5" s="302" t="s">
        <v>8</v>
      </c>
      <c r="AJ5" s="302" t="s">
        <v>10</v>
      </c>
      <c r="AK5" s="702"/>
      <c r="AL5" s="704"/>
      <c r="AM5" s="706"/>
    </row>
    <row r="6" spans="1:39" ht="15.75" customHeight="1">
      <c r="A6" s="383">
        <v>138401</v>
      </c>
      <c r="B6" s="603" t="s">
        <v>435</v>
      </c>
      <c r="C6" s="604" t="s">
        <v>436</v>
      </c>
      <c r="D6" s="605" t="s">
        <v>437</v>
      </c>
      <c r="E6" s="570" t="s">
        <v>418</v>
      </c>
      <c r="F6" s="308"/>
      <c r="G6" s="309" t="s">
        <v>144</v>
      </c>
      <c r="H6" s="309" t="s">
        <v>144</v>
      </c>
      <c r="I6" s="309" t="s">
        <v>144</v>
      </c>
      <c r="J6" s="309" t="s">
        <v>144</v>
      </c>
      <c r="K6" s="309" t="s">
        <v>144</v>
      </c>
      <c r="L6" s="311"/>
      <c r="M6" s="311"/>
      <c r="N6" s="310" t="s">
        <v>144</v>
      </c>
      <c r="O6" s="310" t="s">
        <v>144</v>
      </c>
      <c r="P6" s="310" t="s">
        <v>144</v>
      </c>
      <c r="Q6" s="311"/>
      <c r="R6" s="310" t="s">
        <v>144</v>
      </c>
      <c r="S6" s="311"/>
      <c r="T6" s="311"/>
      <c r="U6" s="310" t="s">
        <v>144</v>
      </c>
      <c r="V6" s="310" t="s">
        <v>144</v>
      </c>
      <c r="W6" s="310" t="s">
        <v>144</v>
      </c>
      <c r="X6" s="310" t="s">
        <v>144</v>
      </c>
      <c r="Y6" s="310" t="s">
        <v>144</v>
      </c>
      <c r="Z6" s="311"/>
      <c r="AA6" s="311"/>
      <c r="AB6" s="310" t="s">
        <v>144</v>
      </c>
      <c r="AC6" s="310" t="s">
        <v>144</v>
      </c>
      <c r="AD6" s="310" t="s">
        <v>144</v>
      </c>
      <c r="AE6" s="310" t="s">
        <v>144</v>
      </c>
      <c r="AF6" s="310" t="s">
        <v>144</v>
      </c>
      <c r="AG6" s="311"/>
      <c r="AH6" s="311"/>
      <c r="AI6" s="310" t="s">
        <v>144</v>
      </c>
      <c r="AJ6" s="310" t="s">
        <v>144</v>
      </c>
      <c r="AK6" s="312">
        <v>168</v>
      </c>
      <c r="AL6" s="313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168</v>
      </c>
      <c r="AM6" s="317">
        <f>SUM(AL6-168)</f>
        <v>0</v>
      </c>
    </row>
    <row r="7" spans="1:39" ht="15.75" customHeight="1">
      <c r="A7" s="383">
        <v>134643</v>
      </c>
      <c r="B7" s="606" t="s">
        <v>99</v>
      </c>
      <c r="C7" s="604" t="s">
        <v>436</v>
      </c>
      <c r="D7" s="605" t="s">
        <v>437</v>
      </c>
      <c r="E7" s="570" t="s">
        <v>418</v>
      </c>
      <c r="F7" s="308"/>
      <c r="G7" s="309" t="s">
        <v>10</v>
      </c>
      <c r="H7" s="310" t="s">
        <v>10</v>
      </c>
      <c r="I7" s="310" t="s">
        <v>10</v>
      </c>
      <c r="J7" s="310" t="s">
        <v>10</v>
      </c>
      <c r="K7" s="310" t="s">
        <v>10</v>
      </c>
      <c r="L7" s="311"/>
      <c r="M7" s="311"/>
      <c r="N7" s="310" t="s">
        <v>10</v>
      </c>
      <c r="O7" s="310" t="s">
        <v>10</v>
      </c>
      <c r="P7" s="310" t="s">
        <v>10</v>
      </c>
      <c r="Q7" s="311"/>
      <c r="R7" s="310" t="s">
        <v>10</v>
      </c>
      <c r="S7" s="311"/>
      <c r="T7" s="311"/>
      <c r="U7" s="310" t="s">
        <v>10</v>
      </c>
      <c r="V7" s="310" t="s">
        <v>10</v>
      </c>
      <c r="W7" s="310" t="s">
        <v>10</v>
      </c>
      <c r="X7" s="310" t="s">
        <v>10</v>
      </c>
      <c r="Y7" s="310" t="s">
        <v>10</v>
      </c>
      <c r="Z7" s="311"/>
      <c r="AA7" s="311"/>
      <c r="AB7" s="310" t="s">
        <v>10</v>
      </c>
      <c r="AC7" s="310" t="s">
        <v>10</v>
      </c>
      <c r="AD7" s="310" t="s">
        <v>10</v>
      </c>
      <c r="AE7" s="310" t="s">
        <v>10</v>
      </c>
      <c r="AF7" s="310" t="s">
        <v>10</v>
      </c>
      <c r="AG7" s="311"/>
      <c r="AH7" s="311"/>
      <c r="AI7" s="310" t="s">
        <v>10</v>
      </c>
      <c r="AJ7" s="310" t="s">
        <v>10</v>
      </c>
      <c r="AK7" s="312">
        <v>168</v>
      </c>
      <c r="AL7" s="313">
        <f>COUNTIF(D7:AK7,"T")*6+COUNTIF(D7:AK7,"P")*12+COUNTIF(D7:AK7,"M")*6+COUNTIF(D7:AK7,"I")*6+COUNTIF(D7:AK7,"N")*12+COUNTIF(D7:AK7,"TI")*12+COUNTIF(D7:AK7,"MT")*8+COUNTIF(D7:AK7,"MN")*18+COUNTIF(D7:AK7,"PI")*8+COUNTIF(D7:AK7,"TN")*18+COUNTIF(D7:AK7,"NB")*6+COUNTIF(D7:AK7,"AF")*6</f>
        <v>126</v>
      </c>
      <c r="AM7" s="317">
        <f>SUM(AL7-168)</f>
        <v>-42</v>
      </c>
    </row>
    <row r="8" spans="1:39" ht="15.75" customHeight="1">
      <c r="A8" s="383">
        <v>139912</v>
      </c>
      <c r="B8" s="603" t="s">
        <v>438</v>
      </c>
      <c r="C8" s="604" t="s">
        <v>436</v>
      </c>
      <c r="D8" s="539" t="s">
        <v>439</v>
      </c>
      <c r="E8" s="570" t="s">
        <v>418</v>
      </c>
      <c r="F8" s="308"/>
      <c r="G8" s="309" t="s">
        <v>144</v>
      </c>
      <c r="H8" s="309" t="s">
        <v>144</v>
      </c>
      <c r="I8" s="309" t="s">
        <v>144</v>
      </c>
      <c r="J8" s="309" t="s">
        <v>144</v>
      </c>
      <c r="K8" s="309" t="s">
        <v>144</v>
      </c>
      <c r="L8" s="311"/>
      <c r="M8" s="311"/>
      <c r="N8" s="310" t="s">
        <v>144</v>
      </c>
      <c r="O8" s="310" t="s">
        <v>144</v>
      </c>
      <c r="P8" s="310" t="s">
        <v>144</v>
      </c>
      <c r="Q8" s="311"/>
      <c r="R8" s="310" t="s">
        <v>144</v>
      </c>
      <c r="S8" s="311"/>
      <c r="T8" s="311"/>
      <c r="U8" s="310" t="s">
        <v>144</v>
      </c>
      <c r="V8" s="310" t="s">
        <v>144</v>
      </c>
      <c r="W8" s="310" t="s">
        <v>144</v>
      </c>
      <c r="X8" s="310" t="s">
        <v>144</v>
      </c>
      <c r="Y8" s="310" t="s">
        <v>144</v>
      </c>
      <c r="Z8" s="311"/>
      <c r="AA8" s="311"/>
      <c r="AB8" s="310" t="s">
        <v>144</v>
      </c>
      <c r="AC8" s="310" t="s">
        <v>144</v>
      </c>
      <c r="AD8" s="310" t="s">
        <v>144</v>
      </c>
      <c r="AE8" s="310" t="s">
        <v>144</v>
      </c>
      <c r="AF8" s="310" t="s">
        <v>144</v>
      </c>
      <c r="AG8" s="311"/>
      <c r="AH8" s="311"/>
      <c r="AI8" s="310" t="s">
        <v>144</v>
      </c>
      <c r="AJ8" s="310" t="s">
        <v>144</v>
      </c>
      <c r="AK8" s="312">
        <v>168</v>
      </c>
      <c r="AL8" s="313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168</v>
      </c>
      <c r="AM8" s="317">
        <f>SUM(AL8-168)</f>
        <v>0</v>
      </c>
    </row>
    <row r="9" spans="1:39" ht="15.75" customHeight="1" thickBot="1">
      <c r="A9" s="383"/>
      <c r="B9" s="603"/>
      <c r="C9" s="604"/>
      <c r="D9" s="589"/>
      <c r="E9" s="590" t="s">
        <v>192</v>
      </c>
      <c r="F9" s="350"/>
      <c r="G9" s="351"/>
      <c r="H9" s="352"/>
      <c r="I9" s="352"/>
      <c r="J9" s="352"/>
      <c r="K9" s="352"/>
      <c r="L9" s="353"/>
      <c r="M9" s="353"/>
      <c r="N9" s="352"/>
      <c r="O9" s="352"/>
      <c r="P9" s="352"/>
      <c r="Q9" s="353"/>
      <c r="R9" s="352"/>
      <c r="S9" s="353"/>
      <c r="T9" s="353"/>
      <c r="U9" s="352"/>
      <c r="V9" s="352"/>
      <c r="W9" s="352"/>
      <c r="X9" s="352"/>
      <c r="Y9" s="352"/>
      <c r="Z9" s="353"/>
      <c r="AA9" s="353"/>
      <c r="AB9" s="352"/>
      <c r="AC9" s="352"/>
      <c r="AD9" s="352"/>
      <c r="AE9" s="352"/>
      <c r="AF9" s="352"/>
      <c r="AG9" s="353"/>
      <c r="AH9" s="353"/>
      <c r="AI9" s="352"/>
      <c r="AJ9" s="352"/>
      <c r="AK9" s="354"/>
      <c r="AL9" s="355"/>
      <c r="AM9" s="356"/>
    </row>
    <row r="10" spans="1:39" ht="15">
      <c r="A10" s="591"/>
      <c r="B10" s="741"/>
      <c r="C10" s="742"/>
      <c r="D10" s="743"/>
      <c r="E10" s="20"/>
      <c r="F10" s="592"/>
      <c r="G10" s="592"/>
      <c r="H10" s="592"/>
      <c r="I10" s="592"/>
      <c r="J10" s="592"/>
      <c r="K10" s="592"/>
      <c r="L10" s="592"/>
      <c r="M10" s="593"/>
      <c r="N10" s="594"/>
      <c r="O10" s="594"/>
      <c r="P10" s="594"/>
      <c r="Q10" s="594"/>
      <c r="R10" s="594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20"/>
      <c r="AL10" s="18"/>
      <c r="AM10" s="18"/>
    </row>
    <row r="11" spans="1:39" ht="15">
      <c r="A11" s="595"/>
      <c r="B11" s="757" t="s">
        <v>440</v>
      </c>
      <c r="C11" s="745"/>
      <c r="D11" s="746"/>
      <c r="E11" s="20" t="s">
        <v>192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20"/>
      <c r="AL11" s="18"/>
      <c r="AM11" s="18"/>
    </row>
    <row r="12" spans="1:39" ht="15">
      <c r="A12" s="597"/>
      <c r="B12" s="747" t="s">
        <v>441</v>
      </c>
      <c r="C12" s="748"/>
      <c r="D12" s="749"/>
      <c r="E12" s="19"/>
      <c r="F12" s="244"/>
      <c r="G12" s="361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18"/>
      <c r="AL12" s="18"/>
      <c r="AM12" s="18"/>
    </row>
    <row r="13" spans="1:39" ht="15">
      <c r="A13" s="597"/>
      <c r="B13" s="598" t="s">
        <v>442</v>
      </c>
      <c r="C13" s="599"/>
      <c r="D13" s="600"/>
      <c r="E13" s="19"/>
      <c r="F13" s="244"/>
      <c r="G13" s="361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18"/>
      <c r="AL13" s="18"/>
      <c r="AM13" s="18"/>
    </row>
    <row r="14" spans="1:39" ht="15">
      <c r="A14" s="601"/>
      <c r="B14" s="747" t="s">
        <v>204</v>
      </c>
      <c r="C14" s="748"/>
      <c r="D14" s="749"/>
      <c r="E14" s="19"/>
      <c r="F14" s="244"/>
      <c r="G14" s="36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18"/>
      <c r="AL14" s="18"/>
      <c r="AM14" s="18"/>
    </row>
    <row r="15" spans="1:39" ht="15.75" thickBot="1">
      <c r="A15" s="11"/>
      <c r="B15" s="738" t="s">
        <v>205</v>
      </c>
      <c r="C15" s="739"/>
      <c r="D15" s="740"/>
      <c r="E15" s="1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8"/>
      <c r="AL15" s="18"/>
      <c r="AM15" s="18"/>
    </row>
  </sheetData>
  <sheetProtection/>
  <mergeCells count="10">
    <mergeCell ref="B11:D11"/>
    <mergeCell ref="B12:D12"/>
    <mergeCell ref="B14:D14"/>
    <mergeCell ref="B15:D15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2023-09-25T13:47:47Z</cp:lastPrinted>
  <dcterms:created xsi:type="dcterms:W3CDTF">2020-09-09T18:53:03Z</dcterms:created>
  <dcterms:modified xsi:type="dcterms:W3CDTF">2023-09-26T15:24:36Z</dcterms:modified>
  <cp:category/>
  <cp:version/>
  <cp:contentType/>
  <cp:contentStatus/>
</cp:coreProperties>
</file>